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3.xml" ContentType="application/vnd.openxmlformats-officedocument.drawing+xml"/>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tabRatio="910" activeTab="5"/>
  </bookViews>
  <sheets>
    <sheet name="RH" sheetId="1" r:id="rId1"/>
    <sheet name="MAT" sheetId="5" r:id="rId2"/>
    <sheet name="Feuil1" sheetId="12" r:id="rId3"/>
    <sheet name="TEL" sheetId="7" r:id="rId4"/>
    <sheet name="GR" sheetId="9" r:id="rId5"/>
    <sheet name="Récap général" sheetId="2" r:id="rId6"/>
    <sheet name="Récap mensuel" sheetId="11" r:id="rId7"/>
    <sheet name="17-01" sheetId="13" r:id="rId8"/>
  </sheets>
  <definedNames>
    <definedName name="Liste_Feuilles">OFFSET('Récap général'!$AG$2,,,COUNTA('Récap général'!$AG:$AG)-1)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D365" i="13" l="1"/>
  <c r="AC365" i="13"/>
  <c r="AB365" i="13"/>
  <c r="AA365" i="13"/>
  <c r="Z365" i="13"/>
  <c r="Y365" i="13"/>
  <c r="X365" i="13"/>
  <c r="W365" i="13"/>
  <c r="V365" i="13"/>
  <c r="U365" i="13"/>
  <c r="T365" i="13"/>
  <c r="S365" i="13"/>
  <c r="R365" i="13"/>
  <c r="Q365" i="13"/>
  <c r="P365" i="13"/>
  <c r="O365" i="13"/>
  <c r="N365" i="13"/>
  <c r="M365" i="13"/>
  <c r="L365" i="13"/>
  <c r="K365" i="13"/>
  <c r="J365" i="13"/>
  <c r="I365" i="13"/>
  <c r="H363" i="13" a="1"/>
  <c r="H363" i="13" s="1"/>
  <c r="B363" i="13"/>
  <c r="H362" i="13"/>
  <c r="H362" i="13" a="1"/>
  <c r="B362" i="13"/>
  <c r="H361" i="13" a="1"/>
  <c r="H361" i="13" s="1"/>
  <c r="B361" i="13"/>
  <c r="H360" i="13"/>
  <c r="H360" i="13" a="1"/>
  <c r="B360" i="13"/>
  <c r="H359" i="13" a="1"/>
  <c r="H359" i="13" s="1"/>
  <c r="B359" i="13"/>
  <c r="H358" i="13"/>
  <c r="H358" i="13" a="1"/>
  <c r="B358" i="13"/>
  <c r="H357" i="13"/>
  <c r="H357" i="13" a="1"/>
  <c r="B357" i="13"/>
  <c r="H356" i="13"/>
  <c r="H356" i="13" a="1"/>
  <c r="B356" i="13"/>
  <c r="H355" i="13" a="1"/>
  <c r="H355" i="13" s="1"/>
  <c r="B355" i="13"/>
  <c r="H354" i="13"/>
  <c r="H354" i="13" a="1"/>
  <c r="B354" i="13"/>
  <c r="H353" i="13"/>
  <c r="H353" i="13" a="1"/>
  <c r="B353" i="13"/>
  <c r="H352" i="13"/>
  <c r="H352" i="13" a="1"/>
  <c r="B352" i="13"/>
  <c r="H351" i="13" a="1"/>
  <c r="H351" i="13" s="1"/>
  <c r="B351" i="13"/>
  <c r="H350" i="13"/>
  <c r="H350" i="13" a="1"/>
  <c r="B350" i="13"/>
  <c r="H349" i="13"/>
  <c r="H349" i="13" a="1"/>
  <c r="B349" i="13"/>
  <c r="H348" i="13" a="1"/>
  <c r="H348" i="13" s="1"/>
  <c r="B348" i="13"/>
  <c r="H347" i="13" a="1"/>
  <c r="H347" i="13" s="1"/>
  <c r="B347" i="13"/>
  <c r="H346" i="13"/>
  <c r="H346" i="13" a="1"/>
  <c r="B346" i="13"/>
  <c r="H345" i="13" a="1"/>
  <c r="H345" i="13" s="1"/>
  <c r="B345" i="13"/>
  <c r="H344" i="13"/>
  <c r="H344" i="13" a="1"/>
  <c r="B344" i="13"/>
  <c r="H343" i="13" a="1"/>
  <c r="H343" i="13" s="1"/>
  <c r="B343" i="13"/>
  <c r="H342" i="13"/>
  <c r="H342" i="13" a="1"/>
  <c r="B342" i="13"/>
  <c r="H341" i="13"/>
  <c r="H341" i="13" a="1"/>
  <c r="B341" i="13"/>
  <c r="H340" i="13" a="1"/>
  <c r="H340" i="13" s="1"/>
  <c r="B340" i="13"/>
  <c r="H339" i="13" a="1"/>
  <c r="H339" i="13" s="1"/>
  <c r="B339" i="13"/>
  <c r="H338" i="13"/>
  <c r="H338" i="13" a="1"/>
  <c r="B338" i="13"/>
  <c r="H337" i="13" a="1"/>
  <c r="H337" i="13" s="1"/>
  <c r="B337" i="13"/>
  <c r="H336" i="13"/>
  <c r="H336" i="13" a="1"/>
  <c r="B336" i="13"/>
  <c r="H335" i="13" a="1"/>
  <c r="H335" i="13" s="1"/>
  <c r="B335" i="13"/>
  <c r="H334" i="13"/>
  <c r="H334" i="13" a="1"/>
  <c r="B334" i="13"/>
  <c r="H333" i="13"/>
  <c r="H333" i="13" a="1"/>
  <c r="B333" i="13"/>
  <c r="H332" i="13" a="1"/>
  <c r="H332" i="13" s="1"/>
  <c r="B332" i="13"/>
  <c r="H331" i="13" a="1"/>
  <c r="H331" i="13" s="1"/>
  <c r="B331" i="13"/>
  <c r="H330" i="13"/>
  <c r="H330" i="13" a="1"/>
  <c r="B330" i="13"/>
  <c r="H329" i="13" a="1"/>
  <c r="H329" i="13" s="1"/>
  <c r="B329" i="13"/>
  <c r="H328" i="13"/>
  <c r="H328" i="13" a="1"/>
  <c r="B328" i="13"/>
  <c r="H327" i="13" a="1"/>
  <c r="H327" i="13" s="1"/>
  <c r="B327" i="13"/>
  <c r="H326" i="13"/>
  <c r="H326" i="13" a="1"/>
  <c r="B326" i="13"/>
  <c r="H325" i="13"/>
  <c r="H325" i="13" a="1"/>
  <c r="B325" i="13"/>
  <c r="H324" i="13" a="1"/>
  <c r="H324" i="13" s="1"/>
  <c r="B324" i="13"/>
  <c r="H323" i="13" a="1"/>
  <c r="H323" i="13" s="1"/>
  <c r="B323" i="13"/>
  <c r="H322" i="13"/>
  <c r="H322" i="13" a="1"/>
  <c r="B322" i="13"/>
  <c r="H321" i="13" a="1"/>
  <c r="H321" i="13" s="1"/>
  <c r="B321" i="13"/>
  <c r="H320" i="13"/>
  <c r="H320" i="13" a="1"/>
  <c r="B320" i="13"/>
  <c r="H319" i="13" a="1"/>
  <c r="H319" i="13" s="1"/>
  <c r="B319" i="13"/>
  <c r="H318" i="13"/>
  <c r="H318" i="13" a="1"/>
  <c r="B318" i="13"/>
  <c r="H317" i="13"/>
  <c r="H317" i="13" a="1"/>
  <c r="B317" i="13"/>
  <c r="H316" i="13" a="1"/>
  <c r="H316" i="13" s="1"/>
  <c r="B316" i="13"/>
  <c r="H315" i="13" a="1"/>
  <c r="H315" i="13" s="1"/>
  <c r="B315" i="13"/>
  <c r="H314" i="13"/>
  <c r="H314" i="13" a="1"/>
  <c r="B314" i="13"/>
  <c r="H313" i="13" a="1"/>
  <c r="H313" i="13" s="1"/>
  <c r="B313" i="13"/>
  <c r="H312" i="13"/>
  <c r="H312" i="13" a="1"/>
  <c r="B312" i="13"/>
  <c r="H311" i="13" a="1"/>
  <c r="H311" i="13" s="1"/>
  <c r="B311" i="13"/>
  <c r="H310" i="13"/>
  <c r="H310" i="13" a="1"/>
  <c r="B310" i="13"/>
  <c r="H309" i="13"/>
  <c r="H309" i="13" a="1"/>
  <c r="B309" i="13"/>
  <c r="H308" i="13" a="1"/>
  <c r="H308" i="13" s="1"/>
  <c r="B308" i="13"/>
  <c r="H307" i="13" a="1"/>
  <c r="H307" i="13" s="1"/>
  <c r="B307" i="13"/>
  <c r="H306" i="13"/>
  <c r="H306" i="13" a="1"/>
  <c r="B306" i="13"/>
  <c r="H305" i="13" a="1"/>
  <c r="H305" i="13" s="1"/>
  <c r="B305" i="13"/>
  <c r="H304" i="13"/>
  <c r="H304" i="13" a="1"/>
  <c r="B304" i="13"/>
  <c r="H303" i="13" a="1"/>
  <c r="H303" i="13" s="1"/>
  <c r="B303" i="13"/>
  <c r="H302" i="13"/>
  <c r="H302" i="13" a="1"/>
  <c r="B302" i="13"/>
  <c r="H301" i="13"/>
  <c r="H301" i="13" a="1"/>
  <c r="B301" i="13"/>
  <c r="H300" i="13" a="1"/>
  <c r="H300" i="13" s="1"/>
  <c r="B300" i="13"/>
  <c r="H299" i="13" a="1"/>
  <c r="H299" i="13" s="1"/>
  <c r="B299" i="13"/>
  <c r="H298" i="13"/>
  <c r="H298" i="13" a="1"/>
  <c r="B298" i="13"/>
  <c r="H297" i="13" a="1"/>
  <c r="H297" i="13" s="1"/>
  <c r="B297" i="13"/>
  <c r="H296" i="13"/>
  <c r="H296" i="13" a="1"/>
  <c r="B296" i="13"/>
  <c r="H295" i="13" a="1"/>
  <c r="H295" i="13" s="1"/>
  <c r="B295" i="13"/>
  <c r="H294" i="13"/>
  <c r="H294" i="13" a="1"/>
  <c r="B294" i="13"/>
  <c r="H293" i="13"/>
  <c r="H293" i="13" a="1"/>
  <c r="B293" i="13"/>
  <c r="H292" i="13"/>
  <c r="H292" i="13" a="1"/>
  <c r="B292" i="13"/>
  <c r="H291" i="13" a="1"/>
  <c r="H291" i="13" s="1"/>
  <c r="B291" i="13"/>
  <c r="H290" i="13"/>
  <c r="H290" i="13" a="1"/>
  <c r="B290" i="13"/>
  <c r="H289" i="13"/>
  <c r="H289" i="13" a="1"/>
  <c r="B289" i="13"/>
  <c r="H288" i="13" a="1"/>
  <c r="H288" i="13" s="1"/>
  <c r="B288" i="13"/>
  <c r="H287" i="13" a="1"/>
  <c r="H287" i="13" s="1"/>
  <c r="B287" i="13"/>
  <c r="H286" i="13"/>
  <c r="H286" i="13" a="1"/>
  <c r="B286" i="13"/>
  <c r="H285" i="13" a="1"/>
  <c r="H285" i="13" s="1"/>
  <c r="B285" i="13"/>
  <c r="H284" i="13" a="1"/>
  <c r="H284" i="13" s="1"/>
  <c r="B284" i="13"/>
  <c r="H283" i="13" a="1"/>
  <c r="H283" i="13" s="1"/>
  <c r="B283" i="13"/>
  <c r="H282" i="13"/>
  <c r="H282" i="13" a="1"/>
  <c r="B282" i="13"/>
  <c r="H281" i="13" a="1"/>
  <c r="H281" i="13" s="1"/>
  <c r="B281" i="13"/>
  <c r="H280" i="13"/>
  <c r="H280" i="13" a="1"/>
  <c r="B280" i="13"/>
  <c r="H279" i="13" a="1"/>
  <c r="H279" i="13" s="1"/>
  <c r="B279" i="13"/>
  <c r="H278" i="13"/>
  <c r="H278" i="13" a="1"/>
  <c r="B278" i="13"/>
  <c r="H277" i="13"/>
  <c r="H277" i="13" a="1"/>
  <c r="B277" i="13"/>
  <c r="H276" i="13" a="1"/>
  <c r="H276" i="13" s="1"/>
  <c r="B276" i="13"/>
  <c r="H275" i="13" a="1"/>
  <c r="H275" i="13" s="1"/>
  <c r="B275" i="13"/>
  <c r="H274" i="13"/>
  <c r="H274" i="13" a="1"/>
  <c r="B274" i="13"/>
  <c r="H273" i="13" a="1"/>
  <c r="H273" i="13" s="1"/>
  <c r="B273" i="13"/>
  <c r="H272" i="13"/>
  <c r="H272" i="13" a="1"/>
  <c r="B272" i="13"/>
  <c r="H271" i="13" a="1"/>
  <c r="H271" i="13" s="1"/>
  <c r="B271" i="13"/>
  <c r="H270" i="13"/>
  <c r="H270" i="13" a="1"/>
  <c r="B270" i="13"/>
  <c r="H269" i="13"/>
  <c r="H269" i="13" a="1"/>
  <c r="B269" i="13"/>
  <c r="H268" i="13" a="1"/>
  <c r="H268" i="13" s="1"/>
  <c r="B268" i="13"/>
  <c r="H267" i="13" a="1"/>
  <c r="H267" i="13" s="1"/>
  <c r="B267" i="13"/>
  <c r="H266" i="13"/>
  <c r="H266" i="13" a="1"/>
  <c r="B266" i="13"/>
  <c r="H265" i="13" a="1"/>
  <c r="H265" i="13" s="1"/>
  <c r="B265" i="13"/>
  <c r="H264" i="13"/>
  <c r="H264" i="13" a="1"/>
  <c r="B264" i="13"/>
  <c r="H263" i="13" a="1"/>
  <c r="H263" i="13" s="1"/>
  <c r="B263" i="13"/>
  <c r="H262" i="13"/>
  <c r="H262" i="13" a="1"/>
  <c r="B262" i="13"/>
  <c r="H261" i="13"/>
  <c r="H261" i="13" a="1"/>
  <c r="B261" i="13"/>
  <c r="H260" i="13" a="1"/>
  <c r="H260" i="13" s="1"/>
  <c r="B260" i="13"/>
  <c r="H259" i="13" a="1"/>
  <c r="H259" i="13" s="1"/>
  <c r="B259" i="13"/>
  <c r="H258" i="13"/>
  <c r="H258" i="13" a="1"/>
  <c r="B258" i="13"/>
  <c r="H257" i="13" a="1"/>
  <c r="H257" i="13" s="1"/>
  <c r="B257" i="13"/>
  <c r="H256" i="13"/>
  <c r="H256" i="13" a="1"/>
  <c r="B256" i="13"/>
  <c r="H255" i="13" a="1"/>
  <c r="H255" i="13" s="1"/>
  <c r="B255" i="13"/>
  <c r="H254" i="13"/>
  <c r="H254" i="13" a="1"/>
  <c r="B254" i="13"/>
  <c r="H253" i="13"/>
  <c r="H253" i="13" a="1"/>
  <c r="B253" i="13"/>
  <c r="H252" i="13" a="1"/>
  <c r="H252" i="13" s="1"/>
  <c r="B252" i="13"/>
  <c r="H251" i="13" a="1"/>
  <c r="H251" i="13" s="1"/>
  <c r="B251" i="13"/>
  <c r="H250" i="13"/>
  <c r="H250" i="13" a="1"/>
  <c r="B250" i="13"/>
  <c r="H249" i="13" a="1"/>
  <c r="H249" i="13" s="1"/>
  <c r="B249" i="13"/>
  <c r="H248" i="13"/>
  <c r="H248" i="13" a="1"/>
  <c r="B248" i="13"/>
  <c r="H247" i="13" a="1"/>
  <c r="H247" i="13" s="1"/>
  <c r="B247" i="13"/>
  <c r="H246" i="13"/>
  <c r="H246" i="13" a="1"/>
  <c r="B246" i="13"/>
  <c r="H245" i="13"/>
  <c r="H245" i="13" a="1"/>
  <c r="B245" i="13"/>
  <c r="H244" i="13" a="1"/>
  <c r="H244" i="13" s="1"/>
  <c r="B244" i="13"/>
  <c r="H243" i="13" a="1"/>
  <c r="H243" i="13" s="1"/>
  <c r="B243" i="13"/>
  <c r="H242" i="13"/>
  <c r="H242" i="13" a="1"/>
  <c r="B242" i="13"/>
  <c r="H241" i="13" a="1"/>
  <c r="H241" i="13" s="1"/>
  <c r="B241" i="13"/>
  <c r="H240" i="13"/>
  <c r="H240" i="13" a="1"/>
  <c r="B240" i="13"/>
  <c r="H239" i="13" a="1"/>
  <c r="H239" i="13" s="1"/>
  <c r="B239" i="13"/>
  <c r="H238" i="13"/>
  <c r="H238" i="13" a="1"/>
  <c r="B238" i="13"/>
  <c r="H237" i="13"/>
  <c r="H237" i="13" a="1"/>
  <c r="B237" i="13"/>
  <c r="H236" i="13" a="1"/>
  <c r="H236" i="13" s="1"/>
  <c r="B236" i="13"/>
  <c r="H235" i="13" a="1"/>
  <c r="H235" i="13" s="1"/>
  <c r="B235" i="13"/>
  <c r="H234" i="13"/>
  <c r="H234" i="13" a="1"/>
  <c r="B234" i="13"/>
  <c r="H233" i="13" a="1"/>
  <c r="H233" i="13" s="1"/>
  <c r="B233" i="13"/>
  <c r="H232" i="13"/>
  <c r="H232" i="13" a="1"/>
  <c r="B232" i="13"/>
  <c r="H231" i="13" a="1"/>
  <c r="H231" i="13" s="1"/>
  <c r="B231" i="13"/>
  <c r="H230" i="13"/>
  <c r="H230" i="13" a="1"/>
  <c r="B230" i="13"/>
  <c r="H229" i="13"/>
  <c r="H229" i="13" a="1"/>
  <c r="B229" i="13"/>
  <c r="H228" i="13"/>
  <c r="H228" i="13" a="1"/>
  <c r="B228" i="13"/>
  <c r="H227" i="13" a="1"/>
  <c r="H227" i="13" s="1"/>
  <c r="B227" i="13"/>
  <c r="H226" i="13"/>
  <c r="H226" i="13" a="1"/>
  <c r="B226" i="13"/>
  <c r="H225" i="13"/>
  <c r="H225" i="13" a="1"/>
  <c r="B225" i="13"/>
  <c r="H224" i="13"/>
  <c r="H224" i="13" a="1"/>
  <c r="B224" i="13"/>
  <c r="H223" i="13" a="1"/>
  <c r="H223" i="13" s="1"/>
  <c r="B223" i="13"/>
  <c r="H222" i="13"/>
  <c r="H222" i="13" a="1"/>
  <c r="B222" i="13"/>
  <c r="H221" i="13"/>
  <c r="H221" i="13" a="1"/>
  <c r="B221" i="13"/>
  <c r="H220" i="13" a="1"/>
  <c r="H220" i="13" s="1"/>
  <c r="B220" i="13"/>
  <c r="H219" i="13" a="1"/>
  <c r="H219" i="13" s="1"/>
  <c r="B219" i="13"/>
  <c r="H218" i="13"/>
  <c r="H218" i="13" a="1"/>
  <c r="B218" i="13"/>
  <c r="H217" i="13" a="1"/>
  <c r="H217" i="13" s="1"/>
  <c r="B217" i="13"/>
  <c r="H216" i="13"/>
  <c r="H216" i="13" a="1"/>
  <c r="B216" i="13"/>
  <c r="H215" i="13" a="1"/>
  <c r="H215" i="13" s="1"/>
  <c r="B215" i="13"/>
  <c r="H214" i="13"/>
  <c r="H214" i="13" a="1"/>
  <c r="B214" i="13"/>
  <c r="H213" i="13"/>
  <c r="H213" i="13" a="1"/>
  <c r="B213" i="13"/>
  <c r="H212" i="13" a="1"/>
  <c r="H212" i="13" s="1"/>
  <c r="B212" i="13"/>
  <c r="H211" i="13" a="1"/>
  <c r="H211" i="13" s="1"/>
  <c r="B211" i="13"/>
  <c r="H210" i="13"/>
  <c r="H210" i="13" a="1"/>
  <c r="B210" i="13"/>
  <c r="H209" i="13" a="1"/>
  <c r="H209" i="13" s="1"/>
  <c r="B209" i="13"/>
  <c r="H208" i="13"/>
  <c r="H208" i="13" a="1"/>
  <c r="B208" i="13"/>
  <c r="H207" i="13" a="1"/>
  <c r="H207" i="13" s="1"/>
  <c r="B207" i="13"/>
  <c r="H206" i="13"/>
  <c r="H206" i="13" a="1"/>
  <c r="B206" i="13"/>
  <c r="H205" i="13"/>
  <c r="H205" i="13" a="1"/>
  <c r="B205" i="13"/>
  <c r="H204" i="13" a="1"/>
  <c r="H204" i="13" s="1"/>
  <c r="B204" i="13"/>
  <c r="H203" i="13" a="1"/>
  <c r="H203" i="13" s="1"/>
  <c r="B203" i="13"/>
  <c r="H202" i="13"/>
  <c r="H202" i="13" a="1"/>
  <c r="B202" i="13"/>
  <c r="H201" i="13" a="1"/>
  <c r="H201" i="13" s="1"/>
  <c r="B201" i="13"/>
  <c r="H200" i="13"/>
  <c r="H200" i="13" a="1"/>
  <c r="B200" i="13"/>
  <c r="H199" i="13" a="1"/>
  <c r="H199" i="13" s="1"/>
  <c r="B199" i="13"/>
  <c r="H198" i="13"/>
  <c r="H198" i="13" a="1"/>
  <c r="B198" i="13"/>
  <c r="H197" i="13"/>
  <c r="H197" i="13" a="1"/>
  <c r="B197" i="13"/>
  <c r="H196" i="13" a="1"/>
  <c r="H196" i="13" s="1"/>
  <c r="B196" i="13"/>
  <c r="H195" i="13" a="1"/>
  <c r="H195" i="13" s="1"/>
  <c r="B195" i="13"/>
  <c r="H194" i="13"/>
  <c r="H194" i="13" a="1"/>
  <c r="B194" i="13"/>
  <c r="H193" i="13" a="1"/>
  <c r="H193" i="13" s="1"/>
  <c r="B193" i="13"/>
  <c r="H192" i="13"/>
  <c r="H192" i="13" a="1"/>
  <c r="B192" i="13"/>
  <c r="H191" i="13" a="1"/>
  <c r="H191" i="13" s="1"/>
  <c r="B191" i="13"/>
  <c r="H190" i="13"/>
  <c r="H190" i="13" a="1"/>
  <c r="B190" i="13"/>
  <c r="H189" i="13"/>
  <c r="H189" i="13" a="1"/>
  <c r="B189" i="13"/>
  <c r="H188" i="13" a="1"/>
  <c r="H188" i="13" s="1"/>
  <c r="B188" i="13"/>
  <c r="H187" i="13" a="1"/>
  <c r="H187" i="13" s="1"/>
  <c r="B187" i="13"/>
  <c r="H186" i="13"/>
  <c r="H186" i="13" a="1"/>
  <c r="B186" i="13"/>
  <c r="H185" i="13" a="1"/>
  <c r="H185" i="13" s="1"/>
  <c r="B185" i="13"/>
  <c r="H184" i="13"/>
  <c r="H184" i="13" a="1"/>
  <c r="B184" i="13"/>
  <c r="H183" i="13" a="1"/>
  <c r="H183" i="13" s="1"/>
  <c r="B183" i="13"/>
  <c r="H182" i="13"/>
  <c r="H182" i="13" a="1"/>
  <c r="B182" i="13"/>
  <c r="H181" i="13"/>
  <c r="H181" i="13" a="1"/>
  <c r="B181" i="13"/>
  <c r="H180" i="13" a="1"/>
  <c r="H180" i="13" s="1"/>
  <c r="B180" i="13"/>
  <c r="H179" i="13" a="1"/>
  <c r="H179" i="13" s="1"/>
  <c r="B179" i="13"/>
  <c r="H178" i="13"/>
  <c r="H178" i="13" a="1"/>
  <c r="B178" i="13"/>
  <c r="H177" i="13" a="1"/>
  <c r="H177" i="13" s="1"/>
  <c r="B177" i="13"/>
  <c r="H176" i="13"/>
  <c r="H176" i="13" a="1"/>
  <c r="B176" i="13"/>
  <c r="H175" i="13" a="1"/>
  <c r="H175" i="13" s="1"/>
  <c r="B175" i="13"/>
  <c r="H174" i="13"/>
  <c r="H174" i="13" a="1"/>
  <c r="B174" i="13"/>
  <c r="H173" i="13"/>
  <c r="H173" i="13" a="1"/>
  <c r="B173" i="13"/>
  <c r="H172" i="13" a="1"/>
  <c r="H172" i="13" s="1"/>
  <c r="B172" i="13"/>
  <c r="H171" i="13" a="1"/>
  <c r="H171" i="13" s="1"/>
  <c r="B171" i="13"/>
  <c r="H170" i="13"/>
  <c r="H170" i="13" a="1"/>
  <c r="B170" i="13"/>
  <c r="H169" i="13" a="1"/>
  <c r="H169" i="13" s="1"/>
  <c r="B169" i="13"/>
  <c r="H168" i="13"/>
  <c r="H168" i="13" a="1"/>
  <c r="B168" i="13"/>
  <c r="H167" i="13" a="1"/>
  <c r="H167" i="13" s="1"/>
  <c r="B167" i="13"/>
  <c r="H166" i="13"/>
  <c r="H166" i="13" a="1"/>
  <c r="B166" i="13"/>
  <c r="H165" i="13"/>
  <c r="H165" i="13" a="1"/>
  <c r="B165" i="13"/>
  <c r="H164" i="13"/>
  <c r="H164" i="13" a="1"/>
  <c r="B164" i="13"/>
  <c r="S159" i="13"/>
  <c r="Q159" i="13"/>
  <c r="P159" i="13"/>
  <c r="O159" i="13"/>
  <c r="N159" i="13"/>
  <c r="M159" i="13"/>
  <c r="J159" i="13"/>
  <c r="I159" i="13"/>
  <c r="V157" i="13" a="1"/>
  <c r="V157" i="13" s="1"/>
  <c r="Y157" i="13" s="1" a="1"/>
  <c r="Y157" i="13" s="1"/>
  <c r="Z157" i="13" s="1" a="1"/>
  <c r="Z157" i="13" s="1"/>
  <c r="U157" i="13" a="1"/>
  <c r="U157" i="13" s="1"/>
  <c r="R157" i="13" a="1"/>
  <c r="L157" i="13" a="1"/>
  <c r="L157" i="13" s="1"/>
  <c r="K157" i="13"/>
  <c r="B157" i="13"/>
  <c r="Y156" i="13" a="1"/>
  <c r="Y156" i="13" s="1"/>
  <c r="Z156" i="13" s="1" a="1"/>
  <c r="Z156" i="13" s="1"/>
  <c r="V156" i="13" a="1"/>
  <c r="V156" i="13" s="1"/>
  <c r="U156" i="13" a="1"/>
  <c r="U156" i="13" s="1"/>
  <c r="T156" i="13" a="1"/>
  <c r="R156" i="13" a="1"/>
  <c r="R156" i="13" s="1"/>
  <c r="AA156" i="13" s="1" a="1"/>
  <c r="AA156" i="13" s="1"/>
  <c r="AC156" i="13" s="1" a="1"/>
  <c r="AC156" i="13" s="1"/>
  <c r="AD156" i="13" s="1" a="1"/>
  <c r="AD156" i="13" s="1"/>
  <c r="L156" i="13" a="1"/>
  <c r="L156" i="13" s="1"/>
  <c r="K156" i="13"/>
  <c r="B156" i="13"/>
  <c r="Z155" i="13" a="1"/>
  <c r="Z155" i="13" s="1"/>
  <c r="W155" i="13" a="1"/>
  <c r="W155" i="13" s="1"/>
  <c r="V155" i="13" a="1"/>
  <c r="V155" i="13" s="1"/>
  <c r="Y155" i="13" s="1" a="1"/>
  <c r="Y155" i="13" s="1"/>
  <c r="U155" i="13" a="1"/>
  <c r="U155" i="13" s="1"/>
  <c r="K155" i="13" a="1"/>
  <c r="K155" i="13" s="1"/>
  <c r="H155" i="13" a="1"/>
  <c r="H155" i="13" s="1"/>
  <c r="G155" i="13" a="1"/>
  <c r="G155" i="13" s="1"/>
  <c r="E155" i="13"/>
  <c r="E155" i="13" a="1"/>
  <c r="D155" i="13" a="1"/>
  <c r="D155" i="13" s="1"/>
  <c r="F155" i="13" s="1" a="1"/>
  <c r="F155" i="13" s="1"/>
  <c r="L155" i="13" s="1" a="1"/>
  <c r="L155" i="13" s="1"/>
  <c r="B155" i="13"/>
  <c r="Y154" i="13"/>
  <c r="Z154" i="13" s="1" a="1"/>
  <c r="Z154" i="13" s="1"/>
  <c r="W154" i="13" a="1"/>
  <c r="W154" i="13" s="1"/>
  <c r="V154" i="13" a="1"/>
  <c r="V154" i="13" s="1"/>
  <c r="Y154" i="13" s="1" a="1"/>
  <c r="U154" i="13" a="1"/>
  <c r="U154" i="13" s="1"/>
  <c r="K154" i="13" a="1"/>
  <c r="K154" i="13" s="1"/>
  <c r="H154" i="13" a="1"/>
  <c r="H154" i="13" s="1"/>
  <c r="G154" i="13" a="1"/>
  <c r="G154" i="13" s="1"/>
  <c r="E154" i="13"/>
  <c r="E154" i="13" a="1"/>
  <c r="D154" i="13"/>
  <c r="F154" i="13" s="1" a="1"/>
  <c r="F154" i="13" s="1"/>
  <c r="L154" i="13" s="1" a="1"/>
  <c r="L154" i="13" s="1"/>
  <c r="R154" i="13" s="1" a="1"/>
  <c r="R154" i="13" s="1"/>
  <c r="D154" i="13" a="1"/>
  <c r="B154" i="13"/>
  <c r="Y153" i="13" a="1"/>
  <c r="Y153" i="13" s="1"/>
  <c r="Z153" i="13" s="1" a="1"/>
  <c r="Z153" i="13" s="1"/>
  <c r="W153" i="13" a="1"/>
  <c r="W153" i="13" s="1"/>
  <c r="V153" i="13" a="1"/>
  <c r="V153" i="13" s="1"/>
  <c r="U153" i="13" a="1"/>
  <c r="U153" i="13" s="1"/>
  <c r="K153" i="13" a="1"/>
  <c r="K153" i="13" s="1"/>
  <c r="H153" i="13"/>
  <c r="H153" i="13" a="1"/>
  <c r="G153" i="13" a="1"/>
  <c r="G153" i="13" s="1"/>
  <c r="F153" i="13" a="1"/>
  <c r="F153" i="13" s="1"/>
  <c r="L153" i="13" s="1" a="1"/>
  <c r="L153" i="13" s="1"/>
  <c r="E153" i="13" a="1"/>
  <c r="E153" i="13" s="1"/>
  <c r="D153" i="13" a="1"/>
  <c r="D153" i="13" s="1"/>
  <c r="B153" i="13"/>
  <c r="W152" i="13"/>
  <c r="W152" i="13" a="1"/>
  <c r="V152" i="13" a="1"/>
  <c r="V152" i="13" s="1"/>
  <c r="Y152" i="13" s="1" a="1"/>
  <c r="Y152" i="13" s="1"/>
  <c r="Z152" i="13" s="1" a="1"/>
  <c r="Z152" i="13" s="1"/>
  <c r="U152" i="13" a="1"/>
  <c r="U152" i="13" s="1"/>
  <c r="L152" i="13"/>
  <c r="R152" i="13" s="1" a="1"/>
  <c r="K152" i="13" a="1"/>
  <c r="K152" i="13" s="1"/>
  <c r="H152" i="13" a="1"/>
  <c r="H152" i="13" s="1"/>
  <c r="G152" i="13" a="1"/>
  <c r="G152" i="13" s="1"/>
  <c r="E152" i="13"/>
  <c r="E152" i="13" a="1"/>
  <c r="D152" i="13"/>
  <c r="F152" i="13" s="1" a="1"/>
  <c r="F152" i="13" s="1"/>
  <c r="L152" i="13" s="1" a="1"/>
  <c r="D152" i="13" a="1"/>
  <c r="B152" i="13"/>
  <c r="Y151" i="13"/>
  <c r="Z151" i="13" s="1" a="1"/>
  <c r="Z151" i="13" s="1"/>
  <c r="W151" i="13" a="1"/>
  <c r="W151" i="13" s="1"/>
  <c r="V151" i="13" a="1"/>
  <c r="V151" i="13" s="1"/>
  <c r="Y151" i="13" s="1" a="1"/>
  <c r="U151" i="13" a="1"/>
  <c r="U151" i="13" s="1"/>
  <c r="K151" i="13" a="1"/>
  <c r="K151" i="13" s="1"/>
  <c r="H151" i="13"/>
  <c r="R151" i="13" s="1" a="1"/>
  <c r="R151" i="13" s="1"/>
  <c r="H151" i="13" a="1"/>
  <c r="G151" i="13" a="1"/>
  <c r="G151" i="13" s="1"/>
  <c r="F151" i="13"/>
  <c r="L151" i="13" s="1" a="1"/>
  <c r="L151" i="13" s="1"/>
  <c r="E151" i="13" a="1"/>
  <c r="E151" i="13" s="1"/>
  <c r="D151" i="13" a="1"/>
  <c r="D151" i="13" s="1"/>
  <c r="F151" i="13" s="1" a="1"/>
  <c r="B151" i="13"/>
  <c r="W150" i="13"/>
  <c r="W150" i="13" a="1"/>
  <c r="V150" i="13" a="1"/>
  <c r="V150" i="13" s="1"/>
  <c r="Y150" i="13" s="1" a="1"/>
  <c r="Y150" i="13" s="1"/>
  <c r="Z150" i="13" s="1" a="1"/>
  <c r="Z150" i="13" s="1"/>
  <c r="U150" i="13"/>
  <c r="U150" i="13" a="1"/>
  <c r="K150" i="13" a="1"/>
  <c r="K150" i="13" s="1"/>
  <c r="H150" i="13" a="1"/>
  <c r="H150" i="13" s="1"/>
  <c r="G150" i="13"/>
  <c r="G150" i="13" a="1"/>
  <c r="E150" i="13"/>
  <c r="E150" i="13" a="1"/>
  <c r="D150" i="13" a="1"/>
  <c r="D150" i="13" s="1"/>
  <c r="F150" i="13" s="1" a="1"/>
  <c r="F150" i="13" s="1"/>
  <c r="L150" i="13" s="1" a="1"/>
  <c r="L150" i="13" s="1"/>
  <c r="B150" i="13"/>
  <c r="Y149" i="13" a="1"/>
  <c r="Y149" i="13" s="1"/>
  <c r="Z149" i="13" s="1" a="1"/>
  <c r="Z149" i="13" s="1"/>
  <c r="W149" i="13"/>
  <c r="W149" i="13" a="1"/>
  <c r="V149" i="13" a="1"/>
  <c r="V149" i="13" s="1"/>
  <c r="U149" i="13" a="1"/>
  <c r="U149" i="13" s="1"/>
  <c r="K149" i="13" a="1"/>
  <c r="K149" i="13" s="1"/>
  <c r="H149" i="13" a="1"/>
  <c r="H149" i="13" s="1"/>
  <c r="G149" i="13" a="1"/>
  <c r="G149" i="13" s="1"/>
  <c r="E149" i="13"/>
  <c r="E149" i="13" a="1"/>
  <c r="D149" i="13" a="1"/>
  <c r="D149" i="13" s="1"/>
  <c r="F149" i="13" s="1" a="1"/>
  <c r="F149" i="13" s="1"/>
  <c r="L149" i="13" s="1" a="1"/>
  <c r="L149" i="13" s="1"/>
  <c r="B149" i="13"/>
  <c r="W148" i="13" a="1"/>
  <c r="W148" i="13" s="1"/>
  <c r="V148" i="13"/>
  <c r="Y148" i="13" s="1" a="1"/>
  <c r="Y148" i="13" s="1"/>
  <c r="Z148" i="13" s="1" a="1"/>
  <c r="Z148" i="13" s="1"/>
  <c r="V148" i="13" a="1"/>
  <c r="U148" i="13" a="1"/>
  <c r="U148" i="13" s="1"/>
  <c r="K148" i="13" a="1"/>
  <c r="K148" i="13" s="1"/>
  <c r="H148" i="13"/>
  <c r="H148" i="13" a="1"/>
  <c r="G148" i="13" a="1"/>
  <c r="G148" i="13" s="1"/>
  <c r="E148" i="13"/>
  <c r="E148" i="13" a="1"/>
  <c r="D148" i="13"/>
  <c r="F148" i="13" s="1" a="1"/>
  <c r="F148" i="13" s="1"/>
  <c r="L148" i="13" s="1" a="1"/>
  <c r="L148" i="13" s="1"/>
  <c r="D148" i="13" a="1"/>
  <c r="B148" i="13"/>
  <c r="Y147" i="13" a="1"/>
  <c r="Y147" i="13" s="1"/>
  <c r="Z147" i="13" s="1" a="1"/>
  <c r="Z147" i="13" s="1"/>
  <c r="W147" i="13" a="1"/>
  <c r="W147" i="13" s="1"/>
  <c r="V147" i="13"/>
  <c r="V147" i="13" a="1"/>
  <c r="U147" i="13" a="1"/>
  <c r="U147" i="13" s="1"/>
  <c r="K147" i="13" a="1"/>
  <c r="K147" i="13" s="1"/>
  <c r="H147" i="13" a="1"/>
  <c r="H147" i="13" s="1"/>
  <c r="G147" i="13" a="1"/>
  <c r="G147" i="13" s="1"/>
  <c r="E147" i="13" a="1"/>
  <c r="E147" i="13" s="1"/>
  <c r="D147" i="13"/>
  <c r="F147" i="13" s="1" a="1"/>
  <c r="F147" i="13" s="1"/>
  <c r="L147" i="13" s="1" a="1"/>
  <c r="L147" i="13" s="1"/>
  <c r="D147" i="13" a="1"/>
  <c r="B147" i="13"/>
  <c r="W146" i="13"/>
  <c r="W146" i="13" a="1"/>
  <c r="V146" i="13" a="1"/>
  <c r="V146" i="13" s="1"/>
  <c r="Y146" i="13" s="1" a="1"/>
  <c r="Y146" i="13" s="1"/>
  <c r="Z146" i="13" s="1" a="1"/>
  <c r="Z146" i="13" s="1"/>
  <c r="U146" i="13" a="1"/>
  <c r="U146" i="13" s="1"/>
  <c r="K146" i="13" a="1"/>
  <c r="K146" i="13" s="1"/>
  <c r="H146" i="13"/>
  <c r="H146" i="13" a="1"/>
  <c r="G146" i="13"/>
  <c r="G146" i="13" a="1"/>
  <c r="E146" i="13"/>
  <c r="E146" i="13" a="1"/>
  <c r="D146" i="13"/>
  <c r="F146" i="13" s="1" a="1"/>
  <c r="F146" i="13" s="1"/>
  <c r="L146" i="13" s="1" a="1"/>
  <c r="L146" i="13" s="1"/>
  <c r="D146" i="13" a="1"/>
  <c r="B146" i="13"/>
  <c r="W145" i="13" a="1"/>
  <c r="W145" i="13" s="1"/>
  <c r="V145" i="13" a="1"/>
  <c r="V145" i="13" s="1"/>
  <c r="Y145" i="13" s="1" a="1"/>
  <c r="Y145" i="13" s="1"/>
  <c r="Z145" i="13" s="1" a="1"/>
  <c r="Z145" i="13" s="1"/>
  <c r="U145" i="13" a="1"/>
  <c r="U145" i="13" s="1"/>
  <c r="L145" i="13" a="1"/>
  <c r="L145" i="13" s="1"/>
  <c r="K145" i="13" a="1"/>
  <c r="K145" i="13" s="1"/>
  <c r="H145" i="13" a="1"/>
  <c r="H145" i="13" s="1"/>
  <c r="G145" i="13"/>
  <c r="G145" i="13" a="1"/>
  <c r="E145" i="13" a="1"/>
  <c r="E145" i="13" s="1"/>
  <c r="D145" i="13" a="1"/>
  <c r="D145" i="13" s="1"/>
  <c r="F145" i="13" s="1" a="1"/>
  <c r="F145" i="13" s="1"/>
  <c r="B145" i="13"/>
  <c r="W144" i="13"/>
  <c r="W144" i="13" a="1"/>
  <c r="V144" i="13" a="1"/>
  <c r="V144" i="13" s="1"/>
  <c r="Y144" i="13" s="1" a="1"/>
  <c r="Y144" i="13" s="1"/>
  <c r="Z144" i="13" s="1" a="1"/>
  <c r="Z144" i="13" s="1"/>
  <c r="U144" i="13"/>
  <c r="U144" i="13" a="1"/>
  <c r="R144" i="13" a="1"/>
  <c r="K144" i="13"/>
  <c r="K144" i="13" a="1"/>
  <c r="H144" i="13" a="1"/>
  <c r="H144" i="13" s="1"/>
  <c r="G144" i="13"/>
  <c r="G144" i="13" a="1"/>
  <c r="F144" i="13"/>
  <c r="L144" i="13" s="1" a="1"/>
  <c r="L144" i="13" s="1"/>
  <c r="E144" i="13" a="1"/>
  <c r="E144" i="13" s="1"/>
  <c r="D144" i="13"/>
  <c r="F144" i="13" s="1" a="1"/>
  <c r="D144" i="13" a="1"/>
  <c r="B144" i="13"/>
  <c r="W143" i="13" a="1"/>
  <c r="W143" i="13" s="1"/>
  <c r="V143" i="13" a="1"/>
  <c r="V143" i="13" s="1"/>
  <c r="Y143" i="13" s="1" a="1"/>
  <c r="Y143" i="13" s="1"/>
  <c r="Z143" i="13" s="1" a="1"/>
  <c r="Z143" i="13" s="1"/>
  <c r="U143" i="13" a="1"/>
  <c r="U143" i="13" s="1"/>
  <c r="K143" i="13" a="1"/>
  <c r="K143" i="13" s="1"/>
  <c r="H143" i="13"/>
  <c r="R143" i="13" s="1" a="1"/>
  <c r="R143" i="13" s="1"/>
  <c r="H143" i="13" a="1"/>
  <c r="G143" i="13" a="1"/>
  <c r="G143" i="13" s="1"/>
  <c r="F143" i="13" a="1"/>
  <c r="F143" i="13" s="1"/>
  <c r="L143" i="13" s="1" a="1"/>
  <c r="L143" i="13" s="1"/>
  <c r="E143" i="13" a="1"/>
  <c r="E143" i="13" s="1"/>
  <c r="D143" i="13"/>
  <c r="D143" i="13" a="1"/>
  <c r="B143" i="13"/>
  <c r="Z142" i="13"/>
  <c r="W142" i="13"/>
  <c r="W142" i="13" a="1"/>
  <c r="V142" i="13" a="1"/>
  <c r="V142" i="13" s="1"/>
  <c r="Y142" i="13" s="1" a="1"/>
  <c r="Y142" i="13" s="1"/>
  <c r="Z142" i="13" s="1" a="1"/>
  <c r="U142" i="13"/>
  <c r="U142" i="13" a="1"/>
  <c r="K142" i="13" a="1"/>
  <c r="K142" i="13" s="1"/>
  <c r="H142" i="13" a="1"/>
  <c r="H142" i="13" s="1"/>
  <c r="G142" i="13"/>
  <c r="G142" i="13" a="1"/>
  <c r="F142" i="13" a="1"/>
  <c r="F142" i="13" s="1"/>
  <c r="L142" i="13" s="1" a="1"/>
  <c r="L142" i="13" s="1"/>
  <c r="E142" i="13"/>
  <c r="E142" i="13" a="1"/>
  <c r="D142" i="13" a="1"/>
  <c r="D142" i="13" s="1"/>
  <c r="B142" i="13"/>
  <c r="W141" i="13"/>
  <c r="W141" i="13" a="1"/>
  <c r="V141" i="13" a="1"/>
  <c r="V141" i="13" s="1"/>
  <c r="Y141" i="13" s="1" a="1"/>
  <c r="Y141" i="13" s="1"/>
  <c r="Z141" i="13" s="1" a="1"/>
  <c r="Z141" i="13" s="1"/>
  <c r="U141" i="13" a="1"/>
  <c r="U141" i="13" s="1"/>
  <c r="L141" i="13" a="1"/>
  <c r="L141" i="13" s="1"/>
  <c r="R141" i="13" s="1" a="1"/>
  <c r="K141" i="13" a="1"/>
  <c r="K141" i="13" s="1"/>
  <c r="H141" i="13" a="1"/>
  <c r="H141" i="13" s="1"/>
  <c r="G141" i="13"/>
  <c r="G141" i="13" a="1"/>
  <c r="F141" i="13" a="1"/>
  <c r="F141" i="13" s="1"/>
  <c r="E141" i="13" a="1"/>
  <c r="E141" i="13" s="1"/>
  <c r="D141" i="13" a="1"/>
  <c r="D141" i="13" s="1"/>
  <c r="B141" i="13"/>
  <c r="W140" i="13" a="1"/>
  <c r="W140" i="13" s="1"/>
  <c r="V140" i="13"/>
  <c r="Y140" i="13" s="1" a="1"/>
  <c r="Y140" i="13" s="1"/>
  <c r="Z140" i="13" s="1" a="1"/>
  <c r="Z140" i="13" s="1"/>
  <c r="V140" i="13" a="1"/>
  <c r="U140" i="13" a="1"/>
  <c r="U140" i="13" s="1"/>
  <c r="R140" i="13" a="1"/>
  <c r="K140" i="13"/>
  <c r="K140" i="13" a="1"/>
  <c r="H140" i="13"/>
  <c r="H140" i="13" a="1"/>
  <c r="G140" i="13"/>
  <c r="G140" i="13" a="1"/>
  <c r="F140" i="13"/>
  <c r="L140" i="13" s="1" a="1"/>
  <c r="L140" i="13" s="1"/>
  <c r="E140" i="13"/>
  <c r="E140" i="13" a="1"/>
  <c r="D140" i="13"/>
  <c r="F140" i="13" s="1" a="1"/>
  <c r="D140" i="13" a="1"/>
  <c r="B140" i="13"/>
  <c r="W139" i="13" a="1"/>
  <c r="W139" i="13" s="1"/>
  <c r="V139" i="13" a="1"/>
  <c r="V139" i="13" s="1"/>
  <c r="Y139" i="13" s="1" a="1"/>
  <c r="Y139" i="13" s="1"/>
  <c r="Z139" i="13" s="1" a="1"/>
  <c r="Z139" i="13" s="1"/>
  <c r="U139" i="13" a="1"/>
  <c r="U139" i="13" s="1"/>
  <c r="L139" i="13" a="1"/>
  <c r="L139" i="13" s="1"/>
  <c r="K139" i="13" a="1"/>
  <c r="K139" i="13" s="1"/>
  <c r="H139" i="13" a="1"/>
  <c r="H139" i="13" s="1"/>
  <c r="R139" i="13" s="1" a="1"/>
  <c r="G139" i="13" a="1"/>
  <c r="G139" i="13" s="1"/>
  <c r="E139" i="13" a="1"/>
  <c r="E139" i="13" s="1"/>
  <c r="D139" i="13"/>
  <c r="F139" i="13" s="1" a="1"/>
  <c r="F139" i="13" s="1"/>
  <c r="D139" i="13" a="1"/>
  <c r="B139" i="13"/>
  <c r="W138" i="13"/>
  <c r="W138" i="13" a="1"/>
  <c r="V138" i="13" a="1"/>
  <c r="V138" i="13" s="1"/>
  <c r="Y138" i="13" s="1" a="1"/>
  <c r="Y138" i="13" s="1"/>
  <c r="Z138" i="13" s="1" a="1"/>
  <c r="Z138" i="13" s="1"/>
  <c r="U138" i="13"/>
  <c r="U138" i="13" a="1"/>
  <c r="L138" i="13"/>
  <c r="K138" i="13"/>
  <c r="K138" i="13" a="1"/>
  <c r="H138" i="13" a="1"/>
  <c r="H138" i="13" s="1"/>
  <c r="G138" i="13"/>
  <c r="G138" i="13" a="1"/>
  <c r="F138" i="13"/>
  <c r="L138" i="13" s="1" a="1"/>
  <c r="E138" i="13"/>
  <c r="E138" i="13" a="1"/>
  <c r="D138" i="13"/>
  <c r="F138" i="13" s="1" a="1"/>
  <c r="D138" i="13" a="1"/>
  <c r="B138" i="13"/>
  <c r="Z137" i="13" a="1"/>
  <c r="Z137" i="13" s="1"/>
  <c r="W137" i="13" a="1"/>
  <c r="W137" i="13" s="1"/>
  <c r="V137" i="13" a="1"/>
  <c r="V137" i="13" s="1"/>
  <c r="Y137" i="13" s="1" a="1"/>
  <c r="Y137" i="13" s="1"/>
  <c r="U137" i="13" a="1"/>
  <c r="U137" i="13" s="1"/>
  <c r="K137" i="13" a="1"/>
  <c r="K137" i="13" s="1"/>
  <c r="H137" i="13" a="1"/>
  <c r="H137" i="13" s="1"/>
  <c r="G137" i="13"/>
  <c r="G137" i="13" a="1"/>
  <c r="E137" i="13" a="1"/>
  <c r="E137" i="13" s="1"/>
  <c r="D137" i="13" a="1"/>
  <c r="D137" i="13" s="1"/>
  <c r="F137" i="13" s="1" a="1"/>
  <c r="F137" i="13" s="1"/>
  <c r="L137" i="13" s="1" a="1"/>
  <c r="L137" i="13" s="1"/>
  <c r="B137" i="13"/>
  <c r="W136" i="13"/>
  <c r="W136" i="13" a="1"/>
  <c r="V136" i="13"/>
  <c r="Y136" i="13" s="1" a="1"/>
  <c r="Y136" i="13" s="1"/>
  <c r="Z136" i="13" s="1" a="1"/>
  <c r="Z136" i="13" s="1"/>
  <c r="V136" i="13" a="1"/>
  <c r="U136" i="13"/>
  <c r="U136" i="13" a="1"/>
  <c r="K136" i="13"/>
  <c r="R136" i="13" s="1" a="1"/>
  <c r="R136" i="13" s="1"/>
  <c r="K136" i="13" a="1"/>
  <c r="H136" i="13"/>
  <c r="H136" i="13" a="1"/>
  <c r="G136" i="13"/>
  <c r="G136" i="13" a="1"/>
  <c r="E136" i="13" a="1"/>
  <c r="E136" i="13" s="1"/>
  <c r="D136" i="13"/>
  <c r="F136" i="13" s="1" a="1"/>
  <c r="F136" i="13" s="1"/>
  <c r="L136" i="13" s="1" a="1"/>
  <c r="L136" i="13" s="1"/>
  <c r="D136" i="13" a="1"/>
  <c r="B136" i="13"/>
  <c r="W135" i="13" a="1"/>
  <c r="W135" i="13" s="1"/>
  <c r="V135" i="13" a="1"/>
  <c r="V135" i="13" s="1"/>
  <c r="Y135" i="13" s="1" a="1"/>
  <c r="Y135" i="13" s="1"/>
  <c r="Z135" i="13" s="1" a="1"/>
  <c r="Z135" i="13" s="1"/>
  <c r="U135" i="13" a="1"/>
  <c r="U135" i="13" s="1"/>
  <c r="K135" i="13" a="1"/>
  <c r="K135" i="13" s="1"/>
  <c r="H135" i="13"/>
  <c r="H135" i="13" a="1"/>
  <c r="G135" i="13" a="1"/>
  <c r="G135" i="13" s="1"/>
  <c r="E135" i="13" a="1"/>
  <c r="E135" i="13" s="1"/>
  <c r="D135" i="13"/>
  <c r="F135" i="13" s="1" a="1"/>
  <c r="F135" i="13" s="1"/>
  <c r="L135" i="13" s="1" a="1"/>
  <c r="L135" i="13" s="1"/>
  <c r="R135" i="13" s="1" a="1"/>
  <c r="R135" i="13" s="1"/>
  <c r="D135" i="13" a="1"/>
  <c r="B135" i="13"/>
  <c r="W134" i="13"/>
  <c r="W134" i="13" a="1"/>
  <c r="V134" i="13" a="1"/>
  <c r="V134" i="13" s="1"/>
  <c r="Y134" i="13" s="1" a="1"/>
  <c r="Y134" i="13" s="1"/>
  <c r="Z134" i="13" s="1" a="1"/>
  <c r="Z134" i="13" s="1"/>
  <c r="U134" i="13"/>
  <c r="U134" i="13" a="1"/>
  <c r="K134" i="13" a="1"/>
  <c r="K134" i="13" s="1"/>
  <c r="H134" i="13" a="1"/>
  <c r="H134" i="13" s="1"/>
  <c r="G134" i="13"/>
  <c r="G134" i="13" a="1"/>
  <c r="E134" i="13"/>
  <c r="E134" i="13" a="1"/>
  <c r="D134" i="13"/>
  <c r="F134" i="13" s="1" a="1"/>
  <c r="F134" i="13" s="1"/>
  <c r="L134" i="13" s="1" a="1"/>
  <c r="L134" i="13" s="1"/>
  <c r="D134" i="13" a="1"/>
  <c r="B134" i="13"/>
  <c r="Y133" i="13" a="1"/>
  <c r="Y133" i="13" s="1"/>
  <c r="Z133" i="13" s="1" a="1"/>
  <c r="Z133" i="13" s="1"/>
  <c r="W133" i="13"/>
  <c r="W133" i="13" a="1"/>
  <c r="V133" i="13" a="1"/>
  <c r="V133" i="13" s="1"/>
  <c r="U133" i="13"/>
  <c r="U133" i="13" a="1"/>
  <c r="K133" i="13" a="1"/>
  <c r="K133" i="13" s="1"/>
  <c r="H133" i="13" a="1"/>
  <c r="H133" i="13" s="1"/>
  <c r="G133" i="13"/>
  <c r="G133" i="13" a="1"/>
  <c r="F133" i="13" a="1"/>
  <c r="F133" i="13" s="1"/>
  <c r="L133" i="13" s="1" a="1"/>
  <c r="L133" i="13" s="1"/>
  <c r="E133" i="13" a="1"/>
  <c r="E133" i="13" s="1"/>
  <c r="D133" i="13" a="1"/>
  <c r="D133" i="13" s="1"/>
  <c r="B133" i="13"/>
  <c r="W132" i="13" a="1"/>
  <c r="W132" i="13" s="1"/>
  <c r="V132" i="13" a="1"/>
  <c r="V132" i="13" s="1"/>
  <c r="Y132" i="13" s="1" a="1"/>
  <c r="Y132" i="13" s="1"/>
  <c r="Z132" i="13" s="1" a="1"/>
  <c r="Z132" i="13" s="1"/>
  <c r="U132" i="13" a="1"/>
  <c r="U132" i="13" s="1"/>
  <c r="L132" i="13"/>
  <c r="K132" i="13" a="1"/>
  <c r="K132" i="13" s="1"/>
  <c r="H132" i="13" a="1"/>
  <c r="H132" i="13" s="1"/>
  <c r="G132" i="13" a="1"/>
  <c r="G132" i="13" s="1"/>
  <c r="E132" i="13"/>
  <c r="E132" i="13" a="1"/>
  <c r="D132" i="13"/>
  <c r="F132" i="13" s="1" a="1"/>
  <c r="F132" i="13" s="1"/>
  <c r="L132" i="13" s="1" a="1"/>
  <c r="D132" i="13" a="1"/>
  <c r="B132" i="13"/>
  <c r="Y131" i="13" a="1"/>
  <c r="Y131" i="13" s="1"/>
  <c r="Z131" i="13" s="1" a="1"/>
  <c r="Z131" i="13" s="1"/>
  <c r="W131" i="13" a="1"/>
  <c r="W131" i="13" s="1"/>
  <c r="V131" i="13"/>
  <c r="V131" i="13" a="1"/>
  <c r="U131" i="13" a="1"/>
  <c r="U131" i="13" s="1"/>
  <c r="K131" i="13" a="1"/>
  <c r="K131" i="13" s="1"/>
  <c r="H131" i="13"/>
  <c r="H131" i="13" a="1"/>
  <c r="G131" i="13" a="1"/>
  <c r="G131" i="13" s="1"/>
  <c r="F131" i="13"/>
  <c r="L131" i="13" s="1" a="1"/>
  <c r="L131" i="13" s="1"/>
  <c r="F131" i="13" a="1"/>
  <c r="E131" i="13" a="1"/>
  <c r="E131" i="13" s="1"/>
  <c r="D131" i="13" a="1"/>
  <c r="D131" i="13" s="1"/>
  <c r="B131" i="13"/>
  <c r="W130" i="13"/>
  <c r="W130" i="13" a="1"/>
  <c r="V130" i="13"/>
  <c r="Y130" i="13" s="1" a="1"/>
  <c r="Y130" i="13" s="1"/>
  <c r="Z130" i="13" s="1" a="1"/>
  <c r="Z130" i="13" s="1"/>
  <c r="V130" i="13" a="1"/>
  <c r="U130" i="13" a="1"/>
  <c r="U130" i="13" s="1"/>
  <c r="K130" i="13" a="1"/>
  <c r="K130" i="13" s="1"/>
  <c r="H130" i="13" a="1"/>
  <c r="H130" i="13" s="1"/>
  <c r="G130" i="13"/>
  <c r="G130" i="13" a="1"/>
  <c r="E130" i="13"/>
  <c r="E130" i="13" a="1"/>
  <c r="D130" i="13" a="1"/>
  <c r="D130" i="13" s="1"/>
  <c r="F130" i="13" s="1" a="1"/>
  <c r="F130" i="13" s="1"/>
  <c r="L130" i="13" s="1" a="1"/>
  <c r="L130" i="13" s="1"/>
  <c r="B130" i="13"/>
  <c r="Z129" i="13"/>
  <c r="W129" i="13"/>
  <c r="W129" i="13" a="1"/>
  <c r="V129" i="13" a="1"/>
  <c r="V129" i="13" s="1"/>
  <c r="Y129" i="13" s="1" a="1"/>
  <c r="Y129" i="13" s="1"/>
  <c r="Z129" i="13" s="1" a="1"/>
  <c r="U129" i="13" a="1"/>
  <c r="U129" i="13" s="1"/>
  <c r="K129" i="13" a="1"/>
  <c r="K129" i="13" s="1"/>
  <c r="H129" i="13" a="1"/>
  <c r="H129" i="13" s="1"/>
  <c r="G129" i="13" a="1"/>
  <c r="G129" i="13" s="1"/>
  <c r="E129" i="13"/>
  <c r="E129" i="13" a="1"/>
  <c r="D129" i="13" a="1"/>
  <c r="D129" i="13" s="1"/>
  <c r="F129" i="13" s="1" a="1"/>
  <c r="F129" i="13" s="1"/>
  <c r="L129" i="13" s="1" a="1"/>
  <c r="L129" i="13" s="1"/>
  <c r="B129" i="13"/>
  <c r="W128" i="13"/>
  <c r="W128" i="13" a="1"/>
  <c r="V128" i="13" a="1"/>
  <c r="V128" i="13" s="1"/>
  <c r="Y128" i="13" s="1" a="1"/>
  <c r="Y128" i="13" s="1"/>
  <c r="Z128" i="13" s="1" a="1"/>
  <c r="Z128" i="13" s="1"/>
  <c r="U128" i="13" a="1"/>
  <c r="U128" i="13" s="1"/>
  <c r="R128" i="13" a="1"/>
  <c r="K128" i="13" a="1"/>
  <c r="K128" i="13" s="1"/>
  <c r="H128" i="13" a="1"/>
  <c r="H128" i="13" s="1"/>
  <c r="G128" i="13" a="1"/>
  <c r="G128" i="13" s="1"/>
  <c r="E128" i="13"/>
  <c r="E128" i="13" a="1"/>
  <c r="D128" i="13"/>
  <c r="F128" i="13" s="1" a="1"/>
  <c r="F128" i="13" s="1"/>
  <c r="L128" i="13" s="1" a="1"/>
  <c r="L128" i="13" s="1"/>
  <c r="D128" i="13" a="1"/>
  <c r="B128" i="13"/>
  <c r="W127" i="13" a="1"/>
  <c r="W127" i="13" s="1"/>
  <c r="V127" i="13"/>
  <c r="Y127" i="13" s="1" a="1"/>
  <c r="Y127" i="13" s="1"/>
  <c r="Z127" i="13" s="1" a="1"/>
  <c r="Z127" i="13" s="1"/>
  <c r="V127" i="13" a="1"/>
  <c r="U127" i="13" a="1"/>
  <c r="U127" i="13" s="1"/>
  <c r="R127" i="13" a="1"/>
  <c r="K127" i="13" a="1"/>
  <c r="K127" i="13" s="1"/>
  <c r="H127" i="13" a="1"/>
  <c r="H127" i="13" s="1"/>
  <c r="G127" i="13" a="1"/>
  <c r="G127" i="13" s="1"/>
  <c r="E127" i="13" a="1"/>
  <c r="E127" i="13" s="1"/>
  <c r="D127" i="13"/>
  <c r="F127" i="13" s="1" a="1"/>
  <c r="F127" i="13" s="1"/>
  <c r="L127" i="13" s="1" a="1"/>
  <c r="L127" i="13" s="1"/>
  <c r="D127" i="13" a="1"/>
  <c r="B127" i="13"/>
  <c r="W126" i="13"/>
  <c r="W126" i="13" a="1"/>
  <c r="V126" i="13" a="1"/>
  <c r="V126" i="13" s="1"/>
  <c r="Y126" i="13" s="1" a="1"/>
  <c r="Y126" i="13" s="1"/>
  <c r="Z126" i="13" s="1" a="1"/>
  <c r="Z126" i="13" s="1"/>
  <c r="U126" i="13"/>
  <c r="U126" i="13" a="1"/>
  <c r="K126" i="13" a="1"/>
  <c r="K126" i="13" s="1"/>
  <c r="H126" i="13" a="1"/>
  <c r="H126" i="13" s="1"/>
  <c r="G126" i="13"/>
  <c r="G126" i="13" a="1"/>
  <c r="E126" i="13"/>
  <c r="E126" i="13" a="1"/>
  <c r="D126" i="13" a="1"/>
  <c r="D126" i="13" s="1"/>
  <c r="F126" i="13" s="1" a="1"/>
  <c r="F126" i="13" s="1"/>
  <c r="L126" i="13" s="1" a="1"/>
  <c r="L126" i="13" s="1"/>
  <c r="B126" i="13"/>
  <c r="Y125" i="13" a="1"/>
  <c r="Y125" i="13" s="1"/>
  <c r="Z125" i="13" s="1" a="1"/>
  <c r="Z125" i="13" s="1"/>
  <c r="W125" i="13"/>
  <c r="W125" i="13" a="1"/>
  <c r="V125" i="13" a="1"/>
  <c r="V125" i="13" s="1"/>
  <c r="U125" i="13"/>
  <c r="U125" i="13" a="1"/>
  <c r="L125" i="13" a="1"/>
  <c r="L125" i="13" s="1"/>
  <c r="K125" i="13" a="1"/>
  <c r="K125" i="13" s="1"/>
  <c r="H125" i="13" a="1"/>
  <c r="H125" i="13" s="1"/>
  <c r="G125" i="13"/>
  <c r="G125" i="13" a="1"/>
  <c r="F125" i="13" a="1"/>
  <c r="F125" i="13" s="1"/>
  <c r="E125" i="13"/>
  <c r="E125" i="13" a="1"/>
  <c r="D125" i="13" a="1"/>
  <c r="D125" i="13" s="1"/>
  <c r="B125" i="13"/>
  <c r="W124" i="13" a="1"/>
  <c r="W124" i="13" s="1"/>
  <c r="V124" i="13" a="1"/>
  <c r="V124" i="13" s="1"/>
  <c r="Y124" i="13" s="1" a="1"/>
  <c r="Y124" i="13" s="1"/>
  <c r="Z124" i="13" s="1" a="1"/>
  <c r="Z124" i="13" s="1"/>
  <c r="U124" i="13" a="1"/>
  <c r="U124" i="13" s="1"/>
  <c r="K124" i="13" a="1"/>
  <c r="K124" i="13" s="1"/>
  <c r="R124" i="13" s="1" a="1"/>
  <c r="H124" i="13" a="1"/>
  <c r="H124" i="13" s="1"/>
  <c r="G124" i="13"/>
  <c r="G124" i="13" a="1"/>
  <c r="E124" i="13" a="1"/>
  <c r="E124" i="13" s="1"/>
  <c r="D124" i="13"/>
  <c r="F124" i="13" s="1" a="1"/>
  <c r="F124" i="13" s="1"/>
  <c r="L124" i="13" s="1" a="1"/>
  <c r="L124" i="13" s="1"/>
  <c r="D124" i="13" a="1"/>
  <c r="B124" i="13"/>
  <c r="W123" i="13" a="1"/>
  <c r="W123" i="13" s="1"/>
  <c r="V123" i="13"/>
  <c r="Y123" i="13" s="1" a="1"/>
  <c r="Y123" i="13" s="1"/>
  <c r="Z123" i="13" s="1" a="1"/>
  <c r="Z123" i="13" s="1"/>
  <c r="V123" i="13" a="1"/>
  <c r="U123" i="13" a="1"/>
  <c r="U123" i="13" s="1"/>
  <c r="R123" i="13" a="1"/>
  <c r="K123" i="13" a="1"/>
  <c r="K123" i="13" s="1"/>
  <c r="H123" i="13" a="1"/>
  <c r="H123" i="13" s="1"/>
  <c r="G123" i="13" a="1"/>
  <c r="G123" i="13" s="1"/>
  <c r="E123" i="13" a="1"/>
  <c r="E123" i="13" s="1"/>
  <c r="D123" i="13"/>
  <c r="F123" i="13" s="1" a="1"/>
  <c r="F123" i="13" s="1"/>
  <c r="L123" i="13" s="1" a="1"/>
  <c r="L123" i="13" s="1"/>
  <c r="D123" i="13" a="1"/>
  <c r="B123" i="13"/>
  <c r="W122" i="13"/>
  <c r="W122" i="13" a="1"/>
  <c r="V122" i="13" a="1"/>
  <c r="V122" i="13" s="1"/>
  <c r="Y122" i="13" s="1" a="1"/>
  <c r="Y122" i="13" s="1"/>
  <c r="Z122" i="13" s="1" a="1"/>
  <c r="Z122" i="13" s="1"/>
  <c r="U122" i="13"/>
  <c r="U122" i="13" a="1"/>
  <c r="K122" i="13" a="1"/>
  <c r="K122" i="13" s="1"/>
  <c r="H122" i="13" a="1"/>
  <c r="H122" i="13" s="1"/>
  <c r="G122" i="13"/>
  <c r="G122" i="13" a="1"/>
  <c r="E122" i="13"/>
  <c r="E122" i="13" a="1"/>
  <c r="D122" i="13" a="1"/>
  <c r="D122" i="13" s="1"/>
  <c r="F122" i="13" s="1" a="1"/>
  <c r="F122" i="13" s="1"/>
  <c r="L122" i="13" s="1" a="1"/>
  <c r="L122" i="13" s="1"/>
  <c r="B122" i="13"/>
  <c r="Y121" i="13" a="1"/>
  <c r="Y121" i="13" s="1"/>
  <c r="Z121" i="13" s="1" a="1"/>
  <c r="Z121" i="13" s="1"/>
  <c r="W121" i="13"/>
  <c r="W121" i="13" a="1"/>
  <c r="V121" i="13" a="1"/>
  <c r="V121" i="13" s="1"/>
  <c r="U121" i="13"/>
  <c r="U121" i="13" a="1"/>
  <c r="L121" i="13" a="1"/>
  <c r="L121" i="13" s="1"/>
  <c r="K121" i="13" a="1"/>
  <c r="K121" i="13" s="1"/>
  <c r="H121" i="13" a="1"/>
  <c r="H121" i="13" s="1"/>
  <c r="G121" i="13"/>
  <c r="G121" i="13" a="1"/>
  <c r="F121" i="13" a="1"/>
  <c r="F121" i="13" s="1"/>
  <c r="E121" i="13"/>
  <c r="E121" i="13" a="1"/>
  <c r="D121" i="13" a="1"/>
  <c r="D121" i="13" s="1"/>
  <c r="B121" i="13"/>
  <c r="W120" i="13" a="1"/>
  <c r="W120" i="13" s="1"/>
  <c r="V120" i="13" a="1"/>
  <c r="V120" i="13" s="1"/>
  <c r="Y120" i="13" s="1" a="1"/>
  <c r="Y120" i="13" s="1"/>
  <c r="Z120" i="13" s="1" a="1"/>
  <c r="Z120" i="13" s="1"/>
  <c r="U120" i="13" a="1"/>
  <c r="U120" i="13" s="1"/>
  <c r="K120" i="13" a="1"/>
  <c r="K120" i="13" s="1"/>
  <c r="R120" i="13" s="1" a="1"/>
  <c r="H120" i="13" a="1"/>
  <c r="H120" i="13" s="1"/>
  <c r="G120" i="13"/>
  <c r="G120" i="13" a="1"/>
  <c r="E120" i="13" a="1"/>
  <c r="E120" i="13" s="1"/>
  <c r="D120" i="13"/>
  <c r="F120" i="13" s="1" a="1"/>
  <c r="F120" i="13" s="1"/>
  <c r="L120" i="13" s="1" a="1"/>
  <c r="L120" i="13" s="1"/>
  <c r="D120" i="13" a="1"/>
  <c r="B120" i="13"/>
  <c r="W119" i="13" a="1"/>
  <c r="W119" i="13" s="1"/>
  <c r="V119" i="13"/>
  <c r="Y119" i="13" s="1" a="1"/>
  <c r="Y119" i="13" s="1"/>
  <c r="Z119" i="13" s="1" a="1"/>
  <c r="Z119" i="13" s="1"/>
  <c r="V119" i="13" a="1"/>
  <c r="U119" i="13" a="1"/>
  <c r="U119" i="13" s="1"/>
  <c r="R119" i="13" a="1"/>
  <c r="K119" i="13" a="1"/>
  <c r="K119" i="13" s="1"/>
  <c r="H119" i="13" a="1"/>
  <c r="H119" i="13" s="1"/>
  <c r="G119" i="13" a="1"/>
  <c r="G119" i="13" s="1"/>
  <c r="E119" i="13" a="1"/>
  <c r="E119" i="13" s="1"/>
  <c r="D119" i="13"/>
  <c r="F119" i="13" s="1" a="1"/>
  <c r="F119" i="13" s="1"/>
  <c r="L119" i="13" s="1" a="1"/>
  <c r="L119" i="13" s="1"/>
  <c r="D119" i="13" a="1"/>
  <c r="B119" i="13"/>
  <c r="W118" i="13"/>
  <c r="W118" i="13" a="1"/>
  <c r="V118" i="13" a="1"/>
  <c r="V118" i="13" s="1"/>
  <c r="Y118" i="13" s="1" a="1"/>
  <c r="Y118" i="13" s="1"/>
  <c r="Z118" i="13" s="1" a="1"/>
  <c r="Z118" i="13" s="1"/>
  <c r="U118" i="13"/>
  <c r="U118" i="13" a="1"/>
  <c r="K118" i="13" a="1"/>
  <c r="K118" i="13" s="1"/>
  <c r="H118" i="13" a="1"/>
  <c r="H118" i="13" s="1"/>
  <c r="G118" i="13"/>
  <c r="G118" i="13" a="1"/>
  <c r="E118" i="13"/>
  <c r="E118" i="13" a="1"/>
  <c r="D118" i="13" a="1"/>
  <c r="D118" i="13" s="1"/>
  <c r="F118" i="13" s="1" a="1"/>
  <c r="F118" i="13" s="1"/>
  <c r="L118" i="13" s="1" a="1"/>
  <c r="L118" i="13" s="1"/>
  <c r="B118" i="13"/>
  <c r="Y117" i="13" a="1"/>
  <c r="Y117" i="13" s="1"/>
  <c r="Z117" i="13" s="1" a="1"/>
  <c r="Z117" i="13" s="1"/>
  <c r="W117" i="13"/>
  <c r="W117" i="13" a="1"/>
  <c r="V117" i="13" a="1"/>
  <c r="V117" i="13" s="1"/>
  <c r="U117" i="13"/>
  <c r="U117" i="13" a="1"/>
  <c r="L117" i="13" a="1"/>
  <c r="L117" i="13" s="1"/>
  <c r="K117" i="13" a="1"/>
  <c r="K117" i="13" s="1"/>
  <c r="H117" i="13" a="1"/>
  <c r="H117" i="13" s="1"/>
  <c r="G117" i="13"/>
  <c r="G117" i="13" a="1"/>
  <c r="F117" i="13" a="1"/>
  <c r="F117" i="13" s="1"/>
  <c r="E117" i="13"/>
  <c r="E117" i="13" a="1"/>
  <c r="D117" i="13" a="1"/>
  <c r="D117" i="13" s="1"/>
  <c r="B117" i="13"/>
  <c r="W116" i="13" a="1"/>
  <c r="W116" i="13" s="1"/>
  <c r="V116" i="13" a="1"/>
  <c r="V116" i="13" s="1"/>
  <c r="Y116" i="13" s="1" a="1"/>
  <c r="Y116" i="13" s="1"/>
  <c r="Z116" i="13" s="1" a="1"/>
  <c r="Z116" i="13" s="1"/>
  <c r="U116" i="13" a="1"/>
  <c r="U116" i="13" s="1"/>
  <c r="K116" i="13" a="1"/>
  <c r="K116" i="13" s="1"/>
  <c r="R116" i="13" s="1" a="1"/>
  <c r="H116" i="13" a="1"/>
  <c r="H116" i="13" s="1"/>
  <c r="G116" i="13"/>
  <c r="G116" i="13" a="1"/>
  <c r="E116" i="13" a="1"/>
  <c r="E116" i="13" s="1"/>
  <c r="D116" i="13"/>
  <c r="F116" i="13" s="1" a="1"/>
  <c r="F116" i="13" s="1"/>
  <c r="L116" i="13" s="1" a="1"/>
  <c r="L116" i="13" s="1"/>
  <c r="D116" i="13" a="1"/>
  <c r="B116" i="13"/>
  <c r="W115" i="13" a="1"/>
  <c r="W115" i="13" s="1"/>
  <c r="V115" i="13"/>
  <c r="Y115" i="13" s="1" a="1"/>
  <c r="Y115" i="13" s="1"/>
  <c r="Z115" i="13" s="1" a="1"/>
  <c r="Z115" i="13" s="1"/>
  <c r="V115" i="13" a="1"/>
  <c r="U115" i="13" a="1"/>
  <c r="U115" i="13" s="1"/>
  <c r="R115" i="13" a="1"/>
  <c r="K115" i="13" a="1"/>
  <c r="K115" i="13" s="1"/>
  <c r="H115" i="13" a="1"/>
  <c r="H115" i="13" s="1"/>
  <c r="G115" i="13" a="1"/>
  <c r="G115" i="13" s="1"/>
  <c r="E115" i="13" a="1"/>
  <c r="E115" i="13" s="1"/>
  <c r="D115" i="13"/>
  <c r="F115" i="13" s="1" a="1"/>
  <c r="F115" i="13" s="1"/>
  <c r="L115" i="13" s="1" a="1"/>
  <c r="L115" i="13" s="1"/>
  <c r="D115" i="13" a="1"/>
  <c r="B115" i="13"/>
  <c r="W114" i="13"/>
  <c r="W114" i="13" a="1"/>
  <c r="V114" i="13" a="1"/>
  <c r="V114" i="13" s="1"/>
  <c r="Y114" i="13" s="1" a="1"/>
  <c r="Y114" i="13" s="1"/>
  <c r="Z114" i="13" s="1" a="1"/>
  <c r="Z114" i="13" s="1"/>
  <c r="U114" i="13"/>
  <c r="U114" i="13" a="1"/>
  <c r="L114" i="13"/>
  <c r="K114" i="13"/>
  <c r="K114" i="13" a="1"/>
  <c r="H114" i="13" a="1"/>
  <c r="H114" i="13" s="1"/>
  <c r="G114" i="13"/>
  <c r="G114" i="13" a="1"/>
  <c r="F114" i="13"/>
  <c r="L114" i="13" s="1" a="1"/>
  <c r="E114" i="13"/>
  <c r="E114" i="13" a="1"/>
  <c r="D114" i="13"/>
  <c r="F114" i="13" s="1" a="1"/>
  <c r="D114" i="13" a="1"/>
  <c r="B114" i="13"/>
  <c r="Z113" i="13" a="1"/>
  <c r="Z113" i="13" s="1"/>
  <c r="W113" i="13" a="1"/>
  <c r="W113" i="13" s="1"/>
  <c r="V113" i="13" a="1"/>
  <c r="V113" i="13" s="1"/>
  <c r="Y113" i="13" s="1" a="1"/>
  <c r="Y113" i="13" s="1"/>
  <c r="U113" i="13" a="1"/>
  <c r="U113" i="13" s="1"/>
  <c r="K113" i="13" a="1"/>
  <c r="K113" i="13" s="1"/>
  <c r="H113" i="13" a="1"/>
  <c r="H113" i="13" s="1"/>
  <c r="R113" i="13" s="1" a="1"/>
  <c r="G113" i="13" a="1"/>
  <c r="G113" i="13" s="1"/>
  <c r="E113" i="13" a="1"/>
  <c r="E113" i="13" s="1"/>
  <c r="D113" i="13" a="1"/>
  <c r="D113" i="13" s="1"/>
  <c r="F113" i="13" s="1" a="1"/>
  <c r="F113" i="13" s="1"/>
  <c r="L113" i="13" s="1" a="1"/>
  <c r="L113" i="13" s="1"/>
  <c r="B113" i="13"/>
  <c r="Y112" i="13"/>
  <c r="Z112" i="13" s="1" a="1"/>
  <c r="Z112" i="13" s="1"/>
  <c r="W112" i="13"/>
  <c r="W112" i="13" a="1"/>
  <c r="V112" i="13" a="1"/>
  <c r="V112" i="13" s="1"/>
  <c r="Y112" i="13" s="1" a="1"/>
  <c r="U112" i="13"/>
  <c r="U112" i="13" a="1"/>
  <c r="K112" i="13" a="1"/>
  <c r="K112" i="13" s="1"/>
  <c r="H112" i="13" a="1"/>
  <c r="H112" i="13" s="1"/>
  <c r="G112" i="13" a="1"/>
  <c r="G112" i="13" s="1"/>
  <c r="F112" i="13"/>
  <c r="L112" i="13" s="1" a="1"/>
  <c r="L112" i="13" s="1"/>
  <c r="E112" i="13" a="1"/>
  <c r="E112" i="13" s="1"/>
  <c r="D112" i="13"/>
  <c r="F112" i="13" s="1" a="1"/>
  <c r="D112" i="13" a="1"/>
  <c r="B112" i="13"/>
  <c r="W111" i="13" a="1"/>
  <c r="W111" i="13" s="1"/>
  <c r="V111" i="13"/>
  <c r="Y111" i="13" s="1" a="1"/>
  <c r="Y111" i="13" s="1"/>
  <c r="Z111" i="13" s="1" a="1"/>
  <c r="Z111" i="13" s="1"/>
  <c r="V111" i="13" a="1"/>
  <c r="U111" i="13" a="1"/>
  <c r="U111" i="13" s="1"/>
  <c r="K111" i="13" a="1"/>
  <c r="K111" i="13" s="1"/>
  <c r="R111" i="13" s="1" a="1"/>
  <c r="H111" i="13"/>
  <c r="H111" i="13" a="1"/>
  <c r="G111" i="13" a="1"/>
  <c r="G111" i="13" s="1"/>
  <c r="E111" i="13" a="1"/>
  <c r="E111" i="13" s="1"/>
  <c r="D111" i="13" a="1"/>
  <c r="D111" i="13" s="1"/>
  <c r="F111" i="13" s="1" a="1"/>
  <c r="F111" i="13" s="1"/>
  <c r="L111" i="13" s="1" a="1"/>
  <c r="L111" i="13" s="1"/>
  <c r="B111" i="13"/>
  <c r="W110" i="13"/>
  <c r="W110" i="13" a="1"/>
  <c r="V110" i="13" a="1"/>
  <c r="V110" i="13" s="1"/>
  <c r="Y110" i="13" s="1" a="1"/>
  <c r="Y110" i="13" s="1"/>
  <c r="Z110" i="13" s="1" a="1"/>
  <c r="Z110" i="13" s="1"/>
  <c r="U110" i="13"/>
  <c r="U110" i="13" a="1"/>
  <c r="K110" i="13" a="1"/>
  <c r="K110" i="13" s="1"/>
  <c r="H110" i="13" a="1"/>
  <c r="H110" i="13" s="1"/>
  <c r="G110" i="13"/>
  <c r="G110" i="13" a="1"/>
  <c r="E110" i="13"/>
  <c r="E110" i="13" a="1"/>
  <c r="D110" i="13" a="1"/>
  <c r="D110" i="13" s="1"/>
  <c r="F110" i="13" s="1" a="1"/>
  <c r="F110" i="13" s="1"/>
  <c r="L110" i="13" s="1" a="1"/>
  <c r="L110" i="13" s="1"/>
  <c r="B110" i="13"/>
  <c r="Z109" i="13" a="1"/>
  <c r="Z109" i="13" s="1"/>
  <c r="W109" i="13"/>
  <c r="W109" i="13" a="1"/>
  <c r="V109" i="13" a="1"/>
  <c r="V109" i="13" s="1"/>
  <c r="Y109" i="13" s="1" a="1"/>
  <c r="Y109" i="13" s="1"/>
  <c r="U109" i="13"/>
  <c r="U109" i="13" a="1"/>
  <c r="K109" i="13" a="1"/>
  <c r="K109" i="13" s="1"/>
  <c r="R109" i="13" s="1" a="1"/>
  <c r="R109" i="13" s="1"/>
  <c r="H109" i="13" a="1"/>
  <c r="H109" i="13" s="1"/>
  <c r="G109" i="13" a="1"/>
  <c r="G109" i="13" s="1"/>
  <c r="E109" i="13"/>
  <c r="E109" i="13" a="1"/>
  <c r="D109" i="13" a="1"/>
  <c r="D109" i="13" s="1"/>
  <c r="F109" i="13" s="1" a="1"/>
  <c r="F109" i="13" s="1"/>
  <c r="L109" i="13" s="1" a="1"/>
  <c r="L109" i="13" s="1"/>
  <c r="B109" i="13"/>
  <c r="W108" i="13" a="1"/>
  <c r="W108" i="13" s="1"/>
  <c r="V108" i="13"/>
  <c r="Y108" i="13" s="1" a="1"/>
  <c r="Y108" i="13" s="1"/>
  <c r="Z108" i="13" s="1" a="1"/>
  <c r="Z108" i="13" s="1"/>
  <c r="V108" i="13" a="1"/>
  <c r="U108" i="13" a="1"/>
  <c r="U108" i="13" s="1"/>
  <c r="K108" i="13" a="1"/>
  <c r="K108" i="13" s="1"/>
  <c r="H108" i="13"/>
  <c r="H108" i="13" a="1"/>
  <c r="G108" i="13" a="1"/>
  <c r="G108" i="13" s="1"/>
  <c r="E108" i="13" a="1"/>
  <c r="E108" i="13" s="1"/>
  <c r="D108" i="13"/>
  <c r="F108" i="13" s="1" a="1"/>
  <c r="F108" i="13" s="1"/>
  <c r="L108" i="13" s="1" a="1"/>
  <c r="L108" i="13" s="1"/>
  <c r="R108" i="13" s="1" a="1"/>
  <c r="R108" i="13" s="1"/>
  <c r="D108" i="13" a="1"/>
  <c r="B108" i="13"/>
  <c r="W107" i="13" a="1"/>
  <c r="W107" i="13" s="1"/>
  <c r="V107" i="13"/>
  <c r="Y107" i="13" s="1" a="1"/>
  <c r="Y107" i="13" s="1"/>
  <c r="Z107" i="13" s="1" a="1"/>
  <c r="Z107" i="13" s="1"/>
  <c r="V107" i="13" a="1"/>
  <c r="U107" i="13" a="1"/>
  <c r="U107" i="13" s="1"/>
  <c r="K107" i="13" a="1"/>
  <c r="K107" i="13" s="1"/>
  <c r="H107" i="13"/>
  <c r="R107" i="13" s="1" a="1"/>
  <c r="R107" i="13" s="1"/>
  <c r="AA107" i="13" s="1" a="1"/>
  <c r="AA107" i="13" s="1"/>
  <c r="AC107" i="13" s="1" a="1"/>
  <c r="AC107" i="13" s="1"/>
  <c r="AD107" i="13" s="1" a="1"/>
  <c r="AD107" i="13" s="1"/>
  <c r="H107" i="13" a="1"/>
  <c r="G107" i="13" a="1"/>
  <c r="G107" i="13" s="1"/>
  <c r="F107" i="13" a="1"/>
  <c r="F107" i="13" s="1"/>
  <c r="L107" i="13" s="1" a="1"/>
  <c r="L107" i="13" s="1"/>
  <c r="E107" i="13" a="1"/>
  <c r="E107" i="13" s="1"/>
  <c r="D107" i="13" a="1"/>
  <c r="D107" i="13" s="1"/>
  <c r="B107" i="13"/>
  <c r="Z106" i="13"/>
  <c r="W106" i="13"/>
  <c r="W106" i="13" a="1"/>
  <c r="V106" i="13" a="1"/>
  <c r="V106" i="13" s="1"/>
  <c r="Y106" i="13" s="1" a="1"/>
  <c r="Y106" i="13" s="1"/>
  <c r="Z106" i="13" s="1" a="1"/>
  <c r="U106" i="13" a="1"/>
  <c r="U106" i="13" s="1"/>
  <c r="K106" i="13"/>
  <c r="K106" i="13" a="1"/>
  <c r="H106" i="13" a="1"/>
  <c r="H106" i="13" s="1"/>
  <c r="G106" i="13"/>
  <c r="G106" i="13" a="1"/>
  <c r="F106" i="13" a="1"/>
  <c r="F106" i="13" s="1"/>
  <c r="L106" i="13" s="1" a="1"/>
  <c r="L106" i="13" s="1"/>
  <c r="E106" i="13"/>
  <c r="E106" i="13" a="1"/>
  <c r="D106" i="13" a="1"/>
  <c r="D106" i="13" s="1"/>
  <c r="B106" i="13"/>
  <c r="Z105" i="13" a="1"/>
  <c r="Z105" i="13" s="1"/>
  <c r="W105" i="13"/>
  <c r="W105" i="13" a="1"/>
  <c r="V105" i="13" a="1"/>
  <c r="V105" i="13" s="1"/>
  <c r="Y105" i="13" s="1" a="1"/>
  <c r="Y105" i="13" s="1"/>
  <c r="U105" i="13" a="1"/>
  <c r="U105" i="13" s="1"/>
  <c r="K105" i="13" a="1"/>
  <c r="K105" i="13" s="1"/>
  <c r="H105" i="13" a="1"/>
  <c r="H105" i="13" s="1"/>
  <c r="G105" i="13"/>
  <c r="G105" i="13" a="1"/>
  <c r="F105" i="13" a="1"/>
  <c r="F105" i="13" s="1"/>
  <c r="L105" i="13" s="1" a="1"/>
  <c r="L105" i="13" s="1"/>
  <c r="E105" i="13"/>
  <c r="E105" i="13" a="1"/>
  <c r="D105" i="13" a="1"/>
  <c r="D105" i="13" s="1"/>
  <c r="B105" i="13"/>
  <c r="W104" i="13" a="1"/>
  <c r="W104" i="13" s="1"/>
  <c r="V104" i="13" a="1"/>
  <c r="V104" i="13" s="1"/>
  <c r="Y104" i="13" s="1" a="1"/>
  <c r="Y104" i="13" s="1"/>
  <c r="Z104" i="13" s="1" a="1"/>
  <c r="Z104" i="13" s="1"/>
  <c r="U104" i="13" a="1"/>
  <c r="U104" i="13" s="1"/>
  <c r="K104" i="13" a="1"/>
  <c r="K104" i="13" s="1"/>
  <c r="H104" i="13" a="1"/>
  <c r="H104" i="13" s="1"/>
  <c r="R104" i="13" s="1" a="1"/>
  <c r="R104" i="13" s="1"/>
  <c r="G104" i="13"/>
  <c r="G104" i="13" a="1"/>
  <c r="F104" i="13"/>
  <c r="L104" i="13" s="1" a="1"/>
  <c r="L104" i="13" s="1"/>
  <c r="E104" i="13" a="1"/>
  <c r="E104" i="13" s="1"/>
  <c r="D104" i="13"/>
  <c r="F104" i="13" s="1" a="1"/>
  <c r="D104" i="13" a="1"/>
  <c r="B104" i="13"/>
  <c r="Y103" i="13" a="1"/>
  <c r="Y103" i="13" s="1"/>
  <c r="Z103" i="13" s="1" a="1"/>
  <c r="Z103" i="13" s="1"/>
  <c r="W103" i="13" a="1"/>
  <c r="W103" i="13" s="1"/>
  <c r="V103" i="13" a="1"/>
  <c r="V103" i="13" s="1"/>
  <c r="U103" i="13" a="1"/>
  <c r="U103" i="13" s="1"/>
  <c r="R103" i="13" a="1"/>
  <c r="R103" i="13" s="1"/>
  <c r="K103" i="13" a="1"/>
  <c r="K103" i="13" s="1"/>
  <c r="H103" i="13"/>
  <c r="H103" i="13" a="1"/>
  <c r="G103" i="13" a="1"/>
  <c r="G103" i="13" s="1"/>
  <c r="F103" i="13" a="1"/>
  <c r="F103" i="13" s="1"/>
  <c r="L103" i="13" s="1" a="1"/>
  <c r="L103" i="13" s="1"/>
  <c r="E103" i="13" a="1"/>
  <c r="E103" i="13" s="1"/>
  <c r="D103" i="13"/>
  <c r="D103" i="13" a="1"/>
  <c r="B103" i="13"/>
  <c r="Z102" i="13"/>
  <c r="W102" i="13"/>
  <c r="W102" i="13" a="1"/>
  <c r="V102" i="13" a="1"/>
  <c r="V102" i="13" s="1"/>
  <c r="Y102" i="13" s="1" a="1"/>
  <c r="Y102" i="13" s="1"/>
  <c r="Z102" i="13" s="1" a="1"/>
  <c r="U102" i="13"/>
  <c r="U102" i="13" a="1"/>
  <c r="K102" i="13"/>
  <c r="K102" i="13" a="1"/>
  <c r="H102" i="13"/>
  <c r="H102" i="13" a="1"/>
  <c r="G102" i="13"/>
  <c r="G102" i="13" a="1"/>
  <c r="E102" i="13"/>
  <c r="E102" i="13" a="1"/>
  <c r="D102" i="13"/>
  <c r="F102" i="13" s="1" a="1"/>
  <c r="F102" i="13" s="1"/>
  <c r="L102" i="13" s="1" a="1"/>
  <c r="L102" i="13" s="1"/>
  <c r="D102" i="13" a="1"/>
  <c r="B102" i="13"/>
  <c r="Z101" i="13" a="1"/>
  <c r="Z101" i="13" s="1"/>
  <c r="W101" i="13" a="1"/>
  <c r="W101" i="13" s="1"/>
  <c r="V101" i="13" a="1"/>
  <c r="V101" i="13" s="1"/>
  <c r="Y101" i="13" s="1" a="1"/>
  <c r="Y101" i="13" s="1"/>
  <c r="U101" i="13" a="1"/>
  <c r="U101" i="13" s="1"/>
  <c r="K101" i="13" a="1"/>
  <c r="K101" i="13" s="1"/>
  <c r="H101" i="13" a="1"/>
  <c r="H101" i="13" s="1"/>
  <c r="G101" i="13" a="1"/>
  <c r="G101" i="13" s="1"/>
  <c r="F101" i="13" a="1"/>
  <c r="F101" i="13" s="1"/>
  <c r="L101" i="13" s="1" a="1"/>
  <c r="L101" i="13" s="1"/>
  <c r="E101" i="13" a="1"/>
  <c r="E101" i="13" s="1"/>
  <c r="D101" i="13" a="1"/>
  <c r="D101" i="13" s="1"/>
  <c r="B101" i="13"/>
  <c r="Y100" i="13"/>
  <c r="Z100" i="13" s="1" a="1"/>
  <c r="Z100" i="13" s="1"/>
  <c r="W100" i="13"/>
  <c r="W100" i="13" a="1"/>
  <c r="V100" i="13" a="1"/>
  <c r="V100" i="13" s="1"/>
  <c r="Y100" i="13" s="1" a="1"/>
  <c r="U100" i="13"/>
  <c r="U100" i="13" a="1"/>
  <c r="K100" i="13" a="1"/>
  <c r="K100" i="13" s="1"/>
  <c r="H100" i="13" a="1"/>
  <c r="H100" i="13" s="1"/>
  <c r="R100" i="13" s="1" a="1"/>
  <c r="R100" i="13" s="1"/>
  <c r="G100" i="13" a="1"/>
  <c r="G100" i="13" s="1"/>
  <c r="F100" i="13"/>
  <c r="L100" i="13" s="1" a="1"/>
  <c r="L100" i="13" s="1"/>
  <c r="E100" i="13" a="1"/>
  <c r="E100" i="13" s="1"/>
  <c r="D100" i="13"/>
  <c r="F100" i="13" s="1" a="1"/>
  <c r="D100" i="13" a="1"/>
  <c r="B100" i="13"/>
  <c r="W99" i="13" a="1"/>
  <c r="W99" i="13" s="1"/>
  <c r="V99" i="13"/>
  <c r="Y99" i="13" s="1" a="1"/>
  <c r="Y99" i="13" s="1"/>
  <c r="Z99" i="13" s="1" a="1"/>
  <c r="Z99" i="13" s="1"/>
  <c r="V99" i="13" a="1"/>
  <c r="U99" i="13" a="1"/>
  <c r="U99" i="13" s="1"/>
  <c r="K99" i="13" a="1"/>
  <c r="K99" i="13" s="1"/>
  <c r="H99" i="13"/>
  <c r="H99" i="13" a="1"/>
  <c r="G99" i="13" a="1"/>
  <c r="G99" i="13" s="1"/>
  <c r="E99" i="13" a="1"/>
  <c r="E99" i="13" s="1"/>
  <c r="D99" i="13" a="1"/>
  <c r="D99" i="13" s="1"/>
  <c r="F99" i="13" s="1" a="1"/>
  <c r="F99" i="13" s="1"/>
  <c r="L99" i="13" s="1" a="1"/>
  <c r="L99" i="13" s="1"/>
  <c r="R99" i="13" s="1" a="1"/>
  <c r="R99" i="13" s="1"/>
  <c r="B99" i="13"/>
  <c r="W98" i="13"/>
  <c r="W98" i="13" a="1"/>
  <c r="V98" i="13"/>
  <c r="Y98" i="13" s="1" a="1"/>
  <c r="Y98" i="13" s="1"/>
  <c r="Z98" i="13" s="1" a="1"/>
  <c r="Z98" i="13" s="1"/>
  <c r="V98" i="13" a="1"/>
  <c r="U98" i="13"/>
  <c r="U98" i="13" a="1"/>
  <c r="K98" i="13"/>
  <c r="K98" i="13" a="1"/>
  <c r="H98" i="13" a="1"/>
  <c r="H98" i="13" s="1"/>
  <c r="G98" i="13"/>
  <c r="G98" i="13" a="1"/>
  <c r="E98" i="13"/>
  <c r="E98" i="13" a="1"/>
  <c r="D98" i="13" a="1"/>
  <c r="D98" i="13" s="1"/>
  <c r="F98" i="13" s="1" a="1"/>
  <c r="F98" i="13" s="1"/>
  <c r="L98" i="13" s="1" a="1"/>
  <c r="L98" i="13" s="1"/>
  <c r="B98" i="13"/>
  <c r="W97" i="13"/>
  <c r="W97" i="13" a="1"/>
  <c r="V97" i="13" a="1"/>
  <c r="V97" i="13" s="1"/>
  <c r="Y97" i="13" s="1" a="1"/>
  <c r="Y97" i="13" s="1"/>
  <c r="Z97" i="13" s="1" a="1"/>
  <c r="Z97" i="13" s="1"/>
  <c r="U97" i="13" a="1"/>
  <c r="U97" i="13" s="1"/>
  <c r="K97" i="13" a="1"/>
  <c r="K97" i="13" s="1"/>
  <c r="H97" i="13" a="1"/>
  <c r="H97" i="13" s="1"/>
  <c r="R97" i="13" s="1" a="1"/>
  <c r="R97" i="13" s="1"/>
  <c r="G97" i="13"/>
  <c r="G97" i="13" a="1"/>
  <c r="F97" i="13" a="1"/>
  <c r="F97" i="13" s="1"/>
  <c r="L97" i="13" s="1" a="1"/>
  <c r="L97" i="13" s="1"/>
  <c r="E97" i="13" a="1"/>
  <c r="E97" i="13" s="1"/>
  <c r="D97" i="13" a="1"/>
  <c r="D97" i="13" s="1"/>
  <c r="B97" i="13"/>
  <c r="W96" i="13"/>
  <c r="W96" i="13" a="1"/>
  <c r="V96" i="13" a="1"/>
  <c r="V96" i="13" s="1"/>
  <c r="Y96" i="13" s="1" a="1"/>
  <c r="Y96" i="13" s="1"/>
  <c r="Z96" i="13" s="1" a="1"/>
  <c r="Z96" i="13" s="1"/>
  <c r="U96" i="13" a="1"/>
  <c r="U96" i="13" s="1"/>
  <c r="K96" i="13" a="1"/>
  <c r="K96" i="13" s="1"/>
  <c r="H96" i="13"/>
  <c r="H96" i="13" a="1"/>
  <c r="G96" i="13"/>
  <c r="G96" i="13" a="1"/>
  <c r="F96" i="13"/>
  <c r="L96" i="13" s="1" a="1"/>
  <c r="L96" i="13" s="1"/>
  <c r="E96" i="13"/>
  <c r="E96" i="13" a="1"/>
  <c r="D96" i="13"/>
  <c r="F96" i="13" s="1" a="1"/>
  <c r="D96" i="13" a="1"/>
  <c r="B96" i="13"/>
  <c r="W95" i="13"/>
  <c r="W95" i="13" a="1"/>
  <c r="V95" i="13" a="1"/>
  <c r="V95" i="13" s="1"/>
  <c r="Y95" i="13" s="1" a="1"/>
  <c r="Y95" i="13" s="1"/>
  <c r="Z95" i="13" s="1" a="1"/>
  <c r="Z95" i="13" s="1"/>
  <c r="U95" i="13"/>
  <c r="U95" i="13" a="1"/>
  <c r="K95" i="13" a="1"/>
  <c r="K95" i="13" s="1"/>
  <c r="H95" i="13"/>
  <c r="H95" i="13" a="1"/>
  <c r="G95" i="13"/>
  <c r="G95" i="13" a="1"/>
  <c r="E95" i="13"/>
  <c r="E95" i="13" a="1"/>
  <c r="D95" i="13"/>
  <c r="F95" i="13" s="1" a="1"/>
  <c r="F95" i="13" s="1"/>
  <c r="L95" i="13" s="1" a="1"/>
  <c r="L95" i="13" s="1"/>
  <c r="D95" i="13" a="1"/>
  <c r="B95" i="13"/>
  <c r="W94" i="13" a="1"/>
  <c r="W94" i="13" s="1"/>
  <c r="V94" i="13" a="1"/>
  <c r="V94" i="13" s="1"/>
  <c r="Y94" i="13" s="1" a="1"/>
  <c r="Y94" i="13" s="1"/>
  <c r="Z94" i="13" s="1" a="1"/>
  <c r="Z94" i="13" s="1"/>
  <c r="U94" i="13" a="1"/>
  <c r="U94" i="13" s="1"/>
  <c r="K94" i="13"/>
  <c r="K94" i="13" a="1"/>
  <c r="H94" i="13" a="1"/>
  <c r="H94" i="13" s="1"/>
  <c r="G94" i="13" a="1"/>
  <c r="G94" i="13" s="1"/>
  <c r="F94" i="13" a="1"/>
  <c r="F94" i="13" s="1"/>
  <c r="L94" i="13" s="1" a="1"/>
  <c r="L94" i="13" s="1"/>
  <c r="E94" i="13" a="1"/>
  <c r="E94" i="13" s="1"/>
  <c r="D94" i="13" a="1"/>
  <c r="D94" i="13" s="1"/>
  <c r="B94" i="13"/>
  <c r="W93" i="13"/>
  <c r="W93" i="13" a="1"/>
  <c r="V93" i="13"/>
  <c r="Y93" i="13" s="1" a="1"/>
  <c r="Y93" i="13" s="1"/>
  <c r="Z93" i="13" s="1" a="1"/>
  <c r="Z93" i="13" s="1"/>
  <c r="V93" i="13" a="1"/>
  <c r="U93" i="13" a="1"/>
  <c r="U93" i="13" s="1"/>
  <c r="K93" i="13" a="1"/>
  <c r="K93" i="13" s="1"/>
  <c r="H93" i="13"/>
  <c r="R93" i="13" s="1" a="1"/>
  <c r="R93" i="13" s="1"/>
  <c r="H93" i="13" a="1"/>
  <c r="G93" i="13" a="1"/>
  <c r="G93" i="13" s="1"/>
  <c r="F93" i="13"/>
  <c r="L93" i="13" s="1" a="1"/>
  <c r="L93" i="13" s="1"/>
  <c r="E93" i="13" a="1"/>
  <c r="E93" i="13" s="1"/>
  <c r="D93" i="13"/>
  <c r="F93" i="13" s="1" a="1"/>
  <c r="D93" i="13" a="1"/>
  <c r="B93" i="13"/>
  <c r="W92" i="13" a="1"/>
  <c r="W92" i="13" s="1"/>
  <c r="V92" i="13" a="1"/>
  <c r="V92" i="13" s="1"/>
  <c r="Y92" i="13" s="1" a="1"/>
  <c r="Y92" i="13" s="1"/>
  <c r="Z92" i="13" s="1" a="1"/>
  <c r="Z92" i="13" s="1"/>
  <c r="U92" i="13" a="1"/>
  <c r="U92" i="13" s="1"/>
  <c r="K92" i="13" a="1"/>
  <c r="K92" i="13" s="1"/>
  <c r="H92" i="13"/>
  <c r="R92" i="13" s="1" a="1"/>
  <c r="R92" i="13" s="1"/>
  <c r="H92" i="13" a="1"/>
  <c r="G92" i="13" a="1"/>
  <c r="G92" i="13" s="1"/>
  <c r="F92" i="13" a="1"/>
  <c r="F92" i="13" s="1"/>
  <c r="L92" i="13" s="1" a="1"/>
  <c r="L92" i="13" s="1"/>
  <c r="E92" i="13" a="1"/>
  <c r="E92" i="13" s="1"/>
  <c r="D92" i="13" a="1"/>
  <c r="D92" i="13" s="1"/>
  <c r="B92" i="13"/>
  <c r="W91" i="13"/>
  <c r="W91" i="13" a="1"/>
  <c r="V91" i="13" a="1"/>
  <c r="V91" i="13" s="1"/>
  <c r="Y91" i="13" s="1" a="1"/>
  <c r="Y91" i="13" s="1"/>
  <c r="Z91" i="13" s="1" a="1"/>
  <c r="Z91" i="13" s="1"/>
  <c r="U91" i="13"/>
  <c r="U91" i="13" a="1"/>
  <c r="K91" i="13"/>
  <c r="K91" i="13" a="1"/>
  <c r="H91" i="13" a="1"/>
  <c r="H91" i="13" s="1"/>
  <c r="G91" i="13"/>
  <c r="G91" i="13" a="1"/>
  <c r="E91" i="13"/>
  <c r="E91" i="13" a="1"/>
  <c r="D91" i="13" a="1"/>
  <c r="D91" i="13" s="1"/>
  <c r="F91" i="13" s="1" a="1"/>
  <c r="F91" i="13" s="1"/>
  <c r="L91" i="13" s="1" a="1"/>
  <c r="L91" i="13" s="1"/>
  <c r="B91" i="13"/>
  <c r="W90" i="13"/>
  <c r="W90" i="13" a="1"/>
  <c r="V90" i="13" a="1"/>
  <c r="V90" i="13" s="1"/>
  <c r="Y90" i="13" s="1" a="1"/>
  <c r="Y90" i="13" s="1"/>
  <c r="Z90" i="13" s="1" a="1"/>
  <c r="Z90" i="13" s="1"/>
  <c r="U90" i="13" a="1"/>
  <c r="U90" i="13" s="1"/>
  <c r="L90" i="13" a="1"/>
  <c r="L90" i="13" s="1"/>
  <c r="K90" i="13" a="1"/>
  <c r="K90" i="13" s="1"/>
  <c r="R90" i="13" s="1" a="1"/>
  <c r="R90" i="13" s="1"/>
  <c r="H90" i="13" a="1"/>
  <c r="H90" i="13" s="1"/>
  <c r="G90" i="13"/>
  <c r="G90" i="13" a="1"/>
  <c r="F90" i="13" a="1"/>
  <c r="F90" i="13" s="1"/>
  <c r="E90" i="13" a="1"/>
  <c r="E90" i="13" s="1"/>
  <c r="D90" i="13" a="1"/>
  <c r="D90" i="13" s="1"/>
  <c r="B90" i="13"/>
  <c r="Z89" i="13" a="1"/>
  <c r="Z89" i="13" s="1"/>
  <c r="W89" i="13" a="1"/>
  <c r="W89" i="13" s="1"/>
  <c r="V89" i="13"/>
  <c r="Y89" i="13" s="1" a="1"/>
  <c r="Y89" i="13" s="1"/>
  <c r="V89" i="13" a="1"/>
  <c r="U89" i="13" a="1"/>
  <c r="U89" i="13" s="1"/>
  <c r="L89" i="13"/>
  <c r="K89" i="13"/>
  <c r="K89" i="13" a="1"/>
  <c r="H89" i="13"/>
  <c r="H89" i="13" a="1"/>
  <c r="G89" i="13"/>
  <c r="G89" i="13" a="1"/>
  <c r="F89" i="13"/>
  <c r="L89" i="13" s="1" a="1"/>
  <c r="E89" i="13" a="1"/>
  <c r="E89" i="13" s="1"/>
  <c r="D89" i="13"/>
  <c r="F89" i="13" s="1" a="1"/>
  <c r="D89" i="13" a="1"/>
  <c r="B89" i="13"/>
  <c r="W88" i="13" a="1"/>
  <c r="W88" i="13" s="1"/>
  <c r="V88" i="13" a="1"/>
  <c r="V88" i="13" s="1"/>
  <c r="Y88" i="13" s="1" a="1"/>
  <c r="Y88" i="13" s="1"/>
  <c r="Z88" i="13" s="1" a="1"/>
  <c r="Z88" i="13" s="1"/>
  <c r="U88" i="13" a="1"/>
  <c r="U88" i="13" s="1"/>
  <c r="L88" i="13" a="1"/>
  <c r="L88" i="13" s="1"/>
  <c r="L159" i="13" s="1"/>
  <c r="K88" i="13" a="1"/>
  <c r="K88" i="13" s="1"/>
  <c r="H88" i="13" a="1"/>
  <c r="H88" i="13" s="1"/>
  <c r="G88" i="13" a="1"/>
  <c r="G88" i="13" s="1"/>
  <c r="E88" i="13" a="1"/>
  <c r="E88" i="13" s="1"/>
  <c r="D88" i="13"/>
  <c r="F88" i="13" s="1" a="1"/>
  <c r="F88" i="13" s="1"/>
  <c r="D88" i="13" a="1"/>
  <c r="B88" i="13"/>
  <c r="AB83" i="13"/>
  <c r="S83" i="13"/>
  <c r="Q83" i="13"/>
  <c r="P83" i="13"/>
  <c r="O83" i="13"/>
  <c r="N83" i="13"/>
  <c r="M83" i="13"/>
  <c r="J83" i="13"/>
  <c r="I83" i="13"/>
  <c r="W81" i="13" a="1"/>
  <c r="W81" i="13" s="1"/>
  <c r="V81" i="13"/>
  <c r="Y81" i="13" s="1" a="1"/>
  <c r="Y81" i="13" s="1"/>
  <c r="Z81" i="13" s="1" a="1"/>
  <c r="Z81" i="13" s="1"/>
  <c r="V81" i="13" a="1"/>
  <c r="U81" i="13" a="1"/>
  <c r="U81" i="13" s="1"/>
  <c r="K81" i="13" a="1"/>
  <c r="K81" i="13" s="1"/>
  <c r="H81" i="13" a="1"/>
  <c r="H81" i="13" s="1"/>
  <c r="G81" i="13" a="1"/>
  <c r="G81" i="13" s="1"/>
  <c r="E81" i="13" a="1"/>
  <c r="E81" i="13" s="1"/>
  <c r="D81" i="13"/>
  <c r="F81" i="13" s="1" a="1"/>
  <c r="F81" i="13" s="1"/>
  <c r="L81" i="13" s="1" a="1"/>
  <c r="L81" i="13" s="1"/>
  <c r="D81" i="13" a="1"/>
  <c r="B81" i="13"/>
  <c r="W80" i="13"/>
  <c r="W80" i="13" a="1"/>
  <c r="V80" i="13"/>
  <c r="Y80" i="13" s="1" a="1"/>
  <c r="Y80" i="13" s="1"/>
  <c r="Z80" i="13" s="1" a="1"/>
  <c r="Z80" i="13" s="1"/>
  <c r="V80" i="13" a="1"/>
  <c r="U80" i="13"/>
  <c r="U80" i="13" a="1"/>
  <c r="K80" i="13"/>
  <c r="K80" i="13" a="1"/>
  <c r="H80" i="13" a="1"/>
  <c r="H80" i="13" s="1"/>
  <c r="R80" i="13" s="1" a="1"/>
  <c r="R80" i="13" s="1"/>
  <c r="G80" i="13"/>
  <c r="G80" i="13" a="1"/>
  <c r="E80" i="13"/>
  <c r="E80" i="13" a="1"/>
  <c r="D80" i="13" a="1"/>
  <c r="D80" i="13" s="1"/>
  <c r="F80" i="13" s="1" a="1"/>
  <c r="F80" i="13" s="1"/>
  <c r="L80" i="13" s="1" a="1"/>
  <c r="L80" i="13" s="1"/>
  <c r="B80" i="13"/>
  <c r="W79" i="13" a="1"/>
  <c r="W79" i="13" s="1"/>
  <c r="V79" i="13" a="1"/>
  <c r="V79" i="13" s="1"/>
  <c r="Y79" i="13" s="1" a="1"/>
  <c r="Y79" i="13" s="1"/>
  <c r="Z79" i="13" s="1" a="1"/>
  <c r="Z79" i="13" s="1"/>
  <c r="U79" i="13"/>
  <c r="U79" i="13" a="1"/>
  <c r="K79" i="13" a="1"/>
  <c r="K79" i="13" s="1"/>
  <c r="H79" i="13" a="1"/>
  <c r="H79" i="13" s="1"/>
  <c r="R79" i="13" s="1" a="1"/>
  <c r="R79" i="13" s="1"/>
  <c r="G79" i="13" a="1"/>
  <c r="G79" i="13" s="1"/>
  <c r="F79" i="13" a="1"/>
  <c r="F79" i="13" s="1"/>
  <c r="L79" i="13" s="1" a="1"/>
  <c r="L79" i="13" s="1"/>
  <c r="E79" i="13"/>
  <c r="E79" i="13" a="1"/>
  <c r="D79" i="13" a="1"/>
  <c r="D79" i="13" s="1"/>
  <c r="B79" i="13"/>
  <c r="W78" i="13" a="1"/>
  <c r="W78" i="13" s="1"/>
  <c r="V78" i="13"/>
  <c r="Y78" i="13" s="1" a="1"/>
  <c r="Y78" i="13" s="1"/>
  <c r="Z78" i="13" s="1" a="1"/>
  <c r="Z78" i="13" s="1"/>
  <c r="V78" i="13" a="1"/>
  <c r="U78" i="13" a="1"/>
  <c r="U78" i="13" s="1"/>
  <c r="K78" i="13" a="1"/>
  <c r="K78" i="13" s="1"/>
  <c r="H78" i="13"/>
  <c r="R78" i="13" s="1" a="1"/>
  <c r="H78" i="13" a="1"/>
  <c r="G78" i="13" a="1"/>
  <c r="G78" i="13" s="1"/>
  <c r="F78" i="13"/>
  <c r="L78" i="13" s="1" a="1"/>
  <c r="L78" i="13" s="1"/>
  <c r="E78" i="13"/>
  <c r="E78" i="13" a="1"/>
  <c r="D78" i="13"/>
  <c r="F78" i="13" s="1" a="1"/>
  <c r="D78" i="13" a="1"/>
  <c r="B78" i="13"/>
  <c r="W77" i="13" a="1"/>
  <c r="W77" i="13" s="1"/>
  <c r="V77" i="13" a="1"/>
  <c r="V77" i="13" s="1"/>
  <c r="Y77" i="13" s="1" a="1"/>
  <c r="Y77" i="13" s="1"/>
  <c r="Z77" i="13" s="1" a="1"/>
  <c r="Z77" i="13" s="1"/>
  <c r="U77" i="13" a="1"/>
  <c r="U77" i="13" s="1"/>
  <c r="K77" i="13" a="1"/>
  <c r="K77" i="13" s="1"/>
  <c r="H77" i="13" a="1"/>
  <c r="H77" i="13" s="1"/>
  <c r="R77" i="13" s="1" a="1"/>
  <c r="R77" i="13" s="1"/>
  <c r="G77" i="13" a="1"/>
  <c r="G77" i="13" s="1"/>
  <c r="E77" i="13" a="1"/>
  <c r="E77" i="13" s="1"/>
  <c r="D77" i="13" a="1"/>
  <c r="D77" i="13" s="1"/>
  <c r="F77" i="13" s="1" a="1"/>
  <c r="F77" i="13" s="1"/>
  <c r="L77" i="13" s="1" a="1"/>
  <c r="L77" i="13" s="1"/>
  <c r="B77" i="13"/>
  <c r="W76" i="13"/>
  <c r="W76" i="13" a="1"/>
  <c r="V76" i="13" a="1"/>
  <c r="V76" i="13" s="1"/>
  <c r="Y76" i="13" s="1" a="1"/>
  <c r="Y76" i="13" s="1"/>
  <c r="Z76" i="13" s="1" a="1"/>
  <c r="Z76" i="13" s="1"/>
  <c r="U76" i="13"/>
  <c r="U76" i="13" a="1"/>
  <c r="K76" i="13"/>
  <c r="K76" i="13" a="1"/>
  <c r="H76" i="13" a="1"/>
  <c r="H76" i="13" s="1"/>
  <c r="G76" i="13"/>
  <c r="G76" i="13" a="1"/>
  <c r="E76" i="13"/>
  <c r="E76" i="13" a="1"/>
  <c r="D76" i="13" a="1"/>
  <c r="D76" i="13" s="1"/>
  <c r="F76" i="13" s="1" a="1"/>
  <c r="F76" i="13" s="1"/>
  <c r="L76" i="13" s="1" a="1"/>
  <c r="L76" i="13" s="1"/>
  <c r="B76" i="13"/>
  <c r="Y75" i="13" a="1"/>
  <c r="Y75" i="13" s="1"/>
  <c r="Z75" i="13" s="1" a="1"/>
  <c r="Z75" i="13" s="1"/>
  <c r="W75" i="13" a="1"/>
  <c r="W75" i="13" s="1"/>
  <c r="V75" i="13" a="1"/>
  <c r="V75" i="13" s="1"/>
  <c r="U75" i="13" a="1"/>
  <c r="U75" i="13" s="1"/>
  <c r="L75" i="13" a="1"/>
  <c r="L75" i="13" s="1"/>
  <c r="K75" i="13"/>
  <c r="K75" i="13" a="1"/>
  <c r="H75" i="13" a="1"/>
  <c r="H75" i="13" s="1"/>
  <c r="G75" i="13" a="1"/>
  <c r="G75" i="13" s="1"/>
  <c r="E75" i="13" a="1"/>
  <c r="E75" i="13" s="1"/>
  <c r="D75" i="13" a="1"/>
  <c r="D75" i="13" s="1"/>
  <c r="F75" i="13" s="1" a="1"/>
  <c r="F75" i="13" s="1"/>
  <c r="B75" i="13"/>
  <c r="Y74" i="13"/>
  <c r="Z74" i="13" s="1" a="1"/>
  <c r="Z74" i="13" s="1"/>
  <c r="W74" i="13" a="1"/>
  <c r="W74" i="13" s="1"/>
  <c r="V74" i="13"/>
  <c r="Y74" i="13" s="1" a="1"/>
  <c r="V74" i="13" a="1"/>
  <c r="U74" i="13" a="1"/>
  <c r="U74" i="13" s="1"/>
  <c r="K74" i="13" a="1"/>
  <c r="K74" i="13" s="1"/>
  <c r="H74" i="13"/>
  <c r="H74" i="13" a="1"/>
  <c r="G74" i="13" a="1"/>
  <c r="G74" i="13" s="1"/>
  <c r="E74" i="13" a="1"/>
  <c r="E74" i="13" s="1"/>
  <c r="D74" i="13"/>
  <c r="F74" i="13" s="1" a="1"/>
  <c r="F74" i="13" s="1"/>
  <c r="L74" i="13" s="1" a="1"/>
  <c r="L74" i="13" s="1"/>
  <c r="D74" i="13" a="1"/>
  <c r="B74" i="13"/>
  <c r="W73" i="13" a="1"/>
  <c r="W73" i="13" s="1"/>
  <c r="V73" i="13" a="1"/>
  <c r="V73" i="13" s="1"/>
  <c r="Y73" i="13" s="1" a="1"/>
  <c r="Y73" i="13" s="1"/>
  <c r="Z73" i="13" s="1" a="1"/>
  <c r="Z73" i="13" s="1"/>
  <c r="U73" i="13" a="1"/>
  <c r="U73" i="13" s="1"/>
  <c r="K73" i="13" a="1"/>
  <c r="K73" i="13" s="1"/>
  <c r="H73" i="13" a="1"/>
  <c r="H73" i="13" s="1"/>
  <c r="G73" i="13" a="1"/>
  <c r="G73" i="13" s="1"/>
  <c r="E73" i="13" a="1"/>
  <c r="E73" i="13" s="1"/>
  <c r="D73" i="13"/>
  <c r="F73" i="13" s="1" a="1"/>
  <c r="F73" i="13" s="1"/>
  <c r="L73" i="13" s="1" a="1"/>
  <c r="L73" i="13" s="1"/>
  <c r="D73" i="13" a="1"/>
  <c r="B73" i="13"/>
  <c r="W72" i="13"/>
  <c r="W72" i="13" a="1"/>
  <c r="V72" i="13"/>
  <c r="Y72" i="13" s="1" a="1"/>
  <c r="Y72" i="13" s="1"/>
  <c r="Z72" i="13" s="1" a="1"/>
  <c r="Z72" i="13" s="1"/>
  <c r="V72" i="13" a="1"/>
  <c r="U72" i="13"/>
  <c r="U72" i="13" a="1"/>
  <c r="K72" i="13"/>
  <c r="K72" i="13" a="1"/>
  <c r="H72" i="13" a="1"/>
  <c r="H72" i="13" s="1"/>
  <c r="R72" i="13" s="1" a="1"/>
  <c r="G72" i="13"/>
  <c r="G72" i="13" a="1"/>
  <c r="E72" i="13"/>
  <c r="E72" i="13" a="1"/>
  <c r="D72" i="13" a="1"/>
  <c r="D72" i="13" s="1"/>
  <c r="F72" i="13" s="1" a="1"/>
  <c r="F72" i="13" s="1"/>
  <c r="L72" i="13" s="1" a="1"/>
  <c r="L72" i="13" s="1"/>
  <c r="B72" i="13"/>
  <c r="Y71" i="13" a="1"/>
  <c r="Y71" i="13" s="1"/>
  <c r="Z71" i="13" s="1" a="1"/>
  <c r="Z71" i="13" s="1"/>
  <c r="W71" i="13" a="1"/>
  <c r="W71" i="13" s="1"/>
  <c r="V71" i="13" a="1"/>
  <c r="V71" i="13" s="1"/>
  <c r="U71" i="13"/>
  <c r="U71" i="13" a="1"/>
  <c r="K71" i="13" a="1"/>
  <c r="K71" i="13" s="1"/>
  <c r="H71" i="13" a="1"/>
  <c r="H71" i="13" s="1"/>
  <c r="R71" i="13" s="1" a="1"/>
  <c r="G71" i="13" a="1"/>
  <c r="G71" i="13" s="1"/>
  <c r="F71" i="13" a="1"/>
  <c r="F71" i="13" s="1"/>
  <c r="L71" i="13" s="1" a="1"/>
  <c r="L71" i="13" s="1"/>
  <c r="E71" i="13"/>
  <c r="E71" i="13" a="1"/>
  <c r="D71" i="13" a="1"/>
  <c r="D71" i="13" s="1"/>
  <c r="B71" i="13"/>
  <c r="W70" i="13" a="1"/>
  <c r="W70" i="13" s="1"/>
  <c r="V70" i="13"/>
  <c r="Y70" i="13" s="1" a="1"/>
  <c r="Y70" i="13" s="1"/>
  <c r="Z70" i="13" s="1" a="1"/>
  <c r="Z70" i="13" s="1"/>
  <c r="V70" i="13" a="1"/>
  <c r="U70" i="13" a="1"/>
  <c r="U70" i="13" s="1"/>
  <c r="K70" i="13" a="1"/>
  <c r="K70" i="13" s="1"/>
  <c r="H70" i="13"/>
  <c r="R70" i="13" s="1" a="1"/>
  <c r="R70" i="13" s="1"/>
  <c r="H70" i="13" a="1"/>
  <c r="G70" i="13" a="1"/>
  <c r="G70" i="13" s="1"/>
  <c r="F70" i="13"/>
  <c r="L70" i="13" s="1" a="1"/>
  <c r="L70" i="13" s="1"/>
  <c r="E70" i="13"/>
  <c r="E70" i="13" a="1"/>
  <c r="D70" i="13"/>
  <c r="F70" i="13" s="1" a="1"/>
  <c r="D70" i="13" a="1"/>
  <c r="B70" i="13"/>
  <c r="Y69" i="13" a="1"/>
  <c r="Y69" i="13" s="1"/>
  <c r="Z69" i="13" s="1" a="1"/>
  <c r="Z69" i="13" s="1"/>
  <c r="W69" i="13" a="1"/>
  <c r="W69" i="13" s="1"/>
  <c r="V69" i="13" a="1"/>
  <c r="V69" i="13" s="1"/>
  <c r="U69" i="13" a="1"/>
  <c r="U69" i="13" s="1"/>
  <c r="K69" i="13" a="1"/>
  <c r="K69" i="13" s="1"/>
  <c r="H69" i="13" a="1"/>
  <c r="H69" i="13" s="1"/>
  <c r="R69" i="13" s="1" a="1"/>
  <c r="R69" i="13" s="1"/>
  <c r="G69" i="13" a="1"/>
  <c r="G69" i="13" s="1"/>
  <c r="E69" i="13" a="1"/>
  <c r="E69" i="13" s="1"/>
  <c r="D69" i="13" a="1"/>
  <c r="D69" i="13" s="1"/>
  <c r="F69" i="13" s="1" a="1"/>
  <c r="F69" i="13" s="1"/>
  <c r="L69" i="13" s="1" a="1"/>
  <c r="L69" i="13" s="1"/>
  <c r="B69" i="13"/>
  <c r="W68" i="13"/>
  <c r="W68" i="13" a="1"/>
  <c r="V68" i="13" a="1"/>
  <c r="V68" i="13" s="1"/>
  <c r="Y68" i="13" s="1" a="1"/>
  <c r="Y68" i="13" s="1"/>
  <c r="Z68" i="13" s="1" a="1"/>
  <c r="Z68" i="13" s="1"/>
  <c r="U68" i="13"/>
  <c r="U68" i="13" a="1"/>
  <c r="K68" i="13"/>
  <c r="K68" i="13" a="1"/>
  <c r="H68" i="13" a="1"/>
  <c r="H68" i="13" s="1"/>
  <c r="G68" i="13"/>
  <c r="G68" i="13" a="1"/>
  <c r="E68" i="13"/>
  <c r="E68" i="13" a="1"/>
  <c r="D68" i="13" a="1"/>
  <c r="D68" i="13" s="1"/>
  <c r="F68" i="13" s="1" a="1"/>
  <c r="F68" i="13" s="1"/>
  <c r="L68" i="13" s="1" a="1"/>
  <c r="L68" i="13" s="1"/>
  <c r="B68" i="13"/>
  <c r="W67" i="13" a="1"/>
  <c r="W67" i="13" s="1"/>
  <c r="V67" i="13" a="1"/>
  <c r="V67" i="13" s="1"/>
  <c r="Y67" i="13" s="1" a="1"/>
  <c r="Y67" i="13" s="1"/>
  <c r="Z67" i="13" s="1" a="1"/>
  <c r="Z67" i="13" s="1"/>
  <c r="U67" i="13" a="1"/>
  <c r="U67" i="13" s="1"/>
  <c r="L67" i="13" a="1"/>
  <c r="L67" i="13" s="1"/>
  <c r="K67" i="13" a="1"/>
  <c r="K67" i="13" s="1"/>
  <c r="H67" i="13" a="1"/>
  <c r="H67" i="13" s="1"/>
  <c r="G67" i="13" a="1"/>
  <c r="G67" i="13" s="1"/>
  <c r="E67" i="13" a="1"/>
  <c r="E67" i="13" s="1"/>
  <c r="D67" i="13" a="1"/>
  <c r="D67" i="13" s="1"/>
  <c r="F67" i="13" s="1" a="1"/>
  <c r="F67" i="13" s="1"/>
  <c r="B67" i="13"/>
  <c r="W66" i="13" a="1"/>
  <c r="W66" i="13" s="1"/>
  <c r="V66" i="13" a="1"/>
  <c r="V66" i="13" s="1"/>
  <c r="Y66" i="13" s="1" a="1"/>
  <c r="Y66" i="13" s="1"/>
  <c r="Z66" i="13" s="1" a="1"/>
  <c r="Z66" i="13" s="1"/>
  <c r="U66" i="13" a="1"/>
  <c r="U66" i="13" s="1"/>
  <c r="K66" i="13" a="1"/>
  <c r="K66" i="13" s="1"/>
  <c r="H66" i="13" a="1"/>
  <c r="H66" i="13" s="1"/>
  <c r="G66" i="13" a="1"/>
  <c r="G66" i="13" s="1"/>
  <c r="E66" i="13" a="1"/>
  <c r="E66" i="13" s="1"/>
  <c r="D66" i="13"/>
  <c r="F66" i="13" s="1" a="1"/>
  <c r="F66" i="13" s="1"/>
  <c r="L66" i="13" s="1" a="1"/>
  <c r="L66" i="13" s="1"/>
  <c r="D66" i="13" a="1"/>
  <c r="B66" i="13"/>
  <c r="W65" i="13" a="1"/>
  <c r="W65" i="13" s="1"/>
  <c r="V65" i="13" a="1"/>
  <c r="V65" i="13" s="1"/>
  <c r="Y65" i="13" s="1" a="1"/>
  <c r="Y65" i="13" s="1"/>
  <c r="Z65" i="13" s="1" a="1"/>
  <c r="Z65" i="13" s="1"/>
  <c r="U65" i="13" a="1"/>
  <c r="U65" i="13" s="1"/>
  <c r="K65" i="13" a="1"/>
  <c r="K65" i="13" s="1"/>
  <c r="H65" i="13" a="1"/>
  <c r="H65" i="13" s="1"/>
  <c r="G65" i="13" a="1"/>
  <c r="G65" i="13" s="1"/>
  <c r="E65" i="13" a="1"/>
  <c r="E65" i="13" s="1"/>
  <c r="D65" i="13"/>
  <c r="F65" i="13" s="1" a="1"/>
  <c r="F65" i="13" s="1"/>
  <c r="L65" i="13" s="1" a="1"/>
  <c r="L65" i="13" s="1"/>
  <c r="D65" i="13" a="1"/>
  <c r="B65" i="13"/>
  <c r="W64" i="13"/>
  <c r="W64" i="13" a="1"/>
  <c r="V64" i="13"/>
  <c r="Y64" i="13" s="1" a="1"/>
  <c r="Y64" i="13" s="1"/>
  <c r="Z64" i="13" s="1" a="1"/>
  <c r="Z64" i="13" s="1"/>
  <c r="V64" i="13" a="1"/>
  <c r="U64" i="13" a="1"/>
  <c r="U64" i="13" s="1"/>
  <c r="K64" i="13"/>
  <c r="K64" i="13" a="1"/>
  <c r="H64" i="13" a="1"/>
  <c r="H64" i="13" s="1"/>
  <c r="R64" i="13" s="1" a="1"/>
  <c r="G64" i="13"/>
  <c r="G64" i="13" a="1"/>
  <c r="E64" i="13"/>
  <c r="E64" i="13" a="1"/>
  <c r="D64" i="13" a="1"/>
  <c r="D64" i="13" s="1"/>
  <c r="F64" i="13" s="1" a="1"/>
  <c r="F64" i="13" s="1"/>
  <c r="L64" i="13" s="1" a="1"/>
  <c r="L64" i="13" s="1"/>
  <c r="B64" i="13"/>
  <c r="W63" i="13" a="1"/>
  <c r="W63" i="13" s="1"/>
  <c r="V63" i="13" a="1"/>
  <c r="V63" i="13" s="1"/>
  <c r="Y63" i="13" s="1" a="1"/>
  <c r="Y63" i="13" s="1"/>
  <c r="Z63" i="13" s="1" a="1"/>
  <c r="Z63" i="13" s="1"/>
  <c r="U63" i="13"/>
  <c r="U63" i="13" a="1"/>
  <c r="K63" i="13" a="1"/>
  <c r="K63" i="13" s="1"/>
  <c r="H63" i="13" a="1"/>
  <c r="H63" i="13" s="1"/>
  <c r="R63" i="13" s="1" a="1"/>
  <c r="G63" i="13" a="1"/>
  <c r="G63" i="13" s="1"/>
  <c r="F63" i="13" a="1"/>
  <c r="F63" i="13" s="1"/>
  <c r="L63" i="13" s="1" a="1"/>
  <c r="L63" i="13" s="1"/>
  <c r="E63" i="13"/>
  <c r="E63" i="13" a="1"/>
  <c r="D63" i="13" a="1"/>
  <c r="D63" i="13" s="1"/>
  <c r="B63" i="13"/>
  <c r="Y62" i="13"/>
  <c r="Z62" i="13" s="1" a="1"/>
  <c r="Z62" i="13" s="1"/>
  <c r="W62" i="13" a="1"/>
  <c r="W62" i="13" s="1"/>
  <c r="V62" i="13"/>
  <c r="Y62" i="13" s="1" a="1"/>
  <c r="V62" i="13" a="1"/>
  <c r="U62" i="13" a="1"/>
  <c r="U62" i="13" s="1"/>
  <c r="K62" i="13" a="1"/>
  <c r="K62" i="13" s="1"/>
  <c r="H62" i="13"/>
  <c r="R62" i="13" s="1" a="1"/>
  <c r="R62" i="13" s="1"/>
  <c r="H62" i="13" a="1"/>
  <c r="G62" i="13" a="1"/>
  <c r="G62" i="13" s="1"/>
  <c r="F62" i="13"/>
  <c r="L62" i="13" s="1" a="1"/>
  <c r="L62" i="13" s="1"/>
  <c r="E62" i="13"/>
  <c r="E62" i="13" a="1"/>
  <c r="D62" i="13"/>
  <c r="F62" i="13" s="1" a="1"/>
  <c r="D62" i="13" a="1"/>
  <c r="B62" i="13"/>
  <c r="W61" i="13" a="1"/>
  <c r="W61" i="13" s="1"/>
  <c r="V61" i="13" a="1"/>
  <c r="V61" i="13" s="1"/>
  <c r="Y61" i="13" s="1" a="1"/>
  <c r="Y61" i="13" s="1"/>
  <c r="Z61" i="13" s="1" a="1"/>
  <c r="Z61" i="13" s="1"/>
  <c r="U61" i="13" a="1"/>
  <c r="U61" i="13" s="1"/>
  <c r="K61" i="13" a="1"/>
  <c r="K61" i="13" s="1"/>
  <c r="H61" i="13" a="1"/>
  <c r="H61" i="13" s="1"/>
  <c r="R61" i="13" s="1" a="1"/>
  <c r="R61" i="13" s="1"/>
  <c r="G61" i="13" a="1"/>
  <c r="G61" i="13" s="1"/>
  <c r="E61" i="13" a="1"/>
  <c r="E61" i="13" s="1"/>
  <c r="D61" i="13" a="1"/>
  <c r="D61" i="13" s="1"/>
  <c r="F61" i="13" s="1" a="1"/>
  <c r="F61" i="13" s="1"/>
  <c r="L61" i="13" s="1" a="1"/>
  <c r="L61" i="13" s="1"/>
  <c r="B61" i="13"/>
  <c r="W60" i="13"/>
  <c r="W60" i="13" a="1"/>
  <c r="V60" i="13" a="1"/>
  <c r="V60" i="13" s="1"/>
  <c r="Y60" i="13" s="1" a="1"/>
  <c r="Y60" i="13" s="1"/>
  <c r="Z60" i="13" s="1" a="1"/>
  <c r="Z60" i="13" s="1"/>
  <c r="U60" i="13" a="1"/>
  <c r="U60" i="13" s="1"/>
  <c r="K60" i="13"/>
  <c r="K60" i="13" a="1"/>
  <c r="H60" i="13" a="1"/>
  <c r="H60" i="13" s="1"/>
  <c r="G60" i="13"/>
  <c r="G60" i="13" a="1"/>
  <c r="E60" i="13"/>
  <c r="E60" i="13" a="1"/>
  <c r="D60" i="13" a="1"/>
  <c r="D60" i="13" s="1"/>
  <c r="F60" i="13" s="1" a="1"/>
  <c r="F60" i="13" s="1"/>
  <c r="L60" i="13" s="1" a="1"/>
  <c r="L60" i="13" s="1"/>
  <c r="B60" i="13"/>
  <c r="W59" i="13" a="1"/>
  <c r="W59" i="13" s="1"/>
  <c r="V59" i="13" a="1"/>
  <c r="V59" i="13" s="1"/>
  <c r="Y59" i="13" s="1" a="1"/>
  <c r="Y59" i="13" s="1"/>
  <c r="Z59" i="13" s="1" a="1"/>
  <c r="Z59" i="13" s="1"/>
  <c r="U59" i="13" a="1"/>
  <c r="U59" i="13" s="1"/>
  <c r="L59" i="13" a="1"/>
  <c r="L59" i="13" s="1"/>
  <c r="K59" i="13" a="1"/>
  <c r="K59" i="13" s="1"/>
  <c r="H59" i="13" a="1"/>
  <c r="H59" i="13" s="1"/>
  <c r="G59" i="13" a="1"/>
  <c r="G59" i="13" s="1"/>
  <c r="E59" i="13" a="1"/>
  <c r="E59" i="13" s="1"/>
  <c r="D59" i="13" a="1"/>
  <c r="D59" i="13" s="1"/>
  <c r="F59" i="13" s="1" a="1"/>
  <c r="F59" i="13" s="1"/>
  <c r="B59" i="13"/>
  <c r="W58" i="13" a="1"/>
  <c r="W58" i="13" s="1"/>
  <c r="V58" i="13"/>
  <c r="Y58" i="13" s="1" a="1"/>
  <c r="Y58" i="13" s="1"/>
  <c r="Z58" i="13" s="1" a="1"/>
  <c r="Z58" i="13" s="1"/>
  <c r="V58" i="13" a="1"/>
  <c r="U58" i="13" a="1"/>
  <c r="U58" i="13" s="1"/>
  <c r="K58" i="13" a="1"/>
  <c r="K58" i="13" s="1"/>
  <c r="H58" i="13"/>
  <c r="H58" i="13" a="1"/>
  <c r="G58" i="13" a="1"/>
  <c r="G58" i="13" s="1"/>
  <c r="E58" i="13" a="1"/>
  <c r="E58" i="13" s="1"/>
  <c r="D58" i="13"/>
  <c r="F58" i="13" s="1" a="1"/>
  <c r="F58" i="13" s="1"/>
  <c r="L58" i="13" s="1" a="1"/>
  <c r="L58" i="13" s="1"/>
  <c r="D58" i="13" a="1"/>
  <c r="B58" i="13"/>
  <c r="W57" i="13" a="1"/>
  <c r="W57" i="13" s="1"/>
  <c r="V57" i="13" a="1"/>
  <c r="V57" i="13" s="1"/>
  <c r="Y57" i="13" s="1" a="1"/>
  <c r="Y57" i="13" s="1"/>
  <c r="Z57" i="13" s="1" a="1"/>
  <c r="Z57" i="13" s="1"/>
  <c r="U57" i="13" a="1"/>
  <c r="U57" i="13" s="1"/>
  <c r="K57" i="13" a="1"/>
  <c r="K57" i="13" s="1"/>
  <c r="H57" i="13" a="1"/>
  <c r="H57" i="13" s="1"/>
  <c r="G57" i="13" a="1"/>
  <c r="G57" i="13" s="1"/>
  <c r="E57" i="13" a="1"/>
  <c r="E57" i="13" s="1"/>
  <c r="D57" i="13"/>
  <c r="F57" i="13" s="1" a="1"/>
  <c r="F57" i="13" s="1"/>
  <c r="L57" i="13" s="1" a="1"/>
  <c r="L57" i="13" s="1"/>
  <c r="D57" i="13" a="1"/>
  <c r="B57" i="13"/>
  <c r="W56" i="13"/>
  <c r="W56" i="13" a="1"/>
  <c r="V56" i="13" a="1"/>
  <c r="V56" i="13" s="1"/>
  <c r="Y56" i="13" s="1" a="1"/>
  <c r="Y56" i="13" s="1"/>
  <c r="Z56" i="13" s="1" a="1"/>
  <c r="Z56" i="13" s="1"/>
  <c r="U56" i="13"/>
  <c r="U56" i="13" a="1"/>
  <c r="K56" i="13" a="1"/>
  <c r="K56" i="13" s="1"/>
  <c r="H56" i="13" a="1"/>
  <c r="H56" i="13" s="1"/>
  <c r="R56" i="13" s="1" a="1"/>
  <c r="G56" i="13"/>
  <c r="G56" i="13" a="1"/>
  <c r="E56" i="13"/>
  <c r="E56" i="13" a="1"/>
  <c r="D56" i="13" a="1"/>
  <c r="D56" i="13" s="1"/>
  <c r="F56" i="13" s="1" a="1"/>
  <c r="F56" i="13" s="1"/>
  <c r="L56" i="13" s="1" a="1"/>
  <c r="L56" i="13" s="1"/>
  <c r="B56" i="13"/>
  <c r="Y55" i="13" a="1"/>
  <c r="Y55" i="13" s="1"/>
  <c r="Z55" i="13" s="1" a="1"/>
  <c r="Z55" i="13" s="1"/>
  <c r="W55" i="13" a="1"/>
  <c r="W55" i="13" s="1"/>
  <c r="V55" i="13" a="1"/>
  <c r="V55" i="13" s="1"/>
  <c r="U55" i="13" a="1"/>
  <c r="U55" i="13" s="1"/>
  <c r="K55" i="13" a="1"/>
  <c r="K55" i="13" s="1"/>
  <c r="H55" i="13" a="1"/>
  <c r="H55" i="13" s="1"/>
  <c r="R55" i="13" s="1" a="1"/>
  <c r="G55" i="13" a="1"/>
  <c r="G55" i="13" s="1"/>
  <c r="F55" i="13" a="1"/>
  <c r="F55" i="13" s="1"/>
  <c r="L55" i="13" s="1" a="1"/>
  <c r="L55" i="13" s="1"/>
  <c r="E55" i="13"/>
  <c r="E55" i="13" a="1"/>
  <c r="D55" i="13" a="1"/>
  <c r="D55" i="13" s="1"/>
  <c r="B55" i="13"/>
  <c r="W54" i="13" a="1"/>
  <c r="W54" i="13" s="1"/>
  <c r="V54" i="13" a="1"/>
  <c r="V54" i="13" s="1"/>
  <c r="Y54" i="13" s="1" a="1"/>
  <c r="Y54" i="13" s="1"/>
  <c r="Z54" i="13" s="1" a="1"/>
  <c r="Z54" i="13" s="1"/>
  <c r="U54" i="13" a="1"/>
  <c r="U54" i="13" s="1"/>
  <c r="K54" i="13" a="1"/>
  <c r="K54" i="13" s="1"/>
  <c r="H54" i="13" a="1"/>
  <c r="H54" i="13" s="1"/>
  <c r="R54" i="13" s="1" a="1"/>
  <c r="R54" i="13" s="1"/>
  <c r="G54" i="13" a="1"/>
  <c r="G54" i="13" s="1"/>
  <c r="F54" i="13"/>
  <c r="L54" i="13" s="1" a="1"/>
  <c r="L54" i="13" s="1"/>
  <c r="E54" i="13"/>
  <c r="E54" i="13" a="1"/>
  <c r="D54" i="13"/>
  <c r="F54" i="13" s="1" a="1"/>
  <c r="D54" i="13" a="1"/>
  <c r="B54" i="13"/>
  <c r="Y53" i="13" a="1"/>
  <c r="Y53" i="13" s="1"/>
  <c r="Z53" i="13" s="1" a="1"/>
  <c r="Z53" i="13" s="1"/>
  <c r="W53" i="13" a="1"/>
  <c r="W53" i="13" s="1"/>
  <c r="V53" i="13" a="1"/>
  <c r="V53" i="13" s="1"/>
  <c r="U53" i="13" a="1"/>
  <c r="U53" i="13" s="1"/>
  <c r="K53" i="13" a="1"/>
  <c r="K53" i="13" s="1"/>
  <c r="H53" i="13" a="1"/>
  <c r="H53" i="13" s="1"/>
  <c r="R53" i="13" s="1" a="1"/>
  <c r="G53" i="13" a="1"/>
  <c r="G53" i="13" s="1"/>
  <c r="E53" i="13" a="1"/>
  <c r="E53" i="13" s="1"/>
  <c r="D53" i="13" a="1"/>
  <c r="D53" i="13" s="1"/>
  <c r="F53" i="13" s="1" a="1"/>
  <c r="F53" i="13" s="1"/>
  <c r="L53" i="13" s="1" a="1"/>
  <c r="L53" i="13" s="1"/>
  <c r="B53" i="13"/>
  <c r="W52" i="13"/>
  <c r="W52" i="13" a="1"/>
  <c r="V52" i="13" a="1"/>
  <c r="V52" i="13" s="1"/>
  <c r="Y52" i="13" s="1" a="1"/>
  <c r="Y52" i="13" s="1"/>
  <c r="Z52" i="13" s="1" a="1"/>
  <c r="Z52" i="13" s="1"/>
  <c r="U52" i="13"/>
  <c r="U52" i="13" a="1"/>
  <c r="K52" i="13" a="1"/>
  <c r="K52" i="13" s="1"/>
  <c r="H52" i="13" a="1"/>
  <c r="H52" i="13" s="1"/>
  <c r="G52" i="13"/>
  <c r="G52" i="13" a="1"/>
  <c r="E52" i="13"/>
  <c r="E52" i="13" a="1"/>
  <c r="D52" i="13" a="1"/>
  <c r="D52" i="13" s="1"/>
  <c r="F52" i="13" s="1" a="1"/>
  <c r="F52" i="13" s="1"/>
  <c r="L52" i="13" s="1" a="1"/>
  <c r="L52" i="13" s="1"/>
  <c r="B52" i="13"/>
  <c r="W51" i="13" a="1"/>
  <c r="W51" i="13" s="1"/>
  <c r="V51" i="13" a="1"/>
  <c r="V51" i="13" s="1"/>
  <c r="Y51" i="13" s="1" a="1"/>
  <c r="Y51" i="13" s="1"/>
  <c r="Z51" i="13" s="1" a="1"/>
  <c r="Z51" i="13" s="1"/>
  <c r="U51" i="13" a="1"/>
  <c r="U51" i="13" s="1"/>
  <c r="L51" i="13" a="1"/>
  <c r="L51" i="13" s="1"/>
  <c r="K51" i="13" a="1"/>
  <c r="K51" i="13" s="1"/>
  <c r="H51" i="13" a="1"/>
  <c r="H51" i="13" s="1"/>
  <c r="G51" i="13" a="1"/>
  <c r="G51" i="13" s="1"/>
  <c r="E51" i="13" a="1"/>
  <c r="E51" i="13" s="1"/>
  <c r="D51" i="13" a="1"/>
  <c r="D51" i="13" s="1"/>
  <c r="F51" i="13" s="1" a="1"/>
  <c r="F51" i="13" s="1"/>
  <c r="B51" i="13"/>
  <c r="W50" i="13" a="1"/>
  <c r="W50" i="13" s="1"/>
  <c r="V50" i="13"/>
  <c r="Y50" i="13" s="1" a="1"/>
  <c r="Y50" i="13" s="1"/>
  <c r="Z50" i="13" s="1" a="1"/>
  <c r="Z50" i="13" s="1"/>
  <c r="V50" i="13" a="1"/>
  <c r="U50" i="13" a="1"/>
  <c r="U50" i="13" s="1"/>
  <c r="K50" i="13" a="1"/>
  <c r="K50" i="13" s="1"/>
  <c r="H50" i="13" a="1"/>
  <c r="H50" i="13" s="1"/>
  <c r="G50" i="13"/>
  <c r="G50" i="13" a="1"/>
  <c r="F50" i="13" a="1"/>
  <c r="F50" i="13" s="1"/>
  <c r="L50" i="13" s="1" a="1"/>
  <c r="L50" i="13" s="1"/>
  <c r="E50" i="13"/>
  <c r="E50" i="13" a="1"/>
  <c r="D50" i="13" a="1"/>
  <c r="D50" i="13" s="1"/>
  <c r="B50" i="13"/>
  <c r="Z49" i="13" a="1"/>
  <c r="Z49" i="13" s="1"/>
  <c r="W49" i="13" a="1"/>
  <c r="W49" i="13" s="1"/>
  <c r="V49" i="13" a="1"/>
  <c r="V49" i="13" s="1"/>
  <c r="Y49" i="13" s="1" a="1"/>
  <c r="Y49" i="13" s="1"/>
  <c r="U49" i="13" a="1"/>
  <c r="U49" i="13" s="1"/>
  <c r="K49" i="13"/>
  <c r="R49" i="13" s="1" a="1"/>
  <c r="R49" i="13" s="1"/>
  <c r="K49" i="13" a="1"/>
  <c r="H49" i="13" a="1"/>
  <c r="H49" i="13" s="1"/>
  <c r="G49" i="13" a="1"/>
  <c r="G49" i="13" s="1"/>
  <c r="E49" i="13" a="1"/>
  <c r="E49" i="13" s="1"/>
  <c r="D49" i="13" a="1"/>
  <c r="D49" i="13" s="1"/>
  <c r="F49" i="13" s="1" a="1"/>
  <c r="F49" i="13" s="1"/>
  <c r="L49" i="13" s="1" a="1"/>
  <c r="L49" i="13" s="1"/>
  <c r="B49" i="13"/>
  <c r="W48" i="13" a="1"/>
  <c r="W48" i="13" s="1"/>
  <c r="V48" i="13"/>
  <c r="Y48" i="13" s="1" a="1"/>
  <c r="Y48" i="13" s="1"/>
  <c r="Z48" i="13" s="1" a="1"/>
  <c r="Z48" i="13" s="1"/>
  <c r="V48" i="13" a="1"/>
  <c r="U48" i="13" a="1"/>
  <c r="U48" i="13" s="1"/>
  <c r="K48" i="13" a="1"/>
  <c r="K48" i="13" s="1"/>
  <c r="H48" i="13"/>
  <c r="H48" i="13" a="1"/>
  <c r="G48" i="13" a="1"/>
  <c r="G48" i="13" s="1"/>
  <c r="E48" i="13" a="1"/>
  <c r="E48" i="13" s="1"/>
  <c r="D48" i="13"/>
  <c r="F48" i="13" s="1" a="1"/>
  <c r="F48" i="13" s="1"/>
  <c r="L48" i="13" s="1" a="1"/>
  <c r="L48" i="13" s="1"/>
  <c r="R48" i="13" s="1" a="1"/>
  <c r="D48" i="13" a="1"/>
  <c r="B48" i="13"/>
  <c r="W47" i="13" a="1"/>
  <c r="W47" i="13" s="1"/>
  <c r="V47" i="13" a="1"/>
  <c r="V47" i="13" s="1"/>
  <c r="Y47" i="13" s="1" a="1"/>
  <c r="Y47" i="13" s="1"/>
  <c r="Z47" i="13" s="1" a="1"/>
  <c r="Z47" i="13" s="1"/>
  <c r="U47" i="13" a="1"/>
  <c r="U47" i="13" s="1"/>
  <c r="K47" i="13" a="1"/>
  <c r="K47" i="13" s="1"/>
  <c r="H47" i="13" a="1"/>
  <c r="H47" i="13" s="1"/>
  <c r="G47" i="13" a="1"/>
  <c r="G47" i="13" s="1"/>
  <c r="E47" i="13" a="1"/>
  <c r="E47" i="13" s="1"/>
  <c r="D47" i="13" a="1"/>
  <c r="D47" i="13" s="1"/>
  <c r="F47" i="13" s="1" a="1"/>
  <c r="F47" i="13" s="1"/>
  <c r="L47" i="13" s="1" a="1"/>
  <c r="L47" i="13" s="1"/>
  <c r="B47" i="13"/>
  <c r="W46" i="13"/>
  <c r="W46" i="13" a="1"/>
  <c r="V46" i="13" a="1"/>
  <c r="V46" i="13" s="1"/>
  <c r="Y46" i="13" s="1" a="1"/>
  <c r="Y46" i="13" s="1"/>
  <c r="Z46" i="13" s="1" a="1"/>
  <c r="Z46" i="13" s="1"/>
  <c r="U46" i="13"/>
  <c r="U46" i="13" a="1"/>
  <c r="K46" i="13" a="1"/>
  <c r="K46" i="13" s="1"/>
  <c r="H46" i="13" a="1"/>
  <c r="H46" i="13" s="1"/>
  <c r="G46" i="13"/>
  <c r="G46" i="13" a="1"/>
  <c r="F46" i="13" a="1"/>
  <c r="F46" i="13" s="1"/>
  <c r="L46" i="13" s="1" a="1"/>
  <c r="L46" i="13" s="1"/>
  <c r="E46" i="13"/>
  <c r="E46" i="13" a="1"/>
  <c r="D46" i="13" a="1"/>
  <c r="D46" i="13" s="1"/>
  <c r="B46" i="13"/>
  <c r="Z45" i="13" a="1"/>
  <c r="Z45" i="13" s="1"/>
  <c r="W45" i="13" a="1"/>
  <c r="W45" i="13" s="1"/>
  <c r="V45" i="13" a="1"/>
  <c r="V45" i="13" s="1"/>
  <c r="Y45" i="13" s="1" a="1"/>
  <c r="Y45" i="13" s="1"/>
  <c r="U45" i="13"/>
  <c r="U45" i="13" a="1"/>
  <c r="K45" i="13" a="1"/>
  <c r="K45" i="13" s="1"/>
  <c r="R45" i="13" s="1" a="1"/>
  <c r="H45" i="13" a="1"/>
  <c r="H45" i="13" s="1"/>
  <c r="G45" i="13" a="1"/>
  <c r="G45" i="13" s="1"/>
  <c r="E45" i="13" a="1"/>
  <c r="E45" i="13" s="1"/>
  <c r="D45" i="13" a="1"/>
  <c r="D45" i="13" s="1"/>
  <c r="F45" i="13" s="1" a="1"/>
  <c r="F45" i="13" s="1"/>
  <c r="L45" i="13" s="1" a="1"/>
  <c r="L45" i="13" s="1"/>
  <c r="B45" i="13"/>
  <c r="W44" i="13" a="1"/>
  <c r="W44" i="13" s="1"/>
  <c r="V44" i="13" a="1"/>
  <c r="V44" i="13" s="1"/>
  <c r="Y44" i="13" s="1" a="1"/>
  <c r="Y44" i="13" s="1"/>
  <c r="Z44" i="13" s="1" a="1"/>
  <c r="Z44" i="13" s="1"/>
  <c r="U44" i="13" a="1"/>
  <c r="U44" i="13" s="1"/>
  <c r="K44" i="13" a="1"/>
  <c r="K44" i="13" s="1"/>
  <c r="H44" i="13" a="1"/>
  <c r="H44" i="13" s="1"/>
  <c r="G44" i="13" a="1"/>
  <c r="G44" i="13" s="1"/>
  <c r="E44" i="13" a="1"/>
  <c r="E44" i="13" s="1"/>
  <c r="D44" i="13"/>
  <c r="F44" i="13" s="1" a="1"/>
  <c r="F44" i="13" s="1"/>
  <c r="L44" i="13" s="1" a="1"/>
  <c r="L44" i="13" s="1"/>
  <c r="R44" i="13" s="1" a="1"/>
  <c r="D44" i="13" a="1"/>
  <c r="B44" i="13"/>
  <c r="W43" i="13" a="1"/>
  <c r="W43" i="13" s="1"/>
  <c r="V43" i="13" a="1"/>
  <c r="V43" i="13" s="1"/>
  <c r="Y43" i="13" s="1" a="1"/>
  <c r="Y43" i="13" s="1"/>
  <c r="Z43" i="13" s="1" a="1"/>
  <c r="Z43" i="13" s="1"/>
  <c r="U43" i="13" a="1"/>
  <c r="U43" i="13" s="1"/>
  <c r="K43" i="13" a="1"/>
  <c r="K43" i="13" s="1"/>
  <c r="H43" i="13" a="1"/>
  <c r="H43" i="13" s="1"/>
  <c r="R43" i="13" s="1" a="1"/>
  <c r="R43" i="13" s="1"/>
  <c r="G43" i="13" a="1"/>
  <c r="G43" i="13" s="1"/>
  <c r="E43" i="13" a="1"/>
  <c r="E43" i="13" s="1"/>
  <c r="D43" i="13" a="1"/>
  <c r="D43" i="13" s="1"/>
  <c r="F43" i="13" s="1" a="1"/>
  <c r="F43" i="13" s="1"/>
  <c r="L43" i="13" s="1" a="1"/>
  <c r="L43" i="13" s="1"/>
  <c r="B43" i="13"/>
  <c r="W42" i="13"/>
  <c r="W42" i="13" a="1"/>
  <c r="V42" i="13" a="1"/>
  <c r="V42" i="13" s="1"/>
  <c r="Y42" i="13" s="1" a="1"/>
  <c r="Y42" i="13" s="1"/>
  <c r="Z42" i="13" s="1" a="1"/>
  <c r="Z42" i="13" s="1"/>
  <c r="U42" i="13" a="1"/>
  <c r="U42" i="13" s="1"/>
  <c r="K42" i="13" a="1"/>
  <c r="K42" i="13" s="1"/>
  <c r="H42" i="13" a="1"/>
  <c r="H42" i="13" s="1"/>
  <c r="G42" i="13"/>
  <c r="G42" i="13" a="1"/>
  <c r="F42" i="13" a="1"/>
  <c r="F42" i="13" s="1"/>
  <c r="L42" i="13" s="1" a="1"/>
  <c r="L42" i="13" s="1"/>
  <c r="E42" i="13"/>
  <c r="E42" i="13" a="1"/>
  <c r="D42" i="13" a="1"/>
  <c r="D42" i="13" s="1"/>
  <c r="B42" i="13"/>
  <c r="W41" i="13" a="1"/>
  <c r="W41" i="13" s="1"/>
  <c r="V41" i="13" a="1"/>
  <c r="V41" i="13" s="1"/>
  <c r="Y41" i="13" s="1" a="1"/>
  <c r="Y41" i="13" s="1"/>
  <c r="Z41" i="13" s="1" a="1"/>
  <c r="Z41" i="13" s="1"/>
  <c r="U41" i="13"/>
  <c r="U41" i="13" a="1"/>
  <c r="K41" i="13" a="1"/>
  <c r="K41" i="13" s="1"/>
  <c r="R41" i="13" s="1" a="1"/>
  <c r="R41" i="13" s="1"/>
  <c r="H41" i="13" a="1"/>
  <c r="H41" i="13" s="1"/>
  <c r="G41" i="13" a="1"/>
  <c r="G41" i="13" s="1"/>
  <c r="E41" i="13" a="1"/>
  <c r="E41" i="13" s="1"/>
  <c r="D41" i="13" a="1"/>
  <c r="D41" i="13" s="1"/>
  <c r="F41" i="13" s="1" a="1"/>
  <c r="F41" i="13" s="1"/>
  <c r="L41" i="13" s="1" a="1"/>
  <c r="L41" i="13" s="1"/>
  <c r="B41" i="13"/>
  <c r="W40" i="13" a="1"/>
  <c r="W40" i="13" s="1"/>
  <c r="V40" i="13" a="1"/>
  <c r="V40" i="13" s="1"/>
  <c r="Y40" i="13" s="1" a="1"/>
  <c r="Y40" i="13" s="1"/>
  <c r="Z40" i="13" s="1" a="1"/>
  <c r="Z40" i="13" s="1"/>
  <c r="U40" i="13" a="1"/>
  <c r="U40" i="13" s="1"/>
  <c r="K40" i="13" a="1"/>
  <c r="K40" i="13" s="1"/>
  <c r="H40" i="13" a="1"/>
  <c r="H40" i="13" s="1"/>
  <c r="G40" i="13" a="1"/>
  <c r="G40" i="13" s="1"/>
  <c r="E40" i="13" a="1"/>
  <c r="E40" i="13" s="1"/>
  <c r="D40" i="13"/>
  <c r="F40" i="13" s="1" a="1"/>
  <c r="F40" i="13" s="1"/>
  <c r="L40" i="13" s="1" a="1"/>
  <c r="L40" i="13" s="1"/>
  <c r="R40" i="13" s="1" a="1"/>
  <c r="D40" i="13" a="1"/>
  <c r="B40" i="13"/>
  <c r="W39" i="13" a="1"/>
  <c r="W39" i="13" s="1"/>
  <c r="V39" i="13" a="1"/>
  <c r="V39" i="13" s="1"/>
  <c r="Y39" i="13" s="1" a="1"/>
  <c r="Y39" i="13" s="1"/>
  <c r="Z39" i="13" s="1" a="1"/>
  <c r="Z39" i="13" s="1"/>
  <c r="U39" i="13" a="1"/>
  <c r="U39" i="13" s="1"/>
  <c r="K39" i="13" a="1"/>
  <c r="K39" i="13" s="1"/>
  <c r="H39" i="13" a="1"/>
  <c r="H39" i="13" s="1"/>
  <c r="G39" i="13" a="1"/>
  <c r="G39" i="13" s="1"/>
  <c r="E39" i="13" a="1"/>
  <c r="E39" i="13" s="1"/>
  <c r="D39" i="13" a="1"/>
  <c r="D39" i="13" s="1"/>
  <c r="F39" i="13" s="1" a="1"/>
  <c r="F39" i="13" s="1"/>
  <c r="L39" i="13" s="1" a="1"/>
  <c r="L39" i="13" s="1"/>
  <c r="B39" i="13"/>
  <c r="Y38" i="13" a="1"/>
  <c r="Y38" i="13" s="1"/>
  <c r="Z38" i="13" s="1" a="1"/>
  <c r="Z38" i="13" s="1"/>
  <c r="W38" i="13"/>
  <c r="W38" i="13" a="1"/>
  <c r="V38" i="13" a="1"/>
  <c r="V38" i="13" s="1"/>
  <c r="U38" i="13" a="1"/>
  <c r="U38" i="13" s="1"/>
  <c r="K38" i="13"/>
  <c r="K38" i="13" a="1"/>
  <c r="H38" i="13" a="1"/>
  <c r="H38" i="13" s="1"/>
  <c r="G38" i="13"/>
  <c r="G38" i="13" a="1"/>
  <c r="F38" i="13" a="1"/>
  <c r="F38" i="13" s="1"/>
  <c r="L38" i="13" s="1" a="1"/>
  <c r="L38" i="13" s="1"/>
  <c r="E38" i="13"/>
  <c r="E38" i="13" a="1"/>
  <c r="D38" i="13" a="1"/>
  <c r="D38" i="13" s="1"/>
  <c r="B38" i="13"/>
  <c r="Z37" i="13" a="1"/>
  <c r="Z37" i="13" s="1"/>
  <c r="W37" i="13" a="1"/>
  <c r="W37" i="13" s="1"/>
  <c r="V37" i="13" a="1"/>
  <c r="V37" i="13" s="1"/>
  <c r="Y37" i="13" s="1" a="1"/>
  <c r="Y37" i="13" s="1"/>
  <c r="U37" i="13" a="1"/>
  <c r="U37" i="13" s="1"/>
  <c r="K37" i="13" a="1"/>
  <c r="K37" i="13" s="1"/>
  <c r="R37" i="13" s="1" a="1"/>
  <c r="R37" i="13" s="1"/>
  <c r="H37" i="13" a="1"/>
  <c r="H37" i="13" s="1"/>
  <c r="G37" i="13" a="1"/>
  <c r="G37" i="13" s="1"/>
  <c r="E37" i="13" a="1"/>
  <c r="E37" i="13" s="1"/>
  <c r="D37" i="13" a="1"/>
  <c r="D37" i="13" s="1"/>
  <c r="F37" i="13" s="1" a="1"/>
  <c r="F37" i="13" s="1"/>
  <c r="L37" i="13" s="1" a="1"/>
  <c r="L37" i="13" s="1"/>
  <c r="B37" i="13"/>
  <c r="W36" i="13" a="1"/>
  <c r="W36" i="13" s="1"/>
  <c r="V36" i="13" a="1"/>
  <c r="V36" i="13" s="1"/>
  <c r="Y36" i="13" s="1" a="1"/>
  <c r="Y36" i="13" s="1"/>
  <c r="Z36" i="13" s="1" a="1"/>
  <c r="Z36" i="13" s="1"/>
  <c r="U36" i="13" a="1"/>
  <c r="U36" i="13" s="1"/>
  <c r="K36" i="13" a="1"/>
  <c r="K36" i="13" s="1"/>
  <c r="H36" i="13" a="1"/>
  <c r="H36" i="13" s="1"/>
  <c r="G36" i="13" a="1"/>
  <c r="G36" i="13" s="1"/>
  <c r="E36" i="13" a="1"/>
  <c r="E36" i="13" s="1"/>
  <c r="D36" i="13"/>
  <c r="F36" i="13" s="1" a="1"/>
  <c r="F36" i="13" s="1"/>
  <c r="L36" i="13" s="1" a="1"/>
  <c r="L36" i="13" s="1"/>
  <c r="R36" i="13" s="1" a="1"/>
  <c r="D36" i="13" a="1"/>
  <c r="B36" i="13"/>
  <c r="W35" i="13" a="1"/>
  <c r="W35" i="13" s="1"/>
  <c r="V35" i="13" a="1"/>
  <c r="V35" i="13" s="1"/>
  <c r="Y35" i="13" s="1" a="1"/>
  <c r="Y35" i="13" s="1"/>
  <c r="Z35" i="13" s="1" a="1"/>
  <c r="Z35" i="13" s="1"/>
  <c r="U35" i="13" a="1"/>
  <c r="U35" i="13" s="1"/>
  <c r="K35" i="13" a="1"/>
  <c r="K35" i="13" s="1"/>
  <c r="H35" i="13" a="1"/>
  <c r="H35" i="13" s="1"/>
  <c r="R35" i="13" s="1" a="1"/>
  <c r="R35" i="13" s="1"/>
  <c r="G35" i="13" a="1"/>
  <c r="G35" i="13" s="1"/>
  <c r="E35" i="13" a="1"/>
  <c r="E35" i="13" s="1"/>
  <c r="D35" i="13" a="1"/>
  <c r="D35" i="13" s="1"/>
  <c r="F35" i="13" s="1" a="1"/>
  <c r="F35" i="13" s="1"/>
  <c r="L35" i="13" s="1" a="1"/>
  <c r="L35" i="13" s="1"/>
  <c r="B35" i="13"/>
  <c r="W34" i="13"/>
  <c r="W34" i="13" a="1"/>
  <c r="V34" i="13" a="1"/>
  <c r="V34" i="13" s="1"/>
  <c r="Y34" i="13" s="1" a="1"/>
  <c r="Y34" i="13" s="1"/>
  <c r="Z34" i="13" s="1" a="1"/>
  <c r="Z34" i="13" s="1"/>
  <c r="U34" i="13" a="1"/>
  <c r="U34" i="13" s="1"/>
  <c r="K34" i="13" a="1"/>
  <c r="K34" i="13" s="1"/>
  <c r="H34" i="13" a="1"/>
  <c r="H34" i="13" s="1"/>
  <c r="G34" i="13"/>
  <c r="G34" i="13" a="1"/>
  <c r="F34" i="13" a="1"/>
  <c r="F34" i="13" s="1"/>
  <c r="L34" i="13" s="1" a="1"/>
  <c r="L34" i="13" s="1"/>
  <c r="E34" i="13"/>
  <c r="E34" i="13" a="1"/>
  <c r="D34" i="13" a="1"/>
  <c r="D34" i="13" s="1"/>
  <c r="B34" i="13"/>
  <c r="Z33" i="13" a="1"/>
  <c r="Z33" i="13" s="1"/>
  <c r="W33" i="13" a="1"/>
  <c r="W33" i="13" s="1"/>
  <c r="V33" i="13" a="1"/>
  <c r="V33" i="13" s="1"/>
  <c r="Y33" i="13" s="1" a="1"/>
  <c r="Y33" i="13" s="1"/>
  <c r="U33" i="13" a="1"/>
  <c r="U33" i="13" s="1"/>
  <c r="K33" i="13"/>
  <c r="R33" i="13" s="1" a="1"/>
  <c r="R33" i="13" s="1"/>
  <c r="K33" i="13" a="1"/>
  <c r="H33" i="13" a="1"/>
  <c r="H33" i="13" s="1"/>
  <c r="G33" i="13" a="1"/>
  <c r="G33" i="13" s="1"/>
  <c r="E33" i="13" a="1"/>
  <c r="E33" i="13" s="1"/>
  <c r="D33" i="13" a="1"/>
  <c r="D33" i="13" s="1"/>
  <c r="F33" i="13" s="1" a="1"/>
  <c r="F33" i="13" s="1"/>
  <c r="L33" i="13" s="1" a="1"/>
  <c r="L33" i="13" s="1"/>
  <c r="B33" i="13"/>
  <c r="W32" i="13" a="1"/>
  <c r="W32" i="13" s="1"/>
  <c r="V32" i="13"/>
  <c r="Y32" i="13" s="1" a="1"/>
  <c r="Y32" i="13" s="1"/>
  <c r="Z32" i="13" s="1" a="1"/>
  <c r="Z32" i="13" s="1"/>
  <c r="V32" i="13" a="1"/>
  <c r="U32" i="13" a="1"/>
  <c r="U32" i="13" s="1"/>
  <c r="K32" i="13" a="1"/>
  <c r="K32" i="13" s="1"/>
  <c r="H32" i="13"/>
  <c r="H32" i="13" a="1"/>
  <c r="G32" i="13" a="1"/>
  <c r="G32" i="13" s="1"/>
  <c r="E32" i="13" a="1"/>
  <c r="E32" i="13" s="1"/>
  <c r="D32" i="13"/>
  <c r="F32" i="13" s="1" a="1"/>
  <c r="F32" i="13" s="1"/>
  <c r="L32" i="13" s="1" a="1"/>
  <c r="L32" i="13" s="1"/>
  <c r="R32" i="13" s="1" a="1"/>
  <c r="D32" i="13" a="1"/>
  <c r="B32" i="13"/>
  <c r="W31" i="13" a="1"/>
  <c r="W31" i="13" s="1"/>
  <c r="V31" i="13" a="1"/>
  <c r="V31" i="13" s="1"/>
  <c r="Y31" i="13" s="1" a="1"/>
  <c r="Y31" i="13" s="1"/>
  <c r="Z31" i="13" s="1" a="1"/>
  <c r="Z31" i="13" s="1"/>
  <c r="U31" i="13" a="1"/>
  <c r="U31" i="13" s="1"/>
  <c r="K31" i="13" a="1"/>
  <c r="K31" i="13" s="1"/>
  <c r="H31" i="13" a="1"/>
  <c r="H31" i="13" s="1"/>
  <c r="G31" i="13" a="1"/>
  <c r="G31" i="13" s="1"/>
  <c r="E31" i="13" a="1"/>
  <c r="E31" i="13" s="1"/>
  <c r="D31" i="13" a="1"/>
  <c r="D31" i="13" s="1"/>
  <c r="F31" i="13" s="1" a="1"/>
  <c r="F31" i="13" s="1"/>
  <c r="L31" i="13" s="1" a="1"/>
  <c r="L31" i="13" s="1"/>
  <c r="B31" i="13"/>
  <c r="W30" i="13"/>
  <c r="W30" i="13" a="1"/>
  <c r="V30" i="13" a="1"/>
  <c r="V30" i="13" s="1"/>
  <c r="Y30" i="13" s="1" a="1"/>
  <c r="Y30" i="13" s="1"/>
  <c r="Z30" i="13" s="1" a="1"/>
  <c r="Z30" i="13" s="1"/>
  <c r="U30" i="13"/>
  <c r="U30" i="13" a="1"/>
  <c r="K30" i="13" a="1"/>
  <c r="K30" i="13" s="1"/>
  <c r="H30" i="13" a="1"/>
  <c r="H30" i="13" s="1"/>
  <c r="G30" i="13"/>
  <c r="G30" i="13" a="1"/>
  <c r="F30" i="13" a="1"/>
  <c r="F30" i="13" s="1"/>
  <c r="L30" i="13" s="1" a="1"/>
  <c r="L30" i="13" s="1"/>
  <c r="E30" i="13"/>
  <c r="E30" i="13" a="1"/>
  <c r="D30" i="13" a="1"/>
  <c r="D30" i="13" s="1"/>
  <c r="B30" i="13"/>
  <c r="Z29" i="13" a="1"/>
  <c r="Z29" i="13" s="1"/>
  <c r="W29" i="13" a="1"/>
  <c r="W29" i="13" s="1"/>
  <c r="V29" i="13" a="1"/>
  <c r="V29" i="13" s="1"/>
  <c r="Y29" i="13" s="1" a="1"/>
  <c r="Y29" i="13" s="1"/>
  <c r="U29" i="13"/>
  <c r="U29" i="13" a="1"/>
  <c r="K29" i="13" a="1"/>
  <c r="K29" i="13" s="1"/>
  <c r="R29" i="13" s="1" a="1"/>
  <c r="H29" i="13" a="1"/>
  <c r="H29" i="13" s="1"/>
  <c r="G29" i="13" a="1"/>
  <c r="G29" i="13" s="1"/>
  <c r="E29" i="13" a="1"/>
  <c r="E29" i="13" s="1"/>
  <c r="D29" i="13" a="1"/>
  <c r="D29" i="13" s="1"/>
  <c r="F29" i="13" s="1" a="1"/>
  <c r="F29" i="13" s="1"/>
  <c r="L29" i="13" s="1" a="1"/>
  <c r="L29" i="13" s="1"/>
  <c r="B29" i="13"/>
  <c r="W28" i="13" a="1"/>
  <c r="W28" i="13" s="1"/>
  <c r="V28" i="13" a="1"/>
  <c r="V28" i="13" s="1"/>
  <c r="Y28" i="13" s="1" a="1"/>
  <c r="Y28" i="13" s="1"/>
  <c r="Z28" i="13" s="1" a="1"/>
  <c r="Z28" i="13" s="1"/>
  <c r="U28" i="13" a="1"/>
  <c r="U28" i="13" s="1"/>
  <c r="K28" i="13" a="1"/>
  <c r="K28" i="13" s="1"/>
  <c r="H28" i="13" a="1"/>
  <c r="H28" i="13" s="1"/>
  <c r="G28" i="13" a="1"/>
  <c r="G28" i="13" s="1"/>
  <c r="E28" i="13" a="1"/>
  <c r="E28" i="13" s="1"/>
  <c r="D28" i="13"/>
  <c r="F28" i="13" s="1" a="1"/>
  <c r="F28" i="13" s="1"/>
  <c r="L28" i="13" s="1" a="1"/>
  <c r="L28" i="13" s="1"/>
  <c r="R28" i="13" s="1" a="1"/>
  <c r="D28" i="13" a="1"/>
  <c r="B28" i="13"/>
  <c r="W27" i="13" a="1"/>
  <c r="W27" i="13" s="1"/>
  <c r="V27" i="13" a="1"/>
  <c r="V27" i="13" s="1"/>
  <c r="Y27" i="13" s="1" a="1"/>
  <c r="Y27" i="13" s="1"/>
  <c r="Z27" i="13" s="1" a="1"/>
  <c r="Z27" i="13" s="1"/>
  <c r="U27" i="13" a="1"/>
  <c r="U27" i="13" s="1"/>
  <c r="K27" i="13" a="1"/>
  <c r="K27" i="13" s="1"/>
  <c r="H27" i="13" a="1"/>
  <c r="H27" i="13" s="1"/>
  <c r="R27" i="13" s="1" a="1"/>
  <c r="R27" i="13" s="1"/>
  <c r="G27" i="13" a="1"/>
  <c r="G27" i="13" s="1"/>
  <c r="E27" i="13" a="1"/>
  <c r="E27" i="13" s="1"/>
  <c r="D27" i="13" a="1"/>
  <c r="D27" i="13" s="1"/>
  <c r="F27" i="13" s="1" a="1"/>
  <c r="F27" i="13" s="1"/>
  <c r="L27" i="13" s="1" a="1"/>
  <c r="L27" i="13" s="1"/>
  <c r="B27" i="13"/>
  <c r="W26" i="13"/>
  <c r="W26" i="13" a="1"/>
  <c r="V26" i="13" a="1"/>
  <c r="V26" i="13" s="1"/>
  <c r="Y26" i="13" s="1" a="1"/>
  <c r="Y26" i="13" s="1"/>
  <c r="Z26" i="13" s="1" a="1"/>
  <c r="Z26" i="13" s="1"/>
  <c r="U26" i="13" a="1"/>
  <c r="U26" i="13" s="1"/>
  <c r="K26" i="13" a="1"/>
  <c r="K26" i="13" s="1"/>
  <c r="H26" i="13" a="1"/>
  <c r="H26" i="13" s="1"/>
  <c r="G26" i="13"/>
  <c r="G26" i="13" a="1"/>
  <c r="F26" i="13" a="1"/>
  <c r="F26" i="13" s="1"/>
  <c r="L26" i="13" s="1" a="1"/>
  <c r="L26" i="13" s="1"/>
  <c r="E26" i="13"/>
  <c r="E26" i="13" a="1"/>
  <c r="D26" i="13" a="1"/>
  <c r="D26" i="13" s="1"/>
  <c r="B26" i="13"/>
  <c r="W25" i="13" a="1"/>
  <c r="W25" i="13" s="1"/>
  <c r="V25" i="13" a="1"/>
  <c r="V25" i="13" s="1"/>
  <c r="Y25" i="13" s="1" a="1"/>
  <c r="Y25" i="13" s="1"/>
  <c r="Z25" i="13" s="1" a="1"/>
  <c r="Z25" i="13" s="1"/>
  <c r="U25" i="13"/>
  <c r="U25" i="13" a="1"/>
  <c r="K25" i="13" a="1"/>
  <c r="K25" i="13" s="1"/>
  <c r="R25" i="13" s="1" a="1"/>
  <c r="R25" i="13" s="1"/>
  <c r="H25" i="13" a="1"/>
  <c r="H25" i="13" s="1"/>
  <c r="G25" i="13" a="1"/>
  <c r="G25" i="13" s="1"/>
  <c r="E25" i="13" a="1"/>
  <c r="E25" i="13" s="1"/>
  <c r="D25" i="13" a="1"/>
  <c r="D25" i="13" s="1"/>
  <c r="F25" i="13" s="1" a="1"/>
  <c r="F25" i="13" s="1"/>
  <c r="L25" i="13" s="1" a="1"/>
  <c r="L25" i="13" s="1"/>
  <c r="B25" i="13"/>
  <c r="W24" i="13" a="1"/>
  <c r="W24" i="13" s="1"/>
  <c r="V24" i="13" a="1"/>
  <c r="V24" i="13" s="1"/>
  <c r="Y24" i="13" s="1" a="1"/>
  <c r="Y24" i="13" s="1"/>
  <c r="Z24" i="13" s="1" a="1"/>
  <c r="Z24" i="13" s="1"/>
  <c r="U24" i="13" a="1"/>
  <c r="U24" i="13" s="1"/>
  <c r="K24" i="13" a="1"/>
  <c r="K24" i="13" s="1"/>
  <c r="H24" i="13" a="1"/>
  <c r="H24" i="13" s="1"/>
  <c r="G24" i="13" a="1"/>
  <c r="G24" i="13" s="1"/>
  <c r="E24" i="13" a="1"/>
  <c r="E24" i="13" s="1"/>
  <c r="D24" i="13"/>
  <c r="F24" i="13" s="1" a="1"/>
  <c r="F24" i="13" s="1"/>
  <c r="L24" i="13" s="1" a="1"/>
  <c r="L24" i="13" s="1"/>
  <c r="R24" i="13" s="1" a="1"/>
  <c r="D24" i="13" a="1"/>
  <c r="B24" i="13"/>
  <c r="W23" i="13" a="1"/>
  <c r="W23" i="13" s="1"/>
  <c r="V23" i="13" a="1"/>
  <c r="V23" i="13" s="1"/>
  <c r="Y23" i="13" s="1" a="1"/>
  <c r="Y23" i="13" s="1"/>
  <c r="Z23" i="13" s="1" a="1"/>
  <c r="Z23" i="13" s="1"/>
  <c r="U23" i="13" a="1"/>
  <c r="U23" i="13" s="1"/>
  <c r="K23" i="13" a="1"/>
  <c r="K23" i="13" s="1"/>
  <c r="H23" i="13" a="1"/>
  <c r="H23" i="13" s="1"/>
  <c r="G23" i="13" a="1"/>
  <c r="G23" i="13" s="1"/>
  <c r="F23" i="13"/>
  <c r="L23" i="13" s="1" a="1"/>
  <c r="L23" i="13" s="1"/>
  <c r="E23" i="13" a="1"/>
  <c r="E23" i="13" s="1"/>
  <c r="D23" i="13" a="1"/>
  <c r="D23" i="13" s="1"/>
  <c r="F23" i="13" s="1" a="1"/>
  <c r="B23" i="13"/>
  <c r="Y22" i="13" a="1"/>
  <c r="Y22" i="13" s="1"/>
  <c r="Z22" i="13" s="1" a="1"/>
  <c r="Z22" i="13" s="1"/>
  <c r="W22" i="13"/>
  <c r="W22" i="13" a="1"/>
  <c r="V22" i="13" a="1"/>
  <c r="V22" i="13" s="1"/>
  <c r="U22" i="13"/>
  <c r="U22" i="13" a="1"/>
  <c r="K22" i="13" a="1"/>
  <c r="K22" i="13" s="1"/>
  <c r="H22" i="13" a="1"/>
  <c r="H22" i="13" s="1"/>
  <c r="G22" i="13"/>
  <c r="G22" i="13" a="1"/>
  <c r="F22" i="13" a="1"/>
  <c r="F22" i="13" s="1"/>
  <c r="L22" i="13" s="1" a="1"/>
  <c r="L22" i="13" s="1"/>
  <c r="E22" i="13"/>
  <c r="E22" i="13" a="1"/>
  <c r="D22" i="13" a="1"/>
  <c r="D22" i="13" s="1"/>
  <c r="B22" i="13"/>
  <c r="Z21" i="13" a="1"/>
  <c r="Z21" i="13" s="1"/>
  <c r="W21" i="13" a="1"/>
  <c r="W21" i="13" s="1"/>
  <c r="V21" i="13" a="1"/>
  <c r="V21" i="13" s="1"/>
  <c r="Y21" i="13" s="1" a="1"/>
  <c r="Y21" i="13" s="1"/>
  <c r="U21" i="13"/>
  <c r="U21" i="13" a="1"/>
  <c r="K21" i="13"/>
  <c r="R21" i="13" s="1" a="1"/>
  <c r="K21" i="13" a="1"/>
  <c r="H21" i="13" a="1"/>
  <c r="H21" i="13" s="1"/>
  <c r="G21" i="13" a="1"/>
  <c r="G21" i="13" s="1"/>
  <c r="E21" i="13" a="1"/>
  <c r="E21" i="13" s="1"/>
  <c r="D21" i="13" a="1"/>
  <c r="D21" i="13" s="1"/>
  <c r="F21" i="13" s="1" a="1"/>
  <c r="F21" i="13" s="1"/>
  <c r="L21" i="13" s="1" a="1"/>
  <c r="L21" i="13" s="1"/>
  <c r="B21" i="13"/>
  <c r="W20" i="13" a="1"/>
  <c r="W20" i="13" s="1"/>
  <c r="V20" i="13"/>
  <c r="Y20" i="13" s="1" a="1"/>
  <c r="Y20" i="13" s="1"/>
  <c r="Z20" i="13" s="1" a="1"/>
  <c r="Z20" i="13" s="1"/>
  <c r="V20" i="13" a="1"/>
  <c r="U20" i="13" a="1"/>
  <c r="U20" i="13" s="1"/>
  <c r="K20" i="13" a="1"/>
  <c r="K20" i="13" s="1"/>
  <c r="H20" i="13"/>
  <c r="H20" i="13" a="1"/>
  <c r="G20" i="13" a="1"/>
  <c r="G20" i="13" s="1"/>
  <c r="E20" i="13" a="1"/>
  <c r="E20" i="13" s="1"/>
  <c r="D20" i="13"/>
  <c r="F20" i="13" s="1" a="1"/>
  <c r="F20" i="13" s="1"/>
  <c r="L20" i="13" s="1" a="1"/>
  <c r="L20" i="13" s="1"/>
  <c r="R20" i="13" s="1" a="1"/>
  <c r="R20" i="13" s="1"/>
  <c r="D20" i="13" a="1"/>
  <c r="B20" i="13"/>
  <c r="W19" i="13" a="1"/>
  <c r="W19" i="13" s="1"/>
  <c r="V19" i="13" a="1"/>
  <c r="V19" i="13" s="1"/>
  <c r="Y19" i="13" s="1" a="1"/>
  <c r="Y19" i="13" s="1"/>
  <c r="Z19" i="13" s="1" a="1"/>
  <c r="Z19" i="13" s="1"/>
  <c r="U19" i="13" a="1"/>
  <c r="U19" i="13" s="1"/>
  <c r="K19" i="13" a="1"/>
  <c r="K19" i="13" s="1"/>
  <c r="H19" i="13" a="1"/>
  <c r="H19" i="13" s="1"/>
  <c r="G19" i="13" a="1"/>
  <c r="G19" i="13" s="1"/>
  <c r="F19" i="13"/>
  <c r="L19" i="13" s="1" a="1"/>
  <c r="L19" i="13" s="1"/>
  <c r="E19" i="13" a="1"/>
  <c r="E19" i="13" s="1"/>
  <c r="D19" i="13" a="1"/>
  <c r="D19" i="13" s="1"/>
  <c r="F19" i="13" s="1" a="1"/>
  <c r="B19" i="13"/>
  <c r="W18" i="13"/>
  <c r="W18" i="13" a="1"/>
  <c r="V18" i="13" a="1"/>
  <c r="V18" i="13" s="1"/>
  <c r="Y18" i="13" s="1" a="1"/>
  <c r="Y18" i="13" s="1"/>
  <c r="Z18" i="13" s="1" a="1"/>
  <c r="Z18" i="13" s="1"/>
  <c r="U18" i="13" a="1"/>
  <c r="U18" i="13" s="1"/>
  <c r="K18" i="13" a="1"/>
  <c r="K18" i="13" s="1"/>
  <c r="H18" i="13" a="1"/>
  <c r="H18" i="13" s="1"/>
  <c r="G18" i="13"/>
  <c r="G18" i="13" a="1"/>
  <c r="F18" i="13" a="1"/>
  <c r="F18" i="13" s="1"/>
  <c r="L18" i="13" s="1" a="1"/>
  <c r="L18" i="13" s="1"/>
  <c r="E18" i="13"/>
  <c r="E18" i="13" a="1"/>
  <c r="D18" i="13" a="1"/>
  <c r="D18" i="13" s="1"/>
  <c r="B18" i="13"/>
  <c r="W17" i="13" a="1"/>
  <c r="W17" i="13" s="1"/>
  <c r="V17" i="13" a="1"/>
  <c r="V17" i="13" s="1"/>
  <c r="Y17" i="13" s="1" a="1"/>
  <c r="Y17" i="13" s="1"/>
  <c r="Z17" i="13" s="1" a="1"/>
  <c r="Z17" i="13" s="1"/>
  <c r="U17" i="13" a="1"/>
  <c r="U17" i="13" s="1"/>
  <c r="K17" i="13" a="1"/>
  <c r="K17" i="13" s="1"/>
  <c r="H17" i="13" a="1"/>
  <c r="H17" i="13" s="1"/>
  <c r="G17" i="13" a="1"/>
  <c r="G17" i="13" s="1"/>
  <c r="F17" i="13" a="1"/>
  <c r="F17" i="13" s="1"/>
  <c r="L17" i="13" s="1" a="1"/>
  <c r="L17" i="13" s="1"/>
  <c r="E17" i="13" a="1"/>
  <c r="E17" i="13" s="1"/>
  <c r="D17" i="13" a="1"/>
  <c r="D17" i="13" s="1"/>
  <c r="B17" i="13"/>
  <c r="W16" i="13"/>
  <c r="W16" i="13" a="1"/>
  <c r="V16" i="13"/>
  <c r="Y16" i="13" s="1" a="1"/>
  <c r="Y16" i="13" s="1"/>
  <c r="Z16" i="13" s="1" a="1"/>
  <c r="Z16" i="13" s="1"/>
  <c r="V16" i="13" a="1"/>
  <c r="U16" i="13"/>
  <c r="U16" i="13" a="1"/>
  <c r="K16" i="13" a="1"/>
  <c r="K16" i="13" s="1"/>
  <c r="H16" i="13" a="1"/>
  <c r="H16" i="13" s="1"/>
  <c r="R16" i="13" s="1" a="1"/>
  <c r="R16" i="13" s="1"/>
  <c r="G16" i="13" a="1"/>
  <c r="G16" i="13" s="1"/>
  <c r="F16" i="13"/>
  <c r="L16" i="13" s="1" a="1"/>
  <c r="L16" i="13" s="1"/>
  <c r="E16" i="13" a="1"/>
  <c r="E16" i="13" s="1"/>
  <c r="D16" i="13"/>
  <c r="F16" i="13" s="1" a="1"/>
  <c r="D16" i="13" a="1"/>
  <c r="B16" i="13"/>
  <c r="Y15" i="13"/>
  <c r="Z15" i="13" s="1" a="1"/>
  <c r="Z15" i="13" s="1"/>
  <c r="W15" i="13" a="1"/>
  <c r="W15" i="13" s="1"/>
  <c r="V15" i="13" a="1"/>
  <c r="V15" i="13" s="1"/>
  <c r="Y15" i="13" s="1" a="1"/>
  <c r="U15" i="13" a="1"/>
  <c r="U15" i="13" s="1"/>
  <c r="K15" i="13" a="1"/>
  <c r="K15" i="13" s="1"/>
  <c r="H15" i="13"/>
  <c r="H15" i="13" a="1"/>
  <c r="G15" i="13" a="1"/>
  <c r="G15" i="13" s="1"/>
  <c r="E15" i="13" a="1"/>
  <c r="E15" i="13" s="1"/>
  <c r="D15" i="13" a="1"/>
  <c r="D15" i="13" s="1"/>
  <c r="F15" i="13" s="1" a="1"/>
  <c r="F15" i="13" s="1"/>
  <c r="L15" i="13" s="1" a="1"/>
  <c r="L15" i="13" s="1"/>
  <c r="R15" i="13" s="1" a="1"/>
  <c r="R15" i="13" s="1"/>
  <c r="B15" i="13"/>
  <c r="Y14" i="13" a="1"/>
  <c r="Y14" i="13" s="1"/>
  <c r="Z14" i="13" s="1" a="1"/>
  <c r="Z14" i="13" s="1"/>
  <c r="W14" i="13"/>
  <c r="W14" i="13" a="1"/>
  <c r="V14" i="13" a="1"/>
  <c r="V14" i="13" s="1"/>
  <c r="U14" i="13"/>
  <c r="U14" i="13" a="1"/>
  <c r="K14" i="13"/>
  <c r="K14" i="13" a="1"/>
  <c r="H14" i="13" a="1"/>
  <c r="H14" i="13" s="1"/>
  <c r="G14" i="13"/>
  <c r="G14" i="13" a="1"/>
  <c r="E14" i="13"/>
  <c r="E14" i="13" a="1"/>
  <c r="D14" i="13" a="1"/>
  <c r="D14" i="13" s="1"/>
  <c r="F14" i="13" s="1" a="1"/>
  <c r="F14" i="13" s="1"/>
  <c r="L14" i="13" s="1" a="1"/>
  <c r="L14" i="13" s="1"/>
  <c r="B14" i="13"/>
  <c r="W13" i="13"/>
  <c r="W13" i="13" a="1"/>
  <c r="V13" i="13" a="1"/>
  <c r="V13" i="13" s="1"/>
  <c r="Y13" i="13" s="1" a="1"/>
  <c r="Y13" i="13" s="1"/>
  <c r="Z13" i="13" s="1" a="1"/>
  <c r="Z13" i="13" s="1"/>
  <c r="U13" i="13" a="1"/>
  <c r="U13" i="13" s="1"/>
  <c r="L13" i="13" a="1"/>
  <c r="L13" i="13" s="1"/>
  <c r="K13" i="13" a="1"/>
  <c r="K13" i="13" s="1"/>
  <c r="H13" i="13" a="1"/>
  <c r="H13" i="13" s="1"/>
  <c r="G13" i="13"/>
  <c r="G13" i="13" a="1"/>
  <c r="F13" i="13" a="1"/>
  <c r="F13" i="13" s="1"/>
  <c r="E13" i="13" a="1"/>
  <c r="E13" i="13" s="1"/>
  <c r="D13" i="13" a="1"/>
  <c r="D13" i="13" s="1"/>
  <c r="B13" i="13"/>
  <c r="W12" i="13" a="1"/>
  <c r="W12" i="13" s="1"/>
  <c r="V12" i="13" s="1" a="1"/>
  <c r="V12" i="13" s="1"/>
  <c r="Y12" i="13" s="1" a="1"/>
  <c r="Y12" i="13" s="1"/>
  <c r="Z12" i="13" s="1" a="1"/>
  <c r="Z12" i="13" s="1"/>
  <c r="K12" i="13" a="1"/>
  <c r="K12" i="13" s="1"/>
  <c r="H12" i="13" a="1"/>
  <c r="H12" i="13" s="1"/>
  <c r="G12" i="13" a="1"/>
  <c r="G12" i="13" s="1"/>
  <c r="E12" i="13" a="1"/>
  <c r="E12" i="13" s="1"/>
  <c r="D12" i="13"/>
  <c r="D12" i="13" a="1"/>
  <c r="B12" i="13"/>
  <c r="X12" i="2"/>
  <c r="S12" i="2"/>
  <c r="R53" i="13" l="1"/>
  <c r="R56" i="13"/>
  <c r="AA56" i="13" s="1" a="1"/>
  <c r="AA56" i="13" s="1"/>
  <c r="AC56" i="13" s="1" a="1"/>
  <c r="AC56" i="13" s="1"/>
  <c r="AD56" i="13" s="1" a="1"/>
  <c r="AD56" i="13" s="1"/>
  <c r="R119" i="13"/>
  <c r="R127" i="13"/>
  <c r="R140" i="13"/>
  <c r="U159" i="13"/>
  <c r="R116" i="13"/>
  <c r="R124" i="13"/>
  <c r="AA124" i="13" s="1" a="1"/>
  <c r="AA124" i="13" s="1"/>
  <c r="AC124" i="13" s="1" a="1"/>
  <c r="AC124" i="13" s="1"/>
  <c r="AD124" i="13" s="1" a="1"/>
  <c r="AD124" i="13" s="1"/>
  <c r="R21" i="13"/>
  <c r="R29" i="13"/>
  <c r="AA29" i="13" s="1" a="1"/>
  <c r="AA29" i="13" s="1"/>
  <c r="AC29" i="13" s="1" a="1"/>
  <c r="AC29" i="13" s="1"/>
  <c r="AD29" i="13" s="1" a="1"/>
  <c r="AD29" i="13" s="1"/>
  <c r="R45" i="13"/>
  <c r="AA45" i="13" s="1" a="1"/>
  <c r="AA45" i="13" s="1"/>
  <c r="AC45" i="13" s="1" a="1"/>
  <c r="AC45" i="13" s="1"/>
  <c r="AD45" i="13" s="1" a="1"/>
  <c r="AD45" i="13" s="1"/>
  <c r="R72" i="13"/>
  <c r="AA72" i="13" s="1" a="1"/>
  <c r="AA72" i="13" s="1"/>
  <c r="AC72" i="13" s="1" a="1"/>
  <c r="AC72" i="13" s="1"/>
  <c r="AD72" i="13" s="1" a="1"/>
  <c r="AD72" i="13" s="1"/>
  <c r="R120" i="13"/>
  <c r="R24" i="13"/>
  <c r="R32" i="13"/>
  <c r="R36" i="13"/>
  <c r="R40" i="13"/>
  <c r="R48" i="13"/>
  <c r="R63" i="13"/>
  <c r="AA63" i="13" s="1" a="1"/>
  <c r="AA63" i="13" s="1"/>
  <c r="AC63" i="13" s="1" a="1"/>
  <c r="AC63" i="13" s="1"/>
  <c r="AD63" i="13" s="1" a="1"/>
  <c r="AD63" i="13" s="1"/>
  <c r="R64" i="13"/>
  <c r="AA64" i="13" s="1" a="1"/>
  <c r="AA64" i="13" s="1"/>
  <c r="AC64" i="13" s="1" a="1"/>
  <c r="AC64" i="13" s="1"/>
  <c r="AD64" i="13" s="1" a="1"/>
  <c r="AD64" i="13" s="1"/>
  <c r="R78" i="13"/>
  <c r="R111" i="13"/>
  <c r="R115" i="13"/>
  <c r="R123" i="13"/>
  <c r="AA123" i="13" s="1" a="1"/>
  <c r="AA123" i="13" s="1"/>
  <c r="AC123" i="13" s="1" a="1"/>
  <c r="AC123" i="13" s="1"/>
  <c r="AD123" i="13" s="1" a="1"/>
  <c r="AD123" i="13" s="1"/>
  <c r="R139" i="13"/>
  <c r="R144" i="13"/>
  <c r="AA144" i="13" s="1" a="1"/>
  <c r="AA144" i="13" s="1"/>
  <c r="AC144" i="13" s="1" a="1"/>
  <c r="AC144" i="13" s="1"/>
  <c r="AD144" i="13" s="1" a="1"/>
  <c r="AD144" i="13" s="1"/>
  <c r="T156" i="13"/>
  <c r="R28" i="13"/>
  <c r="AA28" i="13" s="1" a="1"/>
  <c r="AA28" i="13" s="1"/>
  <c r="AC28" i="13" s="1" a="1"/>
  <c r="AC28" i="13" s="1"/>
  <c r="AD28" i="13" s="1" a="1"/>
  <c r="AD28" i="13" s="1"/>
  <c r="R44" i="13"/>
  <c r="R55" i="13"/>
  <c r="R71" i="13"/>
  <c r="AA71" i="13" s="1" a="1"/>
  <c r="AA71" i="13" s="1"/>
  <c r="AC71" i="13" s="1" a="1"/>
  <c r="AC71" i="13" s="1"/>
  <c r="AD71" i="13" s="1" a="1"/>
  <c r="AD71" i="13" s="1"/>
  <c r="R113" i="13"/>
  <c r="AA113" i="13" s="1" a="1"/>
  <c r="AA113" i="13" s="1"/>
  <c r="AC113" i="13" s="1" a="1"/>
  <c r="AC113" i="13" s="1"/>
  <c r="AD113" i="13" s="1" a="1"/>
  <c r="AD113" i="13" s="1"/>
  <c r="R128" i="13"/>
  <c r="R141" i="13"/>
  <c r="R152" i="13"/>
  <c r="AA152" i="13" s="1" a="1"/>
  <c r="AA152" i="13" s="1"/>
  <c r="AC152" i="13" s="1" a="1"/>
  <c r="AC152" i="13" s="1"/>
  <c r="AD152" i="13" s="1" a="1"/>
  <c r="AD152" i="13" s="1"/>
  <c r="R157" i="13"/>
  <c r="AA157" i="13" s="1" a="1"/>
  <c r="AA157" i="13" s="1"/>
  <c r="AC157" i="13" s="1" a="1"/>
  <c r="AC157" i="13" s="1"/>
  <c r="AD157" i="13" s="1" a="1"/>
  <c r="AD157" i="13" s="1"/>
  <c r="AA15" i="13" a="1"/>
  <c r="AA15" i="13" s="1"/>
  <c r="AC15" i="13" s="1" a="1"/>
  <c r="AC15" i="13" s="1"/>
  <c r="AD15" i="13" s="1" a="1"/>
  <c r="AD15" i="13" s="1"/>
  <c r="T15" i="13" a="1"/>
  <c r="T15" i="13" s="1"/>
  <c r="AA20" i="13" a="1"/>
  <c r="AA20" i="13" s="1"/>
  <c r="AC20" i="13" s="1" a="1"/>
  <c r="AC20" i="13" s="1"/>
  <c r="AD20" i="13" s="1" a="1"/>
  <c r="AD20" i="13" s="1"/>
  <c r="T20" i="13" a="1"/>
  <c r="T20" i="13" s="1"/>
  <c r="Z83" i="13"/>
  <c r="AA16" i="13" a="1"/>
  <c r="AA16" i="13" s="1"/>
  <c r="AC16" i="13" s="1" a="1"/>
  <c r="AC16" i="13" s="1"/>
  <c r="AD16" i="13" s="1" a="1"/>
  <c r="AD16" i="13" s="1"/>
  <c r="T16" i="13" a="1"/>
  <c r="T16" i="13" s="1"/>
  <c r="AA32" i="13" a="1"/>
  <c r="AA32" i="13" s="1"/>
  <c r="AC32" i="13" s="1" a="1"/>
  <c r="AC32" i="13" s="1"/>
  <c r="AD32" i="13" s="1" a="1"/>
  <c r="AD32" i="13" s="1"/>
  <c r="T32" i="13" a="1"/>
  <c r="AA33" i="13" a="1"/>
  <c r="AA33" i="13" s="1"/>
  <c r="AC33" i="13" s="1" a="1"/>
  <c r="AC33" i="13" s="1"/>
  <c r="AD33" i="13" s="1" a="1"/>
  <c r="AD33" i="13" s="1"/>
  <c r="T33" i="13" a="1"/>
  <c r="T33" i="13" s="1"/>
  <c r="AA43" i="13" a="1"/>
  <c r="AA43" i="13" s="1"/>
  <c r="AC43" i="13" s="1" a="1"/>
  <c r="AC43" i="13" s="1"/>
  <c r="AD43" i="13" s="1" a="1"/>
  <c r="AD43" i="13" s="1"/>
  <c r="T43" i="13" a="1"/>
  <c r="T43" i="13" s="1"/>
  <c r="K83" i="13"/>
  <c r="R13" i="13" a="1"/>
  <c r="R13" i="13" s="1"/>
  <c r="T21" i="13" a="1"/>
  <c r="T21" i="13" s="1"/>
  <c r="AA21" i="13" a="1"/>
  <c r="AA21" i="13" s="1"/>
  <c r="AC21" i="13" s="1" a="1"/>
  <c r="AC21" i="13" s="1"/>
  <c r="AD21" i="13" s="1" a="1"/>
  <c r="AD21" i="13" s="1"/>
  <c r="AA24" i="13" a="1"/>
  <c r="AA24" i="13" s="1"/>
  <c r="AC24" i="13" s="1" a="1"/>
  <c r="AC24" i="13" s="1"/>
  <c r="AD24" i="13" s="1" a="1"/>
  <c r="AD24" i="13" s="1"/>
  <c r="T24" i="13" a="1"/>
  <c r="T24" i="13" s="1"/>
  <c r="AA25" i="13" a="1"/>
  <c r="AA25" i="13" s="1"/>
  <c r="AC25" i="13" s="1" a="1"/>
  <c r="AC25" i="13" s="1"/>
  <c r="AD25" i="13" s="1" a="1"/>
  <c r="AD25" i="13" s="1"/>
  <c r="T25" i="13" a="1"/>
  <c r="T25" i="13" s="1"/>
  <c r="AA35" i="13" a="1"/>
  <c r="AA35" i="13" s="1"/>
  <c r="AC35" i="13" s="1" a="1"/>
  <c r="AC35" i="13" s="1"/>
  <c r="AD35" i="13" s="1" a="1"/>
  <c r="AD35" i="13" s="1"/>
  <c r="T35" i="13" a="1"/>
  <c r="T35" i="13" s="1"/>
  <c r="AA40" i="13" a="1"/>
  <c r="AA40" i="13" s="1"/>
  <c r="AC40" i="13" s="1" a="1"/>
  <c r="AC40" i="13" s="1"/>
  <c r="AD40" i="13" s="1" a="1"/>
  <c r="AD40" i="13" s="1"/>
  <c r="T40" i="13" a="1"/>
  <c r="T40" i="13" s="1"/>
  <c r="AA41" i="13" a="1"/>
  <c r="AA41" i="13" s="1"/>
  <c r="AC41" i="13" s="1" a="1"/>
  <c r="AC41" i="13" s="1"/>
  <c r="AD41" i="13" s="1" a="1"/>
  <c r="AD41" i="13" s="1"/>
  <c r="T41" i="13" a="1"/>
  <c r="T41" i="13" s="1"/>
  <c r="AA54" i="13" a="1"/>
  <c r="AA54" i="13" s="1"/>
  <c r="AC54" i="13" s="1" a="1"/>
  <c r="AC54" i="13" s="1"/>
  <c r="AD54" i="13" s="1" a="1"/>
  <c r="AD54" i="13" s="1"/>
  <c r="T54" i="13" a="1"/>
  <c r="T54" i="13" s="1"/>
  <c r="AA61" i="13" a="1"/>
  <c r="AA61" i="13" s="1"/>
  <c r="AC61" i="13" s="1" a="1"/>
  <c r="AC61" i="13" s="1"/>
  <c r="AD61" i="13" s="1" a="1"/>
  <c r="AD61" i="13" s="1"/>
  <c r="T61" i="13" a="1"/>
  <c r="T61" i="13" s="1"/>
  <c r="T64" i="13" a="1"/>
  <c r="T64" i="13" s="1"/>
  <c r="AA70" i="13" a="1"/>
  <c r="AA70" i="13" s="1"/>
  <c r="AC70" i="13" s="1" a="1"/>
  <c r="AC70" i="13" s="1"/>
  <c r="AD70" i="13" s="1" a="1"/>
  <c r="AD70" i="13" s="1"/>
  <c r="T70" i="13" a="1"/>
  <c r="T70" i="13" s="1"/>
  <c r="AA77" i="13" a="1"/>
  <c r="AA77" i="13" s="1"/>
  <c r="AC77" i="13" s="1" a="1"/>
  <c r="AC77" i="13" s="1"/>
  <c r="AD77" i="13" s="1" a="1"/>
  <c r="AD77" i="13" s="1"/>
  <c r="T77" i="13" a="1"/>
  <c r="T77" i="13" s="1"/>
  <c r="T80" i="13" a="1"/>
  <c r="T80" i="13" s="1"/>
  <c r="AA80" i="13" a="1"/>
  <c r="AA80" i="13" s="1"/>
  <c r="AC80" i="13" s="1" a="1"/>
  <c r="AC80" i="13" s="1"/>
  <c r="AD80" i="13" s="1" a="1"/>
  <c r="AD80" i="13" s="1"/>
  <c r="Z159" i="13"/>
  <c r="AA100" i="13" a="1"/>
  <c r="AA100" i="13" s="1"/>
  <c r="AC100" i="13" s="1" a="1"/>
  <c r="AC100" i="13" s="1"/>
  <c r="AD100" i="13" s="1" a="1"/>
  <c r="AD100" i="13" s="1"/>
  <c r="T100" i="13" a="1"/>
  <c r="T100" i="13" s="1"/>
  <c r="AA111" i="13" a="1"/>
  <c r="AA111" i="13" s="1"/>
  <c r="AC111" i="13" s="1" a="1"/>
  <c r="AC111" i="13" s="1"/>
  <c r="AD111" i="13" s="1" a="1"/>
  <c r="AD111" i="13" s="1"/>
  <c r="T111" i="13" a="1"/>
  <c r="T111" i="13" s="1"/>
  <c r="R19" i="13" a="1"/>
  <c r="R19" i="13" s="1"/>
  <c r="R23" i="13" a="1"/>
  <c r="R23" i="13" s="1"/>
  <c r="T28" i="13" a="1"/>
  <c r="T28" i="13" s="1"/>
  <c r="T29" i="13" a="1"/>
  <c r="T29" i="13" s="1"/>
  <c r="R39" i="13" a="1"/>
  <c r="R39" i="13" s="1"/>
  <c r="AA44" i="13" a="1"/>
  <c r="AA44" i="13" s="1"/>
  <c r="AC44" i="13" s="1" a="1"/>
  <c r="AC44" i="13" s="1"/>
  <c r="AD44" i="13" s="1" a="1"/>
  <c r="AD44" i="13" s="1"/>
  <c r="T44" i="13" a="1"/>
  <c r="T44" i="13" s="1"/>
  <c r="T45" i="13" a="1"/>
  <c r="T45" i="13" s="1"/>
  <c r="AA55" i="13" a="1"/>
  <c r="AA55" i="13" s="1"/>
  <c r="AC55" i="13" s="1" a="1"/>
  <c r="AC55" i="13" s="1"/>
  <c r="AD55" i="13" s="1" a="1"/>
  <c r="AD55" i="13" s="1"/>
  <c r="T55" i="13" a="1"/>
  <c r="T71" i="13" a="1"/>
  <c r="T71" i="13" s="1"/>
  <c r="AA27" i="13" a="1"/>
  <c r="AA27" i="13" s="1"/>
  <c r="AC27" i="13" s="1" a="1"/>
  <c r="AC27" i="13" s="1"/>
  <c r="AD27" i="13" s="1" a="1"/>
  <c r="AD27" i="13" s="1"/>
  <c r="T27" i="13" a="1"/>
  <c r="T27" i="13" s="1"/>
  <c r="AA48" i="13" a="1"/>
  <c r="AA48" i="13" s="1"/>
  <c r="AC48" i="13" s="1" a="1"/>
  <c r="AC48" i="13" s="1"/>
  <c r="AD48" i="13" s="1" a="1"/>
  <c r="AD48" i="13" s="1"/>
  <c r="T48" i="13" a="1"/>
  <c r="T48" i="13" s="1"/>
  <c r="AA49" i="13" a="1"/>
  <c r="AA49" i="13" s="1"/>
  <c r="AC49" i="13" s="1" a="1"/>
  <c r="AC49" i="13" s="1"/>
  <c r="AD49" i="13" s="1" a="1"/>
  <c r="AD49" i="13" s="1"/>
  <c r="T49" i="13" a="1"/>
  <c r="T49" i="13" s="1"/>
  <c r="AA53" i="13" a="1"/>
  <c r="AA53" i="13" s="1"/>
  <c r="AC53" i="13" s="1" a="1"/>
  <c r="AC53" i="13" s="1"/>
  <c r="AD53" i="13" s="1" a="1"/>
  <c r="AD53" i="13" s="1"/>
  <c r="T53" i="13" a="1"/>
  <c r="T53" i="13" s="1"/>
  <c r="T56" i="13" a="1"/>
  <c r="T56" i="13" s="1"/>
  <c r="AA62" i="13" a="1"/>
  <c r="AA62" i="13" s="1"/>
  <c r="AC62" i="13" s="1" a="1"/>
  <c r="AC62" i="13" s="1"/>
  <c r="AD62" i="13" s="1" a="1"/>
  <c r="AD62" i="13" s="1"/>
  <c r="T62" i="13" a="1"/>
  <c r="T62" i="13" s="1"/>
  <c r="AA69" i="13" a="1"/>
  <c r="AA69" i="13" s="1"/>
  <c r="AC69" i="13" s="1" a="1"/>
  <c r="AC69" i="13" s="1"/>
  <c r="AD69" i="13" s="1" a="1"/>
  <c r="AD69" i="13" s="1"/>
  <c r="T69" i="13" a="1"/>
  <c r="T69" i="13" s="1"/>
  <c r="T72" i="13" a="1"/>
  <c r="AA78" i="13" a="1"/>
  <c r="AA78" i="13" s="1"/>
  <c r="AC78" i="13" s="1" a="1"/>
  <c r="AC78" i="13" s="1"/>
  <c r="AD78" i="13" s="1" a="1"/>
  <c r="AD78" i="13" s="1"/>
  <c r="T78" i="13" a="1"/>
  <c r="T78" i="13" s="1"/>
  <c r="T90" i="13" a="1"/>
  <c r="T90" i="13" s="1"/>
  <c r="AA90" i="13" a="1"/>
  <c r="AA90" i="13" s="1"/>
  <c r="AC90" i="13" s="1" a="1"/>
  <c r="AC90" i="13" s="1"/>
  <c r="AD90" i="13" s="1" a="1"/>
  <c r="AD90" i="13" s="1"/>
  <c r="AA92" i="13" a="1"/>
  <c r="AA92" i="13" s="1"/>
  <c r="AC92" i="13" s="1" a="1"/>
  <c r="AC92" i="13" s="1"/>
  <c r="AD92" i="13" s="1" a="1"/>
  <c r="AD92" i="13" s="1"/>
  <c r="T92" i="13" a="1"/>
  <c r="T92" i="13" s="1"/>
  <c r="AA93" i="13" a="1"/>
  <c r="AA93" i="13" s="1"/>
  <c r="AC93" i="13" s="1" a="1"/>
  <c r="AC93" i="13" s="1"/>
  <c r="AD93" i="13" s="1" a="1"/>
  <c r="AD93" i="13" s="1"/>
  <c r="T93" i="13" a="1"/>
  <c r="T93" i="13" s="1"/>
  <c r="F12" i="13" a="1"/>
  <c r="F12" i="13" s="1"/>
  <c r="L12" i="13" s="1" a="1"/>
  <c r="L12" i="13" s="1"/>
  <c r="L83" i="13" s="1"/>
  <c r="L5" i="13" s="1"/>
  <c r="R14" i="13" a="1"/>
  <c r="R14" i="13" s="1"/>
  <c r="R17" i="13" a="1"/>
  <c r="R17" i="13" s="1"/>
  <c r="R31" i="13" a="1"/>
  <c r="R31" i="13" s="1"/>
  <c r="AA36" i="13" a="1"/>
  <c r="AA36" i="13" s="1"/>
  <c r="AC36" i="13" s="1" a="1"/>
  <c r="AC36" i="13" s="1"/>
  <c r="AD36" i="13" s="1" a="1"/>
  <c r="AD36" i="13" s="1"/>
  <c r="T36" i="13" a="1"/>
  <c r="AA37" i="13" a="1"/>
  <c r="AA37" i="13" s="1"/>
  <c r="AC37" i="13" s="1" a="1"/>
  <c r="AC37" i="13" s="1"/>
  <c r="AD37" i="13" s="1" a="1"/>
  <c r="AD37" i="13" s="1"/>
  <c r="T37" i="13" a="1"/>
  <c r="T37" i="13" s="1"/>
  <c r="R47" i="13" a="1"/>
  <c r="R47" i="13" s="1"/>
  <c r="T63" i="13" a="1"/>
  <c r="AA79" i="13" a="1"/>
  <c r="AA79" i="13" s="1"/>
  <c r="AC79" i="13" s="1" a="1"/>
  <c r="AC79" i="13" s="1"/>
  <c r="AD79" i="13" s="1" a="1"/>
  <c r="AD79" i="13" s="1"/>
  <c r="T79" i="13" a="1"/>
  <c r="T79" i="13" s="1"/>
  <c r="R96" i="13" a="1"/>
  <c r="R96" i="13" s="1"/>
  <c r="T97" i="13" a="1"/>
  <c r="T97" i="13" s="1"/>
  <c r="AA97" i="13" a="1"/>
  <c r="AA97" i="13" s="1"/>
  <c r="AC97" i="13" s="1" a="1"/>
  <c r="AC97" i="13" s="1"/>
  <c r="AD97" i="13" s="1" a="1"/>
  <c r="AD97" i="13" s="1"/>
  <c r="AA99" i="13" a="1"/>
  <c r="AA99" i="13" s="1"/>
  <c r="AC99" i="13" s="1" a="1"/>
  <c r="AC99" i="13" s="1"/>
  <c r="AD99" i="13" s="1" a="1"/>
  <c r="AD99" i="13" s="1"/>
  <c r="T99" i="13" a="1"/>
  <c r="T99" i="13" s="1"/>
  <c r="AA104" i="13" a="1"/>
  <c r="AA104" i="13" s="1"/>
  <c r="AC104" i="13" s="1" a="1"/>
  <c r="AC104" i="13" s="1"/>
  <c r="AD104" i="13" s="1" a="1"/>
  <c r="AD104" i="13" s="1"/>
  <c r="T104" i="13" a="1"/>
  <c r="T104" i="13" s="1"/>
  <c r="AA108" i="13" a="1"/>
  <c r="AA108" i="13" s="1"/>
  <c r="AC108" i="13" s="1" a="1"/>
  <c r="AC108" i="13" s="1"/>
  <c r="AD108" i="13" s="1" a="1"/>
  <c r="AD108" i="13" s="1"/>
  <c r="T108" i="13" a="1"/>
  <c r="T108" i="13" s="1"/>
  <c r="R57" i="13" a="1"/>
  <c r="R57" i="13" s="1"/>
  <c r="R58" i="13" a="1"/>
  <c r="R58" i="13" s="1"/>
  <c r="R73" i="13" a="1"/>
  <c r="R73" i="13" s="1"/>
  <c r="R74" i="13" a="1"/>
  <c r="R74" i="13" s="1"/>
  <c r="R112" i="13" a="1"/>
  <c r="R112" i="13" s="1"/>
  <c r="T113" i="13" a="1"/>
  <c r="T113" i="13" s="1"/>
  <c r="AA120" i="13" a="1"/>
  <c r="AA120" i="13" s="1"/>
  <c r="AC120" i="13" s="1" a="1"/>
  <c r="AC120" i="13" s="1"/>
  <c r="AD120" i="13" s="1" a="1"/>
  <c r="AD120" i="13" s="1"/>
  <c r="T120" i="13" a="1"/>
  <c r="T120" i="13" s="1"/>
  <c r="AA154" i="13" a="1"/>
  <c r="AA154" i="13" s="1"/>
  <c r="AC154" i="13" s="1" a="1"/>
  <c r="AC154" i="13" s="1"/>
  <c r="AD154" i="13" s="1" a="1"/>
  <c r="AD154" i="13" s="1"/>
  <c r="T154" i="13" a="1"/>
  <c r="T154" i="13" s="1"/>
  <c r="T157" i="13" a="1"/>
  <c r="AA119" i="13" a="1"/>
  <c r="AA119" i="13" s="1"/>
  <c r="AC119" i="13" s="1" a="1"/>
  <c r="AC119" i="13" s="1"/>
  <c r="AD119" i="13" s="1" a="1"/>
  <c r="AD119" i="13" s="1"/>
  <c r="T119" i="13" a="1"/>
  <c r="T119" i="13" s="1"/>
  <c r="R129" i="13" a="1"/>
  <c r="R129" i="13" s="1"/>
  <c r="AA151" i="13" a="1"/>
  <c r="AA151" i="13" s="1"/>
  <c r="AC151" i="13" s="1" a="1"/>
  <c r="AC151" i="13" s="1"/>
  <c r="AD151" i="13" s="1" a="1"/>
  <c r="AD151" i="13" s="1"/>
  <c r="T151" i="13" a="1"/>
  <c r="T151" i="13" s="1"/>
  <c r="R51" i="13" a="1"/>
  <c r="R51" i="13" s="1"/>
  <c r="R59" i="13" a="1"/>
  <c r="R59" i="13" s="1"/>
  <c r="R67" i="13" a="1"/>
  <c r="R67" i="13" s="1"/>
  <c r="R75" i="13" a="1"/>
  <c r="R75" i="13" s="1"/>
  <c r="H159" i="13"/>
  <c r="R88" i="13" a="1"/>
  <c r="R88" i="13" s="1"/>
  <c r="R91" i="13" a="1"/>
  <c r="R91" i="13" s="1"/>
  <c r="R94" i="13" a="1"/>
  <c r="R94" i="13" s="1"/>
  <c r="R98" i="13" a="1"/>
  <c r="R98" i="13" s="1"/>
  <c r="R101" i="13" a="1"/>
  <c r="R101" i="13" s="1"/>
  <c r="R102" i="13" a="1"/>
  <c r="R102" i="13" s="1"/>
  <c r="T107" i="13" a="1"/>
  <c r="T107" i="13" s="1"/>
  <c r="AA116" i="13" a="1"/>
  <c r="AA116" i="13" s="1"/>
  <c r="AC116" i="13" s="1" a="1"/>
  <c r="AC116" i="13" s="1"/>
  <c r="AD116" i="13" s="1" a="1"/>
  <c r="AD116" i="13" s="1"/>
  <c r="T116" i="13" a="1"/>
  <c r="T124" i="13" a="1"/>
  <c r="R65" i="13" a="1"/>
  <c r="R65" i="13" s="1"/>
  <c r="R66" i="13" a="1"/>
  <c r="R66" i="13" s="1"/>
  <c r="R81" i="13" a="1"/>
  <c r="R81" i="13" s="1"/>
  <c r="T103" i="13" a="1"/>
  <c r="T103" i="13" s="1"/>
  <c r="AA103" i="13" a="1"/>
  <c r="AA103" i="13" s="1"/>
  <c r="AC103" i="13" s="1" a="1"/>
  <c r="AC103" i="13" s="1"/>
  <c r="AD103" i="13" s="1" a="1"/>
  <c r="AD103" i="13" s="1"/>
  <c r="AA109" i="13" a="1"/>
  <c r="AA109" i="13" s="1"/>
  <c r="AC109" i="13" s="1" a="1"/>
  <c r="AC109" i="13" s="1"/>
  <c r="AD109" i="13" s="1" a="1"/>
  <c r="AD109" i="13" s="1"/>
  <c r="T109" i="13" a="1"/>
  <c r="T109" i="13" s="1"/>
  <c r="T139" i="13" a="1"/>
  <c r="T139" i="13" s="1"/>
  <c r="AA139" i="13" a="1"/>
  <c r="AA139" i="13" s="1"/>
  <c r="AC139" i="13" s="1" a="1"/>
  <c r="AC139" i="13" s="1"/>
  <c r="AD139" i="13" s="1" a="1"/>
  <c r="AD139" i="13" s="1"/>
  <c r="T152" i="13" a="1"/>
  <c r="R52" i="13" a="1"/>
  <c r="R52" i="13" s="1"/>
  <c r="R60" i="13" a="1"/>
  <c r="R60" i="13" s="1"/>
  <c r="R68" i="13" a="1"/>
  <c r="R68" i="13" s="1"/>
  <c r="R76" i="13" a="1"/>
  <c r="R76" i="13" s="1"/>
  <c r="T127" i="13" a="1"/>
  <c r="AA127" i="13" a="1"/>
  <c r="AA127" i="13" s="1"/>
  <c r="AC127" i="13" s="1" a="1"/>
  <c r="AC127" i="13" s="1"/>
  <c r="AD127" i="13" s="1" a="1"/>
  <c r="AD127" i="13" s="1"/>
  <c r="H83" i="13"/>
  <c r="R18" i="13" a="1"/>
  <c r="R18" i="13" s="1"/>
  <c r="R22" i="13" a="1"/>
  <c r="R22" i="13" s="1"/>
  <c r="R26" i="13" a="1"/>
  <c r="R26" i="13" s="1"/>
  <c r="R30" i="13" a="1"/>
  <c r="R30" i="13" s="1"/>
  <c r="R34" i="13" a="1"/>
  <c r="R34" i="13" s="1"/>
  <c r="R38" i="13" a="1"/>
  <c r="R38" i="13" s="1"/>
  <c r="R42" i="13" a="1"/>
  <c r="R42" i="13" s="1"/>
  <c r="R46" i="13" a="1"/>
  <c r="R46" i="13" s="1"/>
  <c r="R50" i="13" a="1"/>
  <c r="R50" i="13" s="1"/>
  <c r="R89" i="13" a="1"/>
  <c r="R89" i="13" s="1"/>
  <c r="R95" i="13" a="1"/>
  <c r="R95" i="13" s="1"/>
  <c r="R105" i="13" a="1"/>
  <c r="R105" i="13" s="1"/>
  <c r="R106" i="13" a="1"/>
  <c r="R106" i="13" s="1"/>
  <c r="AA115" i="13" a="1"/>
  <c r="AA115" i="13" s="1"/>
  <c r="AC115" i="13" s="1" a="1"/>
  <c r="AC115" i="13" s="1"/>
  <c r="AD115" i="13" s="1" a="1"/>
  <c r="AD115" i="13" s="1"/>
  <c r="T115" i="13" a="1"/>
  <c r="T115" i="13" s="1"/>
  <c r="T123" i="13" a="1"/>
  <c r="T143" i="13" a="1"/>
  <c r="T143" i="13" s="1"/>
  <c r="AA143" i="13" a="1"/>
  <c r="AA143" i="13" s="1"/>
  <c r="AC143" i="13" s="1" a="1"/>
  <c r="AC143" i="13" s="1"/>
  <c r="AD143" i="13" s="1" a="1"/>
  <c r="AD143" i="13" s="1"/>
  <c r="R110" i="13" a="1"/>
  <c r="R110" i="13" s="1"/>
  <c r="R118" i="13" a="1"/>
  <c r="R118" i="13" s="1"/>
  <c r="R122" i="13" a="1"/>
  <c r="R122" i="13" s="1"/>
  <c r="R126" i="13" a="1"/>
  <c r="R126" i="13" s="1"/>
  <c r="T144" i="13" a="1"/>
  <c r="T144" i="13" s="1"/>
  <c r="R147" i="13" a="1"/>
  <c r="R147" i="13" s="1"/>
  <c r="K159" i="13"/>
  <c r="R114" i="13" a="1"/>
  <c r="R114" i="13" s="1"/>
  <c r="R117" i="13" a="1"/>
  <c r="R117" i="13" s="1"/>
  <c r="R121" i="13" a="1"/>
  <c r="R121" i="13" s="1"/>
  <c r="R125" i="13" a="1"/>
  <c r="R125" i="13" s="1"/>
  <c r="AA128" i="13" a="1"/>
  <c r="AA128" i="13" s="1"/>
  <c r="AC128" i="13" s="1" a="1"/>
  <c r="AC128" i="13" s="1"/>
  <c r="AD128" i="13" s="1" a="1"/>
  <c r="AD128" i="13" s="1"/>
  <c r="T128" i="13" a="1"/>
  <c r="T128" i="13" s="1"/>
  <c r="AA136" i="13" a="1"/>
  <c r="AA136" i="13" s="1"/>
  <c r="AC136" i="13" s="1" a="1"/>
  <c r="AC136" i="13" s="1"/>
  <c r="AD136" i="13" s="1" a="1"/>
  <c r="AD136" i="13" s="1"/>
  <c r="T136" i="13" a="1"/>
  <c r="T136" i="13" s="1"/>
  <c r="AA140" i="13" a="1"/>
  <c r="AA140" i="13" s="1"/>
  <c r="AC140" i="13" s="1" a="1"/>
  <c r="AC140" i="13" s="1"/>
  <c r="AD140" i="13" s="1" a="1"/>
  <c r="AD140" i="13" s="1"/>
  <c r="T140" i="13" a="1"/>
  <c r="T140" i="13" s="1"/>
  <c r="AA135" i="13" a="1"/>
  <c r="AA135" i="13" s="1"/>
  <c r="AC135" i="13" s="1" a="1"/>
  <c r="AC135" i="13" s="1"/>
  <c r="AD135" i="13" s="1" a="1"/>
  <c r="AD135" i="13" s="1"/>
  <c r="T135" i="13" a="1"/>
  <c r="T135" i="13" s="1"/>
  <c r="R137" i="13" a="1"/>
  <c r="R137" i="13" s="1"/>
  <c r="R131" i="13" a="1"/>
  <c r="R131" i="13" s="1"/>
  <c r="T141" i="13" a="1"/>
  <c r="T141" i="13" s="1"/>
  <c r="AA141" i="13" a="1"/>
  <c r="AA141" i="13" s="1"/>
  <c r="AC141" i="13" s="1" a="1"/>
  <c r="AC141" i="13" s="1"/>
  <c r="AD141" i="13" s="1" a="1"/>
  <c r="AD141" i="13" s="1"/>
  <c r="R132" i="13" a="1"/>
  <c r="R132" i="13" s="1"/>
  <c r="R133" i="13" a="1"/>
  <c r="R133" i="13" s="1"/>
  <c r="R150" i="13" a="1"/>
  <c r="R150" i="13" s="1"/>
  <c r="R149" i="13" a="1"/>
  <c r="R149" i="13" s="1"/>
  <c r="R130" i="13" a="1"/>
  <c r="R130" i="13" s="1"/>
  <c r="R134" i="13" a="1"/>
  <c r="R134" i="13" s="1"/>
  <c r="R138" i="13" a="1"/>
  <c r="R138" i="13" s="1"/>
  <c r="R145" i="13" a="1"/>
  <c r="R145" i="13" s="1"/>
  <c r="R153" i="13" a="1"/>
  <c r="R153" i="13" s="1"/>
  <c r="R142" i="13" a="1"/>
  <c r="R142" i="13" s="1"/>
  <c r="R146" i="13" a="1"/>
  <c r="R146" i="13" s="1"/>
  <c r="R148" i="13" a="1"/>
  <c r="R148" i="13" s="1"/>
  <c r="H365" i="13"/>
  <c r="R155" i="13" a="1"/>
  <c r="R155" i="13" s="1"/>
  <c r="T127" i="13" l="1"/>
  <c r="T124" i="13"/>
  <c r="T123" i="13"/>
  <c r="T152" i="13"/>
  <c r="T63" i="13"/>
  <c r="T72" i="13"/>
  <c r="T116" i="13"/>
  <c r="T157" i="13"/>
  <c r="T36" i="13"/>
  <c r="T55" i="13"/>
  <c r="T32" i="13"/>
  <c r="T130" i="13" a="1"/>
  <c r="T130" i="13" s="1"/>
  <c r="AA130" i="13" a="1"/>
  <c r="AA130" i="13" s="1"/>
  <c r="AC130" i="13" s="1" a="1"/>
  <c r="AC130" i="13" s="1"/>
  <c r="AD130" i="13" s="1" a="1"/>
  <c r="AD130" i="13" s="1"/>
  <c r="T137" i="13" a="1"/>
  <c r="T137" i="13" s="1"/>
  <c r="AA137" i="13" a="1"/>
  <c r="AA137" i="13" s="1"/>
  <c r="AC137" i="13" s="1" a="1"/>
  <c r="AC137" i="13" s="1"/>
  <c r="AD137" i="13" s="1" a="1"/>
  <c r="AD137" i="13" s="1"/>
  <c r="T110" i="13" a="1"/>
  <c r="T110" i="13" s="1"/>
  <c r="AA110" i="13" a="1"/>
  <c r="AA110" i="13" s="1"/>
  <c r="AC110" i="13" s="1" a="1"/>
  <c r="AC110" i="13" s="1"/>
  <c r="AD110" i="13" s="1" a="1"/>
  <c r="AD110" i="13" s="1"/>
  <c r="AA105" i="13" a="1"/>
  <c r="AA105" i="13" s="1"/>
  <c r="AC105" i="13" s="1" a="1"/>
  <c r="AC105" i="13" s="1"/>
  <c r="AD105" i="13" s="1" a="1"/>
  <c r="AD105" i="13" s="1"/>
  <c r="T105" i="13" a="1"/>
  <c r="T105" i="13" s="1"/>
  <c r="AA30" i="13" a="1"/>
  <c r="AA30" i="13" s="1"/>
  <c r="AC30" i="13" s="1" a="1"/>
  <c r="AC30" i="13" s="1"/>
  <c r="AD30" i="13" s="1" a="1"/>
  <c r="AD30" i="13" s="1"/>
  <c r="T30" i="13" a="1"/>
  <c r="T30" i="13" s="1"/>
  <c r="T76" i="13" a="1"/>
  <c r="T76" i="13" s="1"/>
  <c r="AA76" i="13" a="1"/>
  <c r="AA76" i="13" s="1"/>
  <c r="AC76" i="13" s="1" a="1"/>
  <c r="AC76" i="13" s="1"/>
  <c r="AD76" i="13" s="1" a="1"/>
  <c r="AD76" i="13" s="1"/>
  <c r="T81" i="13" a="1"/>
  <c r="T81" i="13" s="1"/>
  <c r="AA81" i="13" a="1"/>
  <c r="AA81" i="13" s="1"/>
  <c r="AC81" i="13" s="1" a="1"/>
  <c r="AC81" i="13" s="1"/>
  <c r="AD81" i="13" s="1" a="1"/>
  <c r="AD81" i="13" s="1"/>
  <c r="AA31" i="13" a="1"/>
  <c r="AA31" i="13" s="1"/>
  <c r="AC31" i="13" s="1" a="1"/>
  <c r="AC31" i="13" s="1"/>
  <c r="AD31" i="13" s="1" a="1"/>
  <c r="AD31" i="13" s="1"/>
  <c r="T31" i="13" a="1"/>
  <c r="T31" i="13" s="1"/>
  <c r="T13" i="13" a="1"/>
  <c r="T13" i="13" s="1"/>
  <c r="AA13" i="13" a="1"/>
  <c r="AA13" i="13" s="1"/>
  <c r="AC13" i="13" s="1" a="1"/>
  <c r="AC13" i="13" s="1"/>
  <c r="AD13" i="13" s="1" a="1"/>
  <c r="AD13" i="13" s="1"/>
  <c r="AA148" i="13" a="1"/>
  <c r="AA148" i="13" s="1"/>
  <c r="AC148" i="13" s="1" a="1"/>
  <c r="AC148" i="13" s="1"/>
  <c r="AD148" i="13" s="1" a="1"/>
  <c r="AD148" i="13" s="1"/>
  <c r="T148" i="13" a="1"/>
  <c r="T148" i="13" s="1"/>
  <c r="T145" i="13" a="1"/>
  <c r="T145" i="13" s="1"/>
  <c r="AA145" i="13" a="1"/>
  <c r="AA145" i="13" s="1"/>
  <c r="AC145" i="13" s="1" a="1"/>
  <c r="AC145" i="13" s="1"/>
  <c r="AD145" i="13" s="1" a="1"/>
  <c r="AD145" i="13" s="1"/>
  <c r="AA149" i="13" a="1"/>
  <c r="AA149" i="13" s="1"/>
  <c r="AC149" i="13" s="1" a="1"/>
  <c r="AC149" i="13" s="1"/>
  <c r="AD149" i="13" s="1" a="1"/>
  <c r="AD149" i="13" s="1"/>
  <c r="T149" i="13" a="1"/>
  <c r="T149" i="13" s="1"/>
  <c r="AA125" i="13" a="1"/>
  <c r="AA125" i="13" s="1"/>
  <c r="AC125" i="13" s="1" a="1"/>
  <c r="AC125" i="13" s="1"/>
  <c r="AD125" i="13" s="1" a="1"/>
  <c r="AD125" i="13" s="1"/>
  <c r="T125" i="13" a="1"/>
  <c r="T125" i="13" s="1"/>
  <c r="AA126" i="13" a="1"/>
  <c r="AA126" i="13" s="1"/>
  <c r="AC126" i="13" s="1" a="1"/>
  <c r="AC126" i="13" s="1"/>
  <c r="AD126" i="13" s="1" a="1"/>
  <c r="AD126" i="13" s="1"/>
  <c r="T126" i="13" a="1"/>
  <c r="T126" i="13" s="1"/>
  <c r="T95" i="13" a="1"/>
  <c r="T95" i="13" s="1"/>
  <c r="AA95" i="13" a="1"/>
  <c r="AA95" i="13" s="1"/>
  <c r="AC95" i="13" s="1" a="1"/>
  <c r="AC95" i="13" s="1"/>
  <c r="AD95" i="13" s="1" a="1"/>
  <c r="AD95" i="13" s="1"/>
  <c r="AA42" i="13" a="1"/>
  <c r="AA42" i="13" s="1"/>
  <c r="AC42" i="13" s="1" a="1"/>
  <c r="AC42" i="13" s="1"/>
  <c r="AD42" i="13" s="1" a="1"/>
  <c r="AD42" i="13" s="1"/>
  <c r="T42" i="13" a="1"/>
  <c r="T42" i="13" s="1"/>
  <c r="AA26" i="13" a="1"/>
  <c r="AA26" i="13" s="1"/>
  <c r="AC26" i="13" s="1" a="1"/>
  <c r="AC26" i="13" s="1"/>
  <c r="AD26" i="13" s="1" a="1"/>
  <c r="AD26" i="13" s="1"/>
  <c r="T26" i="13" a="1"/>
  <c r="T26" i="13" s="1"/>
  <c r="L3" i="13"/>
  <c r="T68" i="13" a="1"/>
  <c r="T68" i="13" s="1"/>
  <c r="AA68" i="13" a="1"/>
  <c r="AA68" i="13" s="1"/>
  <c r="AC68" i="13" s="1" a="1"/>
  <c r="AC68" i="13" s="1"/>
  <c r="AD68" i="13" s="1" a="1"/>
  <c r="AD68" i="13" s="1"/>
  <c r="AA66" i="13" a="1"/>
  <c r="AA66" i="13" s="1"/>
  <c r="AC66" i="13" s="1" a="1"/>
  <c r="AC66" i="13" s="1"/>
  <c r="AD66" i="13" s="1" a="1"/>
  <c r="AD66" i="13" s="1"/>
  <c r="T66" i="13" a="1"/>
  <c r="T66" i="13" s="1"/>
  <c r="AA101" i="13" a="1"/>
  <c r="AA101" i="13" s="1"/>
  <c r="AC101" i="13" s="1" a="1"/>
  <c r="AC101" i="13" s="1"/>
  <c r="AD101" i="13" s="1" a="1"/>
  <c r="AD101" i="13" s="1"/>
  <c r="T101" i="13" a="1"/>
  <c r="T101" i="13" s="1"/>
  <c r="R159" i="13"/>
  <c r="T88" i="13" a="1"/>
  <c r="T88" i="13" s="1"/>
  <c r="AA88" i="13" a="1"/>
  <c r="AA88" i="13" s="1"/>
  <c r="AC88" i="13" s="1" a="1"/>
  <c r="AC88" i="13" s="1"/>
  <c r="AD88" i="13" s="1" a="1"/>
  <c r="AD88" i="13" s="1"/>
  <c r="AA67" i="13" a="1"/>
  <c r="AA67" i="13" s="1"/>
  <c r="AC67" i="13" s="1" a="1"/>
  <c r="AC67" i="13" s="1"/>
  <c r="AD67" i="13" s="1" a="1"/>
  <c r="AD67" i="13" s="1"/>
  <c r="T67" i="13" a="1"/>
  <c r="T67" i="13" s="1"/>
  <c r="AA112" i="13" a="1"/>
  <c r="AA112" i="13" s="1"/>
  <c r="AC112" i="13" s="1" a="1"/>
  <c r="AC112" i="13" s="1"/>
  <c r="AD112" i="13" s="1" a="1"/>
  <c r="AD112" i="13" s="1"/>
  <c r="T112" i="13" a="1"/>
  <c r="T112" i="13" s="1"/>
  <c r="T57" i="13" a="1"/>
  <c r="T57" i="13" s="1"/>
  <c r="AA57" i="13" a="1"/>
  <c r="AA57" i="13" s="1"/>
  <c r="AC57" i="13" s="1" a="1"/>
  <c r="AC57" i="13" s="1"/>
  <c r="AD57" i="13" s="1" a="1"/>
  <c r="AD57" i="13" s="1"/>
  <c r="AA17" i="13" a="1"/>
  <c r="AA17" i="13" s="1"/>
  <c r="AC17" i="13" s="1" a="1"/>
  <c r="AC17" i="13" s="1"/>
  <c r="AD17" i="13" s="1" a="1"/>
  <c r="AD17" i="13" s="1"/>
  <c r="T17" i="13" a="1"/>
  <c r="T17" i="13" s="1"/>
  <c r="AA23" i="13" a="1"/>
  <c r="AA23" i="13" s="1"/>
  <c r="AC23" i="13" s="1" a="1"/>
  <c r="AC23" i="13" s="1"/>
  <c r="AD23" i="13" s="1" a="1"/>
  <c r="AD23" i="13" s="1"/>
  <c r="T23" i="13" a="1"/>
  <c r="T23" i="13" s="1"/>
  <c r="L7" i="13"/>
  <c r="AA155" i="13" a="1"/>
  <c r="AA155" i="13" s="1"/>
  <c r="AC155" i="13" s="1" a="1"/>
  <c r="AC155" i="13" s="1"/>
  <c r="AD155" i="13" s="1" a="1"/>
  <c r="AD155" i="13" s="1"/>
  <c r="T155" i="13" a="1"/>
  <c r="T155" i="13" s="1"/>
  <c r="AA142" i="13" a="1"/>
  <c r="AA142" i="13" s="1"/>
  <c r="AC142" i="13" s="1" a="1"/>
  <c r="AC142" i="13" s="1"/>
  <c r="AD142" i="13" s="1" a="1"/>
  <c r="AD142" i="13" s="1"/>
  <c r="T142" i="13" a="1"/>
  <c r="T142" i="13" s="1"/>
  <c r="AA134" i="13" a="1"/>
  <c r="AA134" i="13" s="1"/>
  <c r="AC134" i="13" s="1" a="1"/>
  <c r="AC134" i="13" s="1"/>
  <c r="AD134" i="13" s="1" a="1"/>
  <c r="AD134" i="13" s="1"/>
  <c r="T134" i="13" a="1"/>
  <c r="T134" i="13" s="1"/>
  <c r="T133" i="13" a="1"/>
  <c r="T133" i="13" s="1"/>
  <c r="AA133" i="13" a="1"/>
  <c r="AA133" i="13" s="1"/>
  <c r="AC133" i="13" s="1" a="1"/>
  <c r="AC133" i="13" s="1"/>
  <c r="AD133" i="13" s="1" a="1"/>
  <c r="AD133" i="13" s="1"/>
  <c r="AA131" i="13" a="1"/>
  <c r="AA131" i="13" s="1"/>
  <c r="AC131" i="13" s="1" a="1"/>
  <c r="AC131" i="13" s="1"/>
  <c r="AD131" i="13" s="1" a="1"/>
  <c r="AD131" i="13" s="1"/>
  <c r="T131" i="13" a="1"/>
  <c r="T131" i="13" s="1"/>
  <c r="AA117" i="13" a="1"/>
  <c r="AA117" i="13" s="1"/>
  <c r="AC117" i="13" s="1" a="1"/>
  <c r="AC117" i="13" s="1"/>
  <c r="AD117" i="13" s="1" a="1"/>
  <c r="AD117" i="13" s="1"/>
  <c r="T117" i="13" a="1"/>
  <c r="T117" i="13" s="1"/>
  <c r="AA118" i="13" a="1"/>
  <c r="AA118" i="13" s="1"/>
  <c r="AC118" i="13" s="1" a="1"/>
  <c r="AC118" i="13" s="1"/>
  <c r="AD118" i="13" s="1" a="1"/>
  <c r="AD118" i="13" s="1"/>
  <c r="T118" i="13" a="1"/>
  <c r="T118" i="13" s="1"/>
  <c r="AA106" i="13" a="1"/>
  <c r="AA106" i="13" s="1"/>
  <c r="AC106" i="13" s="1" a="1"/>
  <c r="AC106" i="13" s="1"/>
  <c r="AD106" i="13" s="1" a="1"/>
  <c r="AD106" i="13" s="1"/>
  <c r="T106" i="13" a="1"/>
  <c r="T106" i="13" s="1"/>
  <c r="AA50" i="13" a="1"/>
  <c r="AA50" i="13" s="1"/>
  <c r="AC50" i="13" s="1" a="1"/>
  <c r="AC50" i="13" s="1"/>
  <c r="AD50" i="13" s="1" a="1"/>
  <c r="AD50" i="13" s="1"/>
  <c r="T50" i="13" a="1"/>
  <c r="T50" i="13" s="1"/>
  <c r="AA34" i="13" a="1"/>
  <c r="AA34" i="13" s="1"/>
  <c r="AC34" i="13" s="1" a="1"/>
  <c r="AC34" i="13" s="1"/>
  <c r="AD34" i="13" s="1" a="1"/>
  <c r="AD34" i="13" s="1"/>
  <c r="T34" i="13" a="1"/>
  <c r="T34" i="13" s="1"/>
  <c r="AA18" i="13" a="1"/>
  <c r="AA18" i="13" s="1"/>
  <c r="AC18" i="13" s="1" a="1"/>
  <c r="AC18" i="13" s="1"/>
  <c r="AD18" i="13" s="1" a="1"/>
  <c r="AD18" i="13" s="1"/>
  <c r="T18" i="13" a="1"/>
  <c r="T18" i="13" s="1"/>
  <c r="T52" i="13" a="1"/>
  <c r="T52" i="13" s="1"/>
  <c r="AA52" i="13" a="1"/>
  <c r="AA52" i="13" s="1"/>
  <c r="AC52" i="13" s="1" a="1"/>
  <c r="AC52" i="13" s="1"/>
  <c r="AD52" i="13" s="1" a="1"/>
  <c r="AD52" i="13" s="1"/>
  <c r="AA94" i="13" a="1"/>
  <c r="AA94" i="13" s="1"/>
  <c r="AC94" i="13" s="1" a="1"/>
  <c r="AC94" i="13" s="1"/>
  <c r="AD94" i="13" s="1" a="1"/>
  <c r="AD94" i="13" s="1"/>
  <c r="T94" i="13" a="1"/>
  <c r="T94" i="13" s="1"/>
  <c r="AA51" i="13" a="1"/>
  <c r="AA51" i="13" s="1"/>
  <c r="AC51" i="13" s="1" a="1"/>
  <c r="AC51" i="13" s="1"/>
  <c r="AD51" i="13" s="1" a="1"/>
  <c r="AD51" i="13" s="1"/>
  <c r="T51" i="13" a="1"/>
  <c r="T51" i="13" s="1"/>
  <c r="T73" i="13" a="1"/>
  <c r="T73" i="13" s="1"/>
  <c r="AA73" i="13" a="1"/>
  <c r="AA73" i="13" s="1"/>
  <c r="AC73" i="13" s="1" a="1"/>
  <c r="AC73" i="13" s="1"/>
  <c r="AD73" i="13" s="1" a="1"/>
  <c r="AD73" i="13" s="1"/>
  <c r="AA47" i="13" a="1"/>
  <c r="AA47" i="13" s="1"/>
  <c r="AC47" i="13" s="1" a="1"/>
  <c r="AC47" i="13" s="1"/>
  <c r="AD47" i="13" s="1" a="1"/>
  <c r="AD47" i="13" s="1"/>
  <c r="T47" i="13" a="1"/>
  <c r="T47" i="13" s="1"/>
  <c r="AA153" i="13" a="1"/>
  <c r="AA153" i="13" s="1"/>
  <c r="AC153" i="13" s="1" a="1"/>
  <c r="AC153" i="13" s="1"/>
  <c r="AD153" i="13" s="1" a="1"/>
  <c r="AD153" i="13" s="1"/>
  <c r="T153" i="13" a="1"/>
  <c r="T153" i="13" s="1"/>
  <c r="AA132" i="13" a="1"/>
  <c r="AA132" i="13" s="1"/>
  <c r="AC132" i="13" s="1" a="1"/>
  <c r="AC132" i="13" s="1"/>
  <c r="AD132" i="13" s="1" a="1"/>
  <c r="AD132" i="13" s="1"/>
  <c r="T132" i="13" a="1"/>
  <c r="T132" i="13" s="1"/>
  <c r="T114" i="13" a="1"/>
  <c r="T114" i="13" s="1"/>
  <c r="AA114" i="13" a="1"/>
  <c r="AA114" i="13" s="1"/>
  <c r="AC114" i="13" s="1" a="1"/>
  <c r="AC114" i="13" s="1"/>
  <c r="AD114" i="13" s="1" a="1"/>
  <c r="AD114" i="13" s="1"/>
  <c r="AA46" i="13" a="1"/>
  <c r="AA46" i="13" s="1"/>
  <c r="AC46" i="13" s="1" a="1"/>
  <c r="AC46" i="13" s="1"/>
  <c r="AD46" i="13" s="1" a="1"/>
  <c r="AD46" i="13" s="1"/>
  <c r="T46" i="13" a="1"/>
  <c r="T46" i="13" s="1"/>
  <c r="R12" i="13" a="1"/>
  <c r="R12" i="13" s="1"/>
  <c r="T102" i="13" a="1"/>
  <c r="T102" i="13" s="1"/>
  <c r="AA102" i="13" a="1"/>
  <c r="AA102" i="13" s="1"/>
  <c r="AC102" i="13" s="1" a="1"/>
  <c r="AC102" i="13" s="1"/>
  <c r="AD102" i="13" s="1" a="1"/>
  <c r="AD102" i="13" s="1"/>
  <c r="AA91" i="13" a="1"/>
  <c r="AA91" i="13" s="1"/>
  <c r="AC91" i="13" s="1" a="1"/>
  <c r="AC91" i="13" s="1"/>
  <c r="AD91" i="13" s="1" a="1"/>
  <c r="AD91" i="13" s="1"/>
  <c r="T91" i="13" a="1"/>
  <c r="T91" i="13" s="1"/>
  <c r="AA75" i="13" a="1"/>
  <c r="AA75" i="13" s="1"/>
  <c r="AC75" i="13" s="1" a="1"/>
  <c r="AC75" i="13" s="1"/>
  <c r="AD75" i="13" s="1" a="1"/>
  <c r="AD75" i="13" s="1"/>
  <c r="T75" i="13" a="1"/>
  <c r="T75" i="13" s="1"/>
  <c r="AA58" i="13" a="1"/>
  <c r="AA58" i="13" s="1"/>
  <c r="AC58" i="13" s="1" a="1"/>
  <c r="AC58" i="13" s="1"/>
  <c r="AD58" i="13" s="1" a="1"/>
  <c r="AD58" i="13" s="1"/>
  <c r="T58" i="13" a="1"/>
  <c r="T58" i="13" s="1"/>
  <c r="AA39" i="13" a="1"/>
  <c r="AA39" i="13" s="1"/>
  <c r="AC39" i="13" s="1" a="1"/>
  <c r="AC39" i="13" s="1"/>
  <c r="AD39" i="13" s="1" a="1"/>
  <c r="AD39" i="13" s="1"/>
  <c r="T39" i="13" a="1"/>
  <c r="T39" i="13" s="1"/>
  <c r="T146" i="13" a="1"/>
  <c r="T146" i="13" s="1"/>
  <c r="AA146" i="13" a="1"/>
  <c r="AA146" i="13" s="1"/>
  <c r="AC146" i="13" s="1" a="1"/>
  <c r="AC146" i="13" s="1"/>
  <c r="AD146" i="13" s="1" a="1"/>
  <c r="AD146" i="13" s="1"/>
  <c r="AA138" i="13" a="1"/>
  <c r="AA138" i="13" s="1"/>
  <c r="AC138" i="13" s="1" a="1"/>
  <c r="AC138" i="13" s="1"/>
  <c r="AD138" i="13" s="1" a="1"/>
  <c r="AD138" i="13" s="1"/>
  <c r="T138" i="13" a="1"/>
  <c r="T138" i="13" s="1"/>
  <c r="T150" i="13" a="1"/>
  <c r="T150" i="13" s="1"/>
  <c r="AA150" i="13" a="1"/>
  <c r="AA150" i="13" s="1"/>
  <c r="AC150" i="13" s="1" a="1"/>
  <c r="AC150" i="13" s="1"/>
  <c r="AD150" i="13" s="1" a="1"/>
  <c r="AD150" i="13" s="1"/>
  <c r="AA121" i="13" a="1"/>
  <c r="AA121" i="13" s="1"/>
  <c r="AC121" i="13" s="1" a="1"/>
  <c r="AC121" i="13" s="1"/>
  <c r="AD121" i="13" s="1" a="1"/>
  <c r="AD121" i="13" s="1"/>
  <c r="T121" i="13" a="1"/>
  <c r="T121" i="13" s="1"/>
  <c r="T147" i="13" a="1"/>
  <c r="T147" i="13" s="1"/>
  <c r="AA147" i="13" a="1"/>
  <c r="AA147" i="13" s="1"/>
  <c r="AC147" i="13" s="1" a="1"/>
  <c r="AC147" i="13" s="1"/>
  <c r="AD147" i="13" s="1" a="1"/>
  <c r="AD147" i="13" s="1"/>
  <c r="AA122" i="13" a="1"/>
  <c r="AA122" i="13" s="1"/>
  <c r="AC122" i="13" s="1" a="1"/>
  <c r="AC122" i="13" s="1"/>
  <c r="AD122" i="13" s="1" a="1"/>
  <c r="AD122" i="13" s="1"/>
  <c r="T122" i="13" a="1"/>
  <c r="T122" i="13" s="1"/>
  <c r="AA89" i="13" a="1"/>
  <c r="AA89" i="13" s="1"/>
  <c r="AC89" i="13" s="1" a="1"/>
  <c r="AC89" i="13" s="1"/>
  <c r="AD89" i="13" s="1" a="1"/>
  <c r="AD89" i="13" s="1"/>
  <c r="T89" i="13" a="1"/>
  <c r="T89" i="13" s="1"/>
  <c r="AA38" i="13" a="1"/>
  <c r="AA38" i="13" s="1"/>
  <c r="AC38" i="13" s="1" a="1"/>
  <c r="AC38" i="13" s="1"/>
  <c r="AD38" i="13" s="1" a="1"/>
  <c r="AD38" i="13" s="1"/>
  <c r="T38" i="13" a="1"/>
  <c r="T38" i="13" s="1"/>
  <c r="AA22" i="13" a="1"/>
  <c r="AA22" i="13" s="1"/>
  <c r="AC22" i="13" s="1" a="1"/>
  <c r="AC22" i="13" s="1"/>
  <c r="AD22" i="13" s="1" a="1"/>
  <c r="AD22" i="13" s="1"/>
  <c r="T22" i="13" a="1"/>
  <c r="T22" i="13" s="1"/>
  <c r="T60" i="13" a="1"/>
  <c r="T60" i="13" s="1"/>
  <c r="AA60" i="13" a="1"/>
  <c r="AA60" i="13" s="1"/>
  <c r="AC60" i="13" s="1" a="1"/>
  <c r="AC60" i="13" s="1"/>
  <c r="AD60" i="13" s="1" a="1"/>
  <c r="AD60" i="13" s="1"/>
  <c r="T65" i="13" a="1"/>
  <c r="T65" i="13" s="1"/>
  <c r="AA65" i="13" a="1"/>
  <c r="AA65" i="13" s="1"/>
  <c r="AC65" i="13" s="1" a="1"/>
  <c r="AC65" i="13" s="1"/>
  <c r="AD65" i="13" s="1" a="1"/>
  <c r="AD65" i="13" s="1"/>
  <c r="AA98" i="13" a="1"/>
  <c r="AA98" i="13" s="1"/>
  <c r="AC98" i="13" s="1" a="1"/>
  <c r="AC98" i="13" s="1"/>
  <c r="AD98" i="13" s="1" a="1"/>
  <c r="AD98" i="13" s="1"/>
  <c r="T98" i="13" a="1"/>
  <c r="T98" i="13" s="1"/>
  <c r="AA59" i="13" a="1"/>
  <c r="AA59" i="13" s="1"/>
  <c r="AC59" i="13" s="1" a="1"/>
  <c r="AC59" i="13" s="1"/>
  <c r="AD59" i="13" s="1" a="1"/>
  <c r="AD59" i="13" s="1"/>
  <c r="T59" i="13" a="1"/>
  <c r="T59" i="13" s="1"/>
  <c r="AA129" i="13" a="1"/>
  <c r="AA129" i="13" s="1"/>
  <c r="AC129" i="13" s="1" a="1"/>
  <c r="AC129" i="13" s="1"/>
  <c r="AD129" i="13" s="1" a="1"/>
  <c r="AD129" i="13" s="1"/>
  <c r="T129" i="13" a="1"/>
  <c r="T129" i="13" s="1"/>
  <c r="AA74" i="13" a="1"/>
  <c r="AA74" i="13" s="1"/>
  <c r="AC74" i="13" s="1" a="1"/>
  <c r="AC74" i="13" s="1"/>
  <c r="AD74" i="13" s="1" a="1"/>
  <c r="AD74" i="13" s="1"/>
  <c r="T74" i="13" a="1"/>
  <c r="T74" i="13" s="1"/>
  <c r="AA96" i="13" a="1"/>
  <c r="AA96" i="13" s="1"/>
  <c r="AC96" i="13" s="1" a="1"/>
  <c r="AC96" i="13" s="1"/>
  <c r="AD96" i="13" s="1" a="1"/>
  <c r="AD96" i="13" s="1"/>
  <c r="T96" i="13" a="1"/>
  <c r="T96" i="13" s="1"/>
  <c r="AA14" i="13" a="1"/>
  <c r="AA14" i="13" s="1"/>
  <c r="AC14" i="13" s="1" a="1"/>
  <c r="AC14" i="13" s="1"/>
  <c r="AD14" i="13" s="1" a="1"/>
  <c r="AD14" i="13" s="1"/>
  <c r="T14" i="13" a="1"/>
  <c r="T14" i="13" s="1"/>
  <c r="AA19" i="13" a="1"/>
  <c r="AA19" i="13" s="1"/>
  <c r="AC19" i="13" s="1" a="1"/>
  <c r="AC19" i="13" s="1"/>
  <c r="AD19" i="13" s="1" a="1"/>
  <c r="AD19" i="13" s="1"/>
  <c r="T19" i="13" a="1"/>
  <c r="T19" i="13" s="1"/>
  <c r="K155" i="11" a="1"/>
  <c r="K155" i="11" s="1"/>
  <c r="K154" i="11" a="1"/>
  <c r="K154" i="11" s="1"/>
  <c r="K153" i="11" a="1"/>
  <c r="K153" i="11" s="1"/>
  <c r="K152" i="11" a="1"/>
  <c r="K152" i="11" s="1"/>
  <c r="K151" i="11" a="1"/>
  <c r="K151" i="11" s="1"/>
  <c r="K150" i="11" a="1"/>
  <c r="K150" i="11" s="1"/>
  <c r="K149" i="11" a="1"/>
  <c r="K149" i="11" s="1"/>
  <c r="K148" i="11" a="1"/>
  <c r="K148" i="11" s="1"/>
  <c r="K147" i="11" a="1"/>
  <c r="K147" i="11" s="1"/>
  <c r="K146" i="11" a="1"/>
  <c r="K146" i="11" s="1"/>
  <c r="K145" i="11" a="1"/>
  <c r="K145" i="11" s="1"/>
  <c r="K144" i="11" a="1"/>
  <c r="K144" i="11" s="1"/>
  <c r="K143" i="11" a="1"/>
  <c r="K143" i="11" s="1"/>
  <c r="K142" i="11" a="1"/>
  <c r="K142" i="11" s="1"/>
  <c r="K141" i="11" a="1"/>
  <c r="K141" i="11" s="1"/>
  <c r="K140" i="11" a="1"/>
  <c r="K140" i="11" s="1"/>
  <c r="K139" i="11" a="1"/>
  <c r="K139" i="11" s="1"/>
  <c r="K138" i="11" a="1"/>
  <c r="K138" i="11" s="1"/>
  <c r="K137" i="11" a="1"/>
  <c r="K137" i="11" s="1"/>
  <c r="K136" i="11" a="1"/>
  <c r="K136" i="11" s="1"/>
  <c r="K135" i="11" a="1"/>
  <c r="K135" i="11" s="1"/>
  <c r="K134" i="11" a="1"/>
  <c r="K134" i="11" s="1"/>
  <c r="K133" i="11" a="1"/>
  <c r="K133" i="11" s="1"/>
  <c r="K132" i="11" a="1"/>
  <c r="K132" i="11" s="1"/>
  <c r="K131" i="11" a="1"/>
  <c r="K131" i="11" s="1"/>
  <c r="K130" i="11" a="1"/>
  <c r="K130" i="11" s="1"/>
  <c r="K129" i="11" a="1"/>
  <c r="K129" i="11" s="1"/>
  <c r="K128" i="11" a="1"/>
  <c r="K128" i="11" s="1"/>
  <c r="K127" i="11" a="1"/>
  <c r="K127" i="11" s="1"/>
  <c r="K126" i="11" a="1"/>
  <c r="K126" i="11" s="1"/>
  <c r="K125" i="11" a="1"/>
  <c r="K125" i="11" s="1"/>
  <c r="K124" i="11" a="1"/>
  <c r="K124" i="11" s="1"/>
  <c r="K123" i="11" a="1"/>
  <c r="K123" i="11" s="1"/>
  <c r="K122" i="11" a="1"/>
  <c r="K122" i="11" s="1"/>
  <c r="K121" i="11" a="1"/>
  <c r="K121" i="11" s="1"/>
  <c r="K120" i="11" a="1"/>
  <c r="K120" i="11" s="1"/>
  <c r="K119" i="11" a="1"/>
  <c r="K119" i="11" s="1"/>
  <c r="K118" i="11" a="1"/>
  <c r="K118" i="11" s="1"/>
  <c r="K117" i="11" a="1"/>
  <c r="K117" i="11" s="1"/>
  <c r="K116" i="11" a="1"/>
  <c r="K116" i="11" s="1"/>
  <c r="K115" i="11" a="1"/>
  <c r="K115" i="11" s="1"/>
  <c r="K114" i="11" a="1"/>
  <c r="K114" i="11" s="1"/>
  <c r="K81" i="11" a="1"/>
  <c r="K81" i="11" s="1"/>
  <c r="K80" i="11" a="1"/>
  <c r="K80" i="11" s="1"/>
  <c r="K79" i="11" a="1"/>
  <c r="K79" i="11" s="1"/>
  <c r="K78" i="11" a="1"/>
  <c r="K78" i="11" s="1"/>
  <c r="K77" i="11" a="1"/>
  <c r="K77" i="11" s="1"/>
  <c r="K76" i="11" a="1"/>
  <c r="K76" i="11" s="1"/>
  <c r="K75" i="11" a="1"/>
  <c r="K75" i="11" s="1"/>
  <c r="K74" i="11" a="1"/>
  <c r="K74" i="11" s="1"/>
  <c r="K73" i="11" a="1"/>
  <c r="K73" i="11" s="1"/>
  <c r="K72" i="11" a="1"/>
  <c r="K72" i="11" s="1"/>
  <c r="K71" i="11" a="1"/>
  <c r="K71" i="11" s="1"/>
  <c r="K70" i="11" a="1"/>
  <c r="K70" i="11" s="1"/>
  <c r="K69" i="11" a="1"/>
  <c r="K69" i="11" s="1"/>
  <c r="K68" i="11" a="1"/>
  <c r="K68" i="11" s="1"/>
  <c r="K67" i="11" a="1"/>
  <c r="K67" i="11" s="1"/>
  <c r="K66" i="11" a="1"/>
  <c r="K66" i="11" s="1"/>
  <c r="K65" i="11" a="1"/>
  <c r="K65" i="11" s="1"/>
  <c r="K64" i="11" a="1"/>
  <c r="K64" i="11" s="1"/>
  <c r="K63" i="11" a="1"/>
  <c r="K63" i="11" s="1"/>
  <c r="K62" i="11" a="1"/>
  <c r="K62" i="11" s="1"/>
  <c r="K61" i="11" a="1"/>
  <c r="K61" i="11" s="1"/>
  <c r="K60" i="11" a="1"/>
  <c r="K60" i="11" s="1"/>
  <c r="K59" i="11" a="1"/>
  <c r="K59" i="11" s="1"/>
  <c r="K58" i="11" a="1"/>
  <c r="K58" i="11" s="1"/>
  <c r="K57" i="11" a="1"/>
  <c r="K57" i="11" s="1"/>
  <c r="K56" i="11" a="1"/>
  <c r="K56" i="11" s="1"/>
  <c r="K55" i="11" a="1"/>
  <c r="K55" i="11" s="1"/>
  <c r="K54" i="11" a="1"/>
  <c r="K54" i="11" s="1"/>
  <c r="K53" i="11" a="1"/>
  <c r="K53" i="11" s="1"/>
  <c r="K52" i="11" a="1"/>
  <c r="K52" i="11" s="1"/>
  <c r="K51" i="11" a="1"/>
  <c r="K51" i="11" s="1"/>
  <c r="K50" i="11" a="1"/>
  <c r="K50" i="11" s="1"/>
  <c r="K49" i="11" a="1"/>
  <c r="K49" i="11" s="1"/>
  <c r="K48" i="11" a="1"/>
  <c r="K48" i="11" s="1"/>
  <c r="K47" i="11" a="1"/>
  <c r="K47" i="11" s="1"/>
  <c r="K46" i="11" a="1"/>
  <c r="K46" i="11" s="1"/>
  <c r="K45" i="11" a="1"/>
  <c r="K45" i="11" s="1"/>
  <c r="K44" i="11" a="1"/>
  <c r="K44" i="11" s="1"/>
  <c r="K43" i="11" a="1"/>
  <c r="K43" i="11" s="1"/>
  <c r="K42" i="11" a="1"/>
  <c r="K42" i="11" s="1"/>
  <c r="K41" i="11" a="1"/>
  <c r="K41" i="11" s="1"/>
  <c r="K40" i="11" a="1"/>
  <c r="K40" i="11" s="1"/>
  <c r="L157" i="11" a="1"/>
  <c r="L157" i="11" s="1"/>
  <c r="L156" i="11" a="1"/>
  <c r="L156" i="11" s="1"/>
  <c r="D80" i="11" a="1"/>
  <c r="D80" i="11" s="1"/>
  <c r="F80" i="11" s="1" a="1"/>
  <c r="F80" i="11" s="1"/>
  <c r="L80" i="11" s="1" a="1"/>
  <c r="L80" i="11" s="1"/>
  <c r="E80" i="11" a="1"/>
  <c r="E80" i="11" s="1"/>
  <c r="G80" i="11" a="1"/>
  <c r="G80" i="11" s="1"/>
  <c r="H80" i="11" a="1"/>
  <c r="H80" i="11" s="1"/>
  <c r="D81" i="11" a="1"/>
  <c r="D81" i="11" s="1"/>
  <c r="F81" i="11" s="1" a="1"/>
  <c r="F81" i="11" s="1"/>
  <c r="L81" i="11" s="1" a="1"/>
  <c r="L81" i="11" s="1"/>
  <c r="E81" i="11" a="1"/>
  <c r="E81" i="11" s="1"/>
  <c r="G81" i="11" a="1"/>
  <c r="G81" i="11" s="1"/>
  <c r="H81" i="11" a="1"/>
  <c r="H81" i="11" s="1"/>
  <c r="V81" i="11" a="1"/>
  <c r="V81" i="11" s="1"/>
  <c r="V80" i="11" a="1"/>
  <c r="V80" i="11" s="1"/>
  <c r="V79" i="11" a="1"/>
  <c r="V79" i="11" s="1"/>
  <c r="V78" i="11" a="1"/>
  <c r="V78" i="11" s="1"/>
  <c r="V77" i="11" a="1"/>
  <c r="V77" i="11" s="1"/>
  <c r="V76" i="11" a="1"/>
  <c r="V76" i="11" s="1"/>
  <c r="V75" i="11" a="1"/>
  <c r="V75" i="11" s="1"/>
  <c r="V74" i="11" a="1"/>
  <c r="V74" i="11" s="1"/>
  <c r="V73" i="11" a="1"/>
  <c r="V73" i="11" s="1"/>
  <c r="V72" i="11" a="1"/>
  <c r="V72" i="11" s="1"/>
  <c r="V71" i="11" a="1"/>
  <c r="V71" i="11" s="1"/>
  <c r="V70" i="11" a="1"/>
  <c r="V70" i="11" s="1"/>
  <c r="V69" i="11" a="1"/>
  <c r="V69" i="11" s="1"/>
  <c r="V68" i="11" a="1"/>
  <c r="V68" i="11" s="1"/>
  <c r="V67" i="11" a="1"/>
  <c r="V67" i="11" s="1"/>
  <c r="V66" i="11" a="1"/>
  <c r="V66" i="11" s="1"/>
  <c r="V65" i="11" a="1"/>
  <c r="V65" i="11" s="1"/>
  <c r="V64" i="11" a="1"/>
  <c r="V64" i="11" s="1"/>
  <c r="V63" i="11" a="1"/>
  <c r="V63" i="11" s="1"/>
  <c r="V62" i="11" a="1"/>
  <c r="V62" i="11" s="1"/>
  <c r="V61" i="11" a="1"/>
  <c r="V61" i="11" s="1"/>
  <c r="V60" i="11" a="1"/>
  <c r="V60" i="11" s="1"/>
  <c r="V59" i="11" a="1"/>
  <c r="V59" i="11" s="1"/>
  <c r="V58" i="11" a="1"/>
  <c r="V58" i="11" s="1"/>
  <c r="V57" i="11" a="1"/>
  <c r="V57" i="11" s="1"/>
  <c r="V56" i="11" a="1"/>
  <c r="V56" i="11" s="1"/>
  <c r="V55" i="11" a="1"/>
  <c r="V55" i="11" s="1"/>
  <c r="V54" i="11" a="1"/>
  <c r="V54" i="11" s="1"/>
  <c r="V53" i="11" a="1"/>
  <c r="V53" i="11" s="1"/>
  <c r="V52" i="11" a="1"/>
  <c r="V52" i="11" s="1"/>
  <c r="V51" i="11" a="1"/>
  <c r="V51" i="11" s="1"/>
  <c r="V50" i="11" a="1"/>
  <c r="V50" i="11" s="1"/>
  <c r="V49" i="11" a="1"/>
  <c r="V49" i="11" s="1"/>
  <c r="V48" i="11" a="1"/>
  <c r="V48" i="11" s="1"/>
  <c r="V47" i="11" a="1"/>
  <c r="V47" i="11" s="1"/>
  <c r="V46" i="11" a="1"/>
  <c r="V46" i="11" s="1"/>
  <c r="V45" i="11" a="1"/>
  <c r="V45" i="11" s="1"/>
  <c r="V44" i="11" a="1"/>
  <c r="V44" i="11" s="1"/>
  <c r="V43" i="11" a="1"/>
  <c r="V43" i="11" s="1"/>
  <c r="V42" i="11" a="1"/>
  <c r="V42" i="11" s="1"/>
  <c r="V41" i="11" a="1"/>
  <c r="V41" i="11" s="1"/>
  <c r="V40" i="11" a="1"/>
  <c r="V40" i="11" s="1"/>
  <c r="T157" i="11" a="1"/>
  <c r="T156" i="11" a="1"/>
  <c r="T155" i="11" a="1"/>
  <c r="T154" i="11" a="1"/>
  <c r="T153" i="11" a="1"/>
  <c r="T152" i="11" a="1"/>
  <c r="T151" i="11" a="1"/>
  <c r="T150" i="11" a="1"/>
  <c r="T149" i="11" a="1"/>
  <c r="T148" i="11" a="1"/>
  <c r="T147" i="11" a="1"/>
  <c r="T146" i="11" a="1"/>
  <c r="T145" i="11" a="1"/>
  <c r="T144" i="11" a="1"/>
  <c r="T143" i="11" a="1"/>
  <c r="T142" i="11" a="1"/>
  <c r="T141" i="11" a="1"/>
  <c r="T140" i="11" a="1"/>
  <c r="T139" i="11" a="1"/>
  <c r="T138" i="11" a="1"/>
  <c r="T137" i="11" a="1"/>
  <c r="T136" i="11" a="1"/>
  <c r="T135" i="11" a="1"/>
  <c r="T134" i="11" a="1"/>
  <c r="T133" i="11" a="1"/>
  <c r="T132" i="11" a="1"/>
  <c r="T131" i="11" a="1"/>
  <c r="T130" i="11" a="1"/>
  <c r="T129" i="11" a="1"/>
  <c r="T128" i="11" a="1"/>
  <c r="T127" i="11" a="1"/>
  <c r="T126" i="11" a="1"/>
  <c r="T125" i="11" a="1"/>
  <c r="T124" i="11" a="1"/>
  <c r="T123" i="11" a="1"/>
  <c r="T122" i="11" a="1"/>
  <c r="T121" i="11" a="1"/>
  <c r="T120" i="11" a="1"/>
  <c r="T119" i="11" a="1"/>
  <c r="T118" i="11" a="1"/>
  <c r="T117" i="11" a="1"/>
  <c r="T116" i="11" a="1"/>
  <c r="T115" i="11" a="1"/>
  <c r="T114" i="11" a="1"/>
  <c r="T113" i="11" a="1"/>
  <c r="T112" i="11" a="1"/>
  <c r="T111" i="11" a="1"/>
  <c r="T110" i="11" a="1"/>
  <c r="T109" i="11" a="1"/>
  <c r="T108" i="11" a="1"/>
  <c r="T107" i="11" a="1"/>
  <c r="T106" i="11" a="1"/>
  <c r="T105" i="11" a="1"/>
  <c r="T104" i="11" a="1"/>
  <c r="T103" i="11" a="1"/>
  <c r="T102" i="11" a="1"/>
  <c r="T101" i="11" a="1"/>
  <c r="T100" i="11" a="1"/>
  <c r="T99" i="11" a="1"/>
  <c r="T98" i="11" a="1"/>
  <c r="T97" i="11" a="1"/>
  <c r="T96" i="11" a="1"/>
  <c r="T95" i="11" a="1"/>
  <c r="T94" i="11" a="1"/>
  <c r="T93" i="11" a="1"/>
  <c r="T92" i="11" a="1"/>
  <c r="T91" i="11" a="1"/>
  <c r="T90" i="11" a="1"/>
  <c r="T89" i="11" a="1"/>
  <c r="T88" i="11" a="1"/>
  <c r="T81" i="11" a="1"/>
  <c r="T80" i="11" a="1"/>
  <c r="T79" i="11" a="1"/>
  <c r="T78" i="11" a="1"/>
  <c r="T77" i="11" a="1"/>
  <c r="T76" i="11" a="1"/>
  <c r="T75" i="11" a="1"/>
  <c r="T74" i="11" a="1"/>
  <c r="T73" i="11" a="1"/>
  <c r="T72" i="11" a="1"/>
  <c r="T71" i="11" a="1"/>
  <c r="T70" i="11" a="1"/>
  <c r="T69" i="11" a="1"/>
  <c r="T68" i="11" a="1"/>
  <c r="T67" i="11" a="1"/>
  <c r="T66" i="11" a="1"/>
  <c r="T65" i="11" a="1"/>
  <c r="T64" i="11" a="1"/>
  <c r="T63" i="11" a="1"/>
  <c r="T62" i="11" a="1"/>
  <c r="T61" i="11" a="1"/>
  <c r="T60" i="11" a="1"/>
  <c r="T59" i="11" a="1"/>
  <c r="T58" i="11" a="1"/>
  <c r="T57" i="11" a="1"/>
  <c r="T56" i="11" a="1"/>
  <c r="T55" i="11" a="1"/>
  <c r="T54" i="11" a="1"/>
  <c r="T53" i="11" a="1"/>
  <c r="T52" i="11" a="1"/>
  <c r="T51" i="11" a="1"/>
  <c r="T50" i="11" a="1"/>
  <c r="T49" i="11" a="1"/>
  <c r="T48" i="11" a="1"/>
  <c r="T47" i="11" a="1"/>
  <c r="T46" i="11" a="1"/>
  <c r="T45" i="11" a="1"/>
  <c r="T44" i="11" a="1"/>
  <c r="T43" i="11" a="1"/>
  <c r="T42" i="11" a="1"/>
  <c r="T41" i="11" a="1"/>
  <c r="T40" i="11" a="1"/>
  <c r="T39" i="11" a="1"/>
  <c r="T38" i="11" a="1"/>
  <c r="T37" i="11" a="1"/>
  <c r="T36" i="11" a="1"/>
  <c r="T35" i="11" a="1"/>
  <c r="T34" i="11" a="1"/>
  <c r="T33" i="11" a="1"/>
  <c r="T32" i="11" a="1"/>
  <c r="T31" i="11" a="1"/>
  <c r="T30" i="11" a="1"/>
  <c r="T29" i="11" a="1"/>
  <c r="T28" i="11" a="1"/>
  <c r="T27" i="11" a="1"/>
  <c r="T26" i="11" a="1"/>
  <c r="T25" i="11" a="1"/>
  <c r="T24" i="11" a="1"/>
  <c r="T23" i="11" a="1"/>
  <c r="T22" i="11" a="1"/>
  <c r="T21" i="11" a="1"/>
  <c r="T20" i="11" a="1"/>
  <c r="T19" i="11" a="1"/>
  <c r="T18" i="11" a="1"/>
  <c r="T17" i="11" a="1"/>
  <c r="T16" i="11" a="1"/>
  <c r="T15" i="11" a="1"/>
  <c r="T14" i="11" a="1"/>
  <c r="T13" i="11" a="1"/>
  <c r="R157" i="11" a="1"/>
  <c r="R156" i="11" a="1"/>
  <c r="R155" i="11" a="1"/>
  <c r="R154" i="11" a="1"/>
  <c r="R153" i="11" a="1"/>
  <c r="R152" i="11" a="1"/>
  <c r="R151" i="11" a="1"/>
  <c r="R150" i="11" a="1"/>
  <c r="R149" i="11" a="1"/>
  <c r="R148" i="11" a="1"/>
  <c r="R147" i="11" a="1"/>
  <c r="R146" i="11" a="1"/>
  <c r="R145" i="11" a="1"/>
  <c r="R144" i="11" a="1"/>
  <c r="R143" i="11" a="1"/>
  <c r="R142" i="11" a="1"/>
  <c r="R141" i="11" a="1"/>
  <c r="R140" i="11" a="1"/>
  <c r="R139" i="11" a="1"/>
  <c r="R138" i="11" a="1"/>
  <c r="R137" i="11" a="1"/>
  <c r="R136" i="11" a="1"/>
  <c r="R135" i="11" a="1"/>
  <c r="R134" i="11" a="1"/>
  <c r="R133" i="11" a="1"/>
  <c r="R132" i="11" a="1"/>
  <c r="R131" i="11" a="1"/>
  <c r="R130" i="11" a="1"/>
  <c r="R129" i="11" a="1"/>
  <c r="R128" i="11" a="1"/>
  <c r="R127" i="11" a="1"/>
  <c r="R126" i="11" a="1"/>
  <c r="R125" i="11" a="1"/>
  <c r="R124" i="11" a="1"/>
  <c r="R123" i="11" a="1"/>
  <c r="R122" i="11" a="1"/>
  <c r="R121" i="11" a="1"/>
  <c r="R120" i="11" a="1"/>
  <c r="R119" i="11" a="1"/>
  <c r="R118" i="11" a="1"/>
  <c r="R117" i="11" a="1"/>
  <c r="R116" i="11" a="1"/>
  <c r="R115" i="11" a="1"/>
  <c r="R114" i="11" a="1"/>
  <c r="R113" i="11" a="1"/>
  <c r="R112" i="11" a="1"/>
  <c r="R111" i="11" a="1"/>
  <c r="R110" i="11" a="1"/>
  <c r="R109" i="11" a="1"/>
  <c r="R108" i="11" a="1"/>
  <c r="R107" i="11" a="1"/>
  <c r="R106" i="11" a="1"/>
  <c r="R105" i="11" a="1"/>
  <c r="R104" i="11" a="1"/>
  <c r="R103" i="11" a="1"/>
  <c r="R102" i="11" a="1"/>
  <c r="R101" i="11" a="1"/>
  <c r="R100" i="11" a="1"/>
  <c r="R99" i="11" a="1"/>
  <c r="R98" i="11" a="1"/>
  <c r="R97" i="11" a="1"/>
  <c r="R96" i="11" a="1"/>
  <c r="R95" i="11" a="1"/>
  <c r="R94" i="11" a="1"/>
  <c r="R93" i="11" a="1"/>
  <c r="R92" i="11" a="1"/>
  <c r="R91" i="11" a="1"/>
  <c r="R90" i="11" a="1"/>
  <c r="R89" i="11" a="1"/>
  <c r="R88" i="11" a="1"/>
  <c r="R81" i="11" a="1"/>
  <c r="R80" i="11" a="1"/>
  <c r="R79" i="11" a="1"/>
  <c r="R78" i="11" a="1"/>
  <c r="R77" i="11" a="1"/>
  <c r="R76" i="11" a="1"/>
  <c r="R75" i="11" a="1"/>
  <c r="R74" i="11" a="1"/>
  <c r="R73" i="11" a="1"/>
  <c r="R72" i="11" a="1"/>
  <c r="R71" i="11" a="1"/>
  <c r="R70" i="11" a="1"/>
  <c r="R69" i="11" a="1"/>
  <c r="R68" i="11" a="1"/>
  <c r="R67" i="11" a="1"/>
  <c r="R66" i="11" a="1"/>
  <c r="R65" i="11" a="1"/>
  <c r="R64" i="11" a="1"/>
  <c r="R63" i="11" a="1"/>
  <c r="R62" i="11" a="1"/>
  <c r="R61" i="11" a="1"/>
  <c r="R60" i="11" a="1"/>
  <c r="R59" i="11" a="1"/>
  <c r="R58" i="11" a="1"/>
  <c r="R57" i="11" a="1"/>
  <c r="R56" i="11" a="1"/>
  <c r="R55" i="11" a="1"/>
  <c r="R54" i="11" a="1"/>
  <c r="R53" i="11" a="1"/>
  <c r="R52" i="11" a="1"/>
  <c r="R51" i="11" a="1"/>
  <c r="R50" i="11" a="1"/>
  <c r="R49" i="11" a="1"/>
  <c r="R48" i="11" a="1"/>
  <c r="R47" i="11" a="1"/>
  <c r="R46" i="11" a="1"/>
  <c r="R45" i="11" a="1"/>
  <c r="R44" i="11" a="1"/>
  <c r="R43" i="11" a="1"/>
  <c r="R42" i="11" a="1"/>
  <c r="R41" i="11" a="1"/>
  <c r="R40" i="11" a="1"/>
  <c r="R39" i="11" a="1"/>
  <c r="R38" i="11" a="1"/>
  <c r="R37" i="11" a="1"/>
  <c r="R36" i="11" a="1"/>
  <c r="R35" i="11" a="1"/>
  <c r="R34" i="11" a="1"/>
  <c r="R33" i="11" a="1"/>
  <c r="R32" i="11" a="1"/>
  <c r="R31" i="11" a="1"/>
  <c r="R30" i="11" a="1"/>
  <c r="R29" i="11" a="1"/>
  <c r="R28" i="11" a="1"/>
  <c r="R27" i="11" a="1"/>
  <c r="R26" i="11" a="1"/>
  <c r="R25" i="11" a="1"/>
  <c r="R24" i="11" a="1"/>
  <c r="R23" i="11" a="1"/>
  <c r="R22" i="11" a="1"/>
  <c r="R21" i="11" a="1"/>
  <c r="R20" i="11" a="1"/>
  <c r="R19" i="11" a="1"/>
  <c r="R18" i="11" a="1"/>
  <c r="R17" i="11" a="1"/>
  <c r="R16" i="11" a="1"/>
  <c r="R15" i="11" a="1"/>
  <c r="R14" i="11" a="1"/>
  <c r="R13" i="11" a="1"/>
  <c r="R12" i="11" a="1"/>
  <c r="AA12" i="13" l="1" a="1"/>
  <c r="AA12" i="13" s="1"/>
  <c r="AC12" i="13" s="1" a="1"/>
  <c r="AC12" i="13" s="1"/>
  <c r="AD12" i="13" s="1" a="1"/>
  <c r="AD12" i="13" s="1"/>
  <c r="AD83" i="13" s="1"/>
  <c r="T12" i="13" a="1"/>
  <c r="T12" i="13" s="1"/>
  <c r="R83" i="13"/>
  <c r="AD159" i="13"/>
  <c r="T159" i="13"/>
  <c r="B12" i="11"/>
  <c r="U16" i="11" a="1"/>
  <c r="U16" i="11" s="1"/>
  <c r="V157" i="11" a="1"/>
  <c r="V157" i="11" s="1"/>
  <c r="Y157" i="11" s="1" a="1"/>
  <c r="Y157" i="11" s="1"/>
  <c r="Z157" i="11" s="1" a="1"/>
  <c r="Z157" i="11" s="1"/>
  <c r="V156" i="11" a="1"/>
  <c r="V156" i="11" s="1"/>
  <c r="Y156" i="11" s="1" a="1"/>
  <c r="Y156" i="11" s="1"/>
  <c r="Z156" i="11" s="1" a="1"/>
  <c r="Z156" i="11" s="1"/>
  <c r="V155" i="11" a="1"/>
  <c r="V155" i="11" s="1"/>
  <c r="Y155" i="11" s="1" a="1"/>
  <c r="Y155" i="11" s="1"/>
  <c r="Z155" i="11" s="1" a="1"/>
  <c r="Z155" i="11" s="1"/>
  <c r="V154" i="11" a="1"/>
  <c r="V154" i="11" s="1"/>
  <c r="Y154" i="11" s="1" a="1"/>
  <c r="Y154" i="11" s="1"/>
  <c r="Z154" i="11" s="1" a="1"/>
  <c r="Z154" i="11" s="1"/>
  <c r="V153" i="11" a="1"/>
  <c r="V153" i="11" s="1"/>
  <c r="Y153" i="11" s="1" a="1"/>
  <c r="Y153" i="11" s="1"/>
  <c r="Z153" i="11" s="1" a="1"/>
  <c r="Z153" i="11" s="1"/>
  <c r="V152" i="11" a="1"/>
  <c r="V152" i="11" s="1"/>
  <c r="Y152" i="11" s="1" a="1"/>
  <c r="Y152" i="11" s="1"/>
  <c r="Z152" i="11" s="1" a="1"/>
  <c r="Z152" i="11" s="1"/>
  <c r="V151" i="11" a="1"/>
  <c r="V151" i="11" s="1"/>
  <c r="Y151" i="11" s="1" a="1"/>
  <c r="Y151" i="11" s="1"/>
  <c r="Z151" i="11" s="1" a="1"/>
  <c r="Z151" i="11" s="1"/>
  <c r="V150" i="11" a="1"/>
  <c r="V150" i="11" s="1"/>
  <c r="Y150" i="11" s="1" a="1"/>
  <c r="Y150" i="11" s="1"/>
  <c r="Z150" i="11" s="1" a="1"/>
  <c r="Z150" i="11" s="1"/>
  <c r="V149" i="11" a="1"/>
  <c r="V149" i="11" s="1"/>
  <c r="Y149" i="11" s="1" a="1"/>
  <c r="Y149" i="11" s="1"/>
  <c r="Z149" i="11" s="1" a="1"/>
  <c r="Z149" i="11" s="1"/>
  <c r="V148" i="11" a="1"/>
  <c r="V148" i="11" s="1"/>
  <c r="Y148" i="11" s="1" a="1"/>
  <c r="Y148" i="11" s="1"/>
  <c r="Z148" i="11" s="1" a="1"/>
  <c r="Z148" i="11" s="1"/>
  <c r="V147" i="11" a="1"/>
  <c r="V147" i="11" s="1"/>
  <c r="Y147" i="11" s="1" a="1"/>
  <c r="Y147" i="11" s="1"/>
  <c r="Z147" i="11" s="1" a="1"/>
  <c r="Z147" i="11" s="1"/>
  <c r="V146" i="11" a="1"/>
  <c r="V146" i="11" s="1"/>
  <c r="Y146" i="11" s="1" a="1"/>
  <c r="Y146" i="11" s="1"/>
  <c r="Z146" i="11" s="1" a="1"/>
  <c r="Z146" i="11" s="1"/>
  <c r="V145" i="11" a="1"/>
  <c r="V145" i="11" s="1"/>
  <c r="Y145" i="11" s="1" a="1"/>
  <c r="Y145" i="11" s="1"/>
  <c r="Z145" i="11" s="1" a="1"/>
  <c r="Z145" i="11" s="1"/>
  <c r="V144" i="11" a="1"/>
  <c r="V144" i="11" s="1"/>
  <c r="Y144" i="11" s="1" a="1"/>
  <c r="Y144" i="11" s="1"/>
  <c r="Z144" i="11" s="1" a="1"/>
  <c r="Z144" i="11" s="1"/>
  <c r="V143" i="11" a="1"/>
  <c r="V143" i="11" s="1"/>
  <c r="Y143" i="11" s="1" a="1"/>
  <c r="Y143" i="11" s="1"/>
  <c r="Z143" i="11" s="1" a="1"/>
  <c r="Z143" i="11" s="1"/>
  <c r="V142" i="11" a="1"/>
  <c r="V142" i="11" s="1"/>
  <c r="Y142" i="11" s="1" a="1"/>
  <c r="Y142" i="11" s="1"/>
  <c r="Z142" i="11" s="1" a="1"/>
  <c r="Z142" i="11" s="1"/>
  <c r="V141" i="11" a="1"/>
  <c r="V141" i="11" s="1"/>
  <c r="Y141" i="11" s="1" a="1"/>
  <c r="Y141" i="11" s="1"/>
  <c r="Z141" i="11" s="1" a="1"/>
  <c r="Z141" i="11" s="1"/>
  <c r="V140" i="11" a="1"/>
  <c r="V140" i="11" s="1"/>
  <c r="Y140" i="11" s="1" a="1"/>
  <c r="Y140" i="11" s="1"/>
  <c r="Z140" i="11" s="1" a="1"/>
  <c r="Z140" i="11" s="1"/>
  <c r="V139" i="11" a="1"/>
  <c r="V139" i="11" s="1"/>
  <c r="Y139" i="11" s="1" a="1"/>
  <c r="Y139" i="11" s="1"/>
  <c r="Z139" i="11" s="1" a="1"/>
  <c r="Z139" i="11" s="1"/>
  <c r="V138" i="11" a="1"/>
  <c r="V138" i="11" s="1"/>
  <c r="Y138" i="11" s="1" a="1"/>
  <c r="Y138" i="11" s="1"/>
  <c r="Z138" i="11" s="1" a="1"/>
  <c r="Z138" i="11" s="1"/>
  <c r="V137" i="11" a="1"/>
  <c r="V137" i="11" s="1"/>
  <c r="Y137" i="11" s="1" a="1"/>
  <c r="Y137" i="11" s="1"/>
  <c r="Z137" i="11" s="1" a="1"/>
  <c r="Z137" i="11" s="1"/>
  <c r="V136" i="11" a="1"/>
  <c r="V136" i="11" s="1"/>
  <c r="Y136" i="11" s="1" a="1"/>
  <c r="Y136" i="11" s="1"/>
  <c r="Z136" i="11" s="1" a="1"/>
  <c r="Z136" i="11" s="1"/>
  <c r="V135" i="11" a="1"/>
  <c r="V135" i="11" s="1"/>
  <c r="Y135" i="11" s="1" a="1"/>
  <c r="Y135" i="11" s="1"/>
  <c r="Z135" i="11" s="1" a="1"/>
  <c r="Z135" i="11" s="1"/>
  <c r="V134" i="11" a="1"/>
  <c r="V134" i="11" s="1"/>
  <c r="Y134" i="11" s="1" a="1"/>
  <c r="Y134" i="11" s="1"/>
  <c r="Z134" i="11" s="1" a="1"/>
  <c r="Z134" i="11" s="1"/>
  <c r="V133" i="11" a="1"/>
  <c r="V133" i="11" s="1"/>
  <c r="Y133" i="11" s="1" a="1"/>
  <c r="Y133" i="11" s="1"/>
  <c r="Z133" i="11" s="1" a="1"/>
  <c r="Z133" i="11" s="1"/>
  <c r="V132" i="11" a="1"/>
  <c r="V132" i="11" s="1"/>
  <c r="Y132" i="11" s="1" a="1"/>
  <c r="Y132" i="11" s="1"/>
  <c r="Z132" i="11" s="1" a="1"/>
  <c r="Z132" i="11" s="1"/>
  <c r="V131" i="11" a="1"/>
  <c r="V131" i="11" s="1"/>
  <c r="Y131" i="11" s="1" a="1"/>
  <c r="Y131" i="11" s="1"/>
  <c r="Z131" i="11" s="1" a="1"/>
  <c r="Z131" i="11" s="1"/>
  <c r="V130" i="11" a="1"/>
  <c r="V130" i="11" s="1"/>
  <c r="Y130" i="11" s="1" a="1"/>
  <c r="Y130" i="11" s="1"/>
  <c r="Z130" i="11" s="1" a="1"/>
  <c r="Z130" i="11" s="1"/>
  <c r="V129" i="11" a="1"/>
  <c r="V129" i="11" s="1"/>
  <c r="Y129" i="11" s="1" a="1"/>
  <c r="Y129" i="11" s="1"/>
  <c r="Z129" i="11" s="1" a="1"/>
  <c r="Z129" i="11" s="1"/>
  <c r="V128" i="11" a="1"/>
  <c r="V128" i="11" s="1"/>
  <c r="Y128" i="11" s="1" a="1"/>
  <c r="Y128" i="11" s="1"/>
  <c r="Z128" i="11" s="1" a="1"/>
  <c r="Z128" i="11" s="1"/>
  <c r="V127" i="11" a="1"/>
  <c r="V127" i="11" s="1"/>
  <c r="Y127" i="11" s="1" a="1"/>
  <c r="Y127" i="11" s="1"/>
  <c r="Z127" i="11" s="1" a="1"/>
  <c r="Z127" i="11" s="1"/>
  <c r="V126" i="11" a="1"/>
  <c r="V126" i="11" s="1"/>
  <c r="Y126" i="11" s="1" a="1"/>
  <c r="Y126" i="11" s="1"/>
  <c r="Z126" i="11" s="1" a="1"/>
  <c r="Z126" i="11" s="1"/>
  <c r="V125" i="11" a="1"/>
  <c r="V125" i="11" s="1"/>
  <c r="Y125" i="11" s="1" a="1"/>
  <c r="Y125" i="11" s="1"/>
  <c r="Z125" i="11" s="1" a="1"/>
  <c r="Z125" i="11" s="1"/>
  <c r="V124" i="11" a="1"/>
  <c r="V124" i="11" s="1"/>
  <c r="Y124" i="11" s="1" a="1"/>
  <c r="Y124" i="11" s="1"/>
  <c r="Z124" i="11" s="1" a="1"/>
  <c r="Z124" i="11" s="1"/>
  <c r="V123" i="11" a="1"/>
  <c r="V123" i="11" s="1"/>
  <c r="Y123" i="11" s="1" a="1"/>
  <c r="Y123" i="11" s="1"/>
  <c r="Z123" i="11" s="1" a="1"/>
  <c r="Z123" i="11" s="1"/>
  <c r="V122" i="11" a="1"/>
  <c r="V122" i="11" s="1"/>
  <c r="Y122" i="11" s="1" a="1"/>
  <c r="Y122" i="11" s="1"/>
  <c r="Z122" i="11" s="1" a="1"/>
  <c r="Z122" i="11" s="1"/>
  <c r="V121" i="11" a="1"/>
  <c r="V121" i="11" s="1"/>
  <c r="Y121" i="11" s="1" a="1"/>
  <c r="Y121" i="11" s="1"/>
  <c r="Z121" i="11" s="1" a="1"/>
  <c r="Z121" i="11" s="1"/>
  <c r="V120" i="11" a="1"/>
  <c r="V120" i="11" s="1"/>
  <c r="Y120" i="11" s="1" a="1"/>
  <c r="Y120" i="11" s="1"/>
  <c r="Z120" i="11" s="1" a="1"/>
  <c r="Z120" i="11" s="1"/>
  <c r="V119" i="11" a="1"/>
  <c r="V119" i="11" s="1"/>
  <c r="Y119" i="11" s="1" a="1"/>
  <c r="Y119" i="11" s="1"/>
  <c r="Z119" i="11" s="1" a="1"/>
  <c r="Z119" i="11" s="1"/>
  <c r="V118" i="11" a="1"/>
  <c r="V118" i="11" s="1"/>
  <c r="Y118" i="11" s="1" a="1"/>
  <c r="Y118" i="11" s="1"/>
  <c r="Z118" i="11" s="1" a="1"/>
  <c r="Z118" i="11" s="1"/>
  <c r="V117" i="11" a="1"/>
  <c r="V117" i="11" s="1"/>
  <c r="Y117" i="11" s="1" a="1"/>
  <c r="Y117" i="11" s="1"/>
  <c r="Z117" i="11" s="1" a="1"/>
  <c r="Z117" i="11" s="1"/>
  <c r="V116" i="11" a="1"/>
  <c r="V116" i="11" s="1"/>
  <c r="Y116" i="11" s="1" a="1"/>
  <c r="Y116" i="11" s="1"/>
  <c r="Z116" i="11" s="1" a="1"/>
  <c r="Z116" i="11" s="1"/>
  <c r="V115" i="11" a="1"/>
  <c r="V115" i="11" s="1"/>
  <c r="Y115" i="11" s="1" a="1"/>
  <c r="Y115" i="11" s="1"/>
  <c r="Z115" i="11" s="1" a="1"/>
  <c r="Z115" i="11" s="1"/>
  <c r="V114" i="11" a="1"/>
  <c r="V114" i="11" s="1"/>
  <c r="Y114" i="11" s="1" a="1"/>
  <c r="Y114" i="11" s="1"/>
  <c r="Z114" i="11" s="1" a="1"/>
  <c r="Z114" i="11" s="1"/>
  <c r="V113" i="11" a="1"/>
  <c r="V113" i="11" s="1"/>
  <c r="Y113" i="11" s="1" a="1"/>
  <c r="Y113" i="11" s="1"/>
  <c r="Z113" i="11" s="1" a="1"/>
  <c r="Z113" i="11" s="1"/>
  <c r="V112" i="11" a="1"/>
  <c r="V112" i="11" s="1"/>
  <c r="Y112" i="11" s="1" a="1"/>
  <c r="Y112" i="11" s="1"/>
  <c r="Z112" i="11" s="1" a="1"/>
  <c r="Z112" i="11" s="1"/>
  <c r="V111" i="11" a="1"/>
  <c r="V111" i="11" s="1"/>
  <c r="Y111" i="11" s="1" a="1"/>
  <c r="Y111" i="11" s="1"/>
  <c r="Z111" i="11" s="1" a="1"/>
  <c r="Z111" i="11" s="1"/>
  <c r="V110" i="11" a="1"/>
  <c r="V110" i="11" s="1"/>
  <c r="Y110" i="11" s="1" a="1"/>
  <c r="Y110" i="11" s="1"/>
  <c r="Z110" i="11" s="1" a="1"/>
  <c r="Z110" i="11" s="1"/>
  <c r="V109" i="11" a="1"/>
  <c r="V109" i="11" s="1"/>
  <c r="Y109" i="11" s="1" a="1"/>
  <c r="Y109" i="11" s="1"/>
  <c r="Z109" i="11" s="1" a="1"/>
  <c r="Z109" i="11" s="1"/>
  <c r="V108" i="11" a="1"/>
  <c r="V108" i="11" s="1"/>
  <c r="Y108" i="11" s="1" a="1"/>
  <c r="Y108" i="11" s="1"/>
  <c r="Z108" i="11" s="1" a="1"/>
  <c r="Z108" i="11" s="1"/>
  <c r="V107" i="11" a="1"/>
  <c r="V107" i="11" s="1"/>
  <c r="Y107" i="11" s="1" a="1"/>
  <c r="Y107" i="11" s="1"/>
  <c r="Z107" i="11" s="1" a="1"/>
  <c r="Z107" i="11" s="1"/>
  <c r="V106" i="11" a="1"/>
  <c r="V106" i="11" s="1"/>
  <c r="Y106" i="11" s="1" a="1"/>
  <c r="Y106" i="11" s="1"/>
  <c r="Z106" i="11" s="1" a="1"/>
  <c r="Z106" i="11" s="1"/>
  <c r="V105" i="11" a="1"/>
  <c r="V105" i="11" s="1"/>
  <c r="Y105" i="11" s="1" a="1"/>
  <c r="Y105" i="11" s="1"/>
  <c r="Z105" i="11" s="1" a="1"/>
  <c r="Z105" i="11" s="1"/>
  <c r="V104" i="11" a="1"/>
  <c r="V104" i="11" s="1"/>
  <c r="Y104" i="11" s="1" a="1"/>
  <c r="Y104" i="11" s="1"/>
  <c r="Z104" i="11" s="1" a="1"/>
  <c r="Z104" i="11" s="1"/>
  <c r="V103" i="11" a="1"/>
  <c r="V103" i="11" s="1"/>
  <c r="Y103" i="11" s="1" a="1"/>
  <c r="Y103" i="11" s="1"/>
  <c r="Z103" i="11" s="1" a="1"/>
  <c r="Z103" i="11" s="1"/>
  <c r="V102" i="11" a="1"/>
  <c r="V102" i="11" s="1"/>
  <c r="Y102" i="11" s="1" a="1"/>
  <c r="Y102" i="11" s="1"/>
  <c r="Z102" i="11" s="1" a="1"/>
  <c r="Z102" i="11" s="1"/>
  <c r="V101" i="11" a="1"/>
  <c r="V101" i="11" s="1"/>
  <c r="Y101" i="11" s="1" a="1"/>
  <c r="Y101" i="11" s="1"/>
  <c r="Z101" i="11" s="1" a="1"/>
  <c r="Z101" i="11" s="1"/>
  <c r="V100" i="11" a="1"/>
  <c r="V100" i="11" s="1"/>
  <c r="Y100" i="11" s="1" a="1"/>
  <c r="Y100" i="11" s="1"/>
  <c r="Z100" i="11" s="1" a="1"/>
  <c r="Z100" i="11" s="1"/>
  <c r="V99" i="11" a="1"/>
  <c r="V99" i="11" s="1"/>
  <c r="Y99" i="11" s="1" a="1"/>
  <c r="Y99" i="11" s="1"/>
  <c r="Z99" i="11" s="1" a="1"/>
  <c r="Z99" i="11" s="1"/>
  <c r="V98" i="11" a="1"/>
  <c r="V98" i="11" s="1"/>
  <c r="Y98" i="11" s="1" a="1"/>
  <c r="Y98" i="11" s="1"/>
  <c r="Z98" i="11" s="1" a="1"/>
  <c r="Z98" i="11" s="1"/>
  <c r="V97" i="11" a="1"/>
  <c r="V97" i="11" s="1"/>
  <c r="Y97" i="11" s="1" a="1"/>
  <c r="Y97" i="11" s="1"/>
  <c r="Z97" i="11" s="1" a="1"/>
  <c r="Z97" i="11" s="1"/>
  <c r="V96" i="11" a="1"/>
  <c r="V96" i="11" s="1"/>
  <c r="Y96" i="11" s="1" a="1"/>
  <c r="Y96" i="11" s="1"/>
  <c r="Z96" i="11" s="1" a="1"/>
  <c r="Z96" i="11" s="1"/>
  <c r="V95" i="11" a="1"/>
  <c r="V95" i="11" s="1"/>
  <c r="Y95" i="11" s="1" a="1"/>
  <c r="Y95" i="11" s="1"/>
  <c r="Z95" i="11" s="1" a="1"/>
  <c r="Z95" i="11" s="1"/>
  <c r="V94" i="11" a="1"/>
  <c r="V94" i="11" s="1"/>
  <c r="Y94" i="11" s="1" a="1"/>
  <c r="Y94" i="11" s="1"/>
  <c r="Z94" i="11" s="1" a="1"/>
  <c r="Z94" i="11" s="1"/>
  <c r="V93" i="11" a="1"/>
  <c r="V93" i="11" s="1"/>
  <c r="Y93" i="11" s="1" a="1"/>
  <c r="Y93" i="11" s="1"/>
  <c r="Z93" i="11" s="1" a="1"/>
  <c r="Z93" i="11" s="1"/>
  <c r="V92" i="11" a="1"/>
  <c r="V92" i="11" s="1"/>
  <c r="Y92" i="11" s="1" a="1"/>
  <c r="Y92" i="11" s="1"/>
  <c r="Z92" i="11" s="1" a="1"/>
  <c r="Z92" i="11" s="1"/>
  <c r="V91" i="11" a="1"/>
  <c r="V91" i="11" s="1"/>
  <c r="Y91" i="11" s="1" a="1"/>
  <c r="Y91" i="11" s="1"/>
  <c r="Z91" i="11" s="1" a="1"/>
  <c r="Z91" i="11" s="1"/>
  <c r="V90" i="11" a="1"/>
  <c r="V90" i="11" s="1"/>
  <c r="Y90" i="11" s="1" a="1"/>
  <c r="Y90" i="11" s="1"/>
  <c r="Z90" i="11" s="1" a="1"/>
  <c r="Z90" i="11" s="1"/>
  <c r="V89" i="11" a="1"/>
  <c r="V89" i="11" s="1"/>
  <c r="Y89" i="11" s="1" a="1"/>
  <c r="Y89" i="11" s="1"/>
  <c r="Z89" i="11" s="1" a="1"/>
  <c r="Z89" i="11" s="1"/>
  <c r="V88" i="11" a="1"/>
  <c r="V88" i="11" s="1"/>
  <c r="Y88" i="11" s="1" a="1"/>
  <c r="Y88" i="11" s="1"/>
  <c r="Z88" i="11" s="1" a="1"/>
  <c r="Z88" i="11" s="1"/>
  <c r="U157" i="11" a="1"/>
  <c r="U157" i="11" s="1"/>
  <c r="U156" i="11" a="1"/>
  <c r="U156" i="11" s="1"/>
  <c r="U155" i="11" a="1"/>
  <c r="U155" i="11" s="1"/>
  <c r="U154" i="11" a="1"/>
  <c r="U154" i="11" s="1"/>
  <c r="U153" i="11" a="1"/>
  <c r="U153" i="11" s="1"/>
  <c r="U152" i="11" a="1"/>
  <c r="U152" i="11" s="1"/>
  <c r="U151" i="11" a="1"/>
  <c r="U151" i="11" s="1"/>
  <c r="U150" i="11" a="1"/>
  <c r="U150" i="11" s="1"/>
  <c r="U149" i="11" a="1"/>
  <c r="U149" i="11" s="1"/>
  <c r="U148" i="11" a="1"/>
  <c r="U148" i="11" s="1"/>
  <c r="U147" i="11" a="1"/>
  <c r="U147" i="11" s="1"/>
  <c r="U146" i="11" a="1"/>
  <c r="U146" i="11" s="1"/>
  <c r="U145" i="11" a="1"/>
  <c r="U145" i="11" s="1"/>
  <c r="U144" i="11" a="1"/>
  <c r="U144" i="11" s="1"/>
  <c r="U143" i="11" a="1"/>
  <c r="U143" i="11" s="1"/>
  <c r="U142" i="11" a="1"/>
  <c r="U142" i="11" s="1"/>
  <c r="U141" i="11" a="1"/>
  <c r="U141" i="11" s="1"/>
  <c r="U140" i="11" a="1"/>
  <c r="U140" i="11" s="1"/>
  <c r="U139" i="11" a="1"/>
  <c r="U139" i="11" s="1"/>
  <c r="U138" i="11" a="1"/>
  <c r="U138" i="11" s="1"/>
  <c r="U137" i="11" a="1"/>
  <c r="U137" i="11" s="1"/>
  <c r="U136" i="11" a="1"/>
  <c r="U136" i="11" s="1"/>
  <c r="U135" i="11" a="1"/>
  <c r="U135" i="11" s="1"/>
  <c r="U134" i="11" a="1"/>
  <c r="U134" i="11" s="1"/>
  <c r="U133" i="11" a="1"/>
  <c r="U133" i="11" s="1"/>
  <c r="U132" i="11" a="1"/>
  <c r="U132" i="11" s="1"/>
  <c r="U131" i="11" a="1"/>
  <c r="U131" i="11" s="1"/>
  <c r="U130" i="11" a="1"/>
  <c r="U130" i="11" s="1"/>
  <c r="U129" i="11" a="1"/>
  <c r="U129" i="11" s="1"/>
  <c r="U128" i="11" a="1"/>
  <c r="U128" i="11" s="1"/>
  <c r="U127" i="11" a="1"/>
  <c r="U127" i="11" s="1"/>
  <c r="U126" i="11" a="1"/>
  <c r="U126" i="11" s="1"/>
  <c r="U125" i="11" a="1"/>
  <c r="U125" i="11" s="1"/>
  <c r="U124" i="11" a="1"/>
  <c r="U124" i="11" s="1"/>
  <c r="U123" i="11" a="1"/>
  <c r="U123" i="11" s="1"/>
  <c r="U122" i="11" a="1"/>
  <c r="U122" i="11" s="1"/>
  <c r="U121" i="11" a="1"/>
  <c r="U121" i="11" s="1"/>
  <c r="U120" i="11" a="1"/>
  <c r="U120" i="11" s="1"/>
  <c r="U119" i="11" a="1"/>
  <c r="U119" i="11" s="1"/>
  <c r="U118" i="11" a="1"/>
  <c r="U118" i="11" s="1"/>
  <c r="U117" i="11" a="1"/>
  <c r="U117" i="11" s="1"/>
  <c r="U116" i="11" a="1"/>
  <c r="U116" i="11" s="1"/>
  <c r="U115" i="11" a="1"/>
  <c r="U115" i="11" s="1"/>
  <c r="U114" i="11" a="1"/>
  <c r="U114" i="11" s="1"/>
  <c r="U113" i="11" a="1"/>
  <c r="U113" i="11" s="1"/>
  <c r="U112" i="11" a="1"/>
  <c r="U112" i="11" s="1"/>
  <c r="U111" i="11" a="1"/>
  <c r="U111" i="11" s="1"/>
  <c r="U110" i="11" a="1"/>
  <c r="U110" i="11" s="1"/>
  <c r="U109" i="11" a="1"/>
  <c r="U109" i="11" s="1"/>
  <c r="U108" i="11" a="1"/>
  <c r="U108" i="11" s="1"/>
  <c r="U107" i="11" a="1"/>
  <c r="U107" i="11" s="1"/>
  <c r="U106" i="11" a="1"/>
  <c r="U106" i="11" s="1"/>
  <c r="U105" i="11" a="1"/>
  <c r="U105" i="11" s="1"/>
  <c r="U104" i="11" a="1"/>
  <c r="U104" i="11" s="1"/>
  <c r="U103" i="11" a="1"/>
  <c r="U103" i="11" s="1"/>
  <c r="U102" i="11" a="1"/>
  <c r="U102" i="11" s="1"/>
  <c r="U101" i="11" a="1"/>
  <c r="U101" i="11" s="1"/>
  <c r="U100" i="11" a="1"/>
  <c r="U100" i="11" s="1"/>
  <c r="U99" i="11" a="1"/>
  <c r="U99" i="11" s="1"/>
  <c r="U98" i="11" a="1"/>
  <c r="U98" i="11" s="1"/>
  <c r="U97" i="11" a="1"/>
  <c r="U97" i="11" s="1"/>
  <c r="U96" i="11" a="1"/>
  <c r="U96" i="11" s="1"/>
  <c r="U95" i="11" a="1"/>
  <c r="U95" i="11" s="1"/>
  <c r="U94" i="11" a="1"/>
  <c r="U94" i="11" s="1"/>
  <c r="U93" i="11" a="1"/>
  <c r="U93" i="11" s="1"/>
  <c r="U92" i="11" a="1"/>
  <c r="U92" i="11" s="1"/>
  <c r="U91" i="11" a="1"/>
  <c r="U91" i="11" s="1"/>
  <c r="U90" i="11" a="1"/>
  <c r="U90" i="11" s="1"/>
  <c r="U89" i="11" a="1"/>
  <c r="U89" i="11" s="1"/>
  <c r="U88" i="11" a="1"/>
  <c r="U88" i="11" s="1"/>
  <c r="U81" i="11" a="1"/>
  <c r="U81" i="11" s="1"/>
  <c r="U80" i="11" a="1"/>
  <c r="U80" i="11" s="1"/>
  <c r="U79" i="11" a="1"/>
  <c r="U79" i="11" s="1"/>
  <c r="U78" i="11" a="1"/>
  <c r="U78" i="11" s="1"/>
  <c r="U77" i="11" a="1"/>
  <c r="U77" i="11" s="1"/>
  <c r="U76" i="11" a="1"/>
  <c r="U76" i="11" s="1"/>
  <c r="U75" i="11" a="1"/>
  <c r="U75" i="11" s="1"/>
  <c r="U74" i="11" a="1"/>
  <c r="U74" i="11" s="1"/>
  <c r="U73" i="11" a="1"/>
  <c r="U73" i="11" s="1"/>
  <c r="U72" i="11" a="1"/>
  <c r="U72" i="11" s="1"/>
  <c r="U71" i="11" a="1"/>
  <c r="U71" i="11" s="1"/>
  <c r="U70" i="11" a="1"/>
  <c r="U70" i="11" s="1"/>
  <c r="U69" i="11" a="1"/>
  <c r="U69" i="11" s="1"/>
  <c r="U68" i="11" a="1"/>
  <c r="U68" i="11" s="1"/>
  <c r="U67" i="11" a="1"/>
  <c r="U67" i="11" s="1"/>
  <c r="U66" i="11" a="1"/>
  <c r="U66" i="11" s="1"/>
  <c r="U65" i="11" a="1"/>
  <c r="U65" i="11" s="1"/>
  <c r="U64" i="11" a="1"/>
  <c r="U64" i="11" s="1"/>
  <c r="U63" i="11" a="1"/>
  <c r="U63" i="11" s="1"/>
  <c r="U62" i="11" a="1"/>
  <c r="U62" i="11" s="1"/>
  <c r="U61" i="11" a="1"/>
  <c r="U61" i="11" s="1"/>
  <c r="U60" i="11" a="1"/>
  <c r="U60" i="11" s="1"/>
  <c r="U59" i="11" a="1"/>
  <c r="U59" i="11" s="1"/>
  <c r="U58" i="11" a="1"/>
  <c r="U58" i="11" s="1"/>
  <c r="U57" i="11" a="1"/>
  <c r="U57" i="11" s="1"/>
  <c r="U56" i="11" a="1"/>
  <c r="U56" i="11" s="1"/>
  <c r="U55" i="11" a="1"/>
  <c r="U55" i="11" s="1"/>
  <c r="U54" i="11" a="1"/>
  <c r="U54" i="11" s="1"/>
  <c r="U53" i="11" a="1"/>
  <c r="U53" i="11" s="1"/>
  <c r="U52" i="11" a="1"/>
  <c r="U52" i="11" s="1"/>
  <c r="U51" i="11" a="1"/>
  <c r="U51" i="11" s="1"/>
  <c r="U50" i="11" a="1"/>
  <c r="U50" i="11" s="1"/>
  <c r="U49" i="11" a="1"/>
  <c r="U49" i="11" s="1"/>
  <c r="U48" i="11" a="1"/>
  <c r="U48" i="11" s="1"/>
  <c r="U47" i="11" a="1"/>
  <c r="U47" i="11" s="1"/>
  <c r="U46" i="11" a="1"/>
  <c r="U46" i="11" s="1"/>
  <c r="U45" i="11" a="1"/>
  <c r="U45" i="11" s="1"/>
  <c r="U44" i="11" a="1"/>
  <c r="U44" i="11" s="1"/>
  <c r="U43" i="11" a="1"/>
  <c r="U43" i="11" s="1"/>
  <c r="U42" i="11" a="1"/>
  <c r="U42" i="11" s="1"/>
  <c r="U41" i="11" a="1"/>
  <c r="U41" i="11" s="1"/>
  <c r="U40" i="11" a="1"/>
  <c r="U40" i="11" s="1"/>
  <c r="U39" i="11" a="1"/>
  <c r="U39" i="11" s="1"/>
  <c r="U38" i="11" a="1"/>
  <c r="U38" i="11" s="1"/>
  <c r="U37" i="11" a="1"/>
  <c r="U37" i="11" s="1"/>
  <c r="U36" i="11" a="1"/>
  <c r="U36" i="11" s="1"/>
  <c r="U35" i="11" a="1"/>
  <c r="U35" i="11" s="1"/>
  <c r="U34" i="11" a="1"/>
  <c r="U34" i="11" s="1"/>
  <c r="U33" i="11" a="1"/>
  <c r="U33" i="11" s="1"/>
  <c r="U32" i="11" a="1"/>
  <c r="U32" i="11" s="1"/>
  <c r="U31" i="11" a="1"/>
  <c r="U31" i="11" s="1"/>
  <c r="U30" i="11" a="1"/>
  <c r="U30" i="11" s="1"/>
  <c r="U29" i="11" a="1"/>
  <c r="U29" i="11" s="1"/>
  <c r="U28" i="11" a="1"/>
  <c r="U28" i="11" s="1"/>
  <c r="U27" i="11" a="1"/>
  <c r="U27" i="11" s="1"/>
  <c r="U26" i="11" a="1"/>
  <c r="U26" i="11" s="1"/>
  <c r="U25" i="11" a="1"/>
  <c r="U25" i="11" s="1"/>
  <c r="U24" i="11" a="1"/>
  <c r="U24" i="11" s="1"/>
  <c r="U23" i="11" a="1"/>
  <c r="U23" i="11" s="1"/>
  <c r="U22" i="11" a="1"/>
  <c r="U22" i="11" s="1"/>
  <c r="U21" i="11" a="1"/>
  <c r="U21" i="11" s="1"/>
  <c r="U20" i="11" a="1"/>
  <c r="U20" i="11" s="1"/>
  <c r="U19" i="11" a="1"/>
  <c r="U19" i="11" s="1"/>
  <c r="U18" i="11" a="1"/>
  <c r="U18" i="11" s="1"/>
  <c r="U17" i="11" a="1"/>
  <c r="U17" i="11" s="1"/>
  <c r="U15" i="11" a="1"/>
  <c r="U15" i="11" s="1"/>
  <c r="U14" i="11" a="1"/>
  <c r="U14" i="11" s="1"/>
  <c r="U13" i="11" a="1"/>
  <c r="U13" i="11" s="1"/>
  <c r="T12" i="11" a="1"/>
  <c r="T83" i="13" l="1"/>
  <c r="U83" i="13" s="1"/>
  <c r="U12" i="13" a="1"/>
  <c r="U12" i="13" s="1"/>
  <c r="W155" i="11" a="1"/>
  <c r="W154" i="11" a="1"/>
  <c r="W153" i="11" a="1"/>
  <c r="W152" i="11" a="1"/>
  <c r="W151" i="11" a="1"/>
  <c r="W150" i="11" a="1"/>
  <c r="W149" i="11" a="1"/>
  <c r="W148" i="11" a="1"/>
  <c r="W147" i="11" a="1"/>
  <c r="W146" i="11" a="1"/>
  <c r="W145" i="11" a="1"/>
  <c r="W144" i="11" a="1"/>
  <c r="W143" i="11" a="1"/>
  <c r="W142" i="11" a="1"/>
  <c r="W141" i="11" a="1"/>
  <c r="W140" i="11" a="1"/>
  <c r="W139" i="11" a="1"/>
  <c r="W138" i="11" a="1"/>
  <c r="W137" i="11" a="1"/>
  <c r="W136" i="11" a="1"/>
  <c r="W135" i="11" a="1"/>
  <c r="W134" i="11" a="1"/>
  <c r="W133" i="11" a="1"/>
  <c r="W132" i="11" a="1"/>
  <c r="W131" i="11" a="1"/>
  <c r="W130" i="11" a="1"/>
  <c r="W129" i="11" a="1"/>
  <c r="W128" i="11" a="1"/>
  <c r="W127" i="11" a="1"/>
  <c r="W126" i="11" a="1"/>
  <c r="W125" i="11" a="1"/>
  <c r="W124" i="11" a="1"/>
  <c r="W123" i="11" a="1"/>
  <c r="W122" i="11" a="1"/>
  <c r="W121" i="11" a="1"/>
  <c r="W120" i="11" a="1"/>
  <c r="W119" i="11" a="1"/>
  <c r="W118" i="11" a="1"/>
  <c r="W117" i="11" a="1"/>
  <c r="W116" i="11" a="1"/>
  <c r="W115" i="11" a="1"/>
  <c r="W114" i="11" a="1"/>
  <c r="W113" i="11" a="1"/>
  <c r="W112" i="11" a="1"/>
  <c r="W111" i="11" a="1"/>
  <c r="W110" i="11" a="1"/>
  <c r="W109" i="11" a="1"/>
  <c r="W108" i="11" a="1"/>
  <c r="W107" i="11" a="1"/>
  <c r="W106" i="11" a="1"/>
  <c r="W105" i="11" a="1"/>
  <c r="W104" i="11" a="1"/>
  <c r="W103" i="11" a="1"/>
  <c r="W102" i="11" a="1"/>
  <c r="W101" i="11" a="1"/>
  <c r="W100" i="11" a="1"/>
  <c r="W99" i="11" a="1"/>
  <c r="W98" i="11" a="1"/>
  <c r="W97" i="11" a="1"/>
  <c r="W96" i="11" a="1"/>
  <c r="W95" i="11" a="1"/>
  <c r="W94" i="11" a="1"/>
  <c r="W93" i="11" a="1"/>
  <c r="W92" i="11" a="1"/>
  <c r="W91" i="11" a="1"/>
  <c r="W90" i="11" a="1"/>
  <c r="W89" i="11" a="1"/>
  <c r="W88" i="11" a="1"/>
  <c r="W81" i="11" a="1"/>
  <c r="W80" i="11" a="1"/>
  <c r="W79" i="11" a="1"/>
  <c r="W78" i="11" a="1"/>
  <c r="W77" i="11" a="1"/>
  <c r="W76" i="11" a="1"/>
  <c r="W75" i="11" a="1"/>
  <c r="W74" i="11" a="1"/>
  <c r="W73" i="11" a="1"/>
  <c r="W72" i="11" a="1"/>
  <c r="W71" i="11" a="1"/>
  <c r="W70" i="11" a="1"/>
  <c r="W69" i="11" a="1"/>
  <c r="W68" i="11" a="1"/>
  <c r="W67" i="11" a="1"/>
  <c r="W66" i="11" a="1"/>
  <c r="W65" i="11" a="1"/>
  <c r="W64" i="11" a="1"/>
  <c r="W63" i="11" a="1"/>
  <c r="W62" i="11" a="1"/>
  <c r="W61" i="11" a="1"/>
  <c r="W60" i="11" a="1"/>
  <c r="W59" i="11" a="1"/>
  <c r="W58" i="11" a="1"/>
  <c r="W57" i="11" a="1"/>
  <c r="W56" i="11" a="1"/>
  <c r="W55" i="11" a="1"/>
  <c r="W54" i="11" a="1"/>
  <c r="W53" i="11" a="1"/>
  <c r="W52" i="11" a="1"/>
  <c r="W51" i="11" a="1"/>
  <c r="W50" i="11" a="1"/>
  <c r="W49" i="11" a="1"/>
  <c r="W48" i="11" a="1"/>
  <c r="W47" i="11" a="1"/>
  <c r="W46" i="11" a="1"/>
  <c r="W45" i="11" a="1"/>
  <c r="W44" i="11" a="1"/>
  <c r="W43" i="11" a="1"/>
  <c r="W42" i="11" a="1"/>
  <c r="W41" i="11" a="1"/>
  <c r="W40" i="11" a="1"/>
  <c r="W39" i="11" a="1"/>
  <c r="W38" i="11" a="1"/>
  <c r="W37" i="11" a="1"/>
  <c r="W36" i="11" a="1"/>
  <c r="W35" i="11" a="1"/>
  <c r="W34" i="11" a="1"/>
  <c r="W33" i="11" a="1"/>
  <c r="W32" i="11" a="1"/>
  <c r="W31" i="11" a="1"/>
  <c r="W30" i="11" a="1"/>
  <c r="W29" i="11" a="1"/>
  <c r="W28" i="11" a="1"/>
  <c r="W27" i="11" a="1"/>
  <c r="W26" i="11" a="1"/>
  <c r="W25" i="11" a="1"/>
  <c r="W24" i="11" a="1"/>
  <c r="W23" i="11" a="1"/>
  <c r="W22" i="11" a="1"/>
  <c r="W21" i="11" a="1"/>
  <c r="W20" i="11" a="1"/>
  <c r="W19" i="11" a="1"/>
  <c r="W18" i="11" a="1"/>
  <c r="W17" i="11" a="1"/>
  <c r="W16" i="11" a="1"/>
  <c r="W15" i="11" a="1"/>
  <c r="W14" i="11" a="1"/>
  <c r="W13" i="11" a="1"/>
  <c r="W12" i="11" a="1"/>
  <c r="Y42" i="11" l="1" a="1"/>
  <c r="Y42" i="11" s="1"/>
  <c r="Z42" i="11" s="1" a="1"/>
  <c r="Z42" i="11" s="1"/>
  <c r="Y50" i="11" a="1"/>
  <c r="Y50" i="11" s="1"/>
  <c r="Z50" i="11" s="1" a="1"/>
  <c r="Z50" i="11" s="1"/>
  <c r="Y62" i="11" a="1"/>
  <c r="Y62" i="11" s="1"/>
  <c r="Z62" i="11" s="1" a="1"/>
  <c r="Z62" i="11" s="1"/>
  <c r="Y78" i="11" a="1"/>
  <c r="Y78" i="11" s="1"/>
  <c r="Z78" i="11" s="1" a="1"/>
  <c r="Z78" i="11" s="1"/>
  <c r="Y43" i="11" a="1"/>
  <c r="Y43" i="11" s="1"/>
  <c r="Z43" i="11" s="1" a="1"/>
  <c r="Z43" i="11" s="1"/>
  <c r="Y47" i="11" a="1"/>
  <c r="Y47" i="11" s="1"/>
  <c r="Z47" i="11" s="1" a="1"/>
  <c r="Z47" i="11" s="1"/>
  <c r="Y51" i="11" a="1"/>
  <c r="Y51" i="11" s="1"/>
  <c r="Z51" i="11" s="1" a="1"/>
  <c r="Z51" i="11" s="1"/>
  <c r="Y55" i="11" a="1"/>
  <c r="Y55" i="11" s="1"/>
  <c r="Z55" i="11" s="1" a="1"/>
  <c r="Z55" i="11" s="1"/>
  <c r="Y59" i="11" a="1"/>
  <c r="Y59" i="11" s="1"/>
  <c r="Z59" i="11" s="1" a="1"/>
  <c r="Z59" i="11" s="1"/>
  <c r="Y63" i="11" a="1"/>
  <c r="Y63" i="11" s="1"/>
  <c r="Z63" i="11" s="1" a="1"/>
  <c r="Z63" i="11" s="1"/>
  <c r="Y67" i="11" a="1"/>
  <c r="Y67" i="11" s="1"/>
  <c r="Z67" i="11" s="1" a="1"/>
  <c r="Z67" i="11" s="1"/>
  <c r="Y71" i="11" a="1"/>
  <c r="Y71" i="11" s="1"/>
  <c r="Z71" i="11" s="1" a="1"/>
  <c r="Z71" i="11" s="1"/>
  <c r="Y75" i="11" a="1"/>
  <c r="Y75" i="11" s="1"/>
  <c r="Z75" i="11" s="1" a="1"/>
  <c r="Z75" i="11" s="1"/>
  <c r="Y79" i="11" a="1"/>
  <c r="Y79" i="11" s="1"/>
  <c r="Z79" i="11" s="1" a="1"/>
  <c r="Z79" i="11" s="1"/>
  <c r="Y46" i="11" a="1"/>
  <c r="Y46" i="11" s="1"/>
  <c r="Z46" i="11" s="1" a="1"/>
  <c r="Z46" i="11" s="1"/>
  <c r="Y66" i="11" a="1"/>
  <c r="Y66" i="11" s="1"/>
  <c r="Z66" i="11" s="1" a="1"/>
  <c r="Z66" i="11" s="1"/>
  <c r="Y74" i="11" a="1"/>
  <c r="Y74" i="11" s="1"/>
  <c r="Z74" i="11" s="1" a="1"/>
  <c r="Z74" i="11" s="1"/>
  <c r="Y40" i="11" a="1"/>
  <c r="Y40" i="11" s="1"/>
  <c r="Z40" i="11" s="1" a="1"/>
  <c r="Z40" i="11" s="1"/>
  <c r="Y44" i="11" a="1"/>
  <c r="Y44" i="11" s="1"/>
  <c r="Z44" i="11" s="1" a="1"/>
  <c r="Z44" i="11" s="1"/>
  <c r="Y48" i="11" a="1"/>
  <c r="Y48" i="11" s="1"/>
  <c r="Z48" i="11" s="1" a="1"/>
  <c r="Z48" i="11" s="1"/>
  <c r="Y52" i="11" a="1"/>
  <c r="Y52" i="11" s="1"/>
  <c r="Z52" i="11" s="1" a="1"/>
  <c r="Z52" i="11" s="1"/>
  <c r="Y56" i="11" a="1"/>
  <c r="Y56" i="11" s="1"/>
  <c r="Z56" i="11" s="1" a="1"/>
  <c r="Z56" i="11" s="1"/>
  <c r="Y60" i="11" a="1"/>
  <c r="Y60" i="11" s="1"/>
  <c r="Z60" i="11" s="1" a="1"/>
  <c r="Z60" i="11" s="1"/>
  <c r="Y64" i="11" a="1"/>
  <c r="Y64" i="11" s="1"/>
  <c r="Z64" i="11" s="1" a="1"/>
  <c r="Z64" i="11" s="1"/>
  <c r="Y68" i="11" a="1"/>
  <c r="Y68" i="11" s="1"/>
  <c r="Z68" i="11" s="1" a="1"/>
  <c r="Z68" i="11" s="1"/>
  <c r="Y72" i="11" a="1"/>
  <c r="Y72" i="11" s="1"/>
  <c r="Z72" i="11" s="1" a="1"/>
  <c r="Z72" i="11" s="1"/>
  <c r="Y76" i="11" a="1"/>
  <c r="Y76" i="11" s="1"/>
  <c r="Z76" i="11" s="1" a="1"/>
  <c r="Z76" i="11" s="1"/>
  <c r="Y80" i="11" a="1"/>
  <c r="Y80" i="11" s="1"/>
  <c r="Z80" i="11" s="1" a="1"/>
  <c r="Z80" i="11" s="1"/>
  <c r="Y54" i="11" a="1"/>
  <c r="Y54" i="11" s="1"/>
  <c r="Z54" i="11" s="1" a="1"/>
  <c r="Z54" i="11" s="1"/>
  <c r="Y58" i="11" a="1"/>
  <c r="Y58" i="11" s="1"/>
  <c r="Z58" i="11" s="1" a="1"/>
  <c r="Z58" i="11" s="1"/>
  <c r="Y70" i="11" a="1"/>
  <c r="Y70" i="11" s="1"/>
  <c r="Z70" i="11" s="1" a="1"/>
  <c r="Z70" i="11" s="1"/>
  <c r="Y41" i="11" a="1"/>
  <c r="Y41" i="11" s="1"/>
  <c r="Z41" i="11" s="1" a="1"/>
  <c r="Z41" i="11" s="1"/>
  <c r="Y45" i="11" a="1"/>
  <c r="Y45" i="11" s="1"/>
  <c r="Z45" i="11" s="1" a="1"/>
  <c r="Z45" i="11" s="1"/>
  <c r="Y49" i="11" a="1"/>
  <c r="Y49" i="11" s="1"/>
  <c r="Z49" i="11" s="1" a="1"/>
  <c r="Z49" i="11" s="1"/>
  <c r="Y53" i="11" a="1"/>
  <c r="Y53" i="11" s="1"/>
  <c r="Z53" i="11" s="1" a="1"/>
  <c r="Z53" i="11" s="1"/>
  <c r="Y57" i="11" a="1"/>
  <c r="Y57" i="11" s="1"/>
  <c r="Z57" i="11" s="1" a="1"/>
  <c r="Z57" i="11" s="1"/>
  <c r="Y61" i="11" a="1"/>
  <c r="Y61" i="11" s="1"/>
  <c r="Z61" i="11" s="1" a="1"/>
  <c r="Z61" i="11" s="1"/>
  <c r="Y65" i="11" a="1"/>
  <c r="Y65" i="11" s="1"/>
  <c r="Z65" i="11" s="1" a="1"/>
  <c r="Z65" i="11" s="1"/>
  <c r="Y69" i="11" a="1"/>
  <c r="Y69" i="11" s="1"/>
  <c r="Z69" i="11" s="1" a="1"/>
  <c r="Z69" i="11" s="1"/>
  <c r="Y73" i="11" a="1"/>
  <c r="Y73" i="11" s="1"/>
  <c r="Z73" i="11" s="1" a="1"/>
  <c r="Z73" i="11" s="1"/>
  <c r="Y77" i="11" a="1"/>
  <c r="Y77" i="11" s="1"/>
  <c r="Z77" i="11" s="1" a="1"/>
  <c r="Z77" i="11" s="1"/>
  <c r="Y81" i="11" a="1"/>
  <c r="Y81" i="11" s="1"/>
  <c r="Z81" i="11" s="1" a="1"/>
  <c r="Z81" i="11" s="1"/>
  <c r="C9" i="5" l="1"/>
  <c r="C7" i="5"/>
  <c r="C6" i="5"/>
  <c r="C5" i="5"/>
  <c r="L156" i="2" a="1"/>
  <c r="L156" i="2" s="1"/>
  <c r="L157" i="2" a="1"/>
  <c r="L157" i="2" s="1"/>
  <c r="K155" i="2" a="1"/>
  <c r="K155" i="2" s="1"/>
  <c r="K154" i="2" a="1"/>
  <c r="K154" i="2" s="1"/>
  <c r="K153" i="2" a="1"/>
  <c r="K153" i="2" s="1"/>
  <c r="K152" i="2" a="1"/>
  <c r="K152" i="2" s="1"/>
  <c r="K151" i="2" a="1"/>
  <c r="K151" i="2" s="1"/>
  <c r="K150" i="2" a="1"/>
  <c r="K150" i="2" s="1"/>
  <c r="K149" i="2" a="1"/>
  <c r="K149" i="2" s="1"/>
  <c r="K148" i="2" a="1"/>
  <c r="K148" i="2" s="1"/>
  <c r="K147" i="2" a="1"/>
  <c r="K147" i="2" s="1"/>
  <c r="K146" i="2" a="1"/>
  <c r="K146" i="2" s="1"/>
  <c r="K145" i="2" a="1"/>
  <c r="K145" i="2" s="1"/>
  <c r="K144" i="2" a="1"/>
  <c r="K144" i="2" s="1"/>
  <c r="K143" i="2" a="1"/>
  <c r="K143" i="2" s="1"/>
  <c r="K142" i="2" a="1"/>
  <c r="K142" i="2" s="1"/>
  <c r="K141" i="2" a="1"/>
  <c r="K141" i="2" s="1"/>
  <c r="K140" i="2" a="1"/>
  <c r="K140" i="2" s="1"/>
  <c r="K139" i="2" a="1"/>
  <c r="K139" i="2" s="1"/>
  <c r="K138" i="2" a="1"/>
  <c r="K138" i="2" s="1"/>
  <c r="K137" i="2" a="1"/>
  <c r="K137" i="2" s="1"/>
  <c r="K136" i="2" a="1"/>
  <c r="K136" i="2" s="1"/>
  <c r="K135" i="2" a="1"/>
  <c r="K135" i="2" s="1"/>
  <c r="K134" i="2" a="1"/>
  <c r="K134" i="2" s="1"/>
  <c r="K133" i="2" a="1"/>
  <c r="K133" i="2" s="1"/>
  <c r="K132" i="2" a="1"/>
  <c r="K132" i="2" s="1"/>
  <c r="K131" i="2" a="1"/>
  <c r="K131" i="2" s="1"/>
  <c r="K130" i="2" a="1"/>
  <c r="K130" i="2" s="1"/>
  <c r="K129" i="2" a="1"/>
  <c r="K129" i="2" s="1"/>
  <c r="K128" i="2" a="1"/>
  <c r="K128" i="2" s="1"/>
  <c r="K127" i="2" a="1"/>
  <c r="K127" i="2" s="1"/>
  <c r="K126" i="2" a="1"/>
  <c r="K126" i="2" s="1"/>
  <c r="K125" i="2" a="1"/>
  <c r="K125" i="2" s="1"/>
  <c r="K124" i="2" a="1"/>
  <c r="K124" i="2" s="1"/>
  <c r="K123" i="2" a="1"/>
  <c r="K123" i="2" s="1"/>
  <c r="K122" i="2" a="1"/>
  <c r="K122" i="2" s="1"/>
  <c r="K121" i="2" a="1"/>
  <c r="K121" i="2" s="1"/>
  <c r="K120" i="2" a="1"/>
  <c r="K120" i="2" s="1"/>
  <c r="K119" i="2" a="1"/>
  <c r="K119" i="2" s="1"/>
  <c r="K118" i="2" a="1"/>
  <c r="K118" i="2" s="1"/>
  <c r="K117" i="2" a="1"/>
  <c r="K117" i="2" s="1"/>
  <c r="K116" i="2" a="1"/>
  <c r="K116" i="2" s="1"/>
  <c r="K115" i="2" a="1"/>
  <c r="K115" i="2" s="1"/>
  <c r="K114" i="2" a="1"/>
  <c r="K114" i="2" s="1"/>
  <c r="K81" i="2" a="1"/>
  <c r="K81" i="2" s="1"/>
  <c r="K80" i="2" a="1"/>
  <c r="K80" i="2" s="1"/>
  <c r="K79" i="2" a="1"/>
  <c r="K79" i="2" s="1"/>
  <c r="K78" i="2" a="1"/>
  <c r="K78" i="2" s="1"/>
  <c r="K77" i="2" a="1"/>
  <c r="K77" i="2" s="1"/>
  <c r="K76" i="2" a="1"/>
  <c r="K76" i="2" s="1"/>
  <c r="K75" i="2" a="1"/>
  <c r="K75" i="2" s="1"/>
  <c r="K74" i="2" a="1"/>
  <c r="K74" i="2" s="1"/>
  <c r="K73" i="2" a="1"/>
  <c r="K73" i="2" s="1"/>
  <c r="K72" i="2" a="1"/>
  <c r="K72" i="2" s="1"/>
  <c r="K71" i="2" a="1"/>
  <c r="K71" i="2" s="1"/>
  <c r="K70" i="2" a="1"/>
  <c r="K70" i="2" s="1"/>
  <c r="K69" i="2" a="1"/>
  <c r="K69" i="2" s="1"/>
  <c r="K68" i="2" a="1"/>
  <c r="K68" i="2" s="1"/>
  <c r="K67" i="2" a="1"/>
  <c r="K67" i="2" s="1"/>
  <c r="K66" i="2" a="1"/>
  <c r="K66" i="2" s="1"/>
  <c r="K65" i="2" a="1"/>
  <c r="K65" i="2" s="1"/>
  <c r="K64" i="2" a="1"/>
  <c r="K64" i="2" s="1"/>
  <c r="K63" i="2" a="1"/>
  <c r="K63" i="2" s="1"/>
  <c r="K62" i="2" a="1"/>
  <c r="K62" i="2" s="1"/>
  <c r="K61" i="2" a="1"/>
  <c r="K61" i="2" s="1"/>
  <c r="K60" i="2" a="1"/>
  <c r="K60" i="2" s="1"/>
  <c r="K59" i="2" a="1"/>
  <c r="K59" i="2" s="1"/>
  <c r="K58" i="2" a="1"/>
  <c r="K58" i="2" s="1"/>
  <c r="K57" i="2" a="1"/>
  <c r="K57" i="2" s="1"/>
  <c r="K56" i="2" a="1"/>
  <c r="K56" i="2" s="1"/>
  <c r="K55" i="2" a="1"/>
  <c r="K55" i="2" s="1"/>
  <c r="K54" i="2" a="1"/>
  <c r="K54" i="2" s="1"/>
  <c r="K53" i="2" a="1"/>
  <c r="K53" i="2" s="1"/>
  <c r="K52" i="2" a="1"/>
  <c r="K52" i="2" s="1"/>
  <c r="K51" i="2" a="1"/>
  <c r="K51" i="2" s="1"/>
  <c r="K50" i="2" a="1"/>
  <c r="K50" i="2" s="1"/>
  <c r="K49" i="2" a="1"/>
  <c r="K49" i="2" s="1"/>
  <c r="K48" i="2" a="1"/>
  <c r="K48" i="2" s="1"/>
  <c r="K47" i="2" a="1"/>
  <c r="K47" i="2" s="1"/>
  <c r="K46" i="2" a="1"/>
  <c r="K46" i="2" s="1"/>
  <c r="K45" i="2" a="1"/>
  <c r="K45" i="2" s="1"/>
  <c r="K44" i="2" a="1"/>
  <c r="K44" i="2" s="1"/>
  <c r="K43" i="2" a="1"/>
  <c r="K43" i="2" s="1"/>
  <c r="K42" i="2" a="1"/>
  <c r="K42" i="2" s="1"/>
  <c r="K41" i="2" a="1"/>
  <c r="K41" i="2" s="1"/>
  <c r="K40" i="2" a="1"/>
  <c r="K40" i="2" s="1"/>
  <c r="W10" i="9" l="1"/>
  <c r="W9" i="9"/>
  <c r="W8" i="9"/>
  <c r="W7" i="9"/>
  <c r="W6" i="9"/>
  <c r="W5" i="9"/>
  <c r="W4" i="9"/>
  <c r="W4" i="5"/>
  <c r="W5" i="5"/>
  <c r="W6" i="5"/>
  <c r="W7" i="5"/>
  <c r="W8" i="5"/>
  <c r="W9" i="5"/>
  <c r="K156" i="2" l="1"/>
  <c r="K112" i="11" a="1"/>
  <c r="K112" i="11" s="1"/>
  <c r="K104" i="11" a="1"/>
  <c r="K104" i="11" s="1"/>
  <c r="K100" i="11" a="1"/>
  <c r="K100" i="11" s="1"/>
  <c r="K96" i="11" a="1"/>
  <c r="K96" i="11" s="1"/>
  <c r="K92" i="11" a="1"/>
  <c r="K92" i="11" s="1"/>
  <c r="K88" i="11" a="1"/>
  <c r="K88" i="11" s="1"/>
  <c r="K38" i="11" a="1"/>
  <c r="K38" i="11" s="1"/>
  <c r="K30" i="11" a="1"/>
  <c r="K30" i="11" s="1"/>
  <c r="K26" i="11" a="1"/>
  <c r="K26" i="11" s="1"/>
  <c r="K18" i="11" a="1"/>
  <c r="K18" i="11" s="1"/>
  <c r="K14" i="11" a="1"/>
  <c r="K14" i="11" s="1"/>
  <c r="K105" i="11" a="1"/>
  <c r="K105" i="11" s="1"/>
  <c r="K101" i="11" a="1"/>
  <c r="K101" i="11" s="1"/>
  <c r="K111" i="11" a="1"/>
  <c r="K111" i="11" s="1"/>
  <c r="K107" i="11" a="1"/>
  <c r="K107" i="11" s="1"/>
  <c r="K103" i="11" a="1"/>
  <c r="K103" i="11" s="1"/>
  <c r="K99" i="11" a="1"/>
  <c r="K99" i="11" s="1"/>
  <c r="K91" i="11" a="1"/>
  <c r="K91" i="11" s="1"/>
  <c r="K37" i="11" a="1"/>
  <c r="K37" i="11" s="1"/>
  <c r="K33" i="11" a="1"/>
  <c r="K33" i="11" s="1"/>
  <c r="K21" i="11" a="1"/>
  <c r="K21" i="11" s="1"/>
  <c r="K109" i="11" a="1"/>
  <c r="K109" i="11" s="1"/>
  <c r="K97" i="11" a="1"/>
  <c r="K97" i="11" s="1"/>
  <c r="K110" i="11" a="1"/>
  <c r="K110" i="11" s="1"/>
  <c r="K106" i="11" a="1"/>
  <c r="K106" i="11" s="1"/>
  <c r="K102" i="11" a="1"/>
  <c r="K102" i="11" s="1"/>
  <c r="K98" i="11" a="1"/>
  <c r="K98" i="11" s="1"/>
  <c r="K94" i="11" a="1"/>
  <c r="K94" i="11" s="1"/>
  <c r="K90" i="11" a="1"/>
  <c r="K90" i="11" s="1"/>
  <c r="K36" i="11" a="1"/>
  <c r="K36" i="11" s="1"/>
  <c r="K32" i="11" a="1"/>
  <c r="K32" i="11" s="1"/>
  <c r="K20" i="11" a="1"/>
  <c r="K20" i="11" s="1"/>
  <c r="K113" i="11" a="1"/>
  <c r="K113" i="11" s="1"/>
  <c r="K15" i="11" a="1"/>
  <c r="K15" i="11" s="1"/>
  <c r="K19" i="11" a="1"/>
  <c r="K19" i="11" s="1"/>
  <c r="K23" i="11" a="1"/>
  <c r="K23" i="11" s="1"/>
  <c r="K93" i="11" a="1"/>
  <c r="K93" i="11" s="1"/>
  <c r="K39" i="11" a="1"/>
  <c r="K39" i="11" s="1"/>
  <c r="K89" i="11" a="1"/>
  <c r="K89" i="11" s="1"/>
  <c r="K113" i="2" a="1"/>
  <c r="K113" i="2" s="1"/>
  <c r="K109" i="2" a="1"/>
  <c r="K109" i="2" s="1"/>
  <c r="K105" i="2" a="1"/>
  <c r="K105" i="2" s="1"/>
  <c r="K101" i="2" a="1"/>
  <c r="K101" i="2" s="1"/>
  <c r="K97" i="2" a="1"/>
  <c r="K97" i="2" s="1"/>
  <c r="K93" i="2" a="1"/>
  <c r="K93" i="2" s="1"/>
  <c r="K89" i="2" a="1"/>
  <c r="K89" i="2" s="1"/>
  <c r="K39" i="2" a="1"/>
  <c r="K39" i="2" s="1"/>
  <c r="K35" i="2" a="1"/>
  <c r="K35" i="2" s="1"/>
  <c r="K31" i="2" a="1"/>
  <c r="K31" i="2" s="1"/>
  <c r="K27" i="2" a="1"/>
  <c r="K27" i="2" s="1"/>
  <c r="K23" i="2" a="1"/>
  <c r="K23" i="2" s="1"/>
  <c r="K19" i="2" a="1"/>
  <c r="K19" i="2" s="1"/>
  <c r="K15" i="2" a="1"/>
  <c r="K15" i="2" s="1"/>
  <c r="K106" i="2" a="1"/>
  <c r="K106" i="2" s="1"/>
  <c r="K94" i="2" a="1"/>
  <c r="K94" i="2" s="1"/>
  <c r="K90" i="2" a="1"/>
  <c r="K90" i="2" s="1"/>
  <c r="K32" i="2" a="1"/>
  <c r="K32" i="2" s="1"/>
  <c r="K12" i="2" a="1"/>
  <c r="K12" i="2" s="1"/>
  <c r="K157" i="2"/>
  <c r="K112" i="2" a="1"/>
  <c r="K112" i="2" s="1"/>
  <c r="K108" i="2" a="1"/>
  <c r="K108" i="2" s="1"/>
  <c r="K104" i="2" a="1"/>
  <c r="K104" i="2" s="1"/>
  <c r="K100" i="2" a="1"/>
  <c r="K100" i="2" s="1"/>
  <c r="K96" i="2" a="1"/>
  <c r="K96" i="2" s="1"/>
  <c r="K92" i="2" a="1"/>
  <c r="K92" i="2" s="1"/>
  <c r="K88" i="2" a="1"/>
  <c r="K88" i="2" s="1"/>
  <c r="K38" i="2" a="1"/>
  <c r="K38" i="2" s="1"/>
  <c r="K34" i="2" a="1"/>
  <c r="K34" i="2" s="1"/>
  <c r="K30" i="2" a="1"/>
  <c r="K30" i="2" s="1"/>
  <c r="K26" i="2" a="1"/>
  <c r="K26" i="2" s="1"/>
  <c r="K22" i="2" a="1"/>
  <c r="K22" i="2" s="1"/>
  <c r="K18" i="2" a="1"/>
  <c r="K18" i="2" s="1"/>
  <c r="K14" i="2" a="1"/>
  <c r="K14" i="2" s="1"/>
  <c r="K102" i="2" a="1"/>
  <c r="K102" i="2" s="1"/>
  <c r="K36" i="2" a="1"/>
  <c r="K36" i="2" s="1"/>
  <c r="K20" i="2" a="1"/>
  <c r="K20" i="2" s="1"/>
  <c r="K111" i="2" a="1"/>
  <c r="K111" i="2" s="1"/>
  <c r="K107" i="2" a="1"/>
  <c r="K107" i="2" s="1"/>
  <c r="K103" i="2" a="1"/>
  <c r="K103" i="2" s="1"/>
  <c r="K99" i="2" a="1"/>
  <c r="K99" i="2" s="1"/>
  <c r="K95" i="2" a="1"/>
  <c r="K95" i="2" s="1"/>
  <c r="K91" i="2" a="1"/>
  <c r="K91" i="2" s="1"/>
  <c r="K37" i="2" a="1"/>
  <c r="K37" i="2" s="1"/>
  <c r="K33" i="2" a="1"/>
  <c r="K33" i="2" s="1"/>
  <c r="K29" i="2" a="1"/>
  <c r="K29" i="2" s="1"/>
  <c r="K25" i="2" a="1"/>
  <c r="K25" i="2" s="1"/>
  <c r="K21" i="2" a="1"/>
  <c r="K21" i="2" s="1"/>
  <c r="K17" i="2" a="1"/>
  <c r="K17" i="2" s="1"/>
  <c r="K13" i="2" a="1"/>
  <c r="K13" i="2" s="1"/>
  <c r="K110" i="2" a="1"/>
  <c r="K110" i="2" s="1"/>
  <c r="K98" i="2" a="1"/>
  <c r="K98" i="2" s="1"/>
  <c r="K28" i="2" a="1"/>
  <c r="K28" i="2" s="1"/>
  <c r="K24" i="2" a="1"/>
  <c r="K24" i="2" s="1"/>
  <c r="K16" i="2" a="1"/>
  <c r="K16" i="2" s="1"/>
  <c r="C8" i="5"/>
  <c r="U81" i="2" l="1" a="1"/>
  <c r="U81" i="2" s="1"/>
  <c r="U80" i="2" a="1"/>
  <c r="U80" i="2" s="1"/>
  <c r="U79" i="2" a="1"/>
  <c r="U79" i="2" s="1"/>
  <c r="U78" i="2" a="1"/>
  <c r="U78" i="2" s="1"/>
  <c r="U77" i="2" a="1"/>
  <c r="U77" i="2" s="1"/>
  <c r="U76" i="2" a="1"/>
  <c r="U76" i="2" s="1"/>
  <c r="U75" i="2" a="1"/>
  <c r="U75" i="2" s="1"/>
  <c r="U74" i="2" a="1"/>
  <c r="U74" i="2" s="1"/>
  <c r="U73" i="2" a="1"/>
  <c r="U73" i="2" s="1"/>
  <c r="U72" i="2" a="1"/>
  <c r="U72" i="2" s="1"/>
  <c r="U71" i="2" a="1"/>
  <c r="U71" i="2" s="1"/>
  <c r="U70" i="2" a="1"/>
  <c r="U70" i="2" s="1"/>
  <c r="U69" i="2" a="1"/>
  <c r="U69" i="2" s="1"/>
  <c r="U68" i="2" a="1"/>
  <c r="U68" i="2" s="1"/>
  <c r="U67" i="2" a="1"/>
  <c r="U67" i="2" s="1"/>
  <c r="U66" i="2" a="1"/>
  <c r="U66" i="2" s="1"/>
  <c r="U65" i="2" a="1"/>
  <c r="U65" i="2" s="1"/>
  <c r="U64" i="2" a="1"/>
  <c r="U64" i="2" s="1"/>
  <c r="U63" i="2" a="1"/>
  <c r="U63" i="2" s="1"/>
  <c r="U62" i="2" a="1"/>
  <c r="U62" i="2" s="1"/>
  <c r="U61" i="2" a="1"/>
  <c r="U61" i="2" s="1"/>
  <c r="U60" i="2" a="1"/>
  <c r="U60" i="2" s="1"/>
  <c r="U59" i="2" a="1"/>
  <c r="U59" i="2" s="1"/>
  <c r="U58" i="2" a="1"/>
  <c r="U58" i="2" s="1"/>
  <c r="U57" i="2" a="1"/>
  <c r="U57" i="2" s="1"/>
  <c r="U56" i="2" a="1"/>
  <c r="U56" i="2" s="1"/>
  <c r="U55" i="2" a="1"/>
  <c r="U55" i="2" s="1"/>
  <c r="U54" i="2" a="1"/>
  <c r="U54" i="2" s="1"/>
  <c r="U53" i="2" a="1"/>
  <c r="U53" i="2" s="1"/>
  <c r="U52" i="2" a="1"/>
  <c r="U52" i="2" s="1"/>
  <c r="U51" i="2" a="1"/>
  <c r="U51" i="2" s="1"/>
  <c r="U50" i="2" a="1"/>
  <c r="U50" i="2" s="1"/>
  <c r="U49" i="2" a="1"/>
  <c r="U49" i="2" s="1"/>
  <c r="U48" i="2" a="1"/>
  <c r="U48" i="2" s="1"/>
  <c r="U47" i="2" a="1"/>
  <c r="U47" i="2" s="1"/>
  <c r="U46" i="2" a="1"/>
  <c r="U46" i="2" s="1"/>
  <c r="U45" i="2" a="1"/>
  <c r="U45" i="2" s="1"/>
  <c r="U44" i="2" a="1"/>
  <c r="U44" i="2" s="1"/>
  <c r="U43" i="2" a="1"/>
  <c r="U43" i="2" s="1"/>
  <c r="U42" i="2" a="1"/>
  <c r="U42" i="2" s="1"/>
  <c r="U40" i="2" a="1"/>
  <c r="U40" i="2" s="1"/>
  <c r="U39" i="2" a="1"/>
  <c r="U39" i="2" s="1"/>
  <c r="U38" i="2" a="1"/>
  <c r="U38" i="2" s="1"/>
  <c r="U37" i="2" a="1"/>
  <c r="U37" i="2" s="1"/>
  <c r="U36" i="2" a="1"/>
  <c r="U36" i="2" s="1"/>
  <c r="U35" i="2" a="1"/>
  <c r="U35" i="2" s="1"/>
  <c r="U34" i="2" a="1"/>
  <c r="U34" i="2" s="1"/>
  <c r="U32" i="2" a="1"/>
  <c r="U32" i="2" s="1"/>
  <c r="U31" i="2" a="1"/>
  <c r="U31" i="2" s="1"/>
  <c r="U30" i="2" a="1"/>
  <c r="U30" i="2" s="1"/>
  <c r="U29" i="2" a="1"/>
  <c r="U29" i="2" s="1"/>
  <c r="U28" i="2" a="1"/>
  <c r="U28" i="2" s="1"/>
  <c r="U27" i="2" a="1"/>
  <c r="U27" i="2" s="1"/>
  <c r="U26" i="2" a="1"/>
  <c r="U26" i="2" s="1"/>
  <c r="U25" i="2" a="1"/>
  <c r="U25" i="2" s="1"/>
  <c r="U24" i="2" a="1"/>
  <c r="U24" i="2" s="1"/>
  <c r="U23" i="2" a="1"/>
  <c r="U23" i="2" s="1"/>
  <c r="U22" i="2" a="1"/>
  <c r="U22" i="2" s="1"/>
  <c r="U21" i="2" a="1"/>
  <c r="U21" i="2" s="1"/>
  <c r="U20" i="2" a="1"/>
  <c r="U20" i="2" s="1"/>
  <c r="U19" i="2" a="1"/>
  <c r="U19" i="2" s="1"/>
  <c r="U18" i="2" a="1"/>
  <c r="U18" i="2" s="1"/>
  <c r="U17" i="2" a="1"/>
  <c r="U17" i="2" s="1"/>
  <c r="U16" i="2" a="1"/>
  <c r="U16" i="2" s="1"/>
  <c r="U15" i="2" a="1"/>
  <c r="U15" i="2" s="1"/>
  <c r="U14" i="2" a="1"/>
  <c r="U14" i="2" s="1"/>
  <c r="S83" i="2"/>
  <c r="U164" i="2" l="1" a="1"/>
  <c r="U164" i="2" s="1"/>
  <c r="V81" i="2" a="1"/>
  <c r="V81" i="2" s="1"/>
  <c r="Y81" i="2" s="1" a="1"/>
  <c r="Y81" i="2" s="1"/>
  <c r="Z81" i="2" s="1" a="1"/>
  <c r="Z81" i="2" s="1"/>
  <c r="V80" i="2" a="1"/>
  <c r="V80" i="2" s="1"/>
  <c r="V79" i="2" a="1"/>
  <c r="V79" i="2" s="1"/>
  <c r="V78" i="2" a="1"/>
  <c r="V78" i="2" s="1"/>
  <c r="V77" i="2" a="1"/>
  <c r="V77" i="2" s="1"/>
  <c r="V76" i="2" a="1"/>
  <c r="V76" i="2" s="1"/>
  <c r="V75" i="2" a="1"/>
  <c r="V75" i="2" s="1"/>
  <c r="Y75" i="2" s="1" a="1"/>
  <c r="Y75" i="2" s="1"/>
  <c r="Z75" i="2" s="1" a="1"/>
  <c r="Z75" i="2" s="1"/>
  <c r="V74" i="2" a="1"/>
  <c r="V74" i="2" s="1"/>
  <c r="V73" i="2" a="1"/>
  <c r="V73" i="2" s="1"/>
  <c r="V72" i="2" a="1"/>
  <c r="V72" i="2" s="1"/>
  <c r="V71" i="2" a="1"/>
  <c r="V71" i="2" s="1"/>
  <c r="Y71" i="2" s="1" a="1"/>
  <c r="Y71" i="2" s="1"/>
  <c r="Z71" i="2" s="1" a="1"/>
  <c r="Z71" i="2" s="1"/>
  <c r="V70" i="2" a="1"/>
  <c r="V70" i="2" s="1"/>
  <c r="V69" i="2" a="1"/>
  <c r="V69" i="2" s="1"/>
  <c r="V68" i="2" a="1"/>
  <c r="V68" i="2" s="1"/>
  <c r="V67" i="2" a="1"/>
  <c r="V67" i="2" s="1"/>
  <c r="Y67" i="2" s="1" a="1"/>
  <c r="Y67" i="2" s="1"/>
  <c r="Z67" i="2" s="1" a="1"/>
  <c r="Z67" i="2" s="1"/>
  <c r="V66" i="2" a="1"/>
  <c r="V66" i="2" s="1"/>
  <c r="V65" i="2" a="1"/>
  <c r="V65" i="2" s="1"/>
  <c r="V64" i="2" a="1"/>
  <c r="V64" i="2" s="1"/>
  <c r="V63" i="2" a="1"/>
  <c r="V63" i="2" s="1"/>
  <c r="Y63" i="2" s="1" a="1"/>
  <c r="Y63" i="2" s="1"/>
  <c r="Z63" i="2" s="1" a="1"/>
  <c r="Z63" i="2" s="1"/>
  <c r="V62" i="2" a="1"/>
  <c r="V62" i="2" s="1"/>
  <c r="Y62" i="2" s="1" a="1"/>
  <c r="Y62" i="2" s="1"/>
  <c r="Z62" i="2" s="1" a="1"/>
  <c r="Z62" i="2" s="1"/>
  <c r="V61" i="2" a="1"/>
  <c r="V61" i="2" s="1"/>
  <c r="V60" i="2" a="1"/>
  <c r="V60" i="2" s="1"/>
  <c r="Y60" i="2" s="1" a="1"/>
  <c r="Y60" i="2" s="1"/>
  <c r="Z60" i="2" s="1" a="1"/>
  <c r="Z60" i="2" s="1"/>
  <c r="V59" i="2" a="1"/>
  <c r="V59" i="2" s="1"/>
  <c r="Y59" i="2" s="1" a="1"/>
  <c r="Y59" i="2" s="1"/>
  <c r="Z59" i="2" s="1" a="1"/>
  <c r="Z59" i="2" s="1"/>
  <c r="V58" i="2" a="1"/>
  <c r="V58" i="2" s="1"/>
  <c r="V57" i="2" a="1"/>
  <c r="V57" i="2" s="1"/>
  <c r="V56" i="2" a="1"/>
  <c r="V56" i="2" s="1"/>
  <c r="V55" i="2" a="1"/>
  <c r="V55" i="2" s="1"/>
  <c r="Y55" i="2" s="1" a="1"/>
  <c r="Y55" i="2" s="1"/>
  <c r="Z55" i="2" s="1" a="1"/>
  <c r="Z55" i="2" s="1"/>
  <c r="V54" i="2" a="1"/>
  <c r="V54" i="2" s="1"/>
  <c r="V53" i="2" a="1"/>
  <c r="V53" i="2" s="1"/>
  <c r="V52" i="2" a="1"/>
  <c r="V52" i="2" s="1"/>
  <c r="Y52" i="2" s="1" a="1"/>
  <c r="Y52" i="2" s="1"/>
  <c r="Z52" i="2" s="1" a="1"/>
  <c r="Z52" i="2" s="1"/>
  <c r="V51" i="2" a="1"/>
  <c r="V51" i="2" s="1"/>
  <c r="Y51" i="2" s="1" a="1"/>
  <c r="Y51" i="2" s="1"/>
  <c r="Z51" i="2" s="1" a="1"/>
  <c r="Z51" i="2" s="1"/>
  <c r="V50" i="2" a="1"/>
  <c r="V50" i="2" s="1"/>
  <c r="V49" i="2" a="1"/>
  <c r="V49" i="2" s="1"/>
  <c r="V48" i="2" a="1"/>
  <c r="V48" i="2" s="1"/>
  <c r="V47" i="2" a="1"/>
  <c r="V47" i="2" s="1"/>
  <c r="Y47" i="2" s="1" a="1"/>
  <c r="Y47" i="2" s="1"/>
  <c r="Z47" i="2" s="1" a="1"/>
  <c r="Z47" i="2" s="1"/>
  <c r="V46" i="2" a="1"/>
  <c r="V46" i="2" s="1"/>
  <c r="V45" i="2" a="1"/>
  <c r="V45" i="2" s="1"/>
  <c r="Y45" i="2" s="1" a="1"/>
  <c r="Y45" i="2" s="1"/>
  <c r="Z45" i="2" s="1" a="1"/>
  <c r="Z45" i="2" s="1"/>
  <c r="V44" i="2" a="1"/>
  <c r="V44" i="2" s="1"/>
  <c r="Y44" i="2" s="1" a="1"/>
  <c r="Y44" i="2" s="1"/>
  <c r="Z44" i="2" s="1" a="1"/>
  <c r="Z44" i="2" s="1"/>
  <c r="V43" i="2" a="1"/>
  <c r="V43" i="2" s="1"/>
  <c r="Y43" i="2" s="1" a="1"/>
  <c r="Y43" i="2" s="1"/>
  <c r="Z43" i="2" s="1" a="1"/>
  <c r="Z43" i="2" s="1"/>
  <c r="V42" i="2" a="1"/>
  <c r="V42" i="2" s="1"/>
  <c r="V41" i="2" a="1"/>
  <c r="V41" i="2" s="1"/>
  <c r="V40" i="2" a="1"/>
  <c r="V40" i="2" s="1"/>
  <c r="W155" i="2" a="1"/>
  <c r="W155" i="2" s="1"/>
  <c r="W155" i="11" s="1"/>
  <c r="W154" i="2" a="1"/>
  <c r="W154" i="2" s="1"/>
  <c r="W154" i="11" s="1"/>
  <c r="W153" i="2" a="1"/>
  <c r="W153" i="2" s="1"/>
  <c r="W153" i="11" s="1"/>
  <c r="W152" i="2" a="1"/>
  <c r="W152" i="2" s="1"/>
  <c r="W152" i="11" s="1"/>
  <c r="W151" i="2" a="1"/>
  <c r="W151" i="2" s="1"/>
  <c r="W151" i="11" s="1"/>
  <c r="W150" i="2" a="1"/>
  <c r="W150" i="2" s="1"/>
  <c r="W150" i="11" s="1"/>
  <c r="W149" i="2" a="1"/>
  <c r="W149" i="2" s="1"/>
  <c r="W149" i="11" s="1"/>
  <c r="W148" i="2" a="1"/>
  <c r="W148" i="2" s="1"/>
  <c r="W148" i="11" s="1"/>
  <c r="W147" i="2" a="1"/>
  <c r="W147" i="2" s="1"/>
  <c r="W147" i="11" s="1"/>
  <c r="W146" i="2" a="1"/>
  <c r="W146" i="2" s="1"/>
  <c r="W146" i="11" s="1"/>
  <c r="W145" i="2" a="1"/>
  <c r="W145" i="2" s="1"/>
  <c r="W145" i="11" s="1"/>
  <c r="W144" i="2" a="1"/>
  <c r="W144" i="2" s="1"/>
  <c r="W144" i="11" s="1"/>
  <c r="W143" i="2" a="1"/>
  <c r="W143" i="2" s="1"/>
  <c r="W143" i="11" s="1"/>
  <c r="W142" i="2" a="1"/>
  <c r="W142" i="2" s="1"/>
  <c r="W142" i="11" s="1"/>
  <c r="W141" i="2" a="1"/>
  <c r="W141" i="2" s="1"/>
  <c r="W141" i="11" s="1"/>
  <c r="W140" i="2" a="1"/>
  <c r="W140" i="2" s="1"/>
  <c r="W140" i="11" s="1"/>
  <c r="W139" i="2" a="1"/>
  <c r="W139" i="2" s="1"/>
  <c r="W139" i="11" s="1"/>
  <c r="W138" i="2" a="1"/>
  <c r="W138" i="2" s="1"/>
  <c r="W138" i="11" s="1"/>
  <c r="W137" i="2" a="1"/>
  <c r="W137" i="2" s="1"/>
  <c r="W137" i="11" s="1"/>
  <c r="W136" i="2" a="1"/>
  <c r="W136" i="2" s="1"/>
  <c r="W136" i="11" s="1"/>
  <c r="W135" i="2" a="1"/>
  <c r="W135" i="2" s="1"/>
  <c r="W135" i="11" s="1"/>
  <c r="W134" i="2" a="1"/>
  <c r="W134" i="2" s="1"/>
  <c r="W134" i="11" s="1"/>
  <c r="W133" i="2" a="1"/>
  <c r="W133" i="2" s="1"/>
  <c r="W133" i="11" s="1"/>
  <c r="W132" i="2" a="1"/>
  <c r="W132" i="2" s="1"/>
  <c r="W132" i="11" s="1"/>
  <c r="W131" i="2" a="1"/>
  <c r="W131" i="2" s="1"/>
  <c r="W131" i="11" s="1"/>
  <c r="W130" i="2" a="1"/>
  <c r="W130" i="2" s="1"/>
  <c r="W130" i="11" s="1"/>
  <c r="W129" i="2" a="1"/>
  <c r="W129" i="2" s="1"/>
  <c r="W129" i="11" s="1"/>
  <c r="W128" i="2" a="1"/>
  <c r="W128" i="2" s="1"/>
  <c r="W128" i="11" s="1"/>
  <c r="W127" i="2" a="1"/>
  <c r="W127" i="2" s="1"/>
  <c r="W127" i="11" s="1"/>
  <c r="W126" i="2" a="1"/>
  <c r="W126" i="2" s="1"/>
  <c r="W126" i="11" s="1"/>
  <c r="W125" i="2" a="1"/>
  <c r="W125" i="2" s="1"/>
  <c r="W125" i="11" s="1"/>
  <c r="W124" i="2" a="1"/>
  <c r="W124" i="2" s="1"/>
  <c r="W124" i="11" s="1"/>
  <c r="W123" i="2" a="1"/>
  <c r="W123" i="2" s="1"/>
  <c r="W123" i="11" s="1"/>
  <c r="W122" i="2" a="1"/>
  <c r="W122" i="2" s="1"/>
  <c r="W122" i="11" s="1"/>
  <c r="W121" i="2" a="1"/>
  <c r="W121" i="2" s="1"/>
  <c r="W121" i="11" s="1"/>
  <c r="W120" i="2" a="1"/>
  <c r="W120" i="2" s="1"/>
  <c r="W120" i="11" s="1"/>
  <c r="W119" i="2" a="1"/>
  <c r="W119" i="2" s="1"/>
  <c r="W119" i="11" s="1"/>
  <c r="W118" i="2" a="1"/>
  <c r="W118" i="2" s="1"/>
  <c r="W118" i="11" s="1"/>
  <c r="W117" i="2" a="1"/>
  <c r="W117" i="2" s="1"/>
  <c r="W117" i="11" s="1"/>
  <c r="W116" i="2" a="1"/>
  <c r="W116" i="2" s="1"/>
  <c r="W116" i="11" s="1"/>
  <c r="W115" i="2" a="1"/>
  <c r="W115" i="2" s="1"/>
  <c r="W115" i="11" s="1"/>
  <c r="W114" i="2" a="1"/>
  <c r="W114" i="2" s="1"/>
  <c r="W114" i="11" s="1"/>
  <c r="W113" i="2" a="1"/>
  <c r="W113" i="2" s="1"/>
  <c r="W113" i="11" s="1"/>
  <c r="W112" i="2" a="1"/>
  <c r="W112" i="2" s="1"/>
  <c r="W112" i="11" s="1"/>
  <c r="W111" i="2" a="1"/>
  <c r="W111" i="2" s="1"/>
  <c r="W111" i="11" s="1"/>
  <c r="W110" i="2" a="1"/>
  <c r="W110" i="2" s="1"/>
  <c r="W110" i="11" s="1"/>
  <c r="W109" i="2" a="1"/>
  <c r="W109" i="2" s="1"/>
  <c r="W109" i="11" s="1"/>
  <c r="W108" i="2" a="1"/>
  <c r="W108" i="2" s="1"/>
  <c r="W108" i="11" s="1"/>
  <c r="W107" i="2" a="1"/>
  <c r="W107" i="2" s="1"/>
  <c r="W107" i="11" s="1"/>
  <c r="W106" i="2" a="1"/>
  <c r="W106" i="2" s="1"/>
  <c r="W106" i="11" s="1"/>
  <c r="W105" i="2" a="1"/>
  <c r="W105" i="2" s="1"/>
  <c r="W105" i="11" s="1"/>
  <c r="W104" i="2" a="1"/>
  <c r="W104" i="2" s="1"/>
  <c r="W104" i="11" s="1"/>
  <c r="W103" i="2" a="1"/>
  <c r="W103" i="2" s="1"/>
  <c r="W103" i="11" s="1"/>
  <c r="W102" i="2" a="1"/>
  <c r="W102" i="2" s="1"/>
  <c r="W102" i="11" s="1"/>
  <c r="W101" i="2" a="1"/>
  <c r="W101" i="2" s="1"/>
  <c r="W101" i="11" s="1"/>
  <c r="W100" i="2" a="1"/>
  <c r="W100" i="2" s="1"/>
  <c r="W100" i="11" s="1"/>
  <c r="W99" i="2" a="1"/>
  <c r="W99" i="2" s="1"/>
  <c r="W99" i="11" s="1"/>
  <c r="W98" i="2" a="1"/>
  <c r="W98" i="2" s="1"/>
  <c r="W98" i="11" s="1"/>
  <c r="W97" i="2" a="1"/>
  <c r="W97" i="2" s="1"/>
  <c r="W97" i="11" s="1"/>
  <c r="W96" i="2" a="1"/>
  <c r="W96" i="2" s="1"/>
  <c r="W96" i="11" s="1"/>
  <c r="W95" i="2" a="1"/>
  <c r="W95" i="2" s="1"/>
  <c r="W95" i="11" s="1"/>
  <c r="W94" i="2" a="1"/>
  <c r="W94" i="2" s="1"/>
  <c r="W94" i="11" s="1"/>
  <c r="W93" i="2" a="1"/>
  <c r="W93" i="2" s="1"/>
  <c r="W93" i="11" s="1"/>
  <c r="W92" i="2" a="1"/>
  <c r="W92" i="2" s="1"/>
  <c r="W92" i="11" s="1"/>
  <c r="W91" i="2" a="1"/>
  <c r="W91" i="2" s="1"/>
  <c r="W91" i="11" s="1"/>
  <c r="W90" i="2" a="1"/>
  <c r="W90" i="2" s="1"/>
  <c r="W90" i="11" s="1"/>
  <c r="W89" i="2" a="1"/>
  <c r="W89" i="2" s="1"/>
  <c r="W89" i="11" s="1"/>
  <c r="W88" i="2" a="1"/>
  <c r="W88" i="2" s="1"/>
  <c r="W88" i="11" s="1"/>
  <c r="W81" i="2" a="1"/>
  <c r="W81" i="2" s="1"/>
  <c r="W81" i="11" s="1"/>
  <c r="W80" i="2" a="1"/>
  <c r="W80" i="2" s="1"/>
  <c r="W80" i="11" s="1"/>
  <c r="W79" i="2" a="1"/>
  <c r="W79" i="2" s="1"/>
  <c r="W79" i="11" s="1"/>
  <c r="W78" i="2" a="1"/>
  <c r="W78" i="2" s="1"/>
  <c r="W78" i="11" s="1"/>
  <c r="W77" i="2" a="1"/>
  <c r="W77" i="2" s="1"/>
  <c r="W77" i="11" s="1"/>
  <c r="W76" i="2" a="1"/>
  <c r="W76" i="2" s="1"/>
  <c r="W76" i="11" s="1"/>
  <c r="W75" i="2" a="1"/>
  <c r="W75" i="2" s="1"/>
  <c r="W75" i="11" s="1"/>
  <c r="W74" i="2" a="1"/>
  <c r="W74" i="2" s="1"/>
  <c r="W74" i="11" s="1"/>
  <c r="W73" i="2" a="1"/>
  <c r="W73" i="2" s="1"/>
  <c r="W73" i="11" s="1"/>
  <c r="W72" i="2" a="1"/>
  <c r="W72" i="2" s="1"/>
  <c r="W72" i="11" s="1"/>
  <c r="W71" i="2" a="1"/>
  <c r="W71" i="2" s="1"/>
  <c r="W71" i="11" s="1"/>
  <c r="W70" i="2" a="1"/>
  <c r="W70" i="2" s="1"/>
  <c r="W70" i="11" s="1"/>
  <c r="W69" i="2" a="1"/>
  <c r="W69" i="2" s="1"/>
  <c r="W69" i="11" s="1"/>
  <c r="W68" i="2" a="1"/>
  <c r="W68" i="2" s="1"/>
  <c r="W68" i="11" s="1"/>
  <c r="W67" i="2" a="1"/>
  <c r="W67" i="2" s="1"/>
  <c r="W67" i="11" s="1"/>
  <c r="W66" i="2" a="1"/>
  <c r="W66" i="2" s="1"/>
  <c r="W66" i="11" s="1"/>
  <c r="W65" i="2" a="1"/>
  <c r="W65" i="2" s="1"/>
  <c r="W65" i="11" s="1"/>
  <c r="W64" i="2" a="1"/>
  <c r="W64" i="2" s="1"/>
  <c r="W64" i="11" s="1"/>
  <c r="W63" i="2" a="1"/>
  <c r="W63" i="2" s="1"/>
  <c r="W63" i="11" s="1"/>
  <c r="W62" i="2" a="1"/>
  <c r="W62" i="2" s="1"/>
  <c r="W62" i="11" s="1"/>
  <c r="W61" i="2" a="1"/>
  <c r="W61" i="2" s="1"/>
  <c r="W61" i="11" s="1"/>
  <c r="W60" i="2" a="1"/>
  <c r="W60" i="2" s="1"/>
  <c r="W60" i="11" s="1"/>
  <c r="W59" i="2" a="1"/>
  <c r="W59" i="2" s="1"/>
  <c r="W59" i="11" s="1"/>
  <c r="W58" i="2" a="1"/>
  <c r="W58" i="2" s="1"/>
  <c r="W58" i="11" s="1"/>
  <c r="W57" i="2" a="1"/>
  <c r="W57" i="2" s="1"/>
  <c r="W57" i="11" s="1"/>
  <c r="W56" i="2" a="1"/>
  <c r="W56" i="2" s="1"/>
  <c r="W56" i="11" s="1"/>
  <c r="W55" i="2" a="1"/>
  <c r="W55" i="2" s="1"/>
  <c r="W55" i="11" s="1"/>
  <c r="W54" i="2" a="1"/>
  <c r="W54" i="2" s="1"/>
  <c r="W54" i="11" s="1"/>
  <c r="W53" i="2" a="1"/>
  <c r="W53" i="2" s="1"/>
  <c r="W53" i="11" s="1"/>
  <c r="W52" i="2" a="1"/>
  <c r="W52" i="2" s="1"/>
  <c r="W52" i="11" s="1"/>
  <c r="W51" i="2" a="1"/>
  <c r="W51" i="2" s="1"/>
  <c r="W51" i="11" s="1"/>
  <c r="W50" i="2" a="1"/>
  <c r="W50" i="2" s="1"/>
  <c r="W50" i="11" s="1"/>
  <c r="W49" i="2" a="1"/>
  <c r="W49" i="2" s="1"/>
  <c r="W49" i="11" s="1"/>
  <c r="W48" i="2" a="1"/>
  <c r="W48" i="2" s="1"/>
  <c r="W48" i="11" s="1"/>
  <c r="W47" i="2" a="1"/>
  <c r="W47" i="2" s="1"/>
  <c r="W47" i="11" s="1"/>
  <c r="W46" i="2" a="1"/>
  <c r="W46" i="2" s="1"/>
  <c r="W46" i="11" s="1"/>
  <c r="W45" i="2" a="1"/>
  <c r="W45" i="2" s="1"/>
  <c r="W45" i="11" s="1"/>
  <c r="W44" i="2" a="1"/>
  <c r="W44" i="2" s="1"/>
  <c r="W44" i="11" s="1"/>
  <c r="W43" i="2" a="1"/>
  <c r="W43" i="2" s="1"/>
  <c r="W43" i="11" s="1"/>
  <c r="W42" i="2" a="1"/>
  <c r="W42" i="2" s="1"/>
  <c r="W42" i="11" s="1"/>
  <c r="W41" i="2" a="1"/>
  <c r="W41" i="2" s="1"/>
  <c r="W41" i="11" s="1"/>
  <c r="W40" i="2" a="1"/>
  <c r="W40" i="2" s="1"/>
  <c r="W40" i="11" s="1"/>
  <c r="W39" i="2" a="1"/>
  <c r="W39" i="2" s="1"/>
  <c r="W38" i="2" a="1"/>
  <c r="W38" i="2" s="1"/>
  <c r="W37" i="2" a="1"/>
  <c r="W37" i="2" s="1"/>
  <c r="W36" i="2" a="1"/>
  <c r="W36" i="2" s="1"/>
  <c r="W35" i="2" a="1"/>
  <c r="W35" i="2" s="1"/>
  <c r="W34" i="2" a="1"/>
  <c r="W34" i="2" s="1"/>
  <c r="W33" i="2" a="1"/>
  <c r="W33" i="2" s="1"/>
  <c r="W32" i="2" a="1"/>
  <c r="W32" i="2" s="1"/>
  <c r="W31" i="2" a="1"/>
  <c r="W31" i="2" s="1"/>
  <c r="W30" i="2" a="1"/>
  <c r="W30" i="2" s="1"/>
  <c r="W29" i="2" a="1"/>
  <c r="W29" i="2" s="1"/>
  <c r="W28" i="2" a="1"/>
  <c r="W28" i="2" s="1"/>
  <c r="W27" i="2" a="1"/>
  <c r="W27" i="2" s="1"/>
  <c r="W26" i="2" a="1"/>
  <c r="W26" i="2" s="1"/>
  <c r="W25" i="2" a="1"/>
  <c r="W25" i="2" s="1"/>
  <c r="W24" i="2" a="1"/>
  <c r="W24" i="2" s="1"/>
  <c r="W23" i="2" a="1"/>
  <c r="W23" i="2" s="1"/>
  <c r="W22" i="2" a="1"/>
  <c r="W22" i="2" s="1"/>
  <c r="W21" i="2" a="1"/>
  <c r="W21" i="2" s="1"/>
  <c r="W20" i="2" a="1"/>
  <c r="W20" i="2" s="1"/>
  <c r="W19" i="2" a="1"/>
  <c r="W19" i="2" s="1"/>
  <c r="W18" i="2" a="1"/>
  <c r="W18" i="2" s="1"/>
  <c r="W17" i="2" a="1"/>
  <c r="W17" i="2" s="1"/>
  <c r="W16" i="2" a="1"/>
  <c r="W16" i="2" s="1"/>
  <c r="W15" i="2" a="1"/>
  <c r="W15" i="2" s="1"/>
  <c r="W14" i="2" a="1"/>
  <c r="W14" i="2" s="1"/>
  <c r="W13" i="2" a="1"/>
  <c r="W13" i="2" s="1"/>
  <c r="W12" i="2" a="1"/>
  <c r="W12" i="2" s="1"/>
  <c r="V19" i="2" l="1" a="1"/>
  <c r="V19" i="2" s="1"/>
  <c r="Y19" i="2" s="1" a="1"/>
  <c r="Y19" i="2" s="1"/>
  <c r="Z19" i="2" s="1" a="1"/>
  <c r="Z19" i="2" s="1"/>
  <c r="W19" i="11"/>
  <c r="V19" i="11" s="1" a="1"/>
  <c r="V19" i="11" s="1"/>
  <c r="V31" i="2" a="1"/>
  <c r="V31" i="2" s="1"/>
  <c r="Y31" i="2" s="1" a="1"/>
  <c r="Y31" i="2" s="1"/>
  <c r="Z31" i="2" s="1" a="1"/>
  <c r="Z31" i="2" s="1"/>
  <c r="W31" i="11"/>
  <c r="V31" i="11" s="1" a="1"/>
  <c r="V31" i="11" s="1"/>
  <c r="W12" i="11"/>
  <c r="V16" i="2" a="1"/>
  <c r="V16" i="2" s="1"/>
  <c r="Y16" i="2" s="1" a="1"/>
  <c r="Y16" i="2" s="1"/>
  <c r="Z16" i="2" s="1" a="1"/>
  <c r="Z16" i="2" s="1"/>
  <c r="W16" i="11"/>
  <c r="V16" i="11" s="1" a="1"/>
  <c r="V16" i="11" s="1"/>
  <c r="V20" i="2" a="1"/>
  <c r="V20" i="2" s="1"/>
  <c r="Y20" i="2" s="1" a="1"/>
  <c r="Y20" i="2" s="1"/>
  <c r="Z20" i="2" s="1" a="1"/>
  <c r="Z20" i="2" s="1"/>
  <c r="W20" i="11"/>
  <c r="V20" i="11" s="1" a="1"/>
  <c r="V20" i="11" s="1"/>
  <c r="V24" i="2" a="1"/>
  <c r="V24" i="2" s="1"/>
  <c r="Y24" i="2" s="1" a="1"/>
  <c r="Y24" i="2" s="1"/>
  <c r="Z24" i="2" s="1" a="1"/>
  <c r="Z24" i="2" s="1"/>
  <c r="W24" i="11"/>
  <c r="V24" i="11" s="1" a="1"/>
  <c r="V24" i="11" s="1"/>
  <c r="V28" i="2" a="1"/>
  <c r="V28" i="2" s="1"/>
  <c r="Y28" i="2" s="1" a="1"/>
  <c r="Y28" i="2" s="1"/>
  <c r="Z28" i="2" s="1" a="1"/>
  <c r="Z28" i="2" s="1"/>
  <c r="W28" i="11"/>
  <c r="V28" i="11" s="1" a="1"/>
  <c r="V28" i="11" s="1"/>
  <c r="V32" i="2" a="1"/>
  <c r="V32" i="2" s="1"/>
  <c r="Y32" i="2" s="1" a="1"/>
  <c r="Y32" i="2" s="1"/>
  <c r="Z32" i="2" s="1" a="1"/>
  <c r="Z32" i="2" s="1"/>
  <c r="W32" i="11"/>
  <c r="V32" i="11" s="1" a="1"/>
  <c r="V32" i="11" s="1"/>
  <c r="V36" i="2" a="1"/>
  <c r="V36" i="2" s="1"/>
  <c r="Y36" i="2" s="1" a="1"/>
  <c r="Y36" i="2" s="1"/>
  <c r="Z36" i="2" s="1" a="1"/>
  <c r="Z36" i="2" s="1"/>
  <c r="W36" i="11"/>
  <c r="V36" i="11" s="1" a="1"/>
  <c r="V36" i="11" s="1"/>
  <c r="V23" i="2" a="1"/>
  <c r="V23" i="2" s="1"/>
  <c r="Y23" i="2" s="1" a="1"/>
  <c r="Y23" i="2" s="1"/>
  <c r="Z23" i="2" s="1" a="1"/>
  <c r="Z23" i="2" s="1"/>
  <c r="W23" i="11"/>
  <c r="V23" i="11" s="1" a="1"/>
  <c r="V23" i="11" s="1"/>
  <c r="V35" i="2" a="1"/>
  <c r="V35" i="2" s="1"/>
  <c r="Y35" i="2" s="1" a="1"/>
  <c r="Y35" i="2" s="1"/>
  <c r="Z35" i="2" s="1" a="1"/>
  <c r="Z35" i="2" s="1"/>
  <c r="W35" i="11"/>
  <c r="V35" i="11" s="1" a="1"/>
  <c r="V35" i="11" s="1"/>
  <c r="V17" i="2" a="1"/>
  <c r="V17" i="2" s="1"/>
  <c r="Y17" i="2" s="1" a="1"/>
  <c r="Y17" i="2" s="1"/>
  <c r="Z17" i="2" s="1" a="1"/>
  <c r="Z17" i="2" s="1"/>
  <c r="W17" i="11"/>
  <c r="V17" i="11" s="1" a="1"/>
  <c r="V17" i="11" s="1"/>
  <c r="V21" i="2" a="1"/>
  <c r="V21" i="2" s="1"/>
  <c r="Y21" i="2" s="1" a="1"/>
  <c r="Y21" i="2" s="1"/>
  <c r="Z21" i="2" s="1" a="1"/>
  <c r="Z21" i="2" s="1"/>
  <c r="W21" i="11"/>
  <c r="V21" i="11" s="1" a="1"/>
  <c r="V21" i="11" s="1"/>
  <c r="V25" i="2" a="1"/>
  <c r="V25" i="2" s="1"/>
  <c r="Y25" i="2" s="1" a="1"/>
  <c r="Y25" i="2" s="1"/>
  <c r="Z25" i="2" s="1" a="1"/>
  <c r="Z25" i="2" s="1"/>
  <c r="W25" i="11"/>
  <c r="V25" i="11" s="1" a="1"/>
  <c r="V25" i="11" s="1"/>
  <c r="V29" i="2" a="1"/>
  <c r="V29" i="2" s="1"/>
  <c r="Y29" i="2" s="1" a="1"/>
  <c r="Y29" i="2" s="1"/>
  <c r="Z29" i="2" s="1" a="1"/>
  <c r="Z29" i="2" s="1"/>
  <c r="W29" i="11"/>
  <c r="V29" i="11" s="1" a="1"/>
  <c r="V29" i="11" s="1"/>
  <c r="V33" i="2" a="1"/>
  <c r="V33" i="2" s="1"/>
  <c r="Y33" i="2" s="1" a="1"/>
  <c r="Y33" i="2" s="1"/>
  <c r="Z33" i="2" s="1" a="1"/>
  <c r="Z33" i="2" s="1"/>
  <c r="W33" i="11"/>
  <c r="V33" i="11" s="1" a="1"/>
  <c r="V33" i="11" s="1"/>
  <c r="V37" i="2" a="1"/>
  <c r="V37" i="2" s="1"/>
  <c r="Y37" i="2" s="1" a="1"/>
  <c r="Y37" i="2" s="1"/>
  <c r="Z37" i="2" s="1" a="1"/>
  <c r="Z37" i="2" s="1"/>
  <c r="W37" i="11"/>
  <c r="V37" i="11" s="1" a="1"/>
  <c r="V37" i="11" s="1"/>
  <c r="V15" i="2" a="1"/>
  <c r="V15" i="2" s="1"/>
  <c r="Y15" i="2" s="1" a="1"/>
  <c r="Y15" i="2" s="1"/>
  <c r="Z15" i="2" s="1" a="1"/>
  <c r="Z15" i="2" s="1"/>
  <c r="W15" i="11"/>
  <c r="V15" i="11" s="1" a="1"/>
  <c r="V15" i="11" s="1"/>
  <c r="V27" i="2" a="1"/>
  <c r="V27" i="2" s="1"/>
  <c r="Y27" i="2" s="1" a="1"/>
  <c r="Y27" i="2" s="1"/>
  <c r="Z27" i="2" s="1" a="1"/>
  <c r="Z27" i="2" s="1"/>
  <c r="W27" i="11"/>
  <c r="V27" i="11" s="1" a="1"/>
  <c r="V27" i="11" s="1"/>
  <c r="V39" i="2" a="1"/>
  <c r="V39" i="2" s="1"/>
  <c r="Y39" i="2" s="1" a="1"/>
  <c r="Y39" i="2" s="1"/>
  <c r="Z39" i="2" s="1" a="1"/>
  <c r="Z39" i="2" s="1"/>
  <c r="W39" i="11"/>
  <c r="V39" i="11" s="1" a="1"/>
  <c r="V39" i="11" s="1"/>
  <c r="V13" i="2" a="1"/>
  <c r="V13" i="2" s="1"/>
  <c r="Y13" i="2" s="1" a="1"/>
  <c r="Y13" i="2" s="1"/>
  <c r="Z13" i="2" s="1" a="1"/>
  <c r="Z13" i="2" s="1"/>
  <c r="W13" i="11"/>
  <c r="V13" i="11" s="1" a="1"/>
  <c r="V13" i="11" s="1"/>
  <c r="V14" i="2" a="1"/>
  <c r="V14" i="2" s="1"/>
  <c r="Y14" i="2" s="1" a="1"/>
  <c r="Y14" i="2" s="1"/>
  <c r="Z14" i="2" s="1" a="1"/>
  <c r="Z14" i="2" s="1"/>
  <c r="W14" i="11"/>
  <c r="V14" i="11" s="1" a="1"/>
  <c r="V14" i="11" s="1"/>
  <c r="V18" i="2" a="1"/>
  <c r="V18" i="2" s="1"/>
  <c r="Y18" i="2" s="1" a="1"/>
  <c r="Y18" i="2" s="1"/>
  <c r="Z18" i="2" s="1" a="1"/>
  <c r="Z18" i="2" s="1"/>
  <c r="W18" i="11"/>
  <c r="V18" i="11" s="1" a="1"/>
  <c r="V18" i="11" s="1"/>
  <c r="V22" i="2" a="1"/>
  <c r="V22" i="2" s="1"/>
  <c r="Y22" i="2" s="1" a="1"/>
  <c r="Y22" i="2" s="1"/>
  <c r="Z22" i="2" s="1" a="1"/>
  <c r="Z22" i="2" s="1"/>
  <c r="W22" i="11"/>
  <c r="V22" i="11" s="1" a="1"/>
  <c r="V22" i="11" s="1"/>
  <c r="V26" i="2" a="1"/>
  <c r="V26" i="2" s="1"/>
  <c r="W26" i="11"/>
  <c r="V26" i="11" s="1" a="1"/>
  <c r="V26" i="11" s="1"/>
  <c r="V30" i="2" a="1"/>
  <c r="V30" i="2" s="1"/>
  <c r="Y30" i="2" s="1" a="1"/>
  <c r="Y30" i="2" s="1"/>
  <c r="Z30" i="2" s="1" a="1"/>
  <c r="Z30" i="2" s="1"/>
  <c r="W30" i="11"/>
  <c r="V30" i="11" s="1" a="1"/>
  <c r="V30" i="11" s="1"/>
  <c r="V34" i="2" a="1"/>
  <c r="V34" i="2" s="1"/>
  <c r="Y34" i="2" s="1" a="1"/>
  <c r="Y34" i="2" s="1"/>
  <c r="Z34" i="2" s="1" a="1"/>
  <c r="Z34" i="2" s="1"/>
  <c r="W34" i="11"/>
  <c r="V34" i="11" s="1" a="1"/>
  <c r="V34" i="11" s="1"/>
  <c r="V38" i="2" a="1"/>
  <c r="V38" i="2" s="1"/>
  <c r="Y38" i="2" s="1" a="1"/>
  <c r="Y38" i="2" s="1"/>
  <c r="Z38" i="2" s="1" a="1"/>
  <c r="Z38" i="2" s="1"/>
  <c r="W38" i="11"/>
  <c r="V38" i="11" s="1" a="1"/>
  <c r="V38" i="11" s="1"/>
  <c r="Y49" i="2" a="1"/>
  <c r="Y49" i="2" s="1"/>
  <c r="Z49" i="2" s="1" a="1"/>
  <c r="Z49" i="2" s="1"/>
  <c r="Y73" i="2" a="1"/>
  <c r="Y73" i="2" s="1"/>
  <c r="Z73" i="2" s="1" a="1"/>
  <c r="Z73" i="2" s="1"/>
  <c r="Y77" i="2" a="1"/>
  <c r="Y77" i="2" s="1"/>
  <c r="Z77" i="2" s="1" a="1"/>
  <c r="Z77" i="2" s="1"/>
  <c r="Y57" i="2" a="1"/>
  <c r="Y57" i="2" s="1"/>
  <c r="Z57" i="2" s="1" a="1"/>
  <c r="Z57" i="2" s="1"/>
  <c r="Y61" i="2" a="1"/>
  <c r="Y61" i="2" s="1"/>
  <c r="Z61" i="2" s="1" a="1"/>
  <c r="Z61" i="2" s="1"/>
  <c r="Y68" i="2" a="1"/>
  <c r="Y68" i="2" s="1"/>
  <c r="Z68" i="2" s="1" a="1"/>
  <c r="Z68" i="2" s="1"/>
  <c r="Y76" i="2" a="1"/>
  <c r="Y76" i="2" s="1"/>
  <c r="Z76" i="2" s="1" a="1"/>
  <c r="Z76" i="2" s="1"/>
  <c r="Y79" i="2" a="1"/>
  <c r="Y79" i="2" s="1"/>
  <c r="Z79" i="2" s="1" a="1"/>
  <c r="Z79" i="2" s="1"/>
  <c r="Y41" i="2" a="1"/>
  <c r="Y41" i="2" s="1"/>
  <c r="Z41" i="2" s="1" a="1"/>
  <c r="Z41" i="2" s="1"/>
  <c r="Y70" i="2" a="1"/>
  <c r="Y70" i="2" s="1"/>
  <c r="Z70" i="2" s="1" a="1"/>
  <c r="Z70" i="2" s="1"/>
  <c r="Y65" i="2" a="1"/>
  <c r="Y65" i="2" s="1"/>
  <c r="Z65" i="2" s="1" a="1"/>
  <c r="Z65" i="2" s="1"/>
  <c r="Y54" i="2" a="1"/>
  <c r="Y54" i="2" s="1"/>
  <c r="Z54" i="2" s="1" a="1"/>
  <c r="Z54" i="2" s="1"/>
  <c r="Y46" i="2" a="1"/>
  <c r="Y46" i="2" s="1"/>
  <c r="Z46" i="2" s="1" a="1"/>
  <c r="Z46" i="2" s="1"/>
  <c r="Y69" i="2" a="1"/>
  <c r="Y69" i="2" s="1"/>
  <c r="Z69" i="2" s="1" a="1"/>
  <c r="Z69" i="2" s="1"/>
  <c r="Y78" i="2" a="1"/>
  <c r="Y78" i="2" s="1"/>
  <c r="Z78" i="2" s="1" a="1"/>
  <c r="Z78" i="2" s="1"/>
  <c r="Y53" i="2" a="1"/>
  <c r="Y53" i="2" s="1"/>
  <c r="Z53" i="2" s="1" a="1"/>
  <c r="Z53" i="2" s="1"/>
  <c r="Y40" i="2" a="1"/>
  <c r="Y40" i="2" s="1"/>
  <c r="Z40" i="2" s="1" a="1"/>
  <c r="Z40" i="2" s="1"/>
  <c r="Y50" i="2" a="1"/>
  <c r="Y50" i="2" s="1"/>
  <c r="Z50" i="2" s="1" a="1"/>
  <c r="Z50" i="2" s="1"/>
  <c r="Y56" i="2" a="1"/>
  <c r="Y56" i="2" s="1"/>
  <c r="Z56" i="2" s="1" a="1"/>
  <c r="Z56" i="2" s="1"/>
  <c r="Y66" i="2" a="1"/>
  <c r="Y66" i="2" s="1"/>
  <c r="Z66" i="2" s="1" a="1"/>
  <c r="Z66" i="2" s="1"/>
  <c r="Y72" i="2" a="1"/>
  <c r="Y72" i="2" s="1"/>
  <c r="Z72" i="2" s="1" a="1"/>
  <c r="Z72" i="2" s="1"/>
  <c r="Y42" i="2" a="1"/>
  <c r="Y42" i="2" s="1"/>
  <c r="Z42" i="2" s="1" a="1"/>
  <c r="Z42" i="2" s="1"/>
  <c r="Y48" i="2" a="1"/>
  <c r="Y48" i="2" s="1"/>
  <c r="Z48" i="2" s="1" a="1"/>
  <c r="Z48" i="2" s="1"/>
  <c r="Y58" i="2" a="1"/>
  <c r="Y58" i="2" s="1"/>
  <c r="Z58" i="2" s="1" a="1"/>
  <c r="Z58" i="2" s="1"/>
  <c r="Y64" i="2" a="1"/>
  <c r="Y64" i="2" s="1"/>
  <c r="Z64" i="2" s="1" a="1"/>
  <c r="Z64" i="2" s="1"/>
  <c r="Y74" i="2" a="1"/>
  <c r="Y74" i="2" s="1"/>
  <c r="Z74" i="2" s="1" a="1"/>
  <c r="Z74" i="2" s="1"/>
  <c r="Y80" i="2" a="1"/>
  <c r="Y80" i="2" s="1"/>
  <c r="Z80" i="2" s="1" a="1"/>
  <c r="Z80" i="2" s="1"/>
  <c r="J83" i="2"/>
  <c r="J159" i="2"/>
  <c r="J365" i="2"/>
  <c r="Y157" i="2" a="1"/>
  <c r="Y157" i="2" s="1"/>
  <c r="Z157" i="2" s="1" a="1"/>
  <c r="Z157" i="2" s="1"/>
  <c r="Y156" i="2" a="1"/>
  <c r="Y156" i="2" s="1"/>
  <c r="Z156" i="2" s="1" a="1"/>
  <c r="Z156" i="2" s="1"/>
  <c r="V155" i="2" a="1"/>
  <c r="V155" i="2" s="1"/>
  <c r="Y155" i="2" s="1" a="1"/>
  <c r="Y155" i="2" s="1"/>
  <c r="Z155" i="2" s="1" a="1"/>
  <c r="Z155" i="2" s="1"/>
  <c r="V154" i="2" a="1"/>
  <c r="V154" i="2" s="1"/>
  <c r="Y154" i="2" s="1" a="1"/>
  <c r="Y154" i="2" s="1"/>
  <c r="Z154" i="2" s="1" a="1"/>
  <c r="Z154" i="2" s="1"/>
  <c r="V153" i="2" a="1"/>
  <c r="V153" i="2" s="1"/>
  <c r="Y153" i="2" s="1" a="1"/>
  <c r="Y153" i="2" s="1"/>
  <c r="Z153" i="2" s="1" a="1"/>
  <c r="Z153" i="2" s="1"/>
  <c r="V152" i="2" a="1"/>
  <c r="V152" i="2" s="1"/>
  <c r="Y152" i="2" s="1" a="1"/>
  <c r="Y152" i="2" s="1"/>
  <c r="Z152" i="2" s="1" a="1"/>
  <c r="Z152" i="2" s="1"/>
  <c r="V151" i="2" a="1"/>
  <c r="V151" i="2" s="1"/>
  <c r="Y151" i="2" s="1" a="1"/>
  <c r="Y151" i="2" s="1"/>
  <c r="Z151" i="2" s="1" a="1"/>
  <c r="Z151" i="2" s="1"/>
  <c r="V150" i="2" a="1"/>
  <c r="V150" i="2" s="1"/>
  <c r="Y150" i="2" s="1" a="1"/>
  <c r="Y150" i="2" s="1"/>
  <c r="Z150" i="2" s="1" a="1"/>
  <c r="Z150" i="2" s="1"/>
  <c r="V149" i="2" a="1"/>
  <c r="V149" i="2" s="1"/>
  <c r="Y149" i="2" s="1" a="1"/>
  <c r="Y149" i="2" s="1"/>
  <c r="Z149" i="2" s="1" a="1"/>
  <c r="Z149" i="2" s="1"/>
  <c r="V148" i="2" a="1"/>
  <c r="V148" i="2" s="1"/>
  <c r="Y148" i="2" s="1" a="1"/>
  <c r="Y148" i="2" s="1"/>
  <c r="Z148" i="2" s="1" a="1"/>
  <c r="Z148" i="2" s="1"/>
  <c r="V147" i="2" a="1"/>
  <c r="V147" i="2" s="1"/>
  <c r="Y147" i="2" s="1" a="1"/>
  <c r="Y147" i="2" s="1"/>
  <c r="Z147" i="2" s="1" a="1"/>
  <c r="Z147" i="2" s="1"/>
  <c r="V146" i="2" a="1"/>
  <c r="V146" i="2" s="1"/>
  <c r="Y146" i="2" s="1" a="1"/>
  <c r="Y146" i="2" s="1"/>
  <c r="Z146" i="2" s="1" a="1"/>
  <c r="Z146" i="2" s="1"/>
  <c r="V145" i="2" a="1"/>
  <c r="V145" i="2" s="1"/>
  <c r="Y145" i="2" s="1" a="1"/>
  <c r="Y145" i="2" s="1"/>
  <c r="Z145" i="2" s="1" a="1"/>
  <c r="Z145" i="2" s="1"/>
  <c r="V144" i="2" a="1"/>
  <c r="V144" i="2" s="1"/>
  <c r="Y144" i="2" s="1" a="1"/>
  <c r="Y144" i="2" s="1"/>
  <c r="Z144" i="2" s="1" a="1"/>
  <c r="Z144" i="2" s="1"/>
  <c r="V143" i="2" a="1"/>
  <c r="V143" i="2" s="1"/>
  <c r="Y143" i="2" s="1" a="1"/>
  <c r="Y143" i="2" s="1"/>
  <c r="Z143" i="2" s="1" a="1"/>
  <c r="Z143" i="2" s="1"/>
  <c r="V142" i="2" a="1"/>
  <c r="V142" i="2" s="1"/>
  <c r="Y142" i="2" s="1" a="1"/>
  <c r="Y142" i="2" s="1"/>
  <c r="Z142" i="2" s="1" a="1"/>
  <c r="Z142" i="2" s="1"/>
  <c r="V141" i="2" a="1"/>
  <c r="V141" i="2" s="1"/>
  <c r="Y141" i="2" s="1" a="1"/>
  <c r="Y141" i="2" s="1"/>
  <c r="Z141" i="2" s="1" a="1"/>
  <c r="Z141" i="2" s="1"/>
  <c r="V140" i="2" a="1"/>
  <c r="V140" i="2" s="1"/>
  <c r="Y140" i="2" s="1" a="1"/>
  <c r="Y140" i="2" s="1"/>
  <c r="Z140" i="2" s="1" a="1"/>
  <c r="Z140" i="2" s="1"/>
  <c r="V139" i="2" a="1"/>
  <c r="V139" i="2" s="1"/>
  <c r="Y139" i="2" s="1" a="1"/>
  <c r="Y139" i="2" s="1"/>
  <c r="Z139" i="2" s="1" a="1"/>
  <c r="Z139" i="2" s="1"/>
  <c r="V138" i="2" a="1"/>
  <c r="V138" i="2" s="1"/>
  <c r="Y138" i="2" s="1" a="1"/>
  <c r="Y138" i="2" s="1"/>
  <c r="Z138" i="2" s="1" a="1"/>
  <c r="Z138" i="2" s="1"/>
  <c r="V137" i="2" a="1"/>
  <c r="V137" i="2" s="1"/>
  <c r="Y137" i="2" s="1" a="1"/>
  <c r="Y137" i="2" s="1"/>
  <c r="Z137" i="2" s="1" a="1"/>
  <c r="Z137" i="2" s="1"/>
  <c r="V136" i="2" a="1"/>
  <c r="V136" i="2" s="1"/>
  <c r="Y136" i="2" s="1" a="1"/>
  <c r="Y136" i="2" s="1"/>
  <c r="Z136" i="2" s="1" a="1"/>
  <c r="Z136" i="2" s="1"/>
  <c r="V135" i="2" a="1"/>
  <c r="V135" i="2" s="1"/>
  <c r="Y135" i="2" s="1" a="1"/>
  <c r="Y135" i="2" s="1"/>
  <c r="Z135" i="2" s="1" a="1"/>
  <c r="Z135" i="2" s="1"/>
  <c r="V134" i="2" a="1"/>
  <c r="V134" i="2" s="1"/>
  <c r="Y134" i="2" s="1" a="1"/>
  <c r="Y134" i="2" s="1"/>
  <c r="Z134" i="2" s="1" a="1"/>
  <c r="Z134" i="2" s="1"/>
  <c r="V133" i="2" a="1"/>
  <c r="V133" i="2" s="1"/>
  <c r="Y133" i="2" s="1" a="1"/>
  <c r="Y133" i="2" s="1"/>
  <c r="Z133" i="2" s="1" a="1"/>
  <c r="Z133" i="2" s="1"/>
  <c r="V132" i="2" a="1"/>
  <c r="V132" i="2" s="1"/>
  <c r="Y132" i="2" s="1" a="1"/>
  <c r="Y132" i="2" s="1"/>
  <c r="Z132" i="2" s="1" a="1"/>
  <c r="Z132" i="2" s="1"/>
  <c r="V131" i="2" a="1"/>
  <c r="V131" i="2" s="1"/>
  <c r="Y131" i="2" s="1" a="1"/>
  <c r="Y131" i="2" s="1"/>
  <c r="Z131" i="2" s="1" a="1"/>
  <c r="Z131" i="2" s="1"/>
  <c r="V130" i="2" a="1"/>
  <c r="V130" i="2" s="1"/>
  <c r="Y130" i="2" s="1" a="1"/>
  <c r="Y130" i="2" s="1"/>
  <c r="Z130" i="2" s="1" a="1"/>
  <c r="Z130" i="2" s="1"/>
  <c r="V129" i="2" a="1"/>
  <c r="V129" i="2" s="1"/>
  <c r="Y129" i="2" s="1" a="1"/>
  <c r="Y129" i="2" s="1"/>
  <c r="Z129" i="2" s="1" a="1"/>
  <c r="Z129" i="2" s="1"/>
  <c r="V128" i="2" a="1"/>
  <c r="V128" i="2" s="1"/>
  <c r="Y128" i="2" s="1" a="1"/>
  <c r="Y128" i="2" s="1"/>
  <c r="Z128" i="2" s="1" a="1"/>
  <c r="Z128" i="2" s="1"/>
  <c r="V127" i="2" a="1"/>
  <c r="V127" i="2" s="1"/>
  <c r="Y127" i="2" s="1" a="1"/>
  <c r="Y127" i="2" s="1"/>
  <c r="Z127" i="2" s="1" a="1"/>
  <c r="Z127" i="2" s="1"/>
  <c r="V126" i="2" a="1"/>
  <c r="V126" i="2" s="1"/>
  <c r="Y126" i="2" s="1" a="1"/>
  <c r="Y126" i="2" s="1"/>
  <c r="Z126" i="2" s="1" a="1"/>
  <c r="Z126" i="2" s="1"/>
  <c r="V125" i="2" a="1"/>
  <c r="V125" i="2" s="1"/>
  <c r="Y125" i="2" s="1" a="1"/>
  <c r="Y125" i="2" s="1"/>
  <c r="Z125" i="2" s="1" a="1"/>
  <c r="Z125" i="2" s="1"/>
  <c r="V124" i="2" a="1"/>
  <c r="V124" i="2" s="1"/>
  <c r="Y124" i="2" s="1" a="1"/>
  <c r="Y124" i="2" s="1"/>
  <c r="Z124" i="2" s="1" a="1"/>
  <c r="Z124" i="2" s="1"/>
  <c r="V123" i="2" a="1"/>
  <c r="V123" i="2" s="1"/>
  <c r="Y123" i="2" s="1" a="1"/>
  <c r="Y123" i="2" s="1"/>
  <c r="Z123" i="2" s="1" a="1"/>
  <c r="Z123" i="2" s="1"/>
  <c r="V122" i="2" a="1"/>
  <c r="V122" i="2" s="1"/>
  <c r="Y122" i="2" s="1" a="1"/>
  <c r="Y122" i="2" s="1"/>
  <c r="Z122" i="2" s="1" a="1"/>
  <c r="Z122" i="2" s="1"/>
  <c r="V121" i="2" a="1"/>
  <c r="V121" i="2" s="1"/>
  <c r="Y121" i="2" s="1" a="1"/>
  <c r="Y121" i="2" s="1"/>
  <c r="Z121" i="2" s="1" a="1"/>
  <c r="Z121" i="2" s="1"/>
  <c r="V120" i="2" a="1"/>
  <c r="V120" i="2" s="1"/>
  <c r="Y120" i="2" s="1" a="1"/>
  <c r="Y120" i="2" s="1"/>
  <c r="Z120" i="2" s="1" a="1"/>
  <c r="Z120" i="2" s="1"/>
  <c r="V119" i="2" a="1"/>
  <c r="V119" i="2" s="1"/>
  <c r="Y119" i="2" s="1" a="1"/>
  <c r="Y119" i="2" s="1"/>
  <c r="Z119" i="2" s="1" a="1"/>
  <c r="Z119" i="2" s="1"/>
  <c r="V118" i="2" a="1"/>
  <c r="V118" i="2" s="1"/>
  <c r="Y118" i="2" s="1" a="1"/>
  <c r="Y118" i="2" s="1"/>
  <c r="Z118" i="2" s="1" a="1"/>
  <c r="Z118" i="2" s="1"/>
  <c r="V117" i="2" a="1"/>
  <c r="V117" i="2" s="1"/>
  <c r="Y117" i="2" s="1" a="1"/>
  <c r="Y117" i="2" s="1"/>
  <c r="Z117" i="2" s="1" a="1"/>
  <c r="Z117" i="2" s="1"/>
  <c r="V116" i="2" a="1"/>
  <c r="V116" i="2" s="1"/>
  <c r="Y116" i="2" s="1" a="1"/>
  <c r="Y116" i="2" s="1"/>
  <c r="Z116" i="2" s="1" a="1"/>
  <c r="Z116" i="2" s="1"/>
  <c r="V115" i="2" a="1"/>
  <c r="V115" i="2" s="1"/>
  <c r="Y115" i="2" s="1" a="1"/>
  <c r="Y115" i="2" s="1"/>
  <c r="Z115" i="2" s="1" a="1"/>
  <c r="Z115" i="2" s="1"/>
  <c r="V114" i="2" a="1"/>
  <c r="V114" i="2" s="1"/>
  <c r="Y114" i="2" s="1" a="1"/>
  <c r="Y114" i="2" s="1"/>
  <c r="Z114" i="2" s="1" a="1"/>
  <c r="Z114" i="2" s="1"/>
  <c r="V113" i="2" a="1"/>
  <c r="V113" i="2" s="1"/>
  <c r="Y113" i="2" s="1" a="1"/>
  <c r="Y113" i="2" s="1"/>
  <c r="Z113" i="2" s="1" a="1"/>
  <c r="Z113" i="2" s="1"/>
  <c r="V112" i="2" a="1"/>
  <c r="V112" i="2" s="1"/>
  <c r="Y112" i="2" s="1" a="1"/>
  <c r="Y112" i="2" s="1"/>
  <c r="Z112" i="2" s="1" a="1"/>
  <c r="Z112" i="2" s="1"/>
  <c r="V111" i="2" a="1"/>
  <c r="V111" i="2" s="1"/>
  <c r="Y111" i="2" s="1" a="1"/>
  <c r="Y111" i="2" s="1"/>
  <c r="Z111" i="2" s="1" a="1"/>
  <c r="Z111" i="2" s="1"/>
  <c r="V110" i="2" a="1"/>
  <c r="V110" i="2" s="1"/>
  <c r="Y110" i="2" s="1" a="1"/>
  <c r="Y110" i="2" s="1"/>
  <c r="Z110" i="2" s="1" a="1"/>
  <c r="Z110" i="2" s="1"/>
  <c r="V109" i="2" a="1"/>
  <c r="V109" i="2" s="1"/>
  <c r="Y109" i="2" s="1" a="1"/>
  <c r="Y109" i="2" s="1"/>
  <c r="Z109" i="2" s="1" a="1"/>
  <c r="Z109" i="2" s="1"/>
  <c r="V108" i="2" a="1"/>
  <c r="V108" i="2" s="1"/>
  <c r="Y108" i="2" s="1" a="1"/>
  <c r="Y108" i="2" s="1"/>
  <c r="Z108" i="2" s="1" a="1"/>
  <c r="Z108" i="2" s="1"/>
  <c r="V107" i="2" a="1"/>
  <c r="V107" i="2" s="1"/>
  <c r="Y107" i="2" s="1" a="1"/>
  <c r="Y107" i="2" s="1"/>
  <c r="Z107" i="2" s="1" a="1"/>
  <c r="Z107" i="2" s="1"/>
  <c r="V106" i="2" a="1"/>
  <c r="V106" i="2" s="1"/>
  <c r="Y106" i="2" s="1" a="1"/>
  <c r="Y106" i="2" s="1"/>
  <c r="Z106" i="2" s="1" a="1"/>
  <c r="Z106" i="2" s="1"/>
  <c r="V105" i="2" a="1"/>
  <c r="V105" i="2" s="1"/>
  <c r="Y105" i="2" s="1" a="1"/>
  <c r="Y105" i="2" s="1"/>
  <c r="Z105" i="2" s="1" a="1"/>
  <c r="Z105" i="2" s="1"/>
  <c r="V104" i="2" a="1"/>
  <c r="V104" i="2" s="1"/>
  <c r="Y104" i="2" s="1" a="1"/>
  <c r="Y104" i="2" s="1"/>
  <c r="Z104" i="2" s="1" a="1"/>
  <c r="Z104" i="2" s="1"/>
  <c r="V103" i="2" a="1"/>
  <c r="V103" i="2" s="1"/>
  <c r="Y103" i="2" s="1" a="1"/>
  <c r="Y103" i="2" s="1"/>
  <c r="Z103" i="2" s="1" a="1"/>
  <c r="Z103" i="2" s="1"/>
  <c r="V102" i="2" a="1"/>
  <c r="V102" i="2" s="1"/>
  <c r="Y102" i="2" s="1" a="1"/>
  <c r="Y102" i="2" s="1"/>
  <c r="Z102" i="2" s="1" a="1"/>
  <c r="Z102" i="2" s="1"/>
  <c r="V101" i="2" a="1"/>
  <c r="V101" i="2" s="1"/>
  <c r="Y101" i="2" s="1" a="1"/>
  <c r="Y101" i="2" s="1"/>
  <c r="Z101" i="2" s="1" a="1"/>
  <c r="Z101" i="2" s="1"/>
  <c r="V100" i="2" a="1"/>
  <c r="V100" i="2" s="1"/>
  <c r="Y100" i="2" s="1" a="1"/>
  <c r="Y100" i="2" s="1"/>
  <c r="Z100" i="2" s="1" a="1"/>
  <c r="Z100" i="2" s="1"/>
  <c r="V99" i="2" a="1"/>
  <c r="V99" i="2" s="1"/>
  <c r="Y99" i="2" s="1" a="1"/>
  <c r="Y99" i="2" s="1"/>
  <c r="Z99" i="2" s="1" a="1"/>
  <c r="Z99" i="2" s="1"/>
  <c r="V98" i="2" a="1"/>
  <c r="V98" i="2" s="1"/>
  <c r="Y98" i="2" s="1" a="1"/>
  <c r="Y98" i="2" s="1"/>
  <c r="Z98" i="2" s="1" a="1"/>
  <c r="Z98" i="2" s="1"/>
  <c r="V97" i="2" a="1"/>
  <c r="V97" i="2" s="1"/>
  <c r="Y97" i="2" s="1" a="1"/>
  <c r="Y97" i="2" s="1"/>
  <c r="Z97" i="2" s="1" a="1"/>
  <c r="Z97" i="2" s="1"/>
  <c r="V96" i="2" a="1"/>
  <c r="V96" i="2" s="1"/>
  <c r="Y96" i="2" s="1" a="1"/>
  <c r="Y96" i="2" s="1"/>
  <c r="Z96" i="2" s="1" a="1"/>
  <c r="Z96" i="2" s="1"/>
  <c r="V95" i="2" a="1"/>
  <c r="V95" i="2" s="1"/>
  <c r="Y95" i="2" s="1" a="1"/>
  <c r="Y95" i="2" s="1"/>
  <c r="Z95" i="2" s="1" a="1"/>
  <c r="Z95" i="2" s="1"/>
  <c r="V94" i="2" a="1"/>
  <c r="V94" i="2" s="1"/>
  <c r="Y94" i="2" s="1" a="1"/>
  <c r="Y94" i="2" s="1"/>
  <c r="Z94" i="2" s="1" a="1"/>
  <c r="Z94" i="2" s="1"/>
  <c r="V93" i="2" a="1"/>
  <c r="V93" i="2" s="1"/>
  <c r="Y93" i="2" s="1" a="1"/>
  <c r="Y93" i="2" s="1"/>
  <c r="Z93" i="2" s="1" a="1"/>
  <c r="Z93" i="2" s="1"/>
  <c r="V92" i="2" a="1"/>
  <c r="V92" i="2" s="1"/>
  <c r="Y92" i="2" s="1" a="1"/>
  <c r="Y92" i="2" s="1"/>
  <c r="Z92" i="2" s="1" a="1"/>
  <c r="Z92" i="2" s="1"/>
  <c r="V91" i="2" a="1"/>
  <c r="V91" i="2" s="1"/>
  <c r="Y91" i="2" s="1" a="1"/>
  <c r="Y91" i="2" s="1"/>
  <c r="Z91" i="2" s="1" a="1"/>
  <c r="Z91" i="2" s="1"/>
  <c r="V90" i="2" a="1"/>
  <c r="V90" i="2" s="1"/>
  <c r="Y90" i="2" s="1" a="1"/>
  <c r="Y90" i="2" s="1"/>
  <c r="Z90" i="2" s="1" a="1"/>
  <c r="Z90" i="2" s="1"/>
  <c r="V89" i="2" a="1"/>
  <c r="V89" i="2" s="1"/>
  <c r="Y89" i="2" s="1" a="1"/>
  <c r="Y89" i="2" s="1"/>
  <c r="Z89" i="2" s="1" a="1"/>
  <c r="Z89" i="2" s="1"/>
  <c r="V88" i="2" a="1"/>
  <c r="V88" i="2" s="1"/>
  <c r="Y88" i="2" s="1" a="1"/>
  <c r="Y88" i="2" s="1"/>
  <c r="Z88" i="2" s="1" a="1"/>
  <c r="Z88" i="2" s="1"/>
  <c r="Y30" i="11" l="1" a="1"/>
  <c r="Y30" i="11" s="1"/>
  <c r="Z30" i="11" s="1" a="1"/>
  <c r="Z30" i="11" s="1"/>
  <c r="Y22" i="11" a="1"/>
  <c r="Y22" i="11" s="1"/>
  <c r="Z22" i="11" s="1" a="1"/>
  <c r="Z22" i="11" s="1"/>
  <c r="Y14" i="11" a="1"/>
  <c r="Y14" i="11" s="1"/>
  <c r="Z14" i="11" s="1" a="1"/>
  <c r="Z14" i="11" s="1"/>
  <c r="Y39" i="11" a="1"/>
  <c r="Y39" i="11" s="1"/>
  <c r="Z39" i="11" s="1" a="1"/>
  <c r="Z39" i="11" s="1"/>
  <c r="Y15" i="11" a="1"/>
  <c r="Y15" i="11" s="1"/>
  <c r="Z15" i="11" s="1" a="1"/>
  <c r="Z15" i="11" s="1"/>
  <c r="Y33" i="11" a="1"/>
  <c r="Y33" i="11" s="1"/>
  <c r="Z33" i="11" s="1" a="1"/>
  <c r="Z33" i="11" s="1"/>
  <c r="Y25" i="11" a="1"/>
  <c r="Y25" i="11" s="1"/>
  <c r="Z25" i="11" s="1" a="1"/>
  <c r="Z25" i="11" s="1"/>
  <c r="Y17" i="11" a="1"/>
  <c r="Y17" i="11" s="1"/>
  <c r="Z17" i="11" s="1" a="1"/>
  <c r="Z17" i="11" s="1"/>
  <c r="Y23" i="11" a="1"/>
  <c r="Y23" i="11" s="1"/>
  <c r="Z23" i="11" s="1" a="1"/>
  <c r="Z23" i="11" s="1"/>
  <c r="Y32" i="11" a="1"/>
  <c r="Y32" i="11" s="1"/>
  <c r="Z32" i="11" s="1" a="1"/>
  <c r="Z32" i="11" s="1"/>
  <c r="Y24" i="11" a="1"/>
  <c r="Y24" i="11" s="1"/>
  <c r="Z24" i="11" s="1" a="1"/>
  <c r="Z24" i="11" s="1"/>
  <c r="Y16" i="11" a="1"/>
  <c r="Y16" i="11" s="1"/>
  <c r="Z16" i="11" s="1" a="1"/>
  <c r="Z16" i="11" s="1"/>
  <c r="Y31" i="11" a="1"/>
  <c r="Y31" i="11" s="1"/>
  <c r="Z31" i="11" s="1" a="1"/>
  <c r="Z31" i="11" s="1"/>
  <c r="Y38" i="11" a="1"/>
  <c r="Y38" i="11" s="1"/>
  <c r="Z38" i="11" s="1" a="1"/>
  <c r="Z38" i="11" s="1"/>
  <c r="Y34" i="11" a="1"/>
  <c r="Y34" i="11" s="1"/>
  <c r="Z34" i="11" s="1" a="1"/>
  <c r="Z34" i="11" s="1"/>
  <c r="Y26" i="11" a="1"/>
  <c r="Y26" i="11" s="1"/>
  <c r="Z26" i="11" s="1" a="1"/>
  <c r="Z26" i="11" s="1"/>
  <c r="Y18" i="11" a="1"/>
  <c r="Y18" i="11" s="1"/>
  <c r="Z18" i="11" s="1" a="1"/>
  <c r="Z18" i="11" s="1"/>
  <c r="Y13" i="11" a="1"/>
  <c r="Y13" i="11" s="1"/>
  <c r="Z13" i="11" s="1" a="1"/>
  <c r="Z13" i="11" s="1"/>
  <c r="Y27" i="11" a="1"/>
  <c r="Y27" i="11" s="1"/>
  <c r="Z27" i="11" s="1" a="1"/>
  <c r="Z27" i="11" s="1"/>
  <c r="Y37" i="11" a="1"/>
  <c r="Y37" i="11" s="1"/>
  <c r="Z37" i="11" s="1" a="1"/>
  <c r="Z37" i="11" s="1"/>
  <c r="Y29" i="11" a="1"/>
  <c r="Y29" i="11" s="1"/>
  <c r="Z29" i="11" s="1" a="1"/>
  <c r="Z29" i="11" s="1"/>
  <c r="Y21" i="11" a="1"/>
  <c r="Y21" i="11" s="1"/>
  <c r="Z21" i="11" s="1" a="1"/>
  <c r="Z21" i="11" s="1"/>
  <c r="Y35" i="11" a="1"/>
  <c r="Y35" i="11" s="1"/>
  <c r="Z35" i="11" s="1" a="1"/>
  <c r="Z35" i="11" s="1"/>
  <c r="Y36" i="11" a="1"/>
  <c r="Y36" i="11" s="1"/>
  <c r="Z36" i="11" s="1" a="1"/>
  <c r="Z36" i="11" s="1"/>
  <c r="Y28" i="11" a="1"/>
  <c r="Y28" i="11" s="1"/>
  <c r="Z28" i="11" s="1" a="1"/>
  <c r="Z28" i="11" s="1"/>
  <c r="Y20" i="11" a="1"/>
  <c r="Y20" i="11" s="1"/>
  <c r="Z20" i="11" s="1" a="1"/>
  <c r="Z20" i="11" s="1"/>
  <c r="Y19" i="11" a="1"/>
  <c r="Y19" i="11" s="1"/>
  <c r="Z19" i="11" s="1" a="1"/>
  <c r="Z19" i="11" s="1"/>
  <c r="Y26" i="2" a="1"/>
  <c r="Y26" i="2" s="1"/>
  <c r="Z26" i="2" s="1" a="1"/>
  <c r="Z26" i="2" s="1"/>
  <c r="U363" i="2" a="1"/>
  <c r="U363" i="2" s="1"/>
  <c r="U362" i="2" a="1"/>
  <c r="U362" i="2" s="1"/>
  <c r="U361" i="2" a="1"/>
  <c r="U361" i="2" s="1"/>
  <c r="U360" i="2" a="1"/>
  <c r="U360" i="2" s="1"/>
  <c r="U359" i="2" a="1"/>
  <c r="U359" i="2" s="1"/>
  <c r="U358" i="2" a="1"/>
  <c r="U358" i="2" s="1"/>
  <c r="U357" i="2" a="1"/>
  <c r="U357" i="2" s="1"/>
  <c r="U356" i="2" a="1"/>
  <c r="U356" i="2" s="1"/>
  <c r="U355" i="2" a="1"/>
  <c r="U355" i="2" s="1"/>
  <c r="U354" i="2" a="1"/>
  <c r="U354" i="2" s="1"/>
  <c r="U353" i="2" a="1"/>
  <c r="U353" i="2" s="1"/>
  <c r="U352" i="2" a="1"/>
  <c r="U352" i="2" s="1"/>
  <c r="U351" i="2" a="1"/>
  <c r="U351" i="2" s="1"/>
  <c r="U350" i="2" a="1"/>
  <c r="U350" i="2" s="1"/>
  <c r="U349" i="2" a="1"/>
  <c r="U349" i="2" s="1"/>
  <c r="U348" i="2" a="1"/>
  <c r="U348" i="2" s="1"/>
  <c r="U347" i="2" a="1"/>
  <c r="U347" i="2" s="1"/>
  <c r="U346" i="2" a="1"/>
  <c r="U346" i="2" s="1"/>
  <c r="U345" i="2" a="1"/>
  <c r="U345" i="2" s="1"/>
  <c r="U344" i="2" a="1"/>
  <c r="U344" i="2" s="1"/>
  <c r="U343" i="2" a="1"/>
  <c r="U343" i="2" s="1"/>
  <c r="U342" i="2" a="1"/>
  <c r="U342" i="2" s="1"/>
  <c r="U341" i="2" a="1"/>
  <c r="U341" i="2" s="1"/>
  <c r="U340" i="2" a="1"/>
  <c r="U340" i="2" s="1"/>
  <c r="U339" i="2" a="1"/>
  <c r="U339" i="2" s="1"/>
  <c r="U338" i="2" a="1"/>
  <c r="U338" i="2" s="1"/>
  <c r="U337" i="2" a="1"/>
  <c r="U337" i="2" s="1"/>
  <c r="U336" i="2" a="1"/>
  <c r="U336" i="2" s="1"/>
  <c r="U335" i="2" a="1"/>
  <c r="U335" i="2" s="1"/>
  <c r="U334" i="2" a="1"/>
  <c r="U334" i="2" s="1"/>
  <c r="U333" i="2" a="1"/>
  <c r="U333" i="2" s="1"/>
  <c r="U332" i="2" a="1"/>
  <c r="U332" i="2" s="1"/>
  <c r="U331" i="2" a="1"/>
  <c r="U331" i="2" s="1"/>
  <c r="U330" i="2" a="1"/>
  <c r="U330" i="2" s="1"/>
  <c r="U329" i="2" a="1"/>
  <c r="U329" i="2" s="1"/>
  <c r="U328" i="2" a="1"/>
  <c r="U328" i="2" s="1"/>
  <c r="U327" i="2" a="1"/>
  <c r="U327" i="2" s="1"/>
  <c r="U326" i="2" a="1"/>
  <c r="U326" i="2" s="1"/>
  <c r="U325" i="2" a="1"/>
  <c r="U325" i="2" s="1"/>
  <c r="U324" i="2" a="1"/>
  <c r="U324" i="2" s="1"/>
  <c r="U323" i="2" a="1"/>
  <c r="U323" i="2" s="1"/>
  <c r="U322" i="2" a="1"/>
  <c r="U322" i="2" s="1"/>
  <c r="U321" i="2" a="1"/>
  <c r="U321" i="2" s="1"/>
  <c r="U320" i="2" a="1"/>
  <c r="U320" i="2" s="1"/>
  <c r="U319" i="2" a="1"/>
  <c r="U319" i="2" s="1"/>
  <c r="U318" i="2" a="1"/>
  <c r="U318" i="2" s="1"/>
  <c r="U317" i="2" a="1"/>
  <c r="U317" i="2" s="1"/>
  <c r="U316" i="2" a="1"/>
  <c r="U316" i="2" s="1"/>
  <c r="U315" i="2" a="1"/>
  <c r="U315" i="2" s="1"/>
  <c r="U314" i="2" a="1"/>
  <c r="U314" i="2" s="1"/>
  <c r="U313" i="2" a="1"/>
  <c r="U313" i="2" s="1"/>
  <c r="U312" i="2" a="1"/>
  <c r="U312" i="2" s="1"/>
  <c r="U311" i="2" a="1"/>
  <c r="U311" i="2" s="1"/>
  <c r="U310" i="2" a="1"/>
  <c r="U310" i="2" s="1"/>
  <c r="U309" i="2" a="1"/>
  <c r="U309" i="2" s="1"/>
  <c r="U308" i="2" a="1"/>
  <c r="U308" i="2" s="1"/>
  <c r="U307" i="2" a="1"/>
  <c r="U307" i="2" s="1"/>
  <c r="U306" i="2" a="1"/>
  <c r="U306" i="2" s="1"/>
  <c r="U305" i="2" a="1"/>
  <c r="U305" i="2" s="1"/>
  <c r="U304" i="2" a="1"/>
  <c r="U304" i="2" s="1"/>
  <c r="U303" i="2" a="1"/>
  <c r="U303" i="2" s="1"/>
  <c r="U302" i="2" a="1"/>
  <c r="U302" i="2" s="1"/>
  <c r="U301" i="2" a="1"/>
  <c r="U301" i="2" s="1"/>
  <c r="U300" i="2" a="1"/>
  <c r="U300" i="2" s="1"/>
  <c r="U299" i="2" a="1"/>
  <c r="U299" i="2" s="1"/>
  <c r="U298" i="2" a="1"/>
  <c r="U298" i="2" s="1"/>
  <c r="U297" i="2" a="1"/>
  <c r="U297" i="2" s="1"/>
  <c r="U296" i="2" a="1"/>
  <c r="U296" i="2" s="1"/>
  <c r="U295" i="2" a="1"/>
  <c r="U295" i="2" s="1"/>
  <c r="U294" i="2" a="1"/>
  <c r="U294" i="2" s="1"/>
  <c r="U293" i="2" a="1"/>
  <c r="U293" i="2" s="1"/>
  <c r="U292" i="2" a="1"/>
  <c r="U292" i="2" s="1"/>
  <c r="U291" i="2" a="1"/>
  <c r="U291" i="2" s="1"/>
  <c r="U290" i="2" a="1"/>
  <c r="U290" i="2" s="1"/>
  <c r="U289" i="2" a="1"/>
  <c r="U289" i="2" s="1"/>
  <c r="U288" i="2" a="1"/>
  <c r="U288" i="2" s="1"/>
  <c r="U287" i="2" a="1"/>
  <c r="U287" i="2" s="1"/>
  <c r="U286" i="2" a="1"/>
  <c r="U286" i="2" s="1"/>
  <c r="U285" i="2" a="1"/>
  <c r="U285" i="2" s="1"/>
  <c r="U284" i="2" a="1"/>
  <c r="U284" i="2" s="1"/>
  <c r="U283" i="2" a="1"/>
  <c r="U283" i="2" s="1"/>
  <c r="U282" i="2" a="1"/>
  <c r="U282" i="2" s="1"/>
  <c r="U281" i="2" a="1"/>
  <c r="U281" i="2" s="1"/>
  <c r="U280" i="2" a="1"/>
  <c r="U280" i="2" s="1"/>
  <c r="U279" i="2" a="1"/>
  <c r="U279" i="2" s="1"/>
  <c r="U278" i="2" a="1"/>
  <c r="U278" i="2" s="1"/>
  <c r="U277" i="2" a="1"/>
  <c r="U277" i="2" s="1"/>
  <c r="U276" i="2" a="1"/>
  <c r="U276" i="2" s="1"/>
  <c r="U275" i="2" a="1"/>
  <c r="U275" i="2" s="1"/>
  <c r="U274" i="2" a="1"/>
  <c r="U274" i="2" s="1"/>
  <c r="U273" i="2" a="1"/>
  <c r="U273" i="2" s="1"/>
  <c r="U272" i="2" a="1"/>
  <c r="U272" i="2" s="1"/>
  <c r="U271" i="2" a="1"/>
  <c r="U271" i="2" s="1"/>
  <c r="U270" i="2" a="1"/>
  <c r="U270" i="2" s="1"/>
  <c r="U269" i="2" a="1"/>
  <c r="U269" i="2" s="1"/>
  <c r="U268" i="2" a="1"/>
  <c r="U268" i="2" s="1"/>
  <c r="U267" i="2" a="1"/>
  <c r="U267" i="2" s="1"/>
  <c r="U266" i="2" a="1"/>
  <c r="U266" i="2" s="1"/>
  <c r="U265" i="2" a="1"/>
  <c r="U265" i="2" s="1"/>
  <c r="U264" i="2" a="1"/>
  <c r="U264" i="2" s="1"/>
  <c r="U263" i="2" a="1"/>
  <c r="U263" i="2" s="1"/>
  <c r="U262" i="2" a="1"/>
  <c r="U262" i="2" s="1"/>
  <c r="U261" i="2" a="1"/>
  <c r="U261" i="2" s="1"/>
  <c r="U260" i="2" a="1"/>
  <c r="U260" i="2" s="1"/>
  <c r="U259" i="2" a="1"/>
  <c r="U259" i="2" s="1"/>
  <c r="U258" i="2" a="1"/>
  <c r="U258" i="2" s="1"/>
  <c r="U257" i="2" a="1"/>
  <c r="U257" i="2" s="1"/>
  <c r="U256" i="2" a="1"/>
  <c r="U256" i="2" s="1"/>
  <c r="U255" i="2" a="1"/>
  <c r="U255" i="2" s="1"/>
  <c r="U254" i="2" a="1"/>
  <c r="U254" i="2" s="1"/>
  <c r="U253" i="2" a="1"/>
  <c r="U253" i="2" s="1"/>
  <c r="U252" i="2" a="1"/>
  <c r="U252" i="2" s="1"/>
  <c r="U251" i="2" a="1"/>
  <c r="U251" i="2" s="1"/>
  <c r="U250" i="2" a="1"/>
  <c r="U250" i="2" s="1"/>
  <c r="U249" i="2" a="1"/>
  <c r="U249" i="2" s="1"/>
  <c r="U248" i="2" a="1"/>
  <c r="U248" i="2" s="1"/>
  <c r="U247" i="2" a="1"/>
  <c r="U247" i="2" s="1"/>
  <c r="U246" i="2" a="1"/>
  <c r="U246" i="2" s="1"/>
  <c r="U245" i="2" a="1"/>
  <c r="U245" i="2" s="1"/>
  <c r="U244" i="2" a="1"/>
  <c r="U244" i="2" s="1"/>
  <c r="U243" i="2" a="1"/>
  <c r="U243" i="2" s="1"/>
  <c r="U242" i="2" a="1"/>
  <c r="U242" i="2" s="1"/>
  <c r="U241" i="2" a="1"/>
  <c r="U241" i="2" s="1"/>
  <c r="U240" i="2" a="1"/>
  <c r="U240" i="2" s="1"/>
  <c r="U239" i="2" a="1"/>
  <c r="U239" i="2" s="1"/>
  <c r="U238" i="2" a="1"/>
  <c r="U238" i="2" s="1"/>
  <c r="U237" i="2" a="1"/>
  <c r="U237" i="2" s="1"/>
  <c r="U236" i="2" a="1"/>
  <c r="U236" i="2" s="1"/>
  <c r="U235" i="2" a="1"/>
  <c r="U235" i="2" s="1"/>
  <c r="U234" i="2" a="1"/>
  <c r="U234" i="2" s="1"/>
  <c r="U233" i="2" a="1"/>
  <c r="U233" i="2" s="1"/>
  <c r="U232" i="2" a="1"/>
  <c r="U232" i="2" s="1"/>
  <c r="U231" i="2" a="1"/>
  <c r="U231" i="2" s="1"/>
  <c r="U230" i="2" a="1"/>
  <c r="U230" i="2" s="1"/>
  <c r="U229" i="2" a="1"/>
  <c r="U229" i="2" s="1"/>
  <c r="U228" i="2" a="1"/>
  <c r="U228" i="2" s="1"/>
  <c r="U227" i="2" a="1"/>
  <c r="U227" i="2" s="1"/>
  <c r="U226" i="2" a="1"/>
  <c r="U226" i="2" s="1"/>
  <c r="U225" i="2" a="1"/>
  <c r="U225" i="2" s="1"/>
  <c r="U224" i="2" a="1"/>
  <c r="U224" i="2" s="1"/>
  <c r="U223" i="2" a="1"/>
  <c r="U223" i="2" s="1"/>
  <c r="U222" i="2" a="1"/>
  <c r="U222" i="2" s="1"/>
  <c r="U221" i="2" a="1"/>
  <c r="U221" i="2" s="1"/>
  <c r="U220" i="2" a="1"/>
  <c r="U220" i="2" s="1"/>
  <c r="U219" i="2" a="1"/>
  <c r="U219" i="2" s="1"/>
  <c r="U218" i="2" a="1"/>
  <c r="U218" i="2" s="1"/>
  <c r="U217" i="2" a="1"/>
  <c r="U217" i="2" s="1"/>
  <c r="U216" i="2" a="1"/>
  <c r="U216" i="2" s="1"/>
  <c r="U215" i="2" a="1"/>
  <c r="U215" i="2" s="1"/>
  <c r="U214" i="2" a="1"/>
  <c r="U214" i="2" s="1"/>
  <c r="U213" i="2" a="1"/>
  <c r="U213" i="2" s="1"/>
  <c r="U212" i="2" a="1"/>
  <c r="U212" i="2" s="1"/>
  <c r="U211" i="2" a="1"/>
  <c r="U211" i="2" s="1"/>
  <c r="U210" i="2" a="1"/>
  <c r="U210" i="2" s="1"/>
  <c r="U209" i="2" a="1"/>
  <c r="U209" i="2" s="1"/>
  <c r="U208" i="2" a="1"/>
  <c r="U208" i="2" s="1"/>
  <c r="U207" i="2" a="1"/>
  <c r="U207" i="2" s="1"/>
  <c r="U206" i="2" a="1"/>
  <c r="U206" i="2" s="1"/>
  <c r="U205" i="2" a="1"/>
  <c r="U205" i="2" s="1"/>
  <c r="U204" i="2" a="1"/>
  <c r="U204" i="2" s="1"/>
  <c r="U203" i="2" a="1"/>
  <c r="U203" i="2" s="1"/>
  <c r="U202" i="2" a="1"/>
  <c r="U202" i="2" s="1"/>
  <c r="U201" i="2" a="1"/>
  <c r="U201" i="2" s="1"/>
  <c r="U200" i="2" a="1"/>
  <c r="U200" i="2" s="1"/>
  <c r="U199" i="2" a="1"/>
  <c r="U199" i="2" s="1"/>
  <c r="U198" i="2" a="1"/>
  <c r="U198" i="2" s="1"/>
  <c r="U197" i="2" a="1"/>
  <c r="U197" i="2" s="1"/>
  <c r="U196" i="2" a="1"/>
  <c r="U196" i="2" s="1"/>
  <c r="U195" i="2" a="1"/>
  <c r="U195" i="2" s="1"/>
  <c r="U194" i="2" a="1"/>
  <c r="U194" i="2" s="1"/>
  <c r="U193" i="2" a="1"/>
  <c r="U193" i="2" s="1"/>
  <c r="U192" i="2" a="1"/>
  <c r="U192" i="2" s="1"/>
  <c r="U191" i="2" a="1"/>
  <c r="U191" i="2" s="1"/>
  <c r="U190" i="2" a="1"/>
  <c r="U190" i="2" s="1"/>
  <c r="U189" i="2" a="1"/>
  <c r="U189" i="2" s="1"/>
  <c r="U188" i="2" a="1"/>
  <c r="U188" i="2" s="1"/>
  <c r="U187" i="2" a="1"/>
  <c r="U187" i="2" s="1"/>
  <c r="U186" i="2" a="1"/>
  <c r="U186" i="2" s="1"/>
  <c r="U185" i="2" a="1"/>
  <c r="U185" i="2" s="1"/>
  <c r="U184" i="2" a="1"/>
  <c r="U184" i="2" s="1"/>
  <c r="U183" i="2" a="1"/>
  <c r="U183" i="2" s="1"/>
  <c r="U182" i="2" a="1"/>
  <c r="U182" i="2" s="1"/>
  <c r="U181" i="2" a="1"/>
  <c r="U181" i="2" s="1"/>
  <c r="U180" i="2" a="1"/>
  <c r="U180" i="2" s="1"/>
  <c r="U179" i="2" a="1"/>
  <c r="U179" i="2" s="1"/>
  <c r="U178" i="2" a="1"/>
  <c r="U178" i="2" s="1"/>
  <c r="U177" i="2" a="1"/>
  <c r="U177" i="2" s="1"/>
  <c r="U176" i="2" a="1"/>
  <c r="U176" i="2" s="1"/>
  <c r="U175" i="2" a="1"/>
  <c r="U175" i="2" s="1"/>
  <c r="U174" i="2" a="1"/>
  <c r="U174" i="2" s="1"/>
  <c r="U173" i="2" a="1"/>
  <c r="U173" i="2" s="1"/>
  <c r="U172" i="2" a="1"/>
  <c r="U172" i="2" s="1"/>
  <c r="U171" i="2" a="1"/>
  <c r="U171" i="2" s="1"/>
  <c r="U170" i="2" a="1"/>
  <c r="U170" i="2" s="1"/>
  <c r="U169" i="2" a="1"/>
  <c r="U169" i="2" s="1"/>
  <c r="U168" i="2" a="1"/>
  <c r="U168" i="2" s="1"/>
  <c r="U167" i="2" a="1"/>
  <c r="U167" i="2" s="1"/>
  <c r="U166" i="2" a="1"/>
  <c r="U166" i="2" s="1"/>
  <c r="U165" i="2" a="1"/>
  <c r="U165" i="2" s="1"/>
  <c r="U157" i="2" a="1"/>
  <c r="U157" i="2" s="1"/>
  <c r="U156" i="2" a="1"/>
  <c r="U156" i="2" s="1"/>
  <c r="U155" i="2" a="1"/>
  <c r="U155" i="2" s="1"/>
  <c r="U154" i="2" a="1"/>
  <c r="U154" i="2" s="1"/>
  <c r="U153" i="2" a="1"/>
  <c r="U153" i="2" s="1"/>
  <c r="U152" i="2" a="1"/>
  <c r="U152" i="2" s="1"/>
  <c r="U151" i="2" a="1"/>
  <c r="U151" i="2" s="1"/>
  <c r="U150" i="2" a="1"/>
  <c r="U150" i="2" s="1"/>
  <c r="U149" i="2" a="1"/>
  <c r="U149" i="2" s="1"/>
  <c r="U148" i="2" a="1"/>
  <c r="U148" i="2" s="1"/>
  <c r="U147" i="2" a="1"/>
  <c r="U147" i="2" s="1"/>
  <c r="U146" i="2" a="1"/>
  <c r="U146" i="2" s="1"/>
  <c r="U145" i="2" a="1"/>
  <c r="U145" i="2" s="1"/>
  <c r="U144" i="2" a="1"/>
  <c r="U144" i="2" s="1"/>
  <c r="U143" i="2" a="1"/>
  <c r="U143" i="2" s="1"/>
  <c r="U142" i="2" a="1"/>
  <c r="U142" i="2" s="1"/>
  <c r="U141" i="2" a="1"/>
  <c r="U141" i="2" s="1"/>
  <c r="U140" i="2" a="1"/>
  <c r="U140" i="2" s="1"/>
  <c r="U139" i="2" a="1"/>
  <c r="U139" i="2" s="1"/>
  <c r="U138" i="2" a="1"/>
  <c r="U138" i="2" s="1"/>
  <c r="U137" i="2" a="1"/>
  <c r="U137" i="2" s="1"/>
  <c r="U136" i="2" a="1"/>
  <c r="U136" i="2" s="1"/>
  <c r="U135" i="2" a="1"/>
  <c r="U135" i="2" s="1"/>
  <c r="U134" i="2" a="1"/>
  <c r="U134" i="2" s="1"/>
  <c r="U133" i="2" a="1"/>
  <c r="U133" i="2" s="1"/>
  <c r="U132" i="2" a="1"/>
  <c r="U132" i="2" s="1"/>
  <c r="U131" i="2" a="1"/>
  <c r="U131" i="2" s="1"/>
  <c r="U130" i="2" a="1"/>
  <c r="U130" i="2" s="1"/>
  <c r="U129" i="2" a="1"/>
  <c r="U129" i="2" s="1"/>
  <c r="U128" i="2" a="1"/>
  <c r="U128" i="2" s="1"/>
  <c r="U127" i="2" a="1"/>
  <c r="U127" i="2" s="1"/>
  <c r="U126" i="2" a="1"/>
  <c r="U126" i="2" s="1"/>
  <c r="U125" i="2" a="1"/>
  <c r="U125" i="2" s="1"/>
  <c r="U124" i="2" a="1"/>
  <c r="U124" i="2" s="1"/>
  <c r="U123" i="2" a="1"/>
  <c r="U123" i="2" s="1"/>
  <c r="U122" i="2" a="1"/>
  <c r="U122" i="2" s="1"/>
  <c r="U121" i="2" a="1"/>
  <c r="U121" i="2" s="1"/>
  <c r="U120" i="2" a="1"/>
  <c r="U120" i="2" s="1"/>
  <c r="U119" i="2" a="1"/>
  <c r="U119" i="2" s="1"/>
  <c r="U118" i="2" a="1"/>
  <c r="U118" i="2" s="1"/>
  <c r="U117" i="2" a="1"/>
  <c r="U117" i="2" s="1"/>
  <c r="U116" i="2" a="1"/>
  <c r="U116" i="2" s="1"/>
  <c r="U115" i="2" a="1"/>
  <c r="U115" i="2" s="1"/>
  <c r="U114" i="2" a="1"/>
  <c r="U114" i="2" s="1"/>
  <c r="U113" i="2" a="1"/>
  <c r="U113" i="2" s="1"/>
  <c r="U112" i="2" a="1"/>
  <c r="U112" i="2" s="1"/>
  <c r="U111" i="2" a="1"/>
  <c r="U111" i="2" s="1"/>
  <c r="U110" i="2" a="1"/>
  <c r="U110" i="2" s="1"/>
  <c r="U109" i="2" a="1"/>
  <c r="U109" i="2" s="1"/>
  <c r="U108" i="2" a="1"/>
  <c r="U108" i="2" s="1"/>
  <c r="U107" i="2" a="1"/>
  <c r="U107" i="2" s="1"/>
  <c r="U106" i="2" a="1"/>
  <c r="U106" i="2" s="1"/>
  <c r="U105" i="2" a="1"/>
  <c r="U105" i="2" s="1"/>
  <c r="U104" i="2" a="1"/>
  <c r="U104" i="2" s="1"/>
  <c r="U103" i="2" a="1"/>
  <c r="U103" i="2" s="1"/>
  <c r="U102" i="2" a="1"/>
  <c r="U102" i="2" s="1"/>
  <c r="U101" i="2" a="1"/>
  <c r="U101" i="2" s="1"/>
  <c r="U100" i="2" a="1"/>
  <c r="U100" i="2" s="1"/>
  <c r="U99" i="2" a="1"/>
  <c r="U99" i="2" s="1"/>
  <c r="U98" i="2" a="1"/>
  <c r="U98" i="2" s="1"/>
  <c r="U97" i="2" a="1"/>
  <c r="U97" i="2" s="1"/>
  <c r="U96" i="2" a="1"/>
  <c r="U96" i="2" s="1"/>
  <c r="U95" i="2" a="1"/>
  <c r="U95" i="2" s="1"/>
  <c r="U94" i="2" a="1"/>
  <c r="U94" i="2" s="1"/>
  <c r="U93" i="2" a="1"/>
  <c r="U93" i="2" s="1"/>
  <c r="U92" i="2" a="1"/>
  <c r="U92" i="2" s="1"/>
  <c r="U91" i="2" a="1"/>
  <c r="U91" i="2" s="1"/>
  <c r="U90" i="2" a="1"/>
  <c r="U90" i="2" s="1"/>
  <c r="U89" i="2" a="1"/>
  <c r="U89" i="2" s="1"/>
  <c r="U88" i="2" a="1"/>
  <c r="U88" i="2" s="1"/>
  <c r="H155" i="11" l="1" a="1"/>
  <c r="H155" i="11" s="1"/>
  <c r="H154" i="11" a="1"/>
  <c r="H154" i="11" s="1"/>
  <c r="H153" i="11" a="1"/>
  <c r="H153" i="11" s="1"/>
  <c r="H152" i="11" a="1"/>
  <c r="H152" i="11" s="1"/>
  <c r="H151" i="11" a="1"/>
  <c r="H151" i="11" s="1"/>
  <c r="H150" i="11" a="1"/>
  <c r="H150" i="11" s="1"/>
  <c r="H149" i="11" a="1"/>
  <c r="H149" i="11" s="1"/>
  <c r="H148" i="11" a="1"/>
  <c r="H148" i="11" s="1"/>
  <c r="H147" i="11" a="1"/>
  <c r="H147" i="11" s="1"/>
  <c r="H146" i="11" a="1"/>
  <c r="H146" i="11" s="1"/>
  <c r="H145" i="11" a="1"/>
  <c r="H145" i="11" s="1"/>
  <c r="H144" i="11" a="1"/>
  <c r="H144" i="11" s="1"/>
  <c r="H143" i="11" a="1"/>
  <c r="H143" i="11" s="1"/>
  <c r="H142" i="11" a="1"/>
  <c r="H142" i="11" s="1"/>
  <c r="H141" i="11" a="1"/>
  <c r="H141" i="11" s="1"/>
  <c r="H140" i="11" a="1"/>
  <c r="H140" i="11" s="1"/>
  <c r="H139" i="11" a="1"/>
  <c r="H139" i="11" s="1"/>
  <c r="H138" i="11" a="1"/>
  <c r="H138" i="11" s="1"/>
  <c r="H137" i="11" a="1"/>
  <c r="H137" i="11" s="1"/>
  <c r="H136" i="11" a="1"/>
  <c r="H136" i="11" s="1"/>
  <c r="H135" i="11" a="1"/>
  <c r="H135" i="11" s="1"/>
  <c r="H134" i="11" a="1"/>
  <c r="H134" i="11" s="1"/>
  <c r="H133" i="11" a="1"/>
  <c r="H133" i="11" s="1"/>
  <c r="H132" i="11" a="1"/>
  <c r="H132" i="11" s="1"/>
  <c r="H131" i="11" a="1"/>
  <c r="H131" i="11" s="1"/>
  <c r="H130" i="11" a="1"/>
  <c r="H130" i="11" s="1"/>
  <c r="H129" i="11" a="1"/>
  <c r="H129" i="11" s="1"/>
  <c r="H128" i="11" a="1"/>
  <c r="H128" i="11" s="1"/>
  <c r="H127" i="11" a="1"/>
  <c r="H127" i="11" s="1"/>
  <c r="H126" i="11" a="1"/>
  <c r="H126" i="11" s="1"/>
  <c r="H125" i="11" a="1"/>
  <c r="H125" i="11" s="1"/>
  <c r="H124" i="11" a="1"/>
  <c r="H124" i="11" s="1"/>
  <c r="H123" i="11" a="1"/>
  <c r="H123" i="11" s="1"/>
  <c r="H122" i="11" a="1"/>
  <c r="H122" i="11" s="1"/>
  <c r="H121" i="11" a="1"/>
  <c r="H121" i="11" s="1"/>
  <c r="H120" i="11" a="1"/>
  <c r="H120" i="11" s="1"/>
  <c r="H119" i="11" a="1"/>
  <c r="H119" i="11" s="1"/>
  <c r="H118" i="11" a="1"/>
  <c r="H118" i="11" s="1"/>
  <c r="H117" i="11" a="1"/>
  <c r="H117" i="11" s="1"/>
  <c r="H116" i="11" a="1"/>
  <c r="H116" i="11" s="1"/>
  <c r="H115" i="11" a="1"/>
  <c r="H115" i="11" s="1"/>
  <c r="H114" i="11" a="1"/>
  <c r="H114" i="11" s="1"/>
  <c r="H79" i="11" a="1"/>
  <c r="H79" i="11" s="1"/>
  <c r="H78" i="11" a="1"/>
  <c r="H78" i="11" s="1"/>
  <c r="H77" i="11" a="1"/>
  <c r="H77" i="11" s="1"/>
  <c r="H76" i="11" a="1"/>
  <c r="H76" i="11" s="1"/>
  <c r="H75" i="11" a="1"/>
  <c r="H75" i="11" s="1"/>
  <c r="H74" i="11" a="1"/>
  <c r="H74" i="11" s="1"/>
  <c r="H73" i="11" a="1"/>
  <c r="H73" i="11" s="1"/>
  <c r="H72" i="11" a="1"/>
  <c r="H72" i="11" s="1"/>
  <c r="H71" i="11" a="1"/>
  <c r="H71" i="11" s="1"/>
  <c r="H70" i="11" a="1"/>
  <c r="H70" i="11" s="1"/>
  <c r="H69" i="11" a="1"/>
  <c r="H69" i="11" s="1"/>
  <c r="H68" i="11" a="1"/>
  <c r="H68" i="11" s="1"/>
  <c r="H67" i="11" a="1"/>
  <c r="H67" i="11" s="1"/>
  <c r="H66" i="11" a="1"/>
  <c r="H66" i="11" s="1"/>
  <c r="H65" i="11" a="1"/>
  <c r="H65" i="11" s="1"/>
  <c r="H64" i="11" a="1"/>
  <c r="H64" i="11" s="1"/>
  <c r="H63" i="11" a="1"/>
  <c r="H63" i="11" s="1"/>
  <c r="H62" i="11" a="1"/>
  <c r="H62" i="11" s="1"/>
  <c r="H61" i="11" a="1"/>
  <c r="H61" i="11" s="1"/>
  <c r="H60" i="11" a="1"/>
  <c r="H60" i="11" s="1"/>
  <c r="H59" i="11" a="1"/>
  <c r="H59" i="11" s="1"/>
  <c r="H58" i="11" a="1"/>
  <c r="H58" i="11" s="1"/>
  <c r="H57" i="11" a="1"/>
  <c r="H57" i="11" s="1"/>
  <c r="H56" i="11" a="1"/>
  <c r="H56" i="11" s="1"/>
  <c r="H55" i="11" a="1"/>
  <c r="H55" i="11" s="1"/>
  <c r="H54" i="11" a="1"/>
  <c r="H54" i="11" s="1"/>
  <c r="H53" i="11" a="1"/>
  <c r="H53" i="11" s="1"/>
  <c r="H52" i="11" a="1"/>
  <c r="H52" i="11" s="1"/>
  <c r="H51" i="11" a="1"/>
  <c r="H51" i="11" s="1"/>
  <c r="H50" i="11" a="1"/>
  <c r="H50" i="11" s="1"/>
  <c r="H49" i="11" a="1"/>
  <c r="H49" i="11" s="1"/>
  <c r="H48" i="11" a="1"/>
  <c r="H48" i="11" s="1"/>
  <c r="H47" i="11" a="1"/>
  <c r="H47" i="11" s="1"/>
  <c r="H46" i="11" a="1"/>
  <c r="H46" i="11" s="1"/>
  <c r="H45" i="11" a="1"/>
  <c r="H45" i="11" s="1"/>
  <c r="H44" i="11" a="1"/>
  <c r="H44" i="11" s="1"/>
  <c r="H43" i="11" a="1"/>
  <c r="H43" i="11" s="1"/>
  <c r="H42" i="11" a="1"/>
  <c r="H42" i="11" s="1"/>
  <c r="H41" i="11" a="1"/>
  <c r="H41" i="11" s="1"/>
  <c r="H40" i="11" a="1"/>
  <c r="H40" i="11" s="1"/>
  <c r="AD365" i="11"/>
  <c r="AC365" i="11"/>
  <c r="AB365" i="11"/>
  <c r="AA365" i="11"/>
  <c r="Z365" i="11"/>
  <c r="Y365" i="11"/>
  <c r="X365" i="11"/>
  <c r="W365" i="11"/>
  <c r="V365" i="11"/>
  <c r="U365" i="11"/>
  <c r="T365" i="11"/>
  <c r="S365" i="11"/>
  <c r="R365" i="11"/>
  <c r="Q365" i="11"/>
  <c r="P365" i="11"/>
  <c r="O365" i="11"/>
  <c r="N365" i="11"/>
  <c r="M365" i="11"/>
  <c r="L365" i="11"/>
  <c r="K365" i="11"/>
  <c r="J365" i="11"/>
  <c r="I365" i="11"/>
  <c r="H363" i="11" a="1"/>
  <c r="H363" i="11" s="1"/>
  <c r="B363" i="11"/>
  <c r="H362" i="11" a="1"/>
  <c r="H362" i="11" s="1"/>
  <c r="B362" i="11"/>
  <c r="H361" i="11" a="1"/>
  <c r="H361" i="11" s="1"/>
  <c r="B361" i="11"/>
  <c r="H360" i="11" a="1"/>
  <c r="H360" i="11" s="1"/>
  <c r="B360" i="11"/>
  <c r="H359" i="11" a="1"/>
  <c r="H359" i="11" s="1"/>
  <c r="B359" i="11"/>
  <c r="H358" i="11" a="1"/>
  <c r="H358" i="11" s="1"/>
  <c r="B358" i="11"/>
  <c r="H357" i="11" a="1"/>
  <c r="H357" i="11" s="1"/>
  <c r="B357" i="11"/>
  <c r="H356" i="11" a="1"/>
  <c r="H356" i="11" s="1"/>
  <c r="B356" i="11"/>
  <c r="H355" i="11" a="1"/>
  <c r="H355" i="11" s="1"/>
  <c r="B355" i="11"/>
  <c r="H354" i="11" a="1"/>
  <c r="H354" i="11" s="1"/>
  <c r="B354" i="11"/>
  <c r="H353" i="11" a="1"/>
  <c r="H353" i="11" s="1"/>
  <c r="B353" i="11"/>
  <c r="H352" i="11" a="1"/>
  <c r="H352" i="11" s="1"/>
  <c r="B352" i="11"/>
  <c r="H351" i="11" a="1"/>
  <c r="H351" i="11" s="1"/>
  <c r="B351" i="11"/>
  <c r="H350" i="11" a="1"/>
  <c r="H350" i="11" s="1"/>
  <c r="B350" i="11"/>
  <c r="H349" i="11" a="1"/>
  <c r="H349" i="11" s="1"/>
  <c r="B349" i="11"/>
  <c r="H348" i="11" a="1"/>
  <c r="H348" i="11" s="1"/>
  <c r="B348" i="11"/>
  <c r="H347" i="11" a="1"/>
  <c r="H347" i="11" s="1"/>
  <c r="B347" i="11"/>
  <c r="H346" i="11" a="1"/>
  <c r="H346" i="11" s="1"/>
  <c r="B346" i="11"/>
  <c r="H345" i="11" a="1"/>
  <c r="H345" i="11" s="1"/>
  <c r="B345" i="11"/>
  <c r="H344" i="11" a="1"/>
  <c r="H344" i="11" s="1"/>
  <c r="B344" i="11"/>
  <c r="H343" i="11" a="1"/>
  <c r="H343" i="11" s="1"/>
  <c r="B343" i="11"/>
  <c r="H342" i="11" a="1"/>
  <c r="H342" i="11" s="1"/>
  <c r="B342" i="11"/>
  <c r="H341" i="11" a="1"/>
  <c r="H341" i="11" s="1"/>
  <c r="B341" i="11"/>
  <c r="H340" i="11" a="1"/>
  <c r="H340" i="11" s="1"/>
  <c r="B340" i="11"/>
  <c r="H339" i="11" a="1"/>
  <c r="H339" i="11" s="1"/>
  <c r="B339" i="11"/>
  <c r="H338" i="11" a="1"/>
  <c r="H338" i="11" s="1"/>
  <c r="B338" i="11"/>
  <c r="H337" i="11" a="1"/>
  <c r="H337" i="11" s="1"/>
  <c r="B337" i="11"/>
  <c r="H336" i="11" a="1"/>
  <c r="H336" i="11" s="1"/>
  <c r="B336" i="11"/>
  <c r="H335" i="11" a="1"/>
  <c r="H335" i="11" s="1"/>
  <c r="B335" i="11"/>
  <c r="H334" i="11" a="1"/>
  <c r="H334" i="11" s="1"/>
  <c r="B334" i="11"/>
  <c r="H333" i="11" a="1"/>
  <c r="H333" i="11" s="1"/>
  <c r="B333" i="11"/>
  <c r="H332" i="11" a="1"/>
  <c r="H332" i="11" s="1"/>
  <c r="B332" i="11"/>
  <c r="H331" i="11" a="1"/>
  <c r="H331" i="11" s="1"/>
  <c r="B331" i="11"/>
  <c r="H330" i="11" a="1"/>
  <c r="H330" i="11" s="1"/>
  <c r="B330" i="11"/>
  <c r="H329" i="11" a="1"/>
  <c r="H329" i="11" s="1"/>
  <c r="B329" i="11"/>
  <c r="H328" i="11" a="1"/>
  <c r="H328" i="11" s="1"/>
  <c r="B328" i="11"/>
  <c r="H327" i="11" a="1"/>
  <c r="H327" i="11" s="1"/>
  <c r="B327" i="11"/>
  <c r="H326" i="11" a="1"/>
  <c r="H326" i="11" s="1"/>
  <c r="B326" i="11"/>
  <c r="H325" i="11" a="1"/>
  <c r="H325" i="11" s="1"/>
  <c r="B325" i="11"/>
  <c r="H324" i="11" a="1"/>
  <c r="H324" i="11" s="1"/>
  <c r="B324" i="11"/>
  <c r="H323" i="11" a="1"/>
  <c r="H323" i="11" s="1"/>
  <c r="B323" i="11"/>
  <c r="H322" i="11" a="1"/>
  <c r="H322" i="11" s="1"/>
  <c r="B322" i="11"/>
  <c r="H321" i="11" a="1"/>
  <c r="H321" i="11" s="1"/>
  <c r="B321" i="11"/>
  <c r="H320" i="11" a="1"/>
  <c r="H320" i="11" s="1"/>
  <c r="B320" i="11"/>
  <c r="H319" i="11" a="1"/>
  <c r="H319" i="11" s="1"/>
  <c r="B319" i="11"/>
  <c r="H318" i="11" a="1"/>
  <c r="H318" i="11" s="1"/>
  <c r="B318" i="11"/>
  <c r="H317" i="11" a="1"/>
  <c r="H317" i="11" s="1"/>
  <c r="B317" i="11"/>
  <c r="H316" i="11" a="1"/>
  <c r="H316" i="11" s="1"/>
  <c r="B316" i="11"/>
  <c r="H315" i="11" a="1"/>
  <c r="H315" i="11" s="1"/>
  <c r="B315" i="11"/>
  <c r="H314" i="11" a="1"/>
  <c r="H314" i="11" s="1"/>
  <c r="B314" i="11"/>
  <c r="H313" i="11" a="1"/>
  <c r="H313" i="11" s="1"/>
  <c r="B313" i="11"/>
  <c r="H312" i="11" a="1"/>
  <c r="H312" i="11" s="1"/>
  <c r="B312" i="11"/>
  <c r="H311" i="11" a="1"/>
  <c r="H311" i="11" s="1"/>
  <c r="B311" i="11"/>
  <c r="H310" i="11" a="1"/>
  <c r="H310" i="11" s="1"/>
  <c r="B310" i="11"/>
  <c r="H309" i="11" a="1"/>
  <c r="H309" i="11" s="1"/>
  <c r="B309" i="11"/>
  <c r="H308" i="11" a="1"/>
  <c r="H308" i="11" s="1"/>
  <c r="B308" i="11"/>
  <c r="H307" i="11" a="1"/>
  <c r="H307" i="11" s="1"/>
  <c r="B307" i="11"/>
  <c r="H306" i="11" a="1"/>
  <c r="H306" i="11" s="1"/>
  <c r="B306" i="11"/>
  <c r="H305" i="11" a="1"/>
  <c r="H305" i="11" s="1"/>
  <c r="B305" i="11"/>
  <c r="H304" i="11" a="1"/>
  <c r="H304" i="11" s="1"/>
  <c r="B304" i="11"/>
  <c r="H303" i="11" a="1"/>
  <c r="H303" i="11" s="1"/>
  <c r="B303" i="11"/>
  <c r="H302" i="11" a="1"/>
  <c r="H302" i="11" s="1"/>
  <c r="B302" i="11"/>
  <c r="H301" i="11" a="1"/>
  <c r="H301" i="11" s="1"/>
  <c r="B301" i="11"/>
  <c r="H300" i="11" a="1"/>
  <c r="H300" i="11" s="1"/>
  <c r="B300" i="11"/>
  <c r="H299" i="11" a="1"/>
  <c r="H299" i="11" s="1"/>
  <c r="B299" i="11"/>
  <c r="H298" i="11" a="1"/>
  <c r="H298" i="11" s="1"/>
  <c r="B298" i="11"/>
  <c r="H297" i="11" a="1"/>
  <c r="H297" i="11" s="1"/>
  <c r="B297" i="11"/>
  <c r="H296" i="11" a="1"/>
  <c r="H296" i="11" s="1"/>
  <c r="B296" i="11"/>
  <c r="H295" i="11" a="1"/>
  <c r="H295" i="11" s="1"/>
  <c r="B295" i="11"/>
  <c r="H294" i="11" a="1"/>
  <c r="H294" i="11" s="1"/>
  <c r="B294" i="11"/>
  <c r="H293" i="11" a="1"/>
  <c r="H293" i="11" s="1"/>
  <c r="B293" i="11"/>
  <c r="H292" i="11" a="1"/>
  <c r="H292" i="11" s="1"/>
  <c r="B292" i="11"/>
  <c r="H291" i="11" a="1"/>
  <c r="H291" i="11" s="1"/>
  <c r="B291" i="11"/>
  <c r="H290" i="11" a="1"/>
  <c r="H290" i="11" s="1"/>
  <c r="B290" i="11"/>
  <c r="H289" i="11" a="1"/>
  <c r="H289" i="11" s="1"/>
  <c r="B289" i="11"/>
  <c r="H288" i="11" a="1"/>
  <c r="H288" i="11" s="1"/>
  <c r="B288" i="11"/>
  <c r="H287" i="11" a="1"/>
  <c r="H287" i="11" s="1"/>
  <c r="B287" i="11"/>
  <c r="H286" i="11" a="1"/>
  <c r="H286" i="11" s="1"/>
  <c r="B286" i="11"/>
  <c r="H285" i="11" a="1"/>
  <c r="H285" i="11" s="1"/>
  <c r="B285" i="11"/>
  <c r="H284" i="11" a="1"/>
  <c r="H284" i="11" s="1"/>
  <c r="B284" i="11"/>
  <c r="H283" i="11" a="1"/>
  <c r="H283" i="11" s="1"/>
  <c r="B283" i="11"/>
  <c r="H282" i="11" a="1"/>
  <c r="H282" i="11" s="1"/>
  <c r="B282" i="11"/>
  <c r="H281" i="11" a="1"/>
  <c r="H281" i="11" s="1"/>
  <c r="B281" i="11"/>
  <c r="H280" i="11" a="1"/>
  <c r="H280" i="11" s="1"/>
  <c r="B280" i="11"/>
  <c r="H279" i="11" a="1"/>
  <c r="H279" i="11" s="1"/>
  <c r="B279" i="11"/>
  <c r="H278" i="11" a="1"/>
  <c r="H278" i="11" s="1"/>
  <c r="B278" i="11"/>
  <c r="H277" i="11" a="1"/>
  <c r="H277" i="11" s="1"/>
  <c r="B277" i="11"/>
  <c r="H276" i="11" a="1"/>
  <c r="H276" i="11" s="1"/>
  <c r="B276" i="11"/>
  <c r="H275" i="11" a="1"/>
  <c r="H275" i="11" s="1"/>
  <c r="B275" i="11"/>
  <c r="H274" i="11" a="1"/>
  <c r="H274" i="11" s="1"/>
  <c r="B274" i="11"/>
  <c r="H273" i="11" a="1"/>
  <c r="H273" i="11" s="1"/>
  <c r="B273" i="11"/>
  <c r="H272" i="11" a="1"/>
  <c r="H272" i="11" s="1"/>
  <c r="B272" i="11"/>
  <c r="H271" i="11" a="1"/>
  <c r="H271" i="11" s="1"/>
  <c r="B271" i="11"/>
  <c r="H270" i="11" a="1"/>
  <c r="H270" i="11" s="1"/>
  <c r="B270" i="11"/>
  <c r="H269" i="11" a="1"/>
  <c r="H269" i="11" s="1"/>
  <c r="B269" i="11"/>
  <c r="H268" i="11" a="1"/>
  <c r="H268" i="11" s="1"/>
  <c r="B268" i="11"/>
  <c r="H267" i="11" a="1"/>
  <c r="H267" i="11" s="1"/>
  <c r="B267" i="11"/>
  <c r="H266" i="11" a="1"/>
  <c r="H266" i="11" s="1"/>
  <c r="B266" i="11"/>
  <c r="H265" i="11" a="1"/>
  <c r="H265" i="11" s="1"/>
  <c r="B265" i="11"/>
  <c r="H264" i="11" a="1"/>
  <c r="H264" i="11" s="1"/>
  <c r="B264" i="11"/>
  <c r="H263" i="11" a="1"/>
  <c r="H263" i="11" s="1"/>
  <c r="B263" i="11"/>
  <c r="H262" i="11" a="1"/>
  <c r="H262" i="11" s="1"/>
  <c r="B262" i="11"/>
  <c r="H261" i="11" a="1"/>
  <c r="H261" i="11" s="1"/>
  <c r="B261" i="11"/>
  <c r="H260" i="11" a="1"/>
  <c r="H260" i="11" s="1"/>
  <c r="B260" i="11"/>
  <c r="H259" i="11" a="1"/>
  <c r="H259" i="11" s="1"/>
  <c r="B259" i="11"/>
  <c r="H258" i="11" a="1"/>
  <c r="H258" i="11" s="1"/>
  <c r="B258" i="11"/>
  <c r="H257" i="11" a="1"/>
  <c r="H257" i="11" s="1"/>
  <c r="B257" i="11"/>
  <c r="H256" i="11" a="1"/>
  <c r="H256" i="11" s="1"/>
  <c r="B256" i="11"/>
  <c r="H255" i="11" a="1"/>
  <c r="H255" i="11" s="1"/>
  <c r="B255" i="11"/>
  <c r="H254" i="11" a="1"/>
  <c r="H254" i="11" s="1"/>
  <c r="B254" i="11"/>
  <c r="H253" i="11" a="1"/>
  <c r="H253" i="11" s="1"/>
  <c r="B253" i="11"/>
  <c r="H252" i="11" a="1"/>
  <c r="H252" i="11" s="1"/>
  <c r="B252" i="11"/>
  <c r="H251" i="11" a="1"/>
  <c r="H251" i="11" s="1"/>
  <c r="B251" i="11"/>
  <c r="H250" i="11" a="1"/>
  <c r="H250" i="11" s="1"/>
  <c r="B250" i="11"/>
  <c r="H249" i="11" a="1"/>
  <c r="H249" i="11" s="1"/>
  <c r="B249" i="11"/>
  <c r="H248" i="11" a="1"/>
  <c r="H248" i="11" s="1"/>
  <c r="B248" i="11"/>
  <c r="H247" i="11" a="1"/>
  <c r="H247" i="11" s="1"/>
  <c r="B247" i="11"/>
  <c r="H246" i="11" a="1"/>
  <c r="H246" i="11" s="1"/>
  <c r="B246" i="11"/>
  <c r="H245" i="11" a="1"/>
  <c r="H245" i="11" s="1"/>
  <c r="B245" i="11"/>
  <c r="H244" i="11" a="1"/>
  <c r="H244" i="11" s="1"/>
  <c r="B244" i="11"/>
  <c r="H243" i="11" a="1"/>
  <c r="H243" i="11" s="1"/>
  <c r="B243" i="11"/>
  <c r="H242" i="11" a="1"/>
  <c r="H242" i="11" s="1"/>
  <c r="B242" i="11"/>
  <c r="H241" i="11" a="1"/>
  <c r="H241" i="11" s="1"/>
  <c r="B241" i="11"/>
  <c r="H240" i="11" a="1"/>
  <c r="H240" i="11" s="1"/>
  <c r="B240" i="11"/>
  <c r="H239" i="11" a="1"/>
  <c r="H239" i="11" s="1"/>
  <c r="B239" i="11"/>
  <c r="H238" i="11" a="1"/>
  <c r="H238" i="11" s="1"/>
  <c r="B238" i="11"/>
  <c r="H237" i="11" a="1"/>
  <c r="H237" i="11" s="1"/>
  <c r="B237" i="11"/>
  <c r="H236" i="11" a="1"/>
  <c r="H236" i="11" s="1"/>
  <c r="B236" i="11"/>
  <c r="H235" i="11" a="1"/>
  <c r="H235" i="11" s="1"/>
  <c r="B235" i="11"/>
  <c r="H234" i="11" a="1"/>
  <c r="H234" i="11" s="1"/>
  <c r="B234" i="11"/>
  <c r="H233" i="11" a="1"/>
  <c r="H233" i="11" s="1"/>
  <c r="B233" i="11"/>
  <c r="H232" i="11" a="1"/>
  <c r="H232" i="11" s="1"/>
  <c r="B232" i="11"/>
  <c r="H231" i="11" a="1"/>
  <c r="H231" i="11" s="1"/>
  <c r="B231" i="11"/>
  <c r="H230" i="11" a="1"/>
  <c r="H230" i="11" s="1"/>
  <c r="B230" i="11"/>
  <c r="H229" i="11" a="1"/>
  <c r="H229" i="11" s="1"/>
  <c r="B229" i="11"/>
  <c r="H228" i="11" a="1"/>
  <c r="H228" i="11" s="1"/>
  <c r="B228" i="11"/>
  <c r="H227" i="11" a="1"/>
  <c r="H227" i="11" s="1"/>
  <c r="B227" i="11"/>
  <c r="H226" i="11" a="1"/>
  <c r="H226" i="11" s="1"/>
  <c r="B226" i="11"/>
  <c r="H225" i="11" a="1"/>
  <c r="H225" i="11" s="1"/>
  <c r="B225" i="11"/>
  <c r="H224" i="11" a="1"/>
  <c r="H224" i="11" s="1"/>
  <c r="B224" i="11"/>
  <c r="H223" i="11" a="1"/>
  <c r="H223" i="11" s="1"/>
  <c r="B223" i="11"/>
  <c r="H222" i="11" a="1"/>
  <c r="H222" i="11" s="1"/>
  <c r="B222" i="11"/>
  <c r="H221" i="11" a="1"/>
  <c r="H221" i="11" s="1"/>
  <c r="B221" i="11"/>
  <c r="H220" i="11" a="1"/>
  <c r="H220" i="11" s="1"/>
  <c r="B220" i="11"/>
  <c r="H219" i="11" a="1"/>
  <c r="H219" i="11" s="1"/>
  <c r="B219" i="11"/>
  <c r="H218" i="11" a="1"/>
  <c r="H218" i="11" s="1"/>
  <c r="B218" i="11"/>
  <c r="H217" i="11" a="1"/>
  <c r="H217" i="11" s="1"/>
  <c r="B217" i="11"/>
  <c r="H216" i="11" a="1"/>
  <c r="H216" i="11" s="1"/>
  <c r="B216" i="11"/>
  <c r="H215" i="11" a="1"/>
  <c r="H215" i="11" s="1"/>
  <c r="B215" i="11"/>
  <c r="H214" i="11" a="1"/>
  <c r="H214" i="11" s="1"/>
  <c r="B214" i="11"/>
  <c r="H213" i="11" a="1"/>
  <c r="H213" i="11" s="1"/>
  <c r="B213" i="11"/>
  <c r="H212" i="11" a="1"/>
  <c r="H212" i="11" s="1"/>
  <c r="B212" i="11"/>
  <c r="H211" i="11" a="1"/>
  <c r="H211" i="11" s="1"/>
  <c r="B211" i="11"/>
  <c r="H210" i="11" a="1"/>
  <c r="H210" i="11" s="1"/>
  <c r="B210" i="11"/>
  <c r="H209" i="11" a="1"/>
  <c r="H209" i="11" s="1"/>
  <c r="B209" i="11"/>
  <c r="H208" i="11" a="1"/>
  <c r="H208" i="11" s="1"/>
  <c r="B208" i="11"/>
  <c r="H207" i="11" a="1"/>
  <c r="H207" i="11" s="1"/>
  <c r="B207" i="11"/>
  <c r="H206" i="11" a="1"/>
  <c r="H206" i="11" s="1"/>
  <c r="B206" i="11"/>
  <c r="H205" i="11" a="1"/>
  <c r="H205" i="11" s="1"/>
  <c r="B205" i="11"/>
  <c r="H204" i="11" a="1"/>
  <c r="H204" i="11" s="1"/>
  <c r="B204" i="11"/>
  <c r="H203" i="11" a="1"/>
  <c r="H203" i="11" s="1"/>
  <c r="B203" i="11"/>
  <c r="H202" i="11" a="1"/>
  <c r="H202" i="11" s="1"/>
  <c r="B202" i="11"/>
  <c r="H201" i="11" a="1"/>
  <c r="H201" i="11" s="1"/>
  <c r="B201" i="11"/>
  <c r="H200" i="11" a="1"/>
  <c r="H200" i="11" s="1"/>
  <c r="B200" i="11"/>
  <c r="H199" i="11" a="1"/>
  <c r="H199" i="11" s="1"/>
  <c r="B199" i="11"/>
  <c r="H198" i="11" a="1"/>
  <c r="H198" i="11" s="1"/>
  <c r="B198" i="11"/>
  <c r="H197" i="11" a="1"/>
  <c r="H197" i="11" s="1"/>
  <c r="B197" i="11"/>
  <c r="H196" i="11" a="1"/>
  <c r="H196" i="11" s="1"/>
  <c r="B196" i="11"/>
  <c r="H195" i="11" a="1"/>
  <c r="H195" i="11" s="1"/>
  <c r="B195" i="11"/>
  <c r="H194" i="11" a="1"/>
  <c r="H194" i="11" s="1"/>
  <c r="B194" i="11"/>
  <c r="H193" i="11" a="1"/>
  <c r="H193" i="11" s="1"/>
  <c r="B193" i="11"/>
  <c r="H192" i="11" a="1"/>
  <c r="H192" i="11" s="1"/>
  <c r="B192" i="11"/>
  <c r="H191" i="11" a="1"/>
  <c r="H191" i="11" s="1"/>
  <c r="B191" i="11"/>
  <c r="H190" i="11" a="1"/>
  <c r="H190" i="11" s="1"/>
  <c r="B190" i="11"/>
  <c r="H189" i="11" a="1"/>
  <c r="H189" i="11" s="1"/>
  <c r="B189" i="11"/>
  <c r="H188" i="11" a="1"/>
  <c r="H188" i="11" s="1"/>
  <c r="B188" i="11"/>
  <c r="H187" i="11" a="1"/>
  <c r="H187" i="11" s="1"/>
  <c r="B187" i="11"/>
  <c r="H186" i="11" a="1"/>
  <c r="H186" i="11" s="1"/>
  <c r="B186" i="11"/>
  <c r="H185" i="11" a="1"/>
  <c r="H185" i="11" s="1"/>
  <c r="B185" i="11"/>
  <c r="H184" i="11" a="1"/>
  <c r="H184" i="11" s="1"/>
  <c r="B184" i="11"/>
  <c r="H183" i="11" a="1"/>
  <c r="H183" i="11" s="1"/>
  <c r="B183" i="11"/>
  <c r="H182" i="11" a="1"/>
  <c r="H182" i="11" s="1"/>
  <c r="B182" i="11"/>
  <c r="H181" i="11" a="1"/>
  <c r="H181" i="11" s="1"/>
  <c r="B181" i="11"/>
  <c r="H180" i="11" a="1"/>
  <c r="H180" i="11" s="1"/>
  <c r="B180" i="11"/>
  <c r="H179" i="11" a="1"/>
  <c r="H179" i="11" s="1"/>
  <c r="B179" i="11"/>
  <c r="H178" i="11" a="1"/>
  <c r="H178" i="11" s="1"/>
  <c r="B178" i="11"/>
  <c r="H177" i="11" a="1"/>
  <c r="H177" i="11" s="1"/>
  <c r="B177" i="11"/>
  <c r="H176" i="11" a="1"/>
  <c r="H176" i="11" s="1"/>
  <c r="B176" i="11"/>
  <c r="H175" i="11" a="1"/>
  <c r="H175" i="11" s="1"/>
  <c r="B175" i="11"/>
  <c r="H174" i="11" a="1"/>
  <c r="H174" i="11" s="1"/>
  <c r="B174" i="11"/>
  <c r="H173" i="11" a="1"/>
  <c r="H173" i="11" s="1"/>
  <c r="B173" i="11"/>
  <c r="H172" i="11" a="1"/>
  <c r="H172" i="11" s="1"/>
  <c r="B172" i="11"/>
  <c r="H171" i="11" a="1"/>
  <c r="H171" i="11" s="1"/>
  <c r="B171" i="11"/>
  <c r="H170" i="11" a="1"/>
  <c r="H170" i="11" s="1"/>
  <c r="B170" i="11"/>
  <c r="H169" i="11" a="1"/>
  <c r="H169" i="11" s="1"/>
  <c r="B169" i="11"/>
  <c r="H168" i="11" a="1"/>
  <c r="H168" i="11" s="1"/>
  <c r="B168" i="11"/>
  <c r="H167" i="11" a="1"/>
  <c r="H167" i="11" s="1"/>
  <c r="B167" i="11"/>
  <c r="H166" i="11" a="1"/>
  <c r="H166" i="11" s="1"/>
  <c r="B166" i="11"/>
  <c r="H165" i="11" a="1"/>
  <c r="H165" i="11" s="1"/>
  <c r="B165" i="11"/>
  <c r="H164" i="11" a="1"/>
  <c r="H164" i="11" s="1"/>
  <c r="B164" i="11"/>
  <c r="Z159" i="11"/>
  <c r="U159" i="11"/>
  <c r="S159" i="11"/>
  <c r="Q159" i="11"/>
  <c r="P159" i="11"/>
  <c r="O159" i="11"/>
  <c r="N159" i="11"/>
  <c r="M159" i="11"/>
  <c r="J159" i="11"/>
  <c r="I159" i="11"/>
  <c r="B157" i="11"/>
  <c r="B156" i="11"/>
  <c r="G155" i="11" a="1"/>
  <c r="G155" i="11" s="1"/>
  <c r="E155" i="11" a="1"/>
  <c r="E155" i="11" s="1"/>
  <c r="D155" i="11" a="1"/>
  <c r="D155" i="11" s="1"/>
  <c r="B155" i="11"/>
  <c r="G154" i="11" a="1"/>
  <c r="G154" i="11" s="1"/>
  <c r="E154" i="11" a="1"/>
  <c r="E154" i="11" s="1"/>
  <c r="D154" i="11" a="1"/>
  <c r="D154" i="11" s="1"/>
  <c r="B154" i="11"/>
  <c r="G153" i="11" a="1"/>
  <c r="G153" i="11" s="1"/>
  <c r="E153" i="11" a="1"/>
  <c r="E153" i="11" s="1"/>
  <c r="D153" i="11" a="1"/>
  <c r="D153" i="11" s="1"/>
  <c r="B153" i="11"/>
  <c r="G152" i="11" a="1"/>
  <c r="G152" i="11" s="1"/>
  <c r="E152" i="11" a="1"/>
  <c r="E152" i="11" s="1"/>
  <c r="D152" i="11" a="1"/>
  <c r="D152" i="11" s="1"/>
  <c r="B152" i="11"/>
  <c r="G151" i="11" a="1"/>
  <c r="G151" i="11" s="1"/>
  <c r="E151" i="11" a="1"/>
  <c r="E151" i="11" s="1"/>
  <c r="D151" i="11" a="1"/>
  <c r="D151" i="11" s="1"/>
  <c r="B151" i="11"/>
  <c r="G150" i="11" a="1"/>
  <c r="G150" i="11" s="1"/>
  <c r="E150" i="11" a="1"/>
  <c r="E150" i="11" s="1"/>
  <c r="D150" i="11" a="1"/>
  <c r="D150" i="11" s="1"/>
  <c r="B150" i="11"/>
  <c r="G149" i="11" a="1"/>
  <c r="G149" i="11" s="1"/>
  <c r="E149" i="11" a="1"/>
  <c r="E149" i="11" s="1"/>
  <c r="D149" i="11" a="1"/>
  <c r="D149" i="11" s="1"/>
  <c r="B149" i="11"/>
  <c r="G148" i="11" a="1"/>
  <c r="G148" i="11" s="1"/>
  <c r="E148" i="11" a="1"/>
  <c r="E148" i="11" s="1"/>
  <c r="D148" i="11" a="1"/>
  <c r="D148" i="11" s="1"/>
  <c r="B148" i="11"/>
  <c r="G147" i="11" a="1"/>
  <c r="G147" i="11" s="1"/>
  <c r="E147" i="11" a="1"/>
  <c r="E147" i="11" s="1"/>
  <c r="D147" i="11" a="1"/>
  <c r="D147" i="11" s="1"/>
  <c r="B147" i="11"/>
  <c r="G146" i="11" a="1"/>
  <c r="G146" i="11" s="1"/>
  <c r="E146" i="11" a="1"/>
  <c r="E146" i="11" s="1"/>
  <c r="D146" i="11" a="1"/>
  <c r="D146" i="11" s="1"/>
  <c r="B146" i="11"/>
  <c r="G145" i="11" a="1"/>
  <c r="G145" i="11" s="1"/>
  <c r="E145" i="11" a="1"/>
  <c r="E145" i="11" s="1"/>
  <c r="D145" i="11" a="1"/>
  <c r="D145" i="11" s="1"/>
  <c r="B145" i="11"/>
  <c r="G144" i="11" a="1"/>
  <c r="G144" i="11" s="1"/>
  <c r="E144" i="11" a="1"/>
  <c r="E144" i="11" s="1"/>
  <c r="D144" i="11" a="1"/>
  <c r="D144" i="11" s="1"/>
  <c r="B144" i="11"/>
  <c r="G143" i="11" a="1"/>
  <c r="G143" i="11" s="1"/>
  <c r="E143" i="11" a="1"/>
  <c r="E143" i="11" s="1"/>
  <c r="D143" i="11" a="1"/>
  <c r="D143" i="11" s="1"/>
  <c r="B143" i="11"/>
  <c r="G142" i="11" a="1"/>
  <c r="G142" i="11" s="1"/>
  <c r="E142" i="11" a="1"/>
  <c r="E142" i="11" s="1"/>
  <c r="D142" i="11" a="1"/>
  <c r="D142" i="11" s="1"/>
  <c r="B142" i="11"/>
  <c r="G141" i="11" a="1"/>
  <c r="G141" i="11" s="1"/>
  <c r="E141" i="11" a="1"/>
  <c r="E141" i="11" s="1"/>
  <c r="D141" i="11" a="1"/>
  <c r="D141" i="11" s="1"/>
  <c r="B141" i="11"/>
  <c r="G140" i="11" a="1"/>
  <c r="G140" i="11" s="1"/>
  <c r="E140" i="11" a="1"/>
  <c r="E140" i="11" s="1"/>
  <c r="D140" i="11" a="1"/>
  <c r="D140" i="11" s="1"/>
  <c r="B140" i="11"/>
  <c r="G139" i="11" a="1"/>
  <c r="G139" i="11" s="1"/>
  <c r="E139" i="11" a="1"/>
  <c r="E139" i="11" s="1"/>
  <c r="D139" i="11" a="1"/>
  <c r="D139" i="11" s="1"/>
  <c r="B139" i="11"/>
  <c r="G138" i="11" a="1"/>
  <c r="G138" i="11" s="1"/>
  <c r="E138" i="11" a="1"/>
  <c r="E138" i="11" s="1"/>
  <c r="D138" i="11" a="1"/>
  <c r="D138" i="11" s="1"/>
  <c r="B138" i="11"/>
  <c r="G137" i="11" a="1"/>
  <c r="G137" i="11" s="1"/>
  <c r="E137" i="11" a="1"/>
  <c r="E137" i="11" s="1"/>
  <c r="D137" i="11" a="1"/>
  <c r="D137" i="11" s="1"/>
  <c r="B137" i="11"/>
  <c r="G136" i="11" a="1"/>
  <c r="G136" i="11" s="1"/>
  <c r="E136" i="11" a="1"/>
  <c r="E136" i="11" s="1"/>
  <c r="D136" i="11" a="1"/>
  <c r="D136" i="11" s="1"/>
  <c r="B136" i="11"/>
  <c r="G135" i="11" a="1"/>
  <c r="G135" i="11" s="1"/>
  <c r="E135" i="11" a="1"/>
  <c r="E135" i="11" s="1"/>
  <c r="D135" i="11" a="1"/>
  <c r="D135" i="11" s="1"/>
  <c r="B135" i="11"/>
  <c r="G134" i="11" a="1"/>
  <c r="G134" i="11" s="1"/>
  <c r="E134" i="11" a="1"/>
  <c r="E134" i="11" s="1"/>
  <c r="D134" i="11" a="1"/>
  <c r="D134" i="11" s="1"/>
  <c r="B134" i="11"/>
  <c r="G133" i="11" a="1"/>
  <c r="G133" i="11" s="1"/>
  <c r="E133" i="11" a="1"/>
  <c r="E133" i="11" s="1"/>
  <c r="D133" i="11" a="1"/>
  <c r="D133" i="11" s="1"/>
  <c r="B133" i="11"/>
  <c r="G132" i="11" a="1"/>
  <c r="G132" i="11" s="1"/>
  <c r="E132" i="11" a="1"/>
  <c r="E132" i="11" s="1"/>
  <c r="D132" i="11" a="1"/>
  <c r="D132" i="11" s="1"/>
  <c r="B132" i="11"/>
  <c r="G131" i="11" a="1"/>
  <c r="G131" i="11" s="1"/>
  <c r="E131" i="11" a="1"/>
  <c r="E131" i="11" s="1"/>
  <c r="D131" i="11" a="1"/>
  <c r="D131" i="11" s="1"/>
  <c r="B131" i="11"/>
  <c r="G130" i="11" a="1"/>
  <c r="G130" i="11" s="1"/>
  <c r="E130" i="11" a="1"/>
  <c r="E130" i="11" s="1"/>
  <c r="D130" i="11" a="1"/>
  <c r="D130" i="11" s="1"/>
  <c r="B130" i="11"/>
  <c r="G129" i="11" a="1"/>
  <c r="G129" i="11" s="1"/>
  <c r="E129" i="11" a="1"/>
  <c r="E129" i="11" s="1"/>
  <c r="D129" i="11" a="1"/>
  <c r="D129" i="11" s="1"/>
  <c r="B129" i="11"/>
  <c r="G128" i="11" a="1"/>
  <c r="G128" i="11" s="1"/>
  <c r="E128" i="11" a="1"/>
  <c r="E128" i="11" s="1"/>
  <c r="D128" i="11" a="1"/>
  <c r="D128" i="11" s="1"/>
  <c r="B128" i="11"/>
  <c r="G127" i="11" a="1"/>
  <c r="G127" i="11" s="1"/>
  <c r="E127" i="11" a="1"/>
  <c r="E127" i="11" s="1"/>
  <c r="D127" i="11" a="1"/>
  <c r="D127" i="11" s="1"/>
  <c r="B127" i="11"/>
  <c r="G126" i="11" a="1"/>
  <c r="G126" i="11" s="1"/>
  <c r="E126" i="11" a="1"/>
  <c r="E126" i="11" s="1"/>
  <c r="D126" i="11" a="1"/>
  <c r="D126" i="11" s="1"/>
  <c r="B126" i="11"/>
  <c r="G125" i="11" a="1"/>
  <c r="G125" i="11" s="1"/>
  <c r="E125" i="11" a="1"/>
  <c r="E125" i="11" s="1"/>
  <c r="D125" i="11" a="1"/>
  <c r="D125" i="11" s="1"/>
  <c r="B125" i="11"/>
  <c r="G124" i="11" a="1"/>
  <c r="G124" i="11" s="1"/>
  <c r="E124" i="11" a="1"/>
  <c r="E124" i="11" s="1"/>
  <c r="D124" i="11" a="1"/>
  <c r="D124" i="11" s="1"/>
  <c r="B124" i="11"/>
  <c r="G123" i="11" a="1"/>
  <c r="G123" i="11" s="1"/>
  <c r="E123" i="11" a="1"/>
  <c r="E123" i="11" s="1"/>
  <c r="D123" i="11" a="1"/>
  <c r="D123" i="11" s="1"/>
  <c r="B123" i="11"/>
  <c r="G122" i="11" a="1"/>
  <c r="G122" i="11" s="1"/>
  <c r="E122" i="11" a="1"/>
  <c r="E122" i="11" s="1"/>
  <c r="D122" i="11" a="1"/>
  <c r="D122" i="11" s="1"/>
  <c r="B122" i="11"/>
  <c r="G121" i="11" a="1"/>
  <c r="G121" i="11" s="1"/>
  <c r="E121" i="11" a="1"/>
  <c r="E121" i="11" s="1"/>
  <c r="D121" i="11" a="1"/>
  <c r="D121" i="11" s="1"/>
  <c r="B121" i="11"/>
  <c r="G120" i="11" a="1"/>
  <c r="G120" i="11" s="1"/>
  <c r="E120" i="11" a="1"/>
  <c r="E120" i="11" s="1"/>
  <c r="D120" i="11" a="1"/>
  <c r="D120" i="11" s="1"/>
  <c r="B120" i="11"/>
  <c r="G119" i="11" a="1"/>
  <c r="G119" i="11" s="1"/>
  <c r="E119" i="11" a="1"/>
  <c r="E119" i="11" s="1"/>
  <c r="D119" i="11" a="1"/>
  <c r="D119" i="11" s="1"/>
  <c r="B119" i="11"/>
  <c r="G118" i="11" a="1"/>
  <c r="G118" i="11" s="1"/>
  <c r="E118" i="11" a="1"/>
  <c r="E118" i="11" s="1"/>
  <c r="D118" i="11" a="1"/>
  <c r="D118" i="11" s="1"/>
  <c r="B118" i="11"/>
  <c r="G117" i="11" a="1"/>
  <c r="G117" i="11" s="1"/>
  <c r="E117" i="11" a="1"/>
  <c r="E117" i="11" s="1"/>
  <c r="D117" i="11" a="1"/>
  <c r="D117" i="11" s="1"/>
  <c r="B117" i="11"/>
  <c r="G116" i="11" a="1"/>
  <c r="G116" i="11" s="1"/>
  <c r="E116" i="11" a="1"/>
  <c r="E116" i="11" s="1"/>
  <c r="D116" i="11" a="1"/>
  <c r="D116" i="11" s="1"/>
  <c r="B116" i="11"/>
  <c r="G115" i="11" a="1"/>
  <c r="G115" i="11" s="1"/>
  <c r="E115" i="11" a="1"/>
  <c r="E115" i="11" s="1"/>
  <c r="D115" i="11" a="1"/>
  <c r="D115" i="11" s="1"/>
  <c r="B115" i="11"/>
  <c r="G114" i="11" a="1"/>
  <c r="G114" i="11" s="1"/>
  <c r="E114" i="11" a="1"/>
  <c r="E114" i="11" s="1"/>
  <c r="D114" i="11" a="1"/>
  <c r="D114" i="11" s="1"/>
  <c r="B114" i="11"/>
  <c r="E113" i="11" a="1"/>
  <c r="E113" i="11" s="1"/>
  <c r="D113" i="11" a="1"/>
  <c r="D113" i="11" s="1"/>
  <c r="B113" i="11"/>
  <c r="E112" i="11" a="1"/>
  <c r="E112" i="11" s="1"/>
  <c r="D112" i="11" a="1"/>
  <c r="D112" i="11" s="1"/>
  <c r="B112" i="11"/>
  <c r="E111" i="11" a="1"/>
  <c r="E111" i="11" s="1"/>
  <c r="D111" i="11" a="1"/>
  <c r="D111" i="11" s="1"/>
  <c r="B111" i="11"/>
  <c r="E110" i="11" a="1"/>
  <c r="E110" i="11" s="1"/>
  <c r="D110" i="11" a="1"/>
  <c r="D110" i="11" s="1"/>
  <c r="B110" i="11"/>
  <c r="E109" i="11" a="1"/>
  <c r="E109" i="11" s="1"/>
  <c r="D109" i="11" a="1"/>
  <c r="D109" i="11" s="1"/>
  <c r="B109" i="11"/>
  <c r="E108" i="11" a="1"/>
  <c r="E108" i="11" s="1"/>
  <c r="D108" i="11" a="1"/>
  <c r="D108" i="11" s="1"/>
  <c r="B108" i="11"/>
  <c r="E107" i="11" a="1"/>
  <c r="E107" i="11" s="1"/>
  <c r="D107" i="11" a="1"/>
  <c r="D107" i="11" s="1"/>
  <c r="B107" i="11"/>
  <c r="E106" i="11" a="1"/>
  <c r="E106" i="11" s="1"/>
  <c r="D106" i="11" a="1"/>
  <c r="D106" i="11" s="1"/>
  <c r="B106" i="11"/>
  <c r="E105" i="11" a="1"/>
  <c r="E105" i="11" s="1"/>
  <c r="D105" i="11" a="1"/>
  <c r="D105" i="11" s="1"/>
  <c r="B105" i="11"/>
  <c r="E104" i="11" a="1"/>
  <c r="E104" i="11" s="1"/>
  <c r="D104" i="11" a="1"/>
  <c r="D104" i="11" s="1"/>
  <c r="B104" i="11"/>
  <c r="E103" i="11" a="1"/>
  <c r="E103" i="11" s="1"/>
  <c r="D103" i="11" a="1"/>
  <c r="D103" i="11" s="1"/>
  <c r="B103" i="11"/>
  <c r="E102" i="11" a="1"/>
  <c r="E102" i="11" s="1"/>
  <c r="D102" i="11" a="1"/>
  <c r="D102" i="11" s="1"/>
  <c r="B102" i="11"/>
  <c r="E101" i="11" a="1"/>
  <c r="E101" i="11" s="1"/>
  <c r="D101" i="11" a="1"/>
  <c r="D101" i="11" s="1"/>
  <c r="B101" i="11"/>
  <c r="E100" i="11" a="1"/>
  <c r="E100" i="11" s="1"/>
  <c r="D100" i="11" a="1"/>
  <c r="D100" i="11" s="1"/>
  <c r="B100" i="11"/>
  <c r="E99" i="11" a="1"/>
  <c r="E99" i="11" s="1"/>
  <c r="D99" i="11" a="1"/>
  <c r="D99" i="11" s="1"/>
  <c r="B99" i="11"/>
  <c r="E98" i="11" a="1"/>
  <c r="E98" i="11" s="1"/>
  <c r="D98" i="11" a="1"/>
  <c r="D98" i="11" s="1"/>
  <c r="B98" i="11"/>
  <c r="E97" i="11" a="1"/>
  <c r="E97" i="11" s="1"/>
  <c r="D97" i="11" a="1"/>
  <c r="D97" i="11" s="1"/>
  <c r="B97" i="11"/>
  <c r="E96" i="11" a="1"/>
  <c r="E96" i="11" s="1"/>
  <c r="D96" i="11" a="1"/>
  <c r="D96" i="11" s="1"/>
  <c r="B96" i="11"/>
  <c r="E95" i="11" a="1"/>
  <c r="E95" i="11" s="1"/>
  <c r="D95" i="11" a="1"/>
  <c r="D95" i="11" s="1"/>
  <c r="B95" i="11"/>
  <c r="E94" i="11" a="1"/>
  <c r="E94" i="11" s="1"/>
  <c r="D94" i="11" a="1"/>
  <c r="D94" i="11" s="1"/>
  <c r="B94" i="11"/>
  <c r="E93" i="11" a="1"/>
  <c r="E93" i="11" s="1"/>
  <c r="D93" i="11" a="1"/>
  <c r="D93" i="11" s="1"/>
  <c r="B93" i="11"/>
  <c r="E92" i="11" a="1"/>
  <c r="E92" i="11" s="1"/>
  <c r="D92" i="11" a="1"/>
  <c r="D92" i="11" s="1"/>
  <c r="B92" i="11"/>
  <c r="E91" i="11" a="1"/>
  <c r="E91" i="11" s="1"/>
  <c r="D91" i="11" a="1"/>
  <c r="D91" i="11" s="1"/>
  <c r="B91" i="11"/>
  <c r="E90" i="11" a="1"/>
  <c r="E90" i="11" s="1"/>
  <c r="D90" i="11" a="1"/>
  <c r="D90" i="11" s="1"/>
  <c r="B90" i="11"/>
  <c r="E89" i="11" a="1"/>
  <c r="E89" i="11" s="1"/>
  <c r="D89" i="11" a="1"/>
  <c r="D89" i="11" s="1"/>
  <c r="B89" i="11"/>
  <c r="E88" i="11" a="1"/>
  <c r="E88" i="11" s="1"/>
  <c r="D88" i="11" a="1"/>
  <c r="D88" i="11" s="1"/>
  <c r="B88" i="11"/>
  <c r="AB83" i="11"/>
  <c r="S83" i="11"/>
  <c r="Q83" i="11"/>
  <c r="P83" i="11"/>
  <c r="O83" i="11"/>
  <c r="N83" i="11"/>
  <c r="M83" i="11"/>
  <c r="J83" i="11"/>
  <c r="I83" i="11"/>
  <c r="B81" i="11"/>
  <c r="B80" i="11"/>
  <c r="G79" i="11" a="1"/>
  <c r="G79" i="11" s="1"/>
  <c r="E79" i="11" a="1"/>
  <c r="E79" i="11" s="1"/>
  <c r="D79" i="11" a="1"/>
  <c r="D79" i="11" s="1"/>
  <c r="B79" i="11"/>
  <c r="G78" i="11" a="1"/>
  <c r="G78" i="11" s="1"/>
  <c r="E78" i="11" a="1"/>
  <c r="E78" i="11" s="1"/>
  <c r="D78" i="11" a="1"/>
  <c r="D78" i="11" s="1"/>
  <c r="B78" i="11"/>
  <c r="G77" i="11" a="1"/>
  <c r="G77" i="11" s="1"/>
  <c r="E77" i="11" a="1"/>
  <c r="E77" i="11" s="1"/>
  <c r="D77" i="11" a="1"/>
  <c r="D77" i="11" s="1"/>
  <c r="B77" i="11"/>
  <c r="G76" i="11" a="1"/>
  <c r="G76" i="11" s="1"/>
  <c r="E76" i="11" a="1"/>
  <c r="E76" i="11" s="1"/>
  <c r="D76" i="11" a="1"/>
  <c r="D76" i="11" s="1"/>
  <c r="B76" i="11"/>
  <c r="G75" i="11" a="1"/>
  <c r="G75" i="11" s="1"/>
  <c r="E75" i="11" a="1"/>
  <c r="E75" i="11" s="1"/>
  <c r="D75" i="11" a="1"/>
  <c r="D75" i="11" s="1"/>
  <c r="B75" i="11"/>
  <c r="G74" i="11" a="1"/>
  <c r="G74" i="11" s="1"/>
  <c r="E74" i="11" a="1"/>
  <c r="E74" i="11" s="1"/>
  <c r="D74" i="11" a="1"/>
  <c r="D74" i="11" s="1"/>
  <c r="B74" i="11"/>
  <c r="G73" i="11" a="1"/>
  <c r="G73" i="11" s="1"/>
  <c r="E73" i="11" a="1"/>
  <c r="E73" i="11" s="1"/>
  <c r="D73" i="11" a="1"/>
  <c r="D73" i="11" s="1"/>
  <c r="B73" i="11"/>
  <c r="G72" i="11" a="1"/>
  <c r="G72" i="11" s="1"/>
  <c r="E72" i="11" a="1"/>
  <c r="E72" i="11" s="1"/>
  <c r="D72" i="11" a="1"/>
  <c r="D72" i="11" s="1"/>
  <c r="B72" i="11"/>
  <c r="G71" i="11" a="1"/>
  <c r="G71" i="11" s="1"/>
  <c r="E71" i="11" a="1"/>
  <c r="E71" i="11" s="1"/>
  <c r="D71" i="11" a="1"/>
  <c r="D71" i="11" s="1"/>
  <c r="B71" i="11"/>
  <c r="G70" i="11" a="1"/>
  <c r="G70" i="11" s="1"/>
  <c r="E70" i="11" a="1"/>
  <c r="E70" i="11" s="1"/>
  <c r="D70" i="11" a="1"/>
  <c r="D70" i="11" s="1"/>
  <c r="B70" i="11"/>
  <c r="G69" i="11" a="1"/>
  <c r="G69" i="11" s="1"/>
  <c r="E69" i="11" a="1"/>
  <c r="E69" i="11" s="1"/>
  <c r="D69" i="11" a="1"/>
  <c r="D69" i="11" s="1"/>
  <c r="B69" i="11"/>
  <c r="G68" i="11" a="1"/>
  <c r="G68" i="11" s="1"/>
  <c r="E68" i="11" a="1"/>
  <c r="E68" i="11" s="1"/>
  <c r="D68" i="11" a="1"/>
  <c r="D68" i="11" s="1"/>
  <c r="B68" i="11"/>
  <c r="G67" i="11" a="1"/>
  <c r="G67" i="11" s="1"/>
  <c r="E67" i="11" a="1"/>
  <c r="E67" i="11" s="1"/>
  <c r="D67" i="11" a="1"/>
  <c r="D67" i="11" s="1"/>
  <c r="B67" i="11"/>
  <c r="G66" i="11" a="1"/>
  <c r="G66" i="11" s="1"/>
  <c r="E66" i="11" a="1"/>
  <c r="E66" i="11" s="1"/>
  <c r="D66" i="11" a="1"/>
  <c r="D66" i="11" s="1"/>
  <c r="B66" i="11"/>
  <c r="G65" i="11" a="1"/>
  <c r="G65" i="11" s="1"/>
  <c r="E65" i="11" a="1"/>
  <c r="E65" i="11" s="1"/>
  <c r="D65" i="11" a="1"/>
  <c r="D65" i="11" s="1"/>
  <c r="B65" i="11"/>
  <c r="G64" i="11" a="1"/>
  <c r="G64" i="11" s="1"/>
  <c r="E64" i="11" a="1"/>
  <c r="E64" i="11" s="1"/>
  <c r="D64" i="11" a="1"/>
  <c r="D64" i="11" s="1"/>
  <c r="B64" i="11"/>
  <c r="G63" i="11" a="1"/>
  <c r="G63" i="11" s="1"/>
  <c r="E63" i="11" a="1"/>
  <c r="E63" i="11" s="1"/>
  <c r="D63" i="11" a="1"/>
  <c r="D63" i="11" s="1"/>
  <c r="B63" i="11"/>
  <c r="G62" i="11" a="1"/>
  <c r="G62" i="11" s="1"/>
  <c r="E62" i="11" a="1"/>
  <c r="E62" i="11" s="1"/>
  <c r="D62" i="11" a="1"/>
  <c r="D62" i="11" s="1"/>
  <c r="B62" i="11"/>
  <c r="G61" i="11" a="1"/>
  <c r="G61" i="11" s="1"/>
  <c r="E61" i="11" a="1"/>
  <c r="E61" i="11" s="1"/>
  <c r="D61" i="11" a="1"/>
  <c r="D61" i="11" s="1"/>
  <c r="B61" i="11"/>
  <c r="G60" i="11" a="1"/>
  <c r="G60" i="11" s="1"/>
  <c r="E60" i="11" a="1"/>
  <c r="E60" i="11" s="1"/>
  <c r="D60" i="11" a="1"/>
  <c r="D60" i="11" s="1"/>
  <c r="B60" i="11"/>
  <c r="G59" i="11" a="1"/>
  <c r="G59" i="11" s="1"/>
  <c r="E59" i="11" a="1"/>
  <c r="E59" i="11" s="1"/>
  <c r="D59" i="11" a="1"/>
  <c r="D59" i="11" s="1"/>
  <c r="B59" i="11"/>
  <c r="G58" i="11" a="1"/>
  <c r="G58" i="11" s="1"/>
  <c r="E58" i="11" a="1"/>
  <c r="E58" i="11" s="1"/>
  <c r="D58" i="11" a="1"/>
  <c r="D58" i="11" s="1"/>
  <c r="B58" i="11"/>
  <c r="G57" i="11" a="1"/>
  <c r="G57" i="11" s="1"/>
  <c r="E57" i="11" a="1"/>
  <c r="E57" i="11" s="1"/>
  <c r="D57" i="11" a="1"/>
  <c r="D57" i="11" s="1"/>
  <c r="B57" i="11"/>
  <c r="G56" i="11" a="1"/>
  <c r="G56" i="11" s="1"/>
  <c r="E56" i="11" a="1"/>
  <c r="E56" i="11" s="1"/>
  <c r="D56" i="11" a="1"/>
  <c r="D56" i="11" s="1"/>
  <c r="B56" i="11"/>
  <c r="G55" i="11" a="1"/>
  <c r="G55" i="11" s="1"/>
  <c r="E55" i="11" a="1"/>
  <c r="E55" i="11" s="1"/>
  <c r="D55" i="11" a="1"/>
  <c r="D55" i="11" s="1"/>
  <c r="B55" i="11"/>
  <c r="G54" i="11" a="1"/>
  <c r="G54" i="11" s="1"/>
  <c r="E54" i="11" a="1"/>
  <c r="E54" i="11" s="1"/>
  <c r="D54" i="11" a="1"/>
  <c r="D54" i="11" s="1"/>
  <c r="B54" i="11"/>
  <c r="G53" i="11" a="1"/>
  <c r="G53" i="11" s="1"/>
  <c r="E53" i="11" a="1"/>
  <c r="E53" i="11" s="1"/>
  <c r="D53" i="11" a="1"/>
  <c r="D53" i="11" s="1"/>
  <c r="B53" i="11"/>
  <c r="G52" i="11" a="1"/>
  <c r="G52" i="11" s="1"/>
  <c r="E52" i="11" a="1"/>
  <c r="E52" i="11" s="1"/>
  <c r="D52" i="11" a="1"/>
  <c r="D52" i="11" s="1"/>
  <c r="B52" i="11"/>
  <c r="G51" i="11" a="1"/>
  <c r="G51" i="11" s="1"/>
  <c r="E51" i="11" a="1"/>
  <c r="E51" i="11" s="1"/>
  <c r="D51" i="11" a="1"/>
  <c r="D51" i="11" s="1"/>
  <c r="B51" i="11"/>
  <c r="G50" i="11" a="1"/>
  <c r="G50" i="11" s="1"/>
  <c r="E50" i="11" a="1"/>
  <c r="E50" i="11" s="1"/>
  <c r="D50" i="11" a="1"/>
  <c r="D50" i="11" s="1"/>
  <c r="B50" i="11"/>
  <c r="G49" i="11" a="1"/>
  <c r="G49" i="11" s="1"/>
  <c r="E49" i="11" a="1"/>
  <c r="E49" i="11" s="1"/>
  <c r="D49" i="11" a="1"/>
  <c r="D49" i="11" s="1"/>
  <c r="B49" i="11"/>
  <c r="G48" i="11" a="1"/>
  <c r="G48" i="11" s="1"/>
  <c r="E48" i="11" a="1"/>
  <c r="E48" i="11" s="1"/>
  <c r="D48" i="11" a="1"/>
  <c r="D48" i="11" s="1"/>
  <c r="B48" i="11"/>
  <c r="G47" i="11" a="1"/>
  <c r="G47" i="11" s="1"/>
  <c r="E47" i="11" a="1"/>
  <c r="E47" i="11" s="1"/>
  <c r="D47" i="11" a="1"/>
  <c r="D47" i="11" s="1"/>
  <c r="B47" i="11"/>
  <c r="G46" i="11" a="1"/>
  <c r="G46" i="11" s="1"/>
  <c r="E46" i="11" a="1"/>
  <c r="E46" i="11" s="1"/>
  <c r="D46" i="11" a="1"/>
  <c r="D46" i="11" s="1"/>
  <c r="B46" i="11"/>
  <c r="G45" i="11" a="1"/>
  <c r="G45" i="11" s="1"/>
  <c r="E45" i="11" a="1"/>
  <c r="E45" i="11" s="1"/>
  <c r="D45" i="11" a="1"/>
  <c r="D45" i="11" s="1"/>
  <c r="B45" i="11"/>
  <c r="G44" i="11" a="1"/>
  <c r="G44" i="11" s="1"/>
  <c r="E44" i="11" a="1"/>
  <c r="E44" i="11" s="1"/>
  <c r="D44" i="11" a="1"/>
  <c r="D44" i="11" s="1"/>
  <c r="B44" i="11"/>
  <c r="G43" i="11" a="1"/>
  <c r="G43" i="11" s="1"/>
  <c r="E43" i="11" a="1"/>
  <c r="E43" i="11" s="1"/>
  <c r="D43" i="11" a="1"/>
  <c r="D43" i="11" s="1"/>
  <c r="B43" i="11"/>
  <c r="G42" i="11" a="1"/>
  <c r="G42" i="11" s="1"/>
  <c r="E42" i="11" a="1"/>
  <c r="E42" i="11" s="1"/>
  <c r="D42" i="11" a="1"/>
  <c r="D42" i="11" s="1"/>
  <c r="B42" i="11"/>
  <c r="G41" i="11" a="1"/>
  <c r="G41" i="11" s="1"/>
  <c r="E41" i="11" a="1"/>
  <c r="E41" i="11" s="1"/>
  <c r="D41" i="11" a="1"/>
  <c r="D41" i="11" s="1"/>
  <c r="B41" i="11"/>
  <c r="G40" i="11" a="1"/>
  <c r="G40" i="11" s="1"/>
  <c r="E40" i="11" a="1"/>
  <c r="E40" i="11" s="1"/>
  <c r="D40" i="11" a="1"/>
  <c r="D40" i="11" s="1"/>
  <c r="B40" i="11"/>
  <c r="E39" i="11" a="1"/>
  <c r="E39" i="11" s="1"/>
  <c r="D39" i="11" a="1"/>
  <c r="D39" i="11" s="1"/>
  <c r="B39" i="11"/>
  <c r="E38" i="11" a="1"/>
  <c r="E38" i="11" s="1"/>
  <c r="D38" i="11" a="1"/>
  <c r="D38" i="11" s="1"/>
  <c r="B38" i="11"/>
  <c r="E37" i="11" a="1"/>
  <c r="E37" i="11" s="1"/>
  <c r="D37" i="11" a="1"/>
  <c r="D37" i="11" s="1"/>
  <c r="B37" i="11"/>
  <c r="E36" i="11" a="1"/>
  <c r="E36" i="11" s="1"/>
  <c r="D36" i="11" a="1"/>
  <c r="D36" i="11" s="1"/>
  <c r="B36" i="11"/>
  <c r="E35" i="11" a="1"/>
  <c r="E35" i="11" s="1"/>
  <c r="D35" i="11" a="1"/>
  <c r="D35" i="11" s="1"/>
  <c r="B35" i="11"/>
  <c r="E34" i="11" a="1"/>
  <c r="E34" i="11" s="1"/>
  <c r="D34" i="11" a="1"/>
  <c r="D34" i="11" s="1"/>
  <c r="B34" i="11"/>
  <c r="E33" i="11" a="1"/>
  <c r="E33" i="11" s="1"/>
  <c r="D33" i="11" a="1"/>
  <c r="D33" i="11" s="1"/>
  <c r="B33" i="11"/>
  <c r="E32" i="11" a="1"/>
  <c r="E32" i="11" s="1"/>
  <c r="D32" i="11" a="1"/>
  <c r="D32" i="11" s="1"/>
  <c r="B32" i="11"/>
  <c r="E31" i="11" a="1"/>
  <c r="E31" i="11" s="1"/>
  <c r="D31" i="11" a="1"/>
  <c r="D31" i="11" s="1"/>
  <c r="B31" i="11"/>
  <c r="E30" i="11" a="1"/>
  <c r="E30" i="11" s="1"/>
  <c r="D30" i="11" a="1"/>
  <c r="D30" i="11" s="1"/>
  <c r="B30" i="11"/>
  <c r="E29" i="11" a="1"/>
  <c r="E29" i="11" s="1"/>
  <c r="D29" i="11" a="1"/>
  <c r="D29" i="11" s="1"/>
  <c r="B29" i="11"/>
  <c r="E28" i="11" a="1"/>
  <c r="E28" i="11" s="1"/>
  <c r="D28" i="11" a="1"/>
  <c r="D28" i="11" s="1"/>
  <c r="B28" i="11"/>
  <c r="E27" i="11" a="1"/>
  <c r="E27" i="11" s="1"/>
  <c r="D27" i="11" a="1"/>
  <c r="D27" i="11" s="1"/>
  <c r="B27" i="11"/>
  <c r="E26" i="11" a="1"/>
  <c r="E26" i="11" s="1"/>
  <c r="D26" i="11" a="1"/>
  <c r="D26" i="11" s="1"/>
  <c r="B26" i="11"/>
  <c r="E25" i="11" a="1"/>
  <c r="E25" i="11" s="1"/>
  <c r="D25" i="11" a="1"/>
  <c r="D25" i="11" s="1"/>
  <c r="B25" i="11"/>
  <c r="E24" i="11" a="1"/>
  <c r="E24" i="11" s="1"/>
  <c r="D24" i="11" a="1"/>
  <c r="D24" i="11" s="1"/>
  <c r="B24" i="11"/>
  <c r="E23" i="11" a="1"/>
  <c r="E23" i="11" s="1"/>
  <c r="D23" i="11" a="1"/>
  <c r="D23" i="11" s="1"/>
  <c r="B23" i="11"/>
  <c r="E22" i="11" a="1"/>
  <c r="E22" i="11" s="1"/>
  <c r="D22" i="11" a="1"/>
  <c r="D22" i="11" s="1"/>
  <c r="B22" i="11"/>
  <c r="E21" i="11" a="1"/>
  <c r="E21" i="11" s="1"/>
  <c r="D21" i="11" a="1"/>
  <c r="D21" i="11" s="1"/>
  <c r="B21" i="11"/>
  <c r="E20" i="11" a="1"/>
  <c r="E20" i="11" s="1"/>
  <c r="D20" i="11" a="1"/>
  <c r="D20" i="11" s="1"/>
  <c r="B20" i="11"/>
  <c r="E19" i="11" a="1"/>
  <c r="E19" i="11" s="1"/>
  <c r="D19" i="11" a="1"/>
  <c r="D19" i="11" s="1"/>
  <c r="B19" i="11"/>
  <c r="E18" i="11" a="1"/>
  <c r="E18" i="11" s="1"/>
  <c r="D18" i="11" a="1"/>
  <c r="D18" i="11" s="1"/>
  <c r="B18" i="11"/>
  <c r="E17" i="11" a="1"/>
  <c r="E17" i="11" s="1"/>
  <c r="D17" i="11" a="1"/>
  <c r="D17" i="11" s="1"/>
  <c r="B17" i="11"/>
  <c r="E16" i="11" a="1"/>
  <c r="E16" i="11" s="1"/>
  <c r="D16" i="11" a="1"/>
  <c r="D16" i="11" s="1"/>
  <c r="B16" i="11"/>
  <c r="E15" i="11" a="1"/>
  <c r="E15" i="11" s="1"/>
  <c r="D15" i="11" a="1"/>
  <c r="D15" i="11" s="1"/>
  <c r="B15" i="11"/>
  <c r="E14" i="11" a="1"/>
  <c r="E14" i="11" s="1"/>
  <c r="D14" i="11" a="1"/>
  <c r="D14" i="11" s="1"/>
  <c r="B14" i="11"/>
  <c r="E13" i="11" a="1"/>
  <c r="E13" i="11" s="1"/>
  <c r="D13" i="11" a="1"/>
  <c r="D13" i="11" s="1"/>
  <c r="B13" i="11"/>
  <c r="E12" i="11" a="1"/>
  <c r="E12" i="11" s="1"/>
  <c r="D12" i="11" a="1"/>
  <c r="D12" i="11" s="1"/>
  <c r="G155" i="2" a="1"/>
  <c r="G155" i="2" s="1"/>
  <c r="G154" i="2" a="1"/>
  <c r="G154" i="2" s="1"/>
  <c r="G153" i="2" a="1"/>
  <c r="G153" i="2" s="1"/>
  <c r="G152" i="2" a="1"/>
  <c r="G152" i="2" s="1"/>
  <c r="G151" i="2" a="1"/>
  <c r="G151" i="2" s="1"/>
  <c r="G150" i="2" a="1"/>
  <c r="G150" i="2" s="1"/>
  <c r="G149" i="2" a="1"/>
  <c r="G149" i="2" s="1"/>
  <c r="G148" i="2" a="1"/>
  <c r="G148" i="2" s="1"/>
  <c r="G147" i="2" a="1"/>
  <c r="G147" i="2" s="1"/>
  <c r="G146" i="2" a="1"/>
  <c r="G146" i="2" s="1"/>
  <c r="G145" i="2" a="1"/>
  <c r="G145" i="2" s="1"/>
  <c r="G144" i="2" a="1"/>
  <c r="G144" i="2" s="1"/>
  <c r="G143" i="2" a="1"/>
  <c r="G143" i="2" s="1"/>
  <c r="G142" i="2" a="1"/>
  <c r="G142" i="2" s="1"/>
  <c r="G141" i="2" a="1"/>
  <c r="G141" i="2" s="1"/>
  <c r="G140" i="2" a="1"/>
  <c r="G140" i="2" s="1"/>
  <c r="G139" i="2" a="1"/>
  <c r="G139" i="2" s="1"/>
  <c r="G138" i="2" a="1"/>
  <c r="G138" i="2" s="1"/>
  <c r="G137" i="2" a="1"/>
  <c r="G137" i="2" s="1"/>
  <c r="G136" i="2" a="1"/>
  <c r="G136" i="2" s="1"/>
  <c r="G135" i="2" a="1"/>
  <c r="G135" i="2" s="1"/>
  <c r="G134" i="2" a="1"/>
  <c r="G134" i="2" s="1"/>
  <c r="G133" i="2" a="1"/>
  <c r="G133" i="2" s="1"/>
  <c r="G132" i="2" a="1"/>
  <c r="G132" i="2" s="1"/>
  <c r="G131" i="2" a="1"/>
  <c r="G131" i="2" s="1"/>
  <c r="G130" i="2" a="1"/>
  <c r="G130" i="2" s="1"/>
  <c r="G129" i="2" a="1"/>
  <c r="G129" i="2" s="1"/>
  <c r="G128" i="2" a="1"/>
  <c r="G128" i="2" s="1"/>
  <c r="G127" i="2" a="1"/>
  <c r="G127" i="2" s="1"/>
  <c r="G126" i="2" a="1"/>
  <c r="G126" i="2" s="1"/>
  <c r="G125" i="2" a="1"/>
  <c r="G125" i="2" s="1"/>
  <c r="G124" i="2" a="1"/>
  <c r="G124" i="2" s="1"/>
  <c r="G123" i="2" a="1"/>
  <c r="G123" i="2" s="1"/>
  <c r="G122" i="2" a="1"/>
  <c r="G122" i="2" s="1"/>
  <c r="G121" i="2" a="1"/>
  <c r="G121" i="2" s="1"/>
  <c r="G120" i="2" a="1"/>
  <c r="G120" i="2" s="1"/>
  <c r="G119" i="2" a="1"/>
  <c r="G119" i="2" s="1"/>
  <c r="G118" i="2" a="1"/>
  <c r="G118" i="2" s="1"/>
  <c r="G117" i="2" a="1"/>
  <c r="G117" i="2" s="1"/>
  <c r="G116" i="2" a="1"/>
  <c r="G116" i="2" s="1"/>
  <c r="G115" i="2" a="1"/>
  <c r="G115" i="2" s="1"/>
  <c r="G114" i="2" a="1"/>
  <c r="G114" i="2" s="1"/>
  <c r="G81" i="2" a="1"/>
  <c r="G81" i="2" s="1"/>
  <c r="G80" i="2" a="1"/>
  <c r="G80" i="2" s="1"/>
  <c r="G79" i="2" a="1"/>
  <c r="G79" i="2" s="1"/>
  <c r="G78" i="2" a="1"/>
  <c r="G78" i="2" s="1"/>
  <c r="G77" i="2" a="1"/>
  <c r="G77" i="2" s="1"/>
  <c r="G76" i="2" a="1"/>
  <c r="G76" i="2" s="1"/>
  <c r="G75" i="2" a="1"/>
  <c r="G75" i="2" s="1"/>
  <c r="G74" i="2" a="1"/>
  <c r="G74" i="2" s="1"/>
  <c r="G73" i="2" a="1"/>
  <c r="G73" i="2" s="1"/>
  <c r="G72" i="2" a="1"/>
  <c r="G72" i="2" s="1"/>
  <c r="G71" i="2" a="1"/>
  <c r="G71" i="2" s="1"/>
  <c r="G70" i="2" a="1"/>
  <c r="G70" i="2" s="1"/>
  <c r="G69" i="2" a="1"/>
  <c r="G69" i="2" s="1"/>
  <c r="G68" i="2" a="1"/>
  <c r="G68" i="2" s="1"/>
  <c r="G67" i="2" a="1"/>
  <c r="G67" i="2" s="1"/>
  <c r="G66" i="2" a="1"/>
  <c r="G66" i="2" s="1"/>
  <c r="G65" i="2" a="1"/>
  <c r="G65" i="2" s="1"/>
  <c r="G64" i="2" a="1"/>
  <c r="G64" i="2" s="1"/>
  <c r="G63" i="2" a="1"/>
  <c r="G63" i="2" s="1"/>
  <c r="G62" i="2" a="1"/>
  <c r="G62" i="2" s="1"/>
  <c r="G61" i="2" a="1"/>
  <c r="G61" i="2" s="1"/>
  <c r="G60" i="2" a="1"/>
  <c r="G60" i="2" s="1"/>
  <c r="G59" i="2" a="1"/>
  <c r="G59" i="2" s="1"/>
  <c r="G58" i="2" a="1"/>
  <c r="G58" i="2" s="1"/>
  <c r="G57" i="2" a="1"/>
  <c r="G57" i="2" s="1"/>
  <c r="G56" i="2" a="1"/>
  <c r="G56" i="2" s="1"/>
  <c r="G55" i="2" a="1"/>
  <c r="G55" i="2" s="1"/>
  <c r="G54" i="2" a="1"/>
  <c r="G54" i="2" s="1"/>
  <c r="G53" i="2" a="1"/>
  <c r="G53" i="2" s="1"/>
  <c r="G52" i="2" a="1"/>
  <c r="G52" i="2" s="1"/>
  <c r="G51" i="2" a="1"/>
  <c r="G51" i="2" s="1"/>
  <c r="G50" i="2" a="1"/>
  <c r="G50" i="2" s="1"/>
  <c r="G49" i="2" a="1"/>
  <c r="G49" i="2" s="1"/>
  <c r="G48" i="2" a="1"/>
  <c r="G48" i="2" s="1"/>
  <c r="G47" i="2" a="1"/>
  <c r="G47" i="2" s="1"/>
  <c r="G46" i="2" a="1"/>
  <c r="G46" i="2" s="1"/>
  <c r="G45" i="2" a="1"/>
  <c r="G45" i="2" s="1"/>
  <c r="G44" i="2" a="1"/>
  <c r="G44" i="2" s="1"/>
  <c r="G43" i="2" a="1"/>
  <c r="G43" i="2" s="1"/>
  <c r="G42" i="2" a="1"/>
  <c r="G42" i="2" s="1"/>
  <c r="G41" i="2" a="1"/>
  <c r="G41" i="2" s="1"/>
  <c r="G40" i="2" a="1"/>
  <c r="G40" i="2" s="1"/>
  <c r="E155" i="2" a="1"/>
  <c r="E155" i="2" s="1"/>
  <c r="E154" i="2" a="1"/>
  <c r="E154" i="2" s="1"/>
  <c r="E153" i="2" a="1"/>
  <c r="E153" i="2" s="1"/>
  <c r="E152" i="2" a="1"/>
  <c r="E152" i="2" s="1"/>
  <c r="E151" i="2" a="1"/>
  <c r="E151" i="2" s="1"/>
  <c r="E150" i="2" a="1"/>
  <c r="E150" i="2" s="1"/>
  <c r="E149" i="2" a="1"/>
  <c r="E149" i="2" s="1"/>
  <c r="E148" i="2" a="1"/>
  <c r="E148" i="2" s="1"/>
  <c r="E147" i="2" a="1"/>
  <c r="E147" i="2" s="1"/>
  <c r="E146" i="2" a="1"/>
  <c r="E146" i="2" s="1"/>
  <c r="E145" i="2" a="1"/>
  <c r="E145" i="2" s="1"/>
  <c r="E144" i="2" a="1"/>
  <c r="E144" i="2" s="1"/>
  <c r="E143" i="2" a="1"/>
  <c r="E143" i="2" s="1"/>
  <c r="E142" i="2" a="1"/>
  <c r="E142" i="2" s="1"/>
  <c r="E141" i="2" a="1"/>
  <c r="E141" i="2" s="1"/>
  <c r="E140" i="2" a="1"/>
  <c r="E140" i="2" s="1"/>
  <c r="E139" i="2" a="1"/>
  <c r="E139" i="2" s="1"/>
  <c r="E138" i="2" a="1"/>
  <c r="E138" i="2" s="1"/>
  <c r="E137" i="2" a="1"/>
  <c r="E137" i="2" s="1"/>
  <c r="E136" i="2" a="1"/>
  <c r="E136" i="2" s="1"/>
  <c r="E135" i="2" a="1"/>
  <c r="E135" i="2" s="1"/>
  <c r="E134" i="2" a="1"/>
  <c r="E134" i="2" s="1"/>
  <c r="E133" i="2" a="1"/>
  <c r="E133" i="2" s="1"/>
  <c r="E132" i="2" a="1"/>
  <c r="E132" i="2" s="1"/>
  <c r="E131" i="2" a="1"/>
  <c r="E131" i="2" s="1"/>
  <c r="E130" i="2" a="1"/>
  <c r="E130" i="2" s="1"/>
  <c r="E129" i="2" a="1"/>
  <c r="E129" i="2" s="1"/>
  <c r="E128" i="2" a="1"/>
  <c r="E128" i="2" s="1"/>
  <c r="E127" i="2" a="1"/>
  <c r="E127" i="2" s="1"/>
  <c r="E126" i="2" a="1"/>
  <c r="E126" i="2" s="1"/>
  <c r="E125" i="2" a="1"/>
  <c r="E125" i="2" s="1"/>
  <c r="E124" i="2" a="1"/>
  <c r="E124" i="2" s="1"/>
  <c r="E123" i="2" a="1"/>
  <c r="E123" i="2" s="1"/>
  <c r="E122" i="2" a="1"/>
  <c r="E122" i="2" s="1"/>
  <c r="E121" i="2" a="1"/>
  <c r="E121" i="2" s="1"/>
  <c r="E120" i="2" a="1"/>
  <c r="E120" i="2" s="1"/>
  <c r="E119" i="2" a="1"/>
  <c r="E119" i="2" s="1"/>
  <c r="E118" i="2" a="1"/>
  <c r="E118" i="2" s="1"/>
  <c r="E117" i="2" a="1"/>
  <c r="E117" i="2" s="1"/>
  <c r="E116" i="2" a="1"/>
  <c r="E116" i="2" s="1"/>
  <c r="E115" i="2" a="1"/>
  <c r="E115" i="2" s="1"/>
  <c r="E114" i="2" a="1"/>
  <c r="E114" i="2" s="1"/>
  <c r="E113" i="2" a="1"/>
  <c r="E113" i="2" s="1"/>
  <c r="E112" i="2" a="1"/>
  <c r="E112" i="2" s="1"/>
  <c r="E111" i="2" a="1"/>
  <c r="E111" i="2" s="1"/>
  <c r="E110" i="2" a="1"/>
  <c r="E110" i="2" s="1"/>
  <c r="E109" i="2" a="1"/>
  <c r="E109" i="2" s="1"/>
  <c r="E108" i="2" a="1"/>
  <c r="E108" i="2" s="1"/>
  <c r="E107" i="2" a="1"/>
  <c r="E107" i="2" s="1"/>
  <c r="E106" i="2" a="1"/>
  <c r="E106" i="2" s="1"/>
  <c r="E105" i="2" a="1"/>
  <c r="E105" i="2" s="1"/>
  <c r="E104" i="2" a="1"/>
  <c r="E104" i="2" s="1"/>
  <c r="E103" i="2" a="1"/>
  <c r="E103" i="2" s="1"/>
  <c r="E102" i="2" a="1"/>
  <c r="E102" i="2" s="1"/>
  <c r="E101" i="2" a="1"/>
  <c r="E101" i="2" s="1"/>
  <c r="E100" i="2" a="1"/>
  <c r="E100" i="2" s="1"/>
  <c r="E99" i="2" a="1"/>
  <c r="E99" i="2" s="1"/>
  <c r="E98" i="2" a="1"/>
  <c r="E98" i="2" s="1"/>
  <c r="E97" i="2" a="1"/>
  <c r="E97" i="2" s="1"/>
  <c r="E96" i="2" a="1"/>
  <c r="E96" i="2" s="1"/>
  <c r="E95" i="2" a="1"/>
  <c r="E95" i="2" s="1"/>
  <c r="E94" i="2" a="1"/>
  <c r="E94" i="2" s="1"/>
  <c r="E93" i="2" a="1"/>
  <c r="E93" i="2" s="1"/>
  <c r="E92" i="2" a="1"/>
  <c r="E92" i="2" s="1"/>
  <c r="E91" i="2" a="1"/>
  <c r="E91" i="2" s="1"/>
  <c r="E90" i="2" a="1"/>
  <c r="E90" i="2" s="1"/>
  <c r="E89" i="2" a="1"/>
  <c r="E89" i="2" s="1"/>
  <c r="D155" i="2" a="1"/>
  <c r="D155" i="2" s="1"/>
  <c r="D154" i="2" a="1"/>
  <c r="D154" i="2" s="1"/>
  <c r="D153" i="2" a="1"/>
  <c r="D153" i="2" s="1"/>
  <c r="D152" i="2" a="1"/>
  <c r="D152" i="2" s="1"/>
  <c r="D151" i="2" a="1"/>
  <c r="D151" i="2" s="1"/>
  <c r="D150" i="2" a="1"/>
  <c r="D150" i="2" s="1"/>
  <c r="D149" i="2" a="1"/>
  <c r="D149" i="2" s="1"/>
  <c r="D148" i="2" a="1"/>
  <c r="D148" i="2" s="1"/>
  <c r="D147" i="2" a="1"/>
  <c r="D147" i="2" s="1"/>
  <c r="D146" i="2" a="1"/>
  <c r="D146" i="2" s="1"/>
  <c r="D145" i="2" a="1"/>
  <c r="D145" i="2" s="1"/>
  <c r="D144" i="2" a="1"/>
  <c r="D144" i="2" s="1"/>
  <c r="D143" i="2" a="1"/>
  <c r="D143" i="2" s="1"/>
  <c r="D142" i="2" a="1"/>
  <c r="D142" i="2" s="1"/>
  <c r="D141" i="2" a="1"/>
  <c r="D141" i="2" s="1"/>
  <c r="D140" i="2" a="1"/>
  <c r="D140" i="2" s="1"/>
  <c r="D139" i="2" a="1"/>
  <c r="D139" i="2" s="1"/>
  <c r="D138" i="2" a="1"/>
  <c r="D138" i="2" s="1"/>
  <c r="D137" i="2" a="1"/>
  <c r="D137" i="2" s="1"/>
  <c r="D136" i="2" a="1"/>
  <c r="D136" i="2" s="1"/>
  <c r="D135" i="2" a="1"/>
  <c r="D135" i="2" s="1"/>
  <c r="D134" i="2" a="1"/>
  <c r="D134" i="2" s="1"/>
  <c r="D133" i="2" a="1"/>
  <c r="D133" i="2" s="1"/>
  <c r="D132" i="2" a="1"/>
  <c r="D132" i="2" s="1"/>
  <c r="D131" i="2" a="1"/>
  <c r="D131" i="2" s="1"/>
  <c r="D130" i="2" a="1"/>
  <c r="D130" i="2" s="1"/>
  <c r="D129" i="2" a="1"/>
  <c r="D129" i="2" s="1"/>
  <c r="D128" i="2" a="1"/>
  <c r="D128" i="2" s="1"/>
  <c r="D127" i="2" a="1"/>
  <c r="D127" i="2" s="1"/>
  <c r="D126" i="2" a="1"/>
  <c r="D126" i="2" s="1"/>
  <c r="D125" i="2" a="1"/>
  <c r="D125" i="2" s="1"/>
  <c r="D124" i="2" a="1"/>
  <c r="D124" i="2" s="1"/>
  <c r="D123" i="2" a="1"/>
  <c r="D123" i="2" s="1"/>
  <c r="D122" i="2" a="1"/>
  <c r="D122" i="2" s="1"/>
  <c r="D121" i="2" a="1"/>
  <c r="D121" i="2" s="1"/>
  <c r="D120" i="2" a="1"/>
  <c r="D120" i="2" s="1"/>
  <c r="D119" i="2" a="1"/>
  <c r="D119" i="2" s="1"/>
  <c r="D118" i="2" a="1"/>
  <c r="D118" i="2" s="1"/>
  <c r="D117" i="2" a="1"/>
  <c r="D117" i="2" s="1"/>
  <c r="D116" i="2" a="1"/>
  <c r="D116" i="2" s="1"/>
  <c r="D115" i="2" a="1"/>
  <c r="D115" i="2" s="1"/>
  <c r="D114" i="2" a="1"/>
  <c r="D114" i="2" s="1"/>
  <c r="D113" i="2" a="1"/>
  <c r="D113" i="2" s="1"/>
  <c r="D112" i="2" a="1"/>
  <c r="D112" i="2" s="1"/>
  <c r="D111" i="2" a="1"/>
  <c r="D111" i="2" s="1"/>
  <c r="D110" i="2" a="1"/>
  <c r="D110" i="2" s="1"/>
  <c r="D109" i="2" a="1"/>
  <c r="D109" i="2" s="1"/>
  <c r="D108" i="2" a="1"/>
  <c r="D108" i="2" s="1"/>
  <c r="D107" i="2" a="1"/>
  <c r="D107" i="2" s="1"/>
  <c r="D106" i="2" a="1"/>
  <c r="D106" i="2" s="1"/>
  <c r="D105" i="2" a="1"/>
  <c r="D105" i="2" s="1"/>
  <c r="D104" i="2" a="1"/>
  <c r="D104" i="2" s="1"/>
  <c r="D103" i="2" a="1"/>
  <c r="D103" i="2" s="1"/>
  <c r="D102" i="2" a="1"/>
  <c r="D102" i="2" s="1"/>
  <c r="D101" i="2" a="1"/>
  <c r="D101" i="2" s="1"/>
  <c r="D100" i="2" a="1"/>
  <c r="D100" i="2" s="1"/>
  <c r="D99" i="2" a="1"/>
  <c r="D99" i="2" s="1"/>
  <c r="D98" i="2" a="1"/>
  <c r="D98" i="2" s="1"/>
  <c r="D97" i="2" a="1"/>
  <c r="D97" i="2" s="1"/>
  <c r="D96" i="2" a="1"/>
  <c r="D96" i="2" s="1"/>
  <c r="D95" i="2" a="1"/>
  <c r="D95" i="2" s="1"/>
  <c r="D94" i="2" a="1"/>
  <c r="D94" i="2" s="1"/>
  <c r="D93" i="2" a="1"/>
  <c r="D93" i="2" s="1"/>
  <c r="D92" i="2" a="1"/>
  <c r="D92" i="2" s="1"/>
  <c r="D91" i="2" a="1"/>
  <c r="D91" i="2" s="1"/>
  <c r="D90" i="2" a="1"/>
  <c r="D90" i="2" s="1"/>
  <c r="D89" i="2" a="1"/>
  <c r="D89" i="2" s="1"/>
  <c r="E88" i="2" a="1"/>
  <c r="E88" i="2" s="1"/>
  <c r="D88" i="2" a="1"/>
  <c r="D88" i="2" s="1"/>
  <c r="E81" i="2" a="1"/>
  <c r="E81" i="2" s="1"/>
  <c r="E80" i="2" a="1"/>
  <c r="E80" i="2" s="1"/>
  <c r="E79" i="2" a="1"/>
  <c r="E79" i="2" s="1"/>
  <c r="E78" i="2" a="1"/>
  <c r="E78" i="2" s="1"/>
  <c r="E77" i="2" a="1"/>
  <c r="E77" i="2" s="1"/>
  <c r="E76" i="2" a="1"/>
  <c r="E76" i="2" s="1"/>
  <c r="E75" i="2" a="1"/>
  <c r="E75" i="2" s="1"/>
  <c r="E74" i="2" a="1"/>
  <c r="E74" i="2" s="1"/>
  <c r="E73" i="2" a="1"/>
  <c r="E73" i="2" s="1"/>
  <c r="E72" i="2" a="1"/>
  <c r="E72" i="2" s="1"/>
  <c r="E71" i="2" a="1"/>
  <c r="E71" i="2" s="1"/>
  <c r="E70" i="2" a="1"/>
  <c r="E70" i="2" s="1"/>
  <c r="E69" i="2" a="1"/>
  <c r="E69" i="2" s="1"/>
  <c r="E68" i="2" a="1"/>
  <c r="E68" i="2" s="1"/>
  <c r="E67" i="2" a="1"/>
  <c r="E67" i="2" s="1"/>
  <c r="E66" i="2" a="1"/>
  <c r="E66" i="2" s="1"/>
  <c r="E65" i="2" a="1"/>
  <c r="E65" i="2" s="1"/>
  <c r="E64" i="2" a="1"/>
  <c r="E64" i="2" s="1"/>
  <c r="E63" i="2" a="1"/>
  <c r="E63" i="2" s="1"/>
  <c r="E62" i="2" a="1"/>
  <c r="E62" i="2" s="1"/>
  <c r="E61" i="2" a="1"/>
  <c r="E61" i="2" s="1"/>
  <c r="E60" i="2" a="1"/>
  <c r="E60" i="2" s="1"/>
  <c r="E59" i="2" a="1"/>
  <c r="E59" i="2" s="1"/>
  <c r="E58" i="2" a="1"/>
  <c r="E58" i="2" s="1"/>
  <c r="E57" i="2" a="1"/>
  <c r="E57" i="2" s="1"/>
  <c r="E56" i="2" a="1"/>
  <c r="E56" i="2" s="1"/>
  <c r="E55" i="2" a="1"/>
  <c r="E55" i="2" s="1"/>
  <c r="E54" i="2" a="1"/>
  <c r="E54" i="2" s="1"/>
  <c r="E53" i="2" a="1"/>
  <c r="E53" i="2" s="1"/>
  <c r="E52" i="2" a="1"/>
  <c r="E52" i="2" s="1"/>
  <c r="E51" i="2" a="1"/>
  <c r="E51" i="2" s="1"/>
  <c r="E50" i="2" a="1"/>
  <c r="E50" i="2" s="1"/>
  <c r="E49" i="2" a="1"/>
  <c r="E49" i="2" s="1"/>
  <c r="E48" i="2" a="1"/>
  <c r="E48" i="2" s="1"/>
  <c r="E47" i="2" a="1"/>
  <c r="E47" i="2" s="1"/>
  <c r="E46" i="2" a="1"/>
  <c r="E46" i="2" s="1"/>
  <c r="E45" i="2" a="1"/>
  <c r="E45" i="2" s="1"/>
  <c r="E44" i="2" a="1"/>
  <c r="E44" i="2" s="1"/>
  <c r="E43" i="2" a="1"/>
  <c r="E43" i="2" s="1"/>
  <c r="E42" i="2" a="1"/>
  <c r="E42" i="2" s="1"/>
  <c r="E41" i="2" a="1"/>
  <c r="E41" i="2" s="1"/>
  <c r="E40" i="2" a="1"/>
  <c r="E40" i="2" s="1"/>
  <c r="E39" i="2" a="1"/>
  <c r="E39" i="2" s="1"/>
  <c r="E38" i="2" a="1"/>
  <c r="E38" i="2" s="1"/>
  <c r="E37" i="2" a="1"/>
  <c r="E37" i="2" s="1"/>
  <c r="E36" i="2" a="1"/>
  <c r="E36" i="2" s="1"/>
  <c r="E35" i="2" a="1"/>
  <c r="E35" i="2" s="1"/>
  <c r="E34" i="2" a="1"/>
  <c r="E34" i="2" s="1"/>
  <c r="E33" i="2" a="1"/>
  <c r="E33" i="2" s="1"/>
  <c r="E32" i="2" a="1"/>
  <c r="E32" i="2" s="1"/>
  <c r="E31" i="2" a="1"/>
  <c r="E31" i="2" s="1"/>
  <c r="E30" i="2" a="1"/>
  <c r="E30" i="2" s="1"/>
  <c r="E29" i="2" a="1"/>
  <c r="E29" i="2" s="1"/>
  <c r="E28" i="2" a="1"/>
  <c r="E28" i="2" s="1"/>
  <c r="E27" i="2" a="1"/>
  <c r="E27" i="2" s="1"/>
  <c r="E26" i="2" a="1"/>
  <c r="E26" i="2" s="1"/>
  <c r="E25" i="2" a="1"/>
  <c r="E25" i="2" s="1"/>
  <c r="E24" i="2" a="1"/>
  <c r="E24" i="2" s="1"/>
  <c r="E23" i="2" a="1"/>
  <c r="E23" i="2" s="1"/>
  <c r="E22" i="2" a="1"/>
  <c r="E22" i="2" s="1"/>
  <c r="E21" i="2" a="1"/>
  <c r="E21" i="2" s="1"/>
  <c r="E20" i="2" a="1"/>
  <c r="E20" i="2" s="1"/>
  <c r="E19" i="2" a="1"/>
  <c r="E19" i="2" s="1"/>
  <c r="E18" i="2" a="1"/>
  <c r="E18" i="2" s="1"/>
  <c r="E17" i="2" a="1"/>
  <c r="E17" i="2" s="1"/>
  <c r="E16" i="2" a="1"/>
  <c r="E16" i="2" s="1"/>
  <c r="E15" i="2" a="1"/>
  <c r="E15" i="2" s="1"/>
  <c r="E14" i="2" a="1"/>
  <c r="E14" i="2" s="1"/>
  <c r="E13" i="2" a="1"/>
  <c r="E13" i="2" s="1"/>
  <c r="E12" i="2" a="1"/>
  <c r="E12" i="2" s="1"/>
  <c r="D81" i="2" a="1"/>
  <c r="D81" i="2" s="1"/>
  <c r="D80" i="2" a="1"/>
  <c r="D80" i="2" s="1"/>
  <c r="D79" i="2" a="1"/>
  <c r="D79" i="2" s="1"/>
  <c r="D78" i="2" a="1"/>
  <c r="D78" i="2" s="1"/>
  <c r="D77" i="2" a="1"/>
  <c r="D77" i="2" s="1"/>
  <c r="D76" i="2" a="1"/>
  <c r="D76" i="2" s="1"/>
  <c r="D75" i="2" a="1"/>
  <c r="D75" i="2" s="1"/>
  <c r="D74" i="2" a="1"/>
  <c r="D74" i="2" s="1"/>
  <c r="D73" i="2" a="1"/>
  <c r="D73" i="2" s="1"/>
  <c r="D72" i="2" a="1"/>
  <c r="D72" i="2" s="1"/>
  <c r="D71" i="2" a="1"/>
  <c r="D71" i="2" s="1"/>
  <c r="D70" i="2" a="1"/>
  <c r="D70" i="2" s="1"/>
  <c r="D69" i="2" a="1"/>
  <c r="D69" i="2" s="1"/>
  <c r="D68" i="2" a="1"/>
  <c r="D68" i="2" s="1"/>
  <c r="D67" i="2" a="1"/>
  <c r="D67" i="2" s="1"/>
  <c r="D66" i="2" a="1"/>
  <c r="D66" i="2" s="1"/>
  <c r="D65" i="2" a="1"/>
  <c r="D65" i="2" s="1"/>
  <c r="D64" i="2" a="1"/>
  <c r="D64" i="2" s="1"/>
  <c r="D63" i="2" a="1"/>
  <c r="D63" i="2" s="1"/>
  <c r="D62" i="2" a="1"/>
  <c r="D62" i="2" s="1"/>
  <c r="D61" i="2" a="1"/>
  <c r="D61" i="2" s="1"/>
  <c r="D60" i="2" a="1"/>
  <c r="D60" i="2" s="1"/>
  <c r="D59" i="2" a="1"/>
  <c r="D59" i="2" s="1"/>
  <c r="D58" i="2" a="1"/>
  <c r="D58" i="2" s="1"/>
  <c r="D57" i="2" a="1"/>
  <c r="D57" i="2" s="1"/>
  <c r="D56" i="2" a="1"/>
  <c r="D56" i="2" s="1"/>
  <c r="D55" i="2" a="1"/>
  <c r="D55" i="2" s="1"/>
  <c r="D54" i="2" a="1"/>
  <c r="D54" i="2" s="1"/>
  <c r="D53" i="2" a="1"/>
  <c r="D53" i="2" s="1"/>
  <c r="D52" i="2" a="1"/>
  <c r="D52" i="2" s="1"/>
  <c r="D51" i="2" a="1"/>
  <c r="D51" i="2" s="1"/>
  <c r="D50" i="2" a="1"/>
  <c r="D50" i="2" s="1"/>
  <c r="D49" i="2" a="1"/>
  <c r="D49" i="2" s="1"/>
  <c r="D48" i="2" a="1"/>
  <c r="D48" i="2" s="1"/>
  <c r="D47" i="2" a="1"/>
  <c r="D47" i="2" s="1"/>
  <c r="D46" i="2" a="1"/>
  <c r="D46" i="2" s="1"/>
  <c r="D45" i="2" a="1"/>
  <c r="D45" i="2" s="1"/>
  <c r="D44" i="2" a="1"/>
  <c r="D44" i="2" s="1"/>
  <c r="D43" i="2" a="1"/>
  <c r="D43" i="2" s="1"/>
  <c r="D42" i="2" a="1"/>
  <c r="D42" i="2" s="1"/>
  <c r="D41" i="2" a="1"/>
  <c r="D41" i="2" s="1"/>
  <c r="D40" i="2" a="1"/>
  <c r="D40" i="2" s="1"/>
  <c r="D39" i="2" a="1"/>
  <c r="D39" i="2" s="1"/>
  <c r="D38" i="2" a="1"/>
  <c r="D38" i="2" s="1"/>
  <c r="D37" i="2" a="1"/>
  <c r="D37" i="2" s="1"/>
  <c r="D36" i="2" a="1"/>
  <c r="D36" i="2" s="1"/>
  <c r="D35" i="2" a="1"/>
  <c r="D35" i="2" s="1"/>
  <c r="D34" i="2" a="1"/>
  <c r="D34" i="2" s="1"/>
  <c r="D33" i="2" a="1"/>
  <c r="D33" i="2" s="1"/>
  <c r="D32" i="2" a="1"/>
  <c r="D32" i="2" s="1"/>
  <c r="D31" i="2" a="1"/>
  <c r="D31" i="2" s="1"/>
  <c r="D30" i="2" a="1"/>
  <c r="D30" i="2" s="1"/>
  <c r="D29" i="2" a="1"/>
  <c r="D29" i="2" s="1"/>
  <c r="D28" i="2" a="1"/>
  <c r="D28" i="2" s="1"/>
  <c r="D27" i="2" a="1"/>
  <c r="D27" i="2" s="1"/>
  <c r="D26" i="2" a="1"/>
  <c r="D26" i="2" s="1"/>
  <c r="D25" i="2" a="1"/>
  <c r="D25" i="2" s="1"/>
  <c r="D24" i="2" a="1"/>
  <c r="D24" i="2" s="1"/>
  <c r="D23" i="2" a="1"/>
  <c r="D23" i="2" s="1"/>
  <c r="D22" i="2" a="1"/>
  <c r="D22" i="2" s="1"/>
  <c r="D21" i="2" a="1"/>
  <c r="D21" i="2" s="1"/>
  <c r="D20" i="2" a="1"/>
  <c r="D20" i="2" s="1"/>
  <c r="D19" i="2" a="1"/>
  <c r="D19" i="2" s="1"/>
  <c r="D18" i="2" a="1"/>
  <c r="D18" i="2" s="1"/>
  <c r="D17" i="2" a="1"/>
  <c r="D17" i="2" s="1"/>
  <c r="D16" i="2" a="1"/>
  <c r="D16" i="2" s="1"/>
  <c r="D15" i="2" a="1"/>
  <c r="D15" i="2" s="1"/>
  <c r="D14" i="2" a="1"/>
  <c r="D14" i="2" s="1"/>
  <c r="D13" i="2" a="1"/>
  <c r="D13" i="2" s="1"/>
  <c r="D12" i="2" a="1"/>
  <c r="D12" i="2" s="1"/>
  <c r="F124" i="11" l="1" a="1"/>
  <c r="F124" i="11" s="1"/>
  <c r="L124" i="11" s="1" a="1"/>
  <c r="F126" i="11" a="1"/>
  <c r="F126" i="11" s="1"/>
  <c r="L126" i="11" s="1" a="1"/>
  <c r="F130" i="11" a="1"/>
  <c r="F130" i="11" s="1"/>
  <c r="L130" i="11" s="1" a="1"/>
  <c r="F132" i="11" a="1"/>
  <c r="F132" i="11" s="1"/>
  <c r="L132" i="11" s="1" a="1"/>
  <c r="F138" i="11" a="1"/>
  <c r="F138" i="11" s="1"/>
  <c r="L138" i="11" s="1" a="1"/>
  <c r="F140" i="11" a="1"/>
  <c r="F140" i="11" s="1"/>
  <c r="L140" i="11" s="1" a="1"/>
  <c r="F146" i="11" a="1"/>
  <c r="F146" i="11" s="1"/>
  <c r="L146" i="11" s="1" a="1"/>
  <c r="F148" i="11" a="1"/>
  <c r="F148" i="11" s="1"/>
  <c r="L148" i="11" s="1" a="1"/>
  <c r="F152" i="11" a="1"/>
  <c r="F152" i="11" s="1"/>
  <c r="L152" i="11" s="1" a="1"/>
  <c r="F154" i="11" a="1"/>
  <c r="F154" i="11" s="1"/>
  <c r="L154" i="11" s="1" a="1"/>
  <c r="L154" i="11" s="1"/>
  <c r="R154" i="11" s="1"/>
  <c r="F54" i="11" a="1"/>
  <c r="F54" i="11" s="1"/>
  <c r="L54" i="11" s="1" a="1"/>
  <c r="L54" i="11" s="1"/>
  <c r="R54" i="11" s="1"/>
  <c r="L132" i="11"/>
  <c r="R132" i="11" s="1"/>
  <c r="L140" i="11"/>
  <c r="R140" i="11" s="1"/>
  <c r="F98" i="11" a="1"/>
  <c r="F98" i="11" s="1"/>
  <c r="L98" i="11" s="1" a="1"/>
  <c r="L98" i="11" s="1"/>
  <c r="F102" i="11" a="1"/>
  <c r="F102" i="11" s="1"/>
  <c r="L102" i="11" s="1" a="1"/>
  <c r="L102" i="11" s="1"/>
  <c r="F100" i="11" a="1"/>
  <c r="F100" i="11" s="1"/>
  <c r="L100" i="11" s="1" a="1"/>
  <c r="L100" i="11" s="1"/>
  <c r="F39" i="11" a="1"/>
  <c r="F39" i="11" s="1"/>
  <c r="L39" i="11" s="1" a="1"/>
  <c r="L39" i="11" s="1"/>
  <c r="F94" i="11" a="1"/>
  <c r="F94" i="11" s="1"/>
  <c r="L94" i="11" s="1" a="1"/>
  <c r="L94" i="11" s="1"/>
  <c r="F96" i="11" a="1"/>
  <c r="F96" i="11" s="1"/>
  <c r="L96" i="11" s="1" a="1"/>
  <c r="L96" i="11" s="1"/>
  <c r="F108" i="11" a="1"/>
  <c r="F108" i="11" s="1"/>
  <c r="L108" i="11" s="1" a="1"/>
  <c r="L108" i="11" s="1"/>
  <c r="F92" i="11" a="1"/>
  <c r="F92" i="11" s="1"/>
  <c r="L92" i="11" s="1" a="1"/>
  <c r="L92" i="11" s="1"/>
  <c r="F22" i="11" a="1"/>
  <c r="F22" i="11" s="1"/>
  <c r="L22" i="11" s="1" a="1"/>
  <c r="L22" i="11" s="1"/>
  <c r="F30" i="11" a="1"/>
  <c r="F30" i="11" s="1"/>
  <c r="L30" i="11" s="1" a="1"/>
  <c r="L30" i="11" s="1"/>
  <c r="F15" i="11" a="1"/>
  <c r="F15" i="11" s="1"/>
  <c r="L15" i="11" s="1" a="1"/>
  <c r="L15" i="11" s="1"/>
  <c r="F27" i="11" a="1"/>
  <c r="F27" i="11" s="1"/>
  <c r="L27" i="11" s="1" a="1"/>
  <c r="L27" i="11" s="1"/>
  <c r="F35" i="11" a="1"/>
  <c r="F35" i="11" s="1"/>
  <c r="L35" i="11" s="1" a="1"/>
  <c r="L35" i="11" s="1"/>
  <c r="F13" i="11" a="1"/>
  <c r="F13" i="11" s="1"/>
  <c r="L13" i="11" s="1" a="1"/>
  <c r="L13" i="11" s="1"/>
  <c r="F17" i="11" a="1"/>
  <c r="F17" i="11" s="1"/>
  <c r="L17" i="11" s="1" a="1"/>
  <c r="L17" i="11" s="1"/>
  <c r="F21" i="11" a="1"/>
  <c r="F21" i="11" s="1"/>
  <c r="L21" i="11" s="1" a="1"/>
  <c r="L21" i="11" s="1"/>
  <c r="F25" i="11" a="1"/>
  <c r="F25" i="11" s="1"/>
  <c r="L25" i="11" s="1" a="1"/>
  <c r="L25" i="11" s="1"/>
  <c r="F29" i="11" a="1"/>
  <c r="F29" i="11" s="1"/>
  <c r="L29" i="11" s="1" a="1"/>
  <c r="L29" i="11" s="1"/>
  <c r="F33" i="11" a="1"/>
  <c r="F33" i="11" s="1"/>
  <c r="L33" i="11" s="1" a="1"/>
  <c r="L33" i="11" s="1"/>
  <c r="F36" i="11" a="1"/>
  <c r="F36" i="11" s="1"/>
  <c r="L36" i="11" s="1" a="1"/>
  <c r="L36" i="11" s="1"/>
  <c r="F40" i="11" a="1"/>
  <c r="F40" i="11" s="1"/>
  <c r="L40" i="11" s="1" a="1"/>
  <c r="L40" i="11" s="1"/>
  <c r="R40" i="11" s="1"/>
  <c r="F48" i="11" a="1"/>
  <c r="F48" i="11" s="1"/>
  <c r="F44" i="11" a="1"/>
  <c r="F44" i="11" s="1"/>
  <c r="F52" i="11" a="1"/>
  <c r="F52" i="11" s="1"/>
  <c r="L52" i="11" s="1" a="1"/>
  <c r="L52" i="11" s="1"/>
  <c r="R52" i="11" s="1"/>
  <c r="F14" i="11" a="1"/>
  <c r="F14" i="11" s="1"/>
  <c r="L14" i="11" s="1" a="1"/>
  <c r="L14" i="11" s="1"/>
  <c r="F18" i="11" a="1"/>
  <c r="F18" i="11" s="1"/>
  <c r="L18" i="11" s="1" a="1"/>
  <c r="L18" i="11" s="1"/>
  <c r="F26" i="11" a="1"/>
  <c r="F26" i="11" s="1"/>
  <c r="L26" i="11" s="1" a="1"/>
  <c r="L26" i="11" s="1"/>
  <c r="F34" i="11" a="1"/>
  <c r="F34" i="11" s="1"/>
  <c r="L34" i="11" s="1" a="1"/>
  <c r="L34" i="11" s="1"/>
  <c r="F19" i="11" a="1"/>
  <c r="F19" i="11" s="1"/>
  <c r="L19" i="11" s="1" a="1"/>
  <c r="L19" i="11" s="1"/>
  <c r="F23" i="11" a="1"/>
  <c r="F23" i="11" s="1"/>
  <c r="L23" i="11" s="1" a="1"/>
  <c r="L23" i="11" s="1"/>
  <c r="F31" i="11" a="1"/>
  <c r="F31" i="11" s="1"/>
  <c r="L31" i="11" s="1" a="1"/>
  <c r="L31" i="11" s="1"/>
  <c r="F38" i="11" a="1"/>
  <c r="F38" i="11" s="1"/>
  <c r="L38" i="11" s="1" a="1"/>
  <c r="L38" i="11" s="1"/>
  <c r="F12" i="11" a="1"/>
  <c r="F12" i="11" s="1"/>
  <c r="L12" i="11" s="1" a="1"/>
  <c r="L12" i="11" s="1"/>
  <c r="F16" i="11" a="1"/>
  <c r="F16" i="11" s="1"/>
  <c r="L16" i="11" s="1" a="1"/>
  <c r="L16" i="11" s="1"/>
  <c r="F20" i="11" a="1"/>
  <c r="F20" i="11" s="1"/>
  <c r="L20" i="11" s="1" a="1"/>
  <c r="L20" i="11" s="1"/>
  <c r="F24" i="11" a="1"/>
  <c r="F24" i="11" s="1"/>
  <c r="L24" i="11" s="1" a="1"/>
  <c r="L24" i="11" s="1"/>
  <c r="F28" i="11" a="1"/>
  <c r="F28" i="11" s="1"/>
  <c r="L28" i="11" s="1" a="1"/>
  <c r="L28" i="11" s="1"/>
  <c r="F32" i="11" a="1"/>
  <c r="F32" i="11" s="1"/>
  <c r="L32" i="11" s="1" a="1"/>
  <c r="L32" i="11" s="1"/>
  <c r="F42" i="11" a="1"/>
  <c r="F42" i="11" s="1"/>
  <c r="F50" i="11" a="1"/>
  <c r="F50" i="11" s="1"/>
  <c r="F37" i="11" a="1"/>
  <c r="F37" i="11" s="1"/>
  <c r="L37" i="11" s="1" a="1"/>
  <c r="L37" i="11" s="1"/>
  <c r="F43" i="11" a="1"/>
  <c r="F43" i="11" s="1"/>
  <c r="F46" i="11" a="1"/>
  <c r="F46" i="11" s="1"/>
  <c r="F51" i="11" a="1"/>
  <c r="F51" i="11" s="1"/>
  <c r="L51" i="11" s="1" a="1"/>
  <c r="L51" i="11" s="1"/>
  <c r="R51" i="11" s="1"/>
  <c r="F56" i="11" a="1"/>
  <c r="F56" i="11" s="1"/>
  <c r="L56" i="11" s="1" a="1"/>
  <c r="L56" i="11" s="1"/>
  <c r="R56" i="11" s="1"/>
  <c r="F60" i="11" a="1"/>
  <c r="F60" i="11" s="1"/>
  <c r="F64" i="11" a="1"/>
  <c r="F64" i="11" s="1"/>
  <c r="F68" i="11" a="1"/>
  <c r="F68" i="11" s="1"/>
  <c r="L68" i="11" s="1" a="1"/>
  <c r="L68" i="11" s="1"/>
  <c r="R68" i="11" s="1"/>
  <c r="F72" i="11" a="1"/>
  <c r="F72" i="11" s="1"/>
  <c r="L72" i="11" s="1" a="1"/>
  <c r="L72" i="11" s="1"/>
  <c r="R72" i="11" s="1"/>
  <c r="F76" i="11" a="1"/>
  <c r="F76" i="11" s="1"/>
  <c r="F101" i="11" a="1"/>
  <c r="F101" i="11" s="1"/>
  <c r="L101" i="11" s="1" a="1"/>
  <c r="L101" i="11" s="1"/>
  <c r="F105" i="11" a="1"/>
  <c r="F105" i="11" s="1"/>
  <c r="L105" i="11" s="1" a="1"/>
  <c r="L105" i="11" s="1"/>
  <c r="F45" i="11" a="1"/>
  <c r="F45" i="11" s="1"/>
  <c r="F53" i="11" a="1"/>
  <c r="F53" i="11" s="1"/>
  <c r="F55" i="11" a="1"/>
  <c r="F55" i="11" s="1"/>
  <c r="L55" i="11" s="1" a="1"/>
  <c r="L55" i="11" s="1"/>
  <c r="R55" i="11" s="1"/>
  <c r="F59" i="11" a="1"/>
  <c r="F59" i="11" s="1"/>
  <c r="F63" i="11" a="1"/>
  <c r="F63" i="11" s="1"/>
  <c r="F67" i="11" a="1"/>
  <c r="F67" i="11" s="1"/>
  <c r="L67" i="11" s="1" a="1"/>
  <c r="L67" i="11" s="1"/>
  <c r="R67" i="11" s="1"/>
  <c r="F71" i="11" a="1"/>
  <c r="F71" i="11" s="1"/>
  <c r="L71" i="11" s="1" a="1"/>
  <c r="L71" i="11" s="1"/>
  <c r="R71" i="11" s="1"/>
  <c r="F75" i="11" a="1"/>
  <c r="F75" i="11" s="1"/>
  <c r="F79" i="11" a="1"/>
  <c r="F79" i="11" s="1"/>
  <c r="F103" i="11" a="1"/>
  <c r="F103" i="11" s="1"/>
  <c r="L103" i="11" s="1" a="1"/>
  <c r="L103" i="11" s="1"/>
  <c r="F47" i="11" a="1"/>
  <c r="F47" i="11" s="1"/>
  <c r="F58" i="11" a="1"/>
  <c r="F58" i="11" s="1"/>
  <c r="F62" i="11" a="1"/>
  <c r="F62" i="11" s="1"/>
  <c r="F66" i="11" a="1"/>
  <c r="F66" i="11" s="1"/>
  <c r="F70" i="11" a="1"/>
  <c r="F70" i="11" s="1"/>
  <c r="F74" i="11" a="1"/>
  <c r="F74" i="11" s="1"/>
  <c r="F78" i="11" a="1"/>
  <c r="F78" i="11" s="1"/>
  <c r="F93" i="11" a="1"/>
  <c r="F93" i="11" s="1"/>
  <c r="L93" i="11" s="1" a="1"/>
  <c r="L93" i="11" s="1"/>
  <c r="F97" i="11" a="1"/>
  <c r="F97" i="11" s="1"/>
  <c r="L97" i="11" s="1" a="1"/>
  <c r="L97" i="11" s="1"/>
  <c r="F99" i="11" a="1"/>
  <c r="F99" i="11" s="1"/>
  <c r="L99" i="11" s="1" a="1"/>
  <c r="L99" i="11" s="1"/>
  <c r="F106" i="11" a="1"/>
  <c r="F106" i="11" s="1"/>
  <c r="L106" i="11" s="1" a="1"/>
  <c r="L106" i="11" s="1"/>
  <c r="F95" i="11" a="1"/>
  <c r="F95" i="11" s="1"/>
  <c r="L95" i="11" s="1" a="1"/>
  <c r="L95" i="11" s="1"/>
  <c r="F41" i="11" a="1"/>
  <c r="F41" i="11" s="1"/>
  <c r="F49" i="11" a="1"/>
  <c r="F49" i="11" s="1"/>
  <c r="F57" i="11" a="1"/>
  <c r="F57" i="11" s="1"/>
  <c r="F61" i="11" a="1"/>
  <c r="F61" i="11" s="1"/>
  <c r="F65" i="11" a="1"/>
  <c r="F65" i="11" s="1"/>
  <c r="F69" i="11" a="1"/>
  <c r="F69" i="11" s="1"/>
  <c r="F73" i="11" a="1"/>
  <c r="F73" i="11" s="1"/>
  <c r="F77" i="11" a="1"/>
  <c r="F77" i="11" s="1"/>
  <c r="F88" i="11" a="1"/>
  <c r="F88" i="11" s="1"/>
  <c r="L88" i="11" s="1" a="1"/>
  <c r="L88" i="11" s="1"/>
  <c r="F89" i="11" a="1"/>
  <c r="F89" i="11" s="1"/>
  <c r="L89" i="11" s="1" a="1"/>
  <c r="L89" i="11" s="1"/>
  <c r="F90" i="11" a="1"/>
  <c r="F90" i="11" s="1"/>
  <c r="L90" i="11" s="1" a="1"/>
  <c r="L90" i="11" s="1"/>
  <c r="F91" i="11" a="1"/>
  <c r="F91" i="11" s="1"/>
  <c r="L91" i="11" s="1" a="1"/>
  <c r="L91" i="11" s="1"/>
  <c r="F104" i="11" a="1"/>
  <c r="F104" i="11" s="1"/>
  <c r="L104" i="11" s="1" a="1"/>
  <c r="L104" i="11" s="1"/>
  <c r="F107" i="11" a="1"/>
  <c r="F107" i="11" s="1"/>
  <c r="L107" i="11" s="1" a="1"/>
  <c r="L107" i="11" s="1"/>
  <c r="F114" i="11" a="1"/>
  <c r="F114" i="11" s="1"/>
  <c r="L114" i="11" s="1" a="1"/>
  <c r="L114" i="11" s="1"/>
  <c r="R114" i="11" s="1"/>
  <c r="F118" i="11" a="1"/>
  <c r="F118" i="11" s="1"/>
  <c r="L118" i="11" s="1" a="1"/>
  <c r="L118" i="11" s="1"/>
  <c r="R118" i="11" s="1"/>
  <c r="F122" i="11" a="1"/>
  <c r="F122" i="11" s="1"/>
  <c r="F127" i="11" a="1"/>
  <c r="F127" i="11" s="1"/>
  <c r="F136" i="11" a="1"/>
  <c r="F136" i="11" s="1"/>
  <c r="F110" i="11" a="1"/>
  <c r="F110" i="11" s="1"/>
  <c r="L110" i="11" s="1" a="1"/>
  <c r="L110" i="11" s="1"/>
  <c r="F112" i="11" a="1"/>
  <c r="F112" i="11" s="1"/>
  <c r="L112" i="11" s="1" a="1"/>
  <c r="L112" i="11" s="1"/>
  <c r="F115" i="11" a="1"/>
  <c r="F115" i="11" s="1"/>
  <c r="F119" i="11" a="1"/>
  <c r="F119" i="11" s="1"/>
  <c r="F116" i="11" a="1"/>
  <c r="F116" i="11" s="1"/>
  <c r="F120" i="11" a="1"/>
  <c r="F120" i="11" s="1"/>
  <c r="F109" i="11" a="1"/>
  <c r="F109" i="11" s="1"/>
  <c r="L109" i="11" s="1" a="1"/>
  <c r="L109" i="11" s="1"/>
  <c r="F111" i="11" a="1"/>
  <c r="F111" i="11" s="1"/>
  <c r="L111" i="11" s="1" a="1"/>
  <c r="L111" i="11" s="1"/>
  <c r="F113" i="11" a="1"/>
  <c r="F113" i="11" s="1"/>
  <c r="L113" i="11" s="1" a="1"/>
  <c r="L113" i="11" s="1"/>
  <c r="F117" i="11" a="1"/>
  <c r="F117" i="11" s="1"/>
  <c r="F121" i="11" a="1"/>
  <c r="F121" i="11" s="1"/>
  <c r="L121" i="11" s="1" a="1"/>
  <c r="L121" i="11" s="1"/>
  <c r="R121" i="11" s="1"/>
  <c r="F123" i="11" a="1"/>
  <c r="F123" i="11" s="1"/>
  <c r="F128" i="11" a="1"/>
  <c r="F128" i="11" s="1"/>
  <c r="L128" i="11" s="1" a="1"/>
  <c r="L128" i="11" s="1"/>
  <c r="R128" i="11" s="1"/>
  <c r="F142" i="11" a="1"/>
  <c r="F142" i="11" s="1"/>
  <c r="L142" i="11" s="1" a="1"/>
  <c r="F153" i="11" a="1"/>
  <c r="F153" i="11" s="1"/>
  <c r="L153" i="11" s="1" a="1"/>
  <c r="L153" i="11" s="1"/>
  <c r="R153" i="11" s="1"/>
  <c r="F134" i="11" a="1"/>
  <c r="F134" i="11" s="1"/>
  <c r="F143" i="11" a="1"/>
  <c r="F143" i="11" s="1"/>
  <c r="F135" i="11" a="1"/>
  <c r="F135" i="11" s="1"/>
  <c r="F144" i="11" a="1"/>
  <c r="F144" i="11" s="1"/>
  <c r="L144" i="11" s="1" a="1"/>
  <c r="L144" i="11" s="1"/>
  <c r="R144" i="11" s="1"/>
  <c r="F129" i="11" a="1"/>
  <c r="F129" i="11" s="1"/>
  <c r="F137" i="11" a="1"/>
  <c r="F137" i="11" s="1"/>
  <c r="L137" i="11" s="1" a="1"/>
  <c r="L137" i="11" s="1"/>
  <c r="R137" i="11" s="1"/>
  <c r="F145" i="11" a="1"/>
  <c r="F145" i="11" s="1"/>
  <c r="F150" i="11" a="1"/>
  <c r="F150" i="11" s="1"/>
  <c r="F151" i="11" a="1"/>
  <c r="F151" i="11" s="1"/>
  <c r="H365" i="11"/>
  <c r="F131" i="11" a="1"/>
  <c r="F131" i="11" s="1"/>
  <c r="L131" i="11" s="1" a="1"/>
  <c r="L131" i="11" s="1"/>
  <c r="R131" i="11" s="1"/>
  <c r="F139" i="11" a="1"/>
  <c r="F139" i="11" s="1"/>
  <c r="F149" i="11" a="1"/>
  <c r="F149" i="11" s="1"/>
  <c r="F125" i="11" a="1"/>
  <c r="F125" i="11" s="1"/>
  <c r="L125" i="11" s="1" a="1"/>
  <c r="L125" i="11" s="1"/>
  <c r="R125" i="11" s="1"/>
  <c r="F133" i="11" a="1"/>
  <c r="F133" i="11" s="1"/>
  <c r="F141" i="11" a="1"/>
  <c r="F141" i="11" s="1"/>
  <c r="F147" i="11" a="1"/>
  <c r="F147" i="11" s="1"/>
  <c r="L147" i="11" s="1" a="1"/>
  <c r="L147" i="11" s="1"/>
  <c r="R147" i="11" s="1"/>
  <c r="F155" i="11" a="1"/>
  <c r="F155" i="11" s="1"/>
  <c r="H13" i="2" a="1"/>
  <c r="H13" i="2" s="1"/>
  <c r="H14" i="2" a="1"/>
  <c r="H14" i="2" s="1"/>
  <c r="H15" i="2" a="1"/>
  <c r="H15" i="2" s="1"/>
  <c r="H16" i="2" a="1"/>
  <c r="H16" i="2" s="1"/>
  <c r="H17" i="2" a="1"/>
  <c r="H17" i="2" s="1"/>
  <c r="H18" i="2" a="1"/>
  <c r="H18" i="2" s="1"/>
  <c r="H19" i="2" a="1"/>
  <c r="H19" i="2" s="1"/>
  <c r="H20" i="2" a="1"/>
  <c r="H20" i="2" s="1"/>
  <c r="H21" i="2" a="1"/>
  <c r="H21" i="2" s="1"/>
  <c r="H22" i="2" a="1"/>
  <c r="H22" i="2" s="1"/>
  <c r="L148" i="11" l="1"/>
  <c r="R148" i="11" s="1"/>
  <c r="L152" i="11"/>
  <c r="R152" i="11" s="1"/>
  <c r="T152" i="11" s="1"/>
  <c r="L124" i="11"/>
  <c r="R124" i="11" s="1"/>
  <c r="L146" i="11"/>
  <c r="R146" i="11" s="1"/>
  <c r="AA146" i="11" s="1" a="1"/>
  <c r="AA146" i="11" s="1"/>
  <c r="AC146" i="11" s="1" a="1"/>
  <c r="AC146" i="11" s="1"/>
  <c r="AD146" i="11" s="1" a="1"/>
  <c r="AD146" i="11" s="1"/>
  <c r="L130" i="11"/>
  <c r="R130" i="11" s="1"/>
  <c r="T130" i="11" s="1"/>
  <c r="L126" i="11"/>
  <c r="R126" i="11" s="1"/>
  <c r="AA126" i="11" s="1" a="1"/>
  <c r="AA126" i="11" s="1"/>
  <c r="AC126" i="11" s="1" a="1"/>
  <c r="AC126" i="11" s="1"/>
  <c r="AD126" i="11" s="1" a="1"/>
  <c r="AD126" i="11" s="1"/>
  <c r="AA114" i="11" a="1"/>
  <c r="AA114" i="11" s="1"/>
  <c r="AC114" i="11" s="1" a="1"/>
  <c r="AC114" i="11" s="1"/>
  <c r="AD114" i="11" s="1" a="1"/>
  <c r="AD114" i="11" s="1"/>
  <c r="T114" i="11"/>
  <c r="AA140" i="11" a="1"/>
  <c r="AA140" i="11" s="1"/>
  <c r="AC140" i="11" s="1" a="1"/>
  <c r="AC140" i="11" s="1"/>
  <c r="AD140" i="11" s="1" a="1"/>
  <c r="AD140" i="11" s="1"/>
  <c r="T140" i="11"/>
  <c r="AA67" i="11" a="1"/>
  <c r="AA67" i="11" s="1"/>
  <c r="AC67" i="11" s="1" a="1"/>
  <c r="AC67" i="11" s="1"/>
  <c r="AD67" i="11" s="1" a="1"/>
  <c r="AD67" i="11" s="1"/>
  <c r="T67" i="11"/>
  <c r="AA148" i="11" a="1"/>
  <c r="AA148" i="11" s="1"/>
  <c r="AC148" i="11" s="1" a="1"/>
  <c r="AC148" i="11" s="1"/>
  <c r="AD148" i="11" s="1" a="1"/>
  <c r="AD148" i="11" s="1"/>
  <c r="T148" i="11"/>
  <c r="AA125" i="11" a="1"/>
  <c r="AA125" i="11" s="1"/>
  <c r="AC125" i="11" s="1" a="1"/>
  <c r="AC125" i="11" s="1"/>
  <c r="AD125" i="11" s="1" a="1"/>
  <c r="AD125" i="11" s="1"/>
  <c r="T125" i="11"/>
  <c r="AA131" i="11" a="1"/>
  <c r="AA131" i="11" s="1"/>
  <c r="AC131" i="11" s="1" a="1"/>
  <c r="AC131" i="11" s="1"/>
  <c r="AD131" i="11" s="1" a="1"/>
  <c r="AD131" i="11" s="1"/>
  <c r="T131" i="11"/>
  <c r="AA72" i="11" a="1"/>
  <c r="AA72" i="11" s="1"/>
  <c r="AC72" i="11" s="1" a="1"/>
  <c r="AC72" i="11" s="1"/>
  <c r="AD72" i="11" s="1" a="1"/>
  <c r="AD72" i="11" s="1"/>
  <c r="T72" i="11"/>
  <c r="AA56" i="11" a="1"/>
  <c r="AA56" i="11" s="1"/>
  <c r="AC56" i="11" s="1" a="1"/>
  <c r="AC56" i="11" s="1"/>
  <c r="AD56" i="11" s="1" a="1"/>
  <c r="AD56" i="11" s="1"/>
  <c r="T56" i="11"/>
  <c r="AA40" i="11" a="1"/>
  <c r="AA40" i="11" s="1"/>
  <c r="AC40" i="11" s="1" a="1"/>
  <c r="AC40" i="11" s="1"/>
  <c r="AD40" i="11" s="1" a="1"/>
  <c r="AD40" i="11" s="1"/>
  <c r="T40" i="11"/>
  <c r="AA132" i="11" a="1"/>
  <c r="AA132" i="11" s="1"/>
  <c r="AC132" i="11" s="1" a="1"/>
  <c r="AC132" i="11" s="1"/>
  <c r="AD132" i="11" s="1" a="1"/>
  <c r="AD132" i="11" s="1"/>
  <c r="T132" i="11"/>
  <c r="AA147" i="11" a="1"/>
  <c r="AA147" i="11" s="1"/>
  <c r="AC147" i="11" s="1" a="1"/>
  <c r="AC147" i="11" s="1"/>
  <c r="AD147" i="11" s="1" a="1"/>
  <c r="AD147" i="11" s="1"/>
  <c r="T147" i="11"/>
  <c r="AA137" i="11" a="1"/>
  <c r="AA137" i="11" s="1"/>
  <c r="AC137" i="11" s="1" a="1"/>
  <c r="AC137" i="11" s="1"/>
  <c r="AD137" i="11" s="1" a="1"/>
  <c r="AD137" i="11" s="1"/>
  <c r="T137" i="11"/>
  <c r="AA128" i="11" a="1"/>
  <c r="AA128" i="11" s="1"/>
  <c r="AC128" i="11" s="1" a="1"/>
  <c r="AC128" i="11" s="1"/>
  <c r="AD128" i="11" s="1" a="1"/>
  <c r="AD128" i="11" s="1"/>
  <c r="T128" i="11"/>
  <c r="AA118" i="11" a="1"/>
  <c r="AA118" i="11" s="1"/>
  <c r="AC118" i="11" s="1" a="1"/>
  <c r="AC118" i="11" s="1"/>
  <c r="AD118" i="11" s="1" a="1"/>
  <c r="AD118" i="11" s="1"/>
  <c r="T118" i="11"/>
  <c r="AA68" i="11" a="1"/>
  <c r="AA68" i="11" s="1"/>
  <c r="AC68" i="11" s="1" a="1"/>
  <c r="AC68" i="11" s="1"/>
  <c r="AD68" i="11" s="1" a="1"/>
  <c r="AD68" i="11" s="1"/>
  <c r="T68" i="11"/>
  <c r="AA51" i="11" a="1"/>
  <c r="AA51" i="11" s="1"/>
  <c r="AC51" i="11" s="1" a="1"/>
  <c r="AC51" i="11" s="1"/>
  <c r="AD51" i="11" s="1" a="1"/>
  <c r="AD51" i="11" s="1"/>
  <c r="T51" i="11"/>
  <c r="AA52" i="11" a="1"/>
  <c r="AA52" i="11" s="1"/>
  <c r="AC52" i="11" s="1" a="1"/>
  <c r="AC52" i="11" s="1"/>
  <c r="AD52" i="11" s="1" a="1"/>
  <c r="AD52" i="11" s="1"/>
  <c r="T52" i="11"/>
  <c r="AA124" i="11" a="1"/>
  <c r="AA124" i="11" s="1"/>
  <c r="AC124" i="11" s="1" a="1"/>
  <c r="AC124" i="11" s="1"/>
  <c r="AD124" i="11" s="1" a="1"/>
  <c r="AD124" i="11" s="1"/>
  <c r="T124" i="11"/>
  <c r="AA54" i="11" a="1"/>
  <c r="AA54" i="11" s="1"/>
  <c r="AC54" i="11" s="1" a="1"/>
  <c r="AC54" i="11" s="1"/>
  <c r="AD54" i="11" s="1" a="1"/>
  <c r="AD54" i="11" s="1"/>
  <c r="T54" i="11"/>
  <c r="AA153" i="11" a="1"/>
  <c r="AA153" i="11" s="1"/>
  <c r="AC153" i="11" s="1" a="1"/>
  <c r="AC153" i="11" s="1"/>
  <c r="AD153" i="11" s="1" a="1"/>
  <c r="AD153" i="11" s="1"/>
  <c r="T153" i="11"/>
  <c r="AA121" i="11" a="1"/>
  <c r="AA121" i="11" s="1"/>
  <c r="AC121" i="11" s="1" a="1"/>
  <c r="AC121" i="11" s="1"/>
  <c r="AD121" i="11" s="1" a="1"/>
  <c r="AD121" i="11" s="1"/>
  <c r="T121" i="11"/>
  <c r="AA144" i="11" a="1"/>
  <c r="AA144" i="11" s="1"/>
  <c r="AC144" i="11" s="1" a="1"/>
  <c r="AC144" i="11" s="1"/>
  <c r="AD144" i="11" s="1" a="1"/>
  <c r="AD144" i="11" s="1"/>
  <c r="T144" i="11"/>
  <c r="AA71" i="11" a="1"/>
  <c r="AA71" i="11" s="1"/>
  <c r="AC71" i="11" s="1" a="1"/>
  <c r="AC71" i="11" s="1"/>
  <c r="AD71" i="11" s="1" a="1"/>
  <c r="AD71" i="11" s="1"/>
  <c r="T71" i="11"/>
  <c r="AA55" i="11" a="1"/>
  <c r="AA55" i="11" s="1"/>
  <c r="AC55" i="11" s="1" a="1"/>
  <c r="AC55" i="11" s="1"/>
  <c r="AD55" i="11" s="1" a="1"/>
  <c r="AD55" i="11" s="1"/>
  <c r="T55" i="11"/>
  <c r="AA154" i="11" a="1"/>
  <c r="AA154" i="11" s="1"/>
  <c r="AC154" i="11" s="1" a="1"/>
  <c r="AC154" i="11" s="1"/>
  <c r="AD154" i="11" s="1" a="1"/>
  <c r="AD154" i="11" s="1"/>
  <c r="T154" i="11"/>
  <c r="L138" i="11"/>
  <c r="R138" i="11" s="1"/>
  <c r="L116" i="11" a="1"/>
  <c r="L116" i="11" s="1"/>
  <c r="R116" i="11" s="1"/>
  <c r="L70" i="11" a="1"/>
  <c r="L70" i="11" s="1"/>
  <c r="R70" i="11" s="1"/>
  <c r="L47" i="11" a="1"/>
  <c r="L47" i="11" s="1"/>
  <c r="R47" i="11" s="1"/>
  <c r="L119" i="11" a="1"/>
  <c r="L119" i="11" s="1"/>
  <c r="R119" i="11" s="1"/>
  <c r="L136" i="11" a="1"/>
  <c r="L136" i="11" s="1"/>
  <c r="R136" i="11" s="1"/>
  <c r="L66" i="11" a="1"/>
  <c r="L66" i="11" s="1"/>
  <c r="R66" i="11" s="1"/>
  <c r="L50" i="11" a="1"/>
  <c r="L50" i="11" s="1"/>
  <c r="R50" i="11" s="1"/>
  <c r="L155" i="11" a="1"/>
  <c r="L155" i="11" s="1"/>
  <c r="R155" i="11" s="1"/>
  <c r="L123" i="11" a="1"/>
  <c r="L123" i="11" s="1"/>
  <c r="R123" i="11" s="1"/>
  <c r="L135" i="11" a="1"/>
  <c r="L135" i="11" s="1"/>
  <c r="R135" i="11" s="1"/>
  <c r="L134" i="11" a="1"/>
  <c r="L134" i="11" s="1"/>
  <c r="R134" i="11" s="1"/>
  <c r="L115" i="11" a="1"/>
  <c r="L115" i="11" s="1"/>
  <c r="R115" i="11" s="1"/>
  <c r="L127" i="11" a="1"/>
  <c r="L127" i="11" s="1"/>
  <c r="R127" i="11" s="1"/>
  <c r="L73" i="11" a="1"/>
  <c r="L73" i="11" s="1"/>
  <c r="R73" i="11" s="1"/>
  <c r="L57" i="11" a="1"/>
  <c r="L57" i="11" s="1"/>
  <c r="R57" i="11" s="1"/>
  <c r="L78" i="11" a="1"/>
  <c r="L78" i="11" s="1"/>
  <c r="R78" i="11" s="1"/>
  <c r="L62" i="11" a="1"/>
  <c r="L62" i="11" s="1"/>
  <c r="R62" i="11" s="1"/>
  <c r="L79" i="11" a="1"/>
  <c r="L79" i="11" s="1"/>
  <c r="R79" i="11" s="1"/>
  <c r="L63" i="11" a="1"/>
  <c r="L63" i="11" s="1"/>
  <c r="R63" i="11" s="1"/>
  <c r="L53" i="11" a="1"/>
  <c r="L53" i="11" s="1"/>
  <c r="R53" i="11" s="1"/>
  <c r="R80" i="11"/>
  <c r="L64" i="11" a="1"/>
  <c r="L64" i="11" s="1"/>
  <c r="R64" i="11" s="1"/>
  <c r="L46" i="11" a="1"/>
  <c r="L46" i="11" s="1"/>
  <c r="R46" i="11" s="1"/>
  <c r="L42" i="11" a="1"/>
  <c r="L42" i="11" s="1"/>
  <c r="R42" i="11" s="1"/>
  <c r="L44" i="11" a="1"/>
  <c r="L44" i="11" s="1"/>
  <c r="R44" i="11" s="1"/>
  <c r="L133" i="11" a="1"/>
  <c r="L133" i="11" s="1"/>
  <c r="R133" i="11" s="1"/>
  <c r="L139" i="11" a="1"/>
  <c r="L139" i="11" s="1"/>
  <c r="R139" i="11" s="1"/>
  <c r="L150" i="11" a="1"/>
  <c r="L150" i="11" s="1"/>
  <c r="R150" i="11" s="1"/>
  <c r="L143" i="11" a="1"/>
  <c r="L143" i="11" s="1"/>
  <c r="R143" i="11" s="1"/>
  <c r="R81" i="11"/>
  <c r="L65" i="11" a="1"/>
  <c r="L65" i="11" s="1"/>
  <c r="R65" i="11" s="1"/>
  <c r="L41" i="11" a="1"/>
  <c r="L41" i="11" s="1"/>
  <c r="R41" i="11" s="1"/>
  <c r="L145" i="11" a="1"/>
  <c r="L145" i="11" s="1"/>
  <c r="R145" i="11" s="1"/>
  <c r="L77" i="11" a="1"/>
  <c r="L77" i="11" s="1"/>
  <c r="R77" i="11" s="1"/>
  <c r="L61" i="11" a="1"/>
  <c r="L61" i="11" s="1"/>
  <c r="R61" i="11" s="1"/>
  <c r="L141" i="11" a="1"/>
  <c r="L141" i="11" s="1"/>
  <c r="R141" i="11" s="1"/>
  <c r="L149" i="11" a="1"/>
  <c r="L149" i="11" s="1"/>
  <c r="R149" i="11" s="1"/>
  <c r="L151" i="11" a="1"/>
  <c r="L151" i="11" s="1"/>
  <c r="R151" i="11" s="1"/>
  <c r="L129" i="11" a="1"/>
  <c r="L129" i="11" s="1"/>
  <c r="R129" i="11" s="1"/>
  <c r="L117" i="11" a="1"/>
  <c r="L117" i="11" s="1"/>
  <c r="R117" i="11" s="1"/>
  <c r="L120" i="11" a="1"/>
  <c r="L120" i="11" s="1"/>
  <c r="R120" i="11" s="1"/>
  <c r="L122" i="11" a="1"/>
  <c r="L122" i="11" s="1"/>
  <c r="R122" i="11" s="1"/>
  <c r="L69" i="11" a="1"/>
  <c r="L69" i="11" s="1"/>
  <c r="R69" i="11" s="1"/>
  <c r="L49" i="11" a="1"/>
  <c r="L49" i="11" s="1"/>
  <c r="R49" i="11" s="1"/>
  <c r="L74" i="11" a="1"/>
  <c r="L74" i="11" s="1"/>
  <c r="R74" i="11" s="1"/>
  <c r="L58" i="11" a="1"/>
  <c r="L58" i="11" s="1"/>
  <c r="R58" i="11" s="1"/>
  <c r="L75" i="11" a="1"/>
  <c r="L75" i="11" s="1"/>
  <c r="R75" i="11" s="1"/>
  <c r="L59" i="11" a="1"/>
  <c r="L59" i="11" s="1"/>
  <c r="R59" i="11" s="1"/>
  <c r="L45" i="11" a="1"/>
  <c r="L45" i="11" s="1"/>
  <c r="R45" i="11" s="1"/>
  <c r="L76" i="11" a="1"/>
  <c r="L76" i="11" s="1"/>
  <c r="R76" i="11" s="1"/>
  <c r="L60" i="11" a="1"/>
  <c r="L60" i="11" s="1"/>
  <c r="R60" i="11" s="1"/>
  <c r="L43" i="11" a="1"/>
  <c r="L43" i="11" s="1"/>
  <c r="R43" i="11" s="1"/>
  <c r="L48" i="11" a="1"/>
  <c r="L48" i="11" s="1"/>
  <c r="R48" i="11" s="1"/>
  <c r="L142" i="11"/>
  <c r="R142" i="11" s="1"/>
  <c r="S10" i="9" a="1"/>
  <c r="S10" i="9" s="1"/>
  <c r="U10" i="9" s="1" a="1"/>
  <c r="U10" i="9" s="1"/>
  <c r="S9" i="9" a="1"/>
  <c r="S9" i="9" s="1"/>
  <c r="U9" i="9" s="1" a="1"/>
  <c r="U9" i="9" s="1"/>
  <c r="S8" i="9" a="1"/>
  <c r="S8" i="9" s="1"/>
  <c r="U8" i="9" s="1" a="1"/>
  <c r="U8" i="9" s="1"/>
  <c r="S7" i="9" a="1"/>
  <c r="S7" i="9" s="1"/>
  <c r="S6" i="9" a="1"/>
  <c r="S6" i="9" s="1"/>
  <c r="S5" i="9" a="1"/>
  <c r="S5" i="9" s="1"/>
  <c r="T5" i="9" s="1" a="1"/>
  <c r="T5" i="9" s="1"/>
  <c r="S4" i="9" a="1"/>
  <c r="S4" i="9" s="1"/>
  <c r="U4" i="9" s="1" a="1"/>
  <c r="U4" i="9" s="1"/>
  <c r="AA152" i="11" l="1" a="1"/>
  <c r="AA152" i="11" s="1"/>
  <c r="AC152" i="11" s="1" a="1"/>
  <c r="AC152" i="11" s="1"/>
  <c r="AD152" i="11" s="1" a="1"/>
  <c r="AD152" i="11" s="1"/>
  <c r="AA130" i="11" a="1"/>
  <c r="AA130" i="11" s="1"/>
  <c r="AC130" i="11" s="1" a="1"/>
  <c r="AC130" i="11" s="1"/>
  <c r="AD130" i="11" s="1" a="1"/>
  <c r="AD130" i="11" s="1"/>
  <c r="T146" i="11"/>
  <c r="T126" i="11"/>
  <c r="AA142" i="11" a="1"/>
  <c r="AA142" i="11" s="1"/>
  <c r="AC142" i="11" s="1" a="1"/>
  <c r="AC142" i="11" s="1"/>
  <c r="AD142" i="11" s="1" a="1"/>
  <c r="AD142" i="11" s="1"/>
  <c r="T142" i="11"/>
  <c r="AA76" i="11" a="1"/>
  <c r="AA76" i="11" s="1"/>
  <c r="AC76" i="11" s="1" a="1"/>
  <c r="AC76" i="11" s="1"/>
  <c r="AD76" i="11" s="1" a="1"/>
  <c r="AD76" i="11" s="1"/>
  <c r="T76" i="11"/>
  <c r="AA58" i="11" a="1"/>
  <c r="AA58" i="11" s="1"/>
  <c r="AC58" i="11" s="1" a="1"/>
  <c r="AC58" i="11" s="1"/>
  <c r="AD58" i="11" s="1" a="1"/>
  <c r="AD58" i="11" s="1"/>
  <c r="T58" i="11"/>
  <c r="AA122" i="11" a="1"/>
  <c r="AA122" i="11" s="1"/>
  <c r="AC122" i="11" s="1" a="1"/>
  <c r="AC122" i="11" s="1"/>
  <c r="AD122" i="11" s="1" a="1"/>
  <c r="AD122" i="11" s="1"/>
  <c r="T122" i="11"/>
  <c r="AA151" i="11" a="1"/>
  <c r="AA151" i="11" s="1"/>
  <c r="AC151" i="11" s="1" a="1"/>
  <c r="AC151" i="11" s="1"/>
  <c r="AD151" i="11" s="1" a="1"/>
  <c r="AD151" i="11" s="1"/>
  <c r="T151" i="11"/>
  <c r="AA77" i="11" a="1"/>
  <c r="AA77" i="11" s="1"/>
  <c r="AC77" i="11" s="1" a="1"/>
  <c r="AC77" i="11" s="1"/>
  <c r="AD77" i="11" s="1" a="1"/>
  <c r="AD77" i="11" s="1"/>
  <c r="T77" i="11"/>
  <c r="AA81" i="11" a="1"/>
  <c r="AA81" i="11" s="1"/>
  <c r="AC81" i="11" s="1" a="1"/>
  <c r="AC81" i="11" s="1"/>
  <c r="AD81" i="11" s="1" a="1"/>
  <c r="AD81" i="11" s="1"/>
  <c r="T81" i="11"/>
  <c r="AA133" i="11" a="1"/>
  <c r="AA133" i="11" s="1"/>
  <c r="AC133" i="11" s="1" a="1"/>
  <c r="AC133" i="11" s="1"/>
  <c r="AD133" i="11" s="1" a="1"/>
  <c r="AD133" i="11" s="1"/>
  <c r="T133" i="11"/>
  <c r="AA64" i="11" a="1"/>
  <c r="AA64" i="11" s="1"/>
  <c r="AC64" i="11" s="1" a="1"/>
  <c r="AC64" i="11" s="1"/>
  <c r="AD64" i="11" s="1" a="1"/>
  <c r="AD64" i="11" s="1"/>
  <c r="T64" i="11"/>
  <c r="AA79" i="11" a="1"/>
  <c r="AA79" i="11" s="1"/>
  <c r="AC79" i="11" s="1" a="1"/>
  <c r="AC79" i="11" s="1"/>
  <c r="AD79" i="11" s="1" a="1"/>
  <c r="AD79" i="11" s="1"/>
  <c r="T79" i="11"/>
  <c r="AA73" i="11" a="1"/>
  <c r="AA73" i="11" s="1"/>
  <c r="AC73" i="11" s="1" a="1"/>
  <c r="AC73" i="11" s="1"/>
  <c r="AD73" i="11" s="1" a="1"/>
  <c r="AD73" i="11" s="1"/>
  <c r="T73" i="11"/>
  <c r="AA135" i="11" a="1"/>
  <c r="AA135" i="11" s="1"/>
  <c r="AC135" i="11" s="1" a="1"/>
  <c r="AC135" i="11" s="1"/>
  <c r="AD135" i="11" s="1" a="1"/>
  <c r="AD135" i="11" s="1"/>
  <c r="T135" i="11"/>
  <c r="AA66" i="11" a="1"/>
  <c r="AA66" i="11" s="1"/>
  <c r="AC66" i="11" s="1" a="1"/>
  <c r="AC66" i="11" s="1"/>
  <c r="AD66" i="11" s="1" a="1"/>
  <c r="AD66" i="11" s="1"/>
  <c r="T66" i="11"/>
  <c r="AA70" i="11" a="1"/>
  <c r="AA70" i="11" s="1"/>
  <c r="AC70" i="11" s="1" a="1"/>
  <c r="AC70" i="11" s="1"/>
  <c r="AD70" i="11" s="1" a="1"/>
  <c r="AD70" i="11" s="1"/>
  <c r="T70" i="11"/>
  <c r="AA48" i="11" a="1"/>
  <c r="AA48" i="11" s="1"/>
  <c r="AC48" i="11" s="1" a="1"/>
  <c r="AC48" i="11" s="1"/>
  <c r="AD48" i="11" s="1" a="1"/>
  <c r="AD48" i="11" s="1"/>
  <c r="T48" i="11"/>
  <c r="AA45" i="11" a="1"/>
  <c r="AA45" i="11" s="1"/>
  <c r="AC45" i="11" s="1" a="1"/>
  <c r="AC45" i="11" s="1"/>
  <c r="AD45" i="11" s="1" a="1"/>
  <c r="AD45" i="11" s="1"/>
  <c r="T45" i="11"/>
  <c r="AA74" i="11" a="1"/>
  <c r="AA74" i="11" s="1"/>
  <c r="AC74" i="11" s="1" a="1"/>
  <c r="AC74" i="11" s="1"/>
  <c r="AD74" i="11" s="1" a="1"/>
  <c r="AD74" i="11" s="1"/>
  <c r="T74" i="11"/>
  <c r="AA120" i="11" a="1"/>
  <c r="AA120" i="11" s="1"/>
  <c r="AC120" i="11" s="1" a="1"/>
  <c r="AC120" i="11" s="1"/>
  <c r="AD120" i="11" s="1" a="1"/>
  <c r="AD120" i="11" s="1"/>
  <c r="T120" i="11"/>
  <c r="AA149" i="11" a="1"/>
  <c r="AA149" i="11" s="1"/>
  <c r="AC149" i="11" s="1" a="1"/>
  <c r="AC149" i="11" s="1"/>
  <c r="AD149" i="11" s="1" a="1"/>
  <c r="AD149" i="11" s="1"/>
  <c r="T149" i="11"/>
  <c r="AA145" i="11" a="1"/>
  <c r="AA145" i="11" s="1"/>
  <c r="AC145" i="11" s="1" a="1"/>
  <c r="AC145" i="11" s="1"/>
  <c r="AD145" i="11" s="1" a="1"/>
  <c r="AD145" i="11" s="1"/>
  <c r="T145" i="11"/>
  <c r="AA143" i="11" a="1"/>
  <c r="AA143" i="11" s="1"/>
  <c r="AC143" i="11" s="1" a="1"/>
  <c r="AC143" i="11" s="1"/>
  <c r="AD143" i="11" s="1" a="1"/>
  <c r="AD143" i="11" s="1"/>
  <c r="T143" i="11"/>
  <c r="AA44" i="11" a="1"/>
  <c r="AA44" i="11" s="1"/>
  <c r="AC44" i="11" s="1" a="1"/>
  <c r="AC44" i="11" s="1"/>
  <c r="AD44" i="11" s="1" a="1"/>
  <c r="AD44" i="11" s="1"/>
  <c r="T44" i="11"/>
  <c r="AA80" i="11" a="1"/>
  <c r="AA80" i="11" s="1"/>
  <c r="AC80" i="11" s="1" a="1"/>
  <c r="AC80" i="11" s="1"/>
  <c r="AD80" i="11" s="1" a="1"/>
  <c r="AD80" i="11" s="1"/>
  <c r="T80" i="11"/>
  <c r="AA62" i="11" a="1"/>
  <c r="AA62" i="11" s="1"/>
  <c r="AC62" i="11" s="1" a="1"/>
  <c r="AC62" i="11" s="1"/>
  <c r="AD62" i="11" s="1" a="1"/>
  <c r="AD62" i="11" s="1"/>
  <c r="T62" i="11"/>
  <c r="AA127" i="11" a="1"/>
  <c r="AA127" i="11" s="1"/>
  <c r="AC127" i="11" s="1" a="1"/>
  <c r="AC127" i="11" s="1"/>
  <c r="AD127" i="11" s="1" a="1"/>
  <c r="AD127" i="11" s="1"/>
  <c r="T127" i="11"/>
  <c r="AA123" i="11" a="1"/>
  <c r="AA123" i="11" s="1"/>
  <c r="AC123" i="11" s="1" a="1"/>
  <c r="AC123" i="11" s="1"/>
  <c r="AD123" i="11" s="1" a="1"/>
  <c r="AD123" i="11" s="1"/>
  <c r="T123" i="11"/>
  <c r="AA136" i="11" a="1"/>
  <c r="AA136" i="11" s="1"/>
  <c r="AC136" i="11" s="1" a="1"/>
  <c r="AC136" i="11" s="1"/>
  <c r="AD136" i="11" s="1" a="1"/>
  <c r="AD136" i="11" s="1"/>
  <c r="T136" i="11"/>
  <c r="AA116" i="11" a="1"/>
  <c r="AA116" i="11" s="1"/>
  <c r="AC116" i="11" s="1" a="1"/>
  <c r="AC116" i="11" s="1"/>
  <c r="AD116" i="11" s="1" a="1"/>
  <c r="AD116" i="11" s="1"/>
  <c r="T116" i="11"/>
  <c r="AA43" i="11" a="1"/>
  <c r="AA43" i="11" s="1"/>
  <c r="AC43" i="11" s="1" a="1"/>
  <c r="AC43" i="11" s="1"/>
  <c r="AD43" i="11" s="1" a="1"/>
  <c r="AD43" i="11" s="1"/>
  <c r="T43" i="11"/>
  <c r="AA59" i="11" a="1"/>
  <c r="AA59" i="11" s="1"/>
  <c r="AC59" i="11" s="1" a="1"/>
  <c r="AC59" i="11" s="1"/>
  <c r="AD59" i="11" s="1" a="1"/>
  <c r="AD59" i="11" s="1"/>
  <c r="T59" i="11"/>
  <c r="AA49" i="11" a="1"/>
  <c r="AA49" i="11" s="1"/>
  <c r="AC49" i="11" s="1" a="1"/>
  <c r="AC49" i="11" s="1"/>
  <c r="AD49" i="11" s="1" a="1"/>
  <c r="AD49" i="11" s="1"/>
  <c r="T49" i="11"/>
  <c r="AA117" i="11" a="1"/>
  <c r="AA117" i="11" s="1"/>
  <c r="AC117" i="11" s="1" a="1"/>
  <c r="AC117" i="11" s="1"/>
  <c r="AD117" i="11" s="1" a="1"/>
  <c r="AD117" i="11" s="1"/>
  <c r="T117" i="11"/>
  <c r="AA141" i="11" a="1"/>
  <c r="AA141" i="11" s="1"/>
  <c r="AC141" i="11" s="1" a="1"/>
  <c r="AC141" i="11" s="1"/>
  <c r="AD141" i="11" s="1" a="1"/>
  <c r="AD141" i="11" s="1"/>
  <c r="T141" i="11"/>
  <c r="AA41" i="11" a="1"/>
  <c r="AA41" i="11" s="1"/>
  <c r="AC41" i="11" s="1" a="1"/>
  <c r="AC41" i="11" s="1"/>
  <c r="AD41" i="11" s="1" a="1"/>
  <c r="AD41" i="11" s="1"/>
  <c r="T41" i="11"/>
  <c r="AA150" i="11" a="1"/>
  <c r="AA150" i="11" s="1"/>
  <c r="AC150" i="11" s="1" a="1"/>
  <c r="AC150" i="11" s="1"/>
  <c r="AD150" i="11" s="1" a="1"/>
  <c r="AD150" i="11" s="1"/>
  <c r="T150" i="11"/>
  <c r="AA42" i="11" a="1"/>
  <c r="AA42" i="11" s="1"/>
  <c r="AC42" i="11" s="1" a="1"/>
  <c r="AC42" i="11" s="1"/>
  <c r="AD42" i="11" s="1" a="1"/>
  <c r="AD42" i="11" s="1"/>
  <c r="T42" i="11"/>
  <c r="AA53" i="11" a="1"/>
  <c r="AA53" i="11" s="1"/>
  <c r="AC53" i="11" s="1" a="1"/>
  <c r="AC53" i="11" s="1"/>
  <c r="AD53" i="11" s="1" a="1"/>
  <c r="AD53" i="11" s="1"/>
  <c r="T53" i="11"/>
  <c r="AA78" i="11" a="1"/>
  <c r="AA78" i="11" s="1"/>
  <c r="AC78" i="11" s="1" a="1"/>
  <c r="AC78" i="11" s="1"/>
  <c r="AD78" i="11" s="1" a="1"/>
  <c r="AD78" i="11" s="1"/>
  <c r="T78" i="11"/>
  <c r="AA115" i="11" a="1"/>
  <c r="AA115" i="11" s="1"/>
  <c r="AC115" i="11" s="1" a="1"/>
  <c r="AC115" i="11" s="1"/>
  <c r="AD115" i="11" s="1" a="1"/>
  <c r="AD115" i="11" s="1"/>
  <c r="T115" i="11"/>
  <c r="AA155" i="11" a="1"/>
  <c r="AA155" i="11" s="1"/>
  <c r="AC155" i="11" s="1" a="1"/>
  <c r="AC155" i="11" s="1"/>
  <c r="AD155" i="11" s="1" a="1"/>
  <c r="AD155" i="11" s="1"/>
  <c r="T155" i="11"/>
  <c r="AA119" i="11" a="1"/>
  <c r="AA119" i="11" s="1"/>
  <c r="AC119" i="11" s="1" a="1"/>
  <c r="AC119" i="11" s="1"/>
  <c r="AD119" i="11" s="1" a="1"/>
  <c r="AD119" i="11" s="1"/>
  <c r="T119" i="11"/>
  <c r="AA60" i="11" a="1"/>
  <c r="AA60" i="11" s="1"/>
  <c r="AC60" i="11" s="1" a="1"/>
  <c r="AC60" i="11" s="1"/>
  <c r="AD60" i="11" s="1" a="1"/>
  <c r="AD60" i="11" s="1"/>
  <c r="T60" i="11"/>
  <c r="AA75" i="11" a="1"/>
  <c r="AA75" i="11" s="1"/>
  <c r="AC75" i="11" s="1" a="1"/>
  <c r="AC75" i="11" s="1"/>
  <c r="AD75" i="11" s="1" a="1"/>
  <c r="AD75" i="11" s="1"/>
  <c r="T75" i="11"/>
  <c r="AA69" i="11" a="1"/>
  <c r="AA69" i="11" s="1"/>
  <c r="AC69" i="11" s="1" a="1"/>
  <c r="AC69" i="11" s="1"/>
  <c r="AD69" i="11" s="1" a="1"/>
  <c r="AD69" i="11" s="1"/>
  <c r="T69" i="11"/>
  <c r="AA129" i="11" a="1"/>
  <c r="AA129" i="11" s="1"/>
  <c r="AC129" i="11" s="1" a="1"/>
  <c r="AC129" i="11" s="1"/>
  <c r="AD129" i="11" s="1" a="1"/>
  <c r="AD129" i="11" s="1"/>
  <c r="T129" i="11"/>
  <c r="AA61" i="11" a="1"/>
  <c r="AA61" i="11" s="1"/>
  <c r="AC61" i="11" s="1" a="1"/>
  <c r="AC61" i="11" s="1"/>
  <c r="AD61" i="11" s="1" a="1"/>
  <c r="AD61" i="11" s="1"/>
  <c r="T61" i="11"/>
  <c r="AA65" i="11" a="1"/>
  <c r="AA65" i="11" s="1"/>
  <c r="AC65" i="11" s="1" a="1"/>
  <c r="AC65" i="11" s="1"/>
  <c r="AD65" i="11" s="1" a="1"/>
  <c r="AD65" i="11" s="1"/>
  <c r="T65" i="11"/>
  <c r="AA139" i="11" a="1"/>
  <c r="AA139" i="11" s="1"/>
  <c r="AC139" i="11" s="1" a="1"/>
  <c r="AC139" i="11" s="1"/>
  <c r="AD139" i="11" s="1" a="1"/>
  <c r="AD139" i="11" s="1"/>
  <c r="T139" i="11"/>
  <c r="AA46" i="11" a="1"/>
  <c r="AA46" i="11" s="1"/>
  <c r="AC46" i="11" s="1" a="1"/>
  <c r="AC46" i="11" s="1"/>
  <c r="AD46" i="11" s="1" a="1"/>
  <c r="AD46" i="11" s="1"/>
  <c r="T46" i="11"/>
  <c r="AA63" i="11" a="1"/>
  <c r="AA63" i="11" s="1"/>
  <c r="AC63" i="11" s="1" a="1"/>
  <c r="AC63" i="11" s="1"/>
  <c r="AD63" i="11" s="1" a="1"/>
  <c r="AD63" i="11" s="1"/>
  <c r="T63" i="11"/>
  <c r="AA57" i="11" a="1"/>
  <c r="AA57" i="11" s="1"/>
  <c r="AC57" i="11" s="1" a="1"/>
  <c r="AC57" i="11" s="1"/>
  <c r="AD57" i="11" s="1" a="1"/>
  <c r="AD57" i="11" s="1"/>
  <c r="T57" i="11"/>
  <c r="AA134" i="11" a="1"/>
  <c r="AA134" i="11" s="1"/>
  <c r="AC134" i="11" s="1" a="1"/>
  <c r="AC134" i="11" s="1"/>
  <c r="AD134" i="11" s="1" a="1"/>
  <c r="AD134" i="11" s="1"/>
  <c r="T134" i="11"/>
  <c r="AA50" i="11" a="1"/>
  <c r="AA50" i="11" s="1"/>
  <c r="AC50" i="11" s="1" a="1"/>
  <c r="AC50" i="11" s="1"/>
  <c r="AD50" i="11" s="1" a="1"/>
  <c r="AD50" i="11" s="1"/>
  <c r="T50" i="11"/>
  <c r="AA47" i="11" a="1"/>
  <c r="AA47" i="11" s="1"/>
  <c r="AC47" i="11" s="1" a="1"/>
  <c r="AC47" i="11" s="1"/>
  <c r="AD47" i="11" s="1" a="1"/>
  <c r="AD47" i="11" s="1"/>
  <c r="T47" i="11"/>
  <c r="AA138" i="11" a="1"/>
  <c r="AA138" i="11" s="1"/>
  <c r="AC138" i="11" s="1" a="1"/>
  <c r="AC138" i="11" s="1"/>
  <c r="AD138" i="11" s="1" a="1"/>
  <c r="AD138" i="11" s="1"/>
  <c r="T138" i="11"/>
  <c r="L83" i="11"/>
  <c r="L5" i="11" s="1"/>
  <c r="L159" i="11"/>
  <c r="U7" i="9" a="1"/>
  <c r="U7" i="9" s="1"/>
  <c r="U5" i="9" a="1"/>
  <c r="U5" i="9" s="1"/>
  <c r="V5" i="9" s="1" a="1"/>
  <c r="V5" i="9" s="1"/>
  <c r="T6" i="9" a="1"/>
  <c r="T6" i="9" s="1"/>
  <c r="T4" i="9" a="1"/>
  <c r="T4" i="9" s="1"/>
  <c r="V4" i="9" s="1" a="1"/>
  <c r="V4" i="9" s="1"/>
  <c r="K108" i="11" a="1"/>
  <c r="K108" i="11" s="1"/>
  <c r="U6" i="9" a="1"/>
  <c r="U6" i="9" s="1"/>
  <c r="T7" i="9" a="1"/>
  <c r="T7" i="9" s="1"/>
  <c r="T8" i="9" a="1"/>
  <c r="T8" i="9" s="1"/>
  <c r="V8" i="9" s="1" a="1"/>
  <c r="V8" i="9" s="1"/>
  <c r="T9" i="9" a="1"/>
  <c r="T9" i="9" s="1"/>
  <c r="V9" i="9" s="1" a="1"/>
  <c r="V9" i="9" s="1"/>
  <c r="T10" i="9" a="1"/>
  <c r="T10" i="9" s="1"/>
  <c r="V10" i="9" s="1" a="1"/>
  <c r="V10" i="9" s="1"/>
  <c r="K16" i="11" l="1" a="1"/>
  <c r="K16" i="11" s="1"/>
  <c r="K157" i="11"/>
  <c r="R157" i="11" s="1"/>
  <c r="K31" i="11" a="1"/>
  <c r="K31" i="11" s="1"/>
  <c r="V7" i="9" a="1"/>
  <c r="V7" i="9" s="1"/>
  <c r="K156" i="11"/>
  <c r="R156" i="11" s="1"/>
  <c r="K22" i="11" a="1"/>
  <c r="K22" i="11" s="1"/>
  <c r="K29" i="11" a="1"/>
  <c r="K29" i="11" s="1"/>
  <c r="V6" i="9" a="1"/>
  <c r="V6" i="9" s="1"/>
  <c r="K35" i="11" a="1"/>
  <c r="K35" i="11" s="1"/>
  <c r="F155" i="2" a="1"/>
  <c r="F155" i="2" s="1"/>
  <c r="F154" i="2" a="1"/>
  <c r="F154" i="2" s="1"/>
  <c r="F153" i="2" a="1"/>
  <c r="F153" i="2" s="1"/>
  <c r="F152" i="2" a="1"/>
  <c r="F152" i="2" s="1"/>
  <c r="F151" i="2" a="1"/>
  <c r="F151" i="2" s="1"/>
  <c r="F150" i="2" a="1"/>
  <c r="F150" i="2" s="1"/>
  <c r="F149" i="2" a="1"/>
  <c r="F149" i="2" s="1"/>
  <c r="F148" i="2" a="1"/>
  <c r="F148" i="2" s="1"/>
  <c r="F147" i="2" a="1"/>
  <c r="F147" i="2" s="1"/>
  <c r="F146" i="2" a="1"/>
  <c r="F146" i="2" s="1"/>
  <c r="F145" i="2" a="1"/>
  <c r="F145" i="2" s="1"/>
  <c r="F144" i="2" a="1"/>
  <c r="F144" i="2" s="1"/>
  <c r="F143" i="2" a="1"/>
  <c r="F143" i="2" s="1"/>
  <c r="F142" i="2" a="1"/>
  <c r="F142" i="2" s="1"/>
  <c r="F141" i="2" a="1"/>
  <c r="F141" i="2" s="1"/>
  <c r="F140" i="2" a="1"/>
  <c r="F140" i="2" s="1"/>
  <c r="F139" i="2" a="1"/>
  <c r="F139" i="2" s="1"/>
  <c r="F138" i="2" a="1"/>
  <c r="F138" i="2" s="1"/>
  <c r="F137" i="2" a="1"/>
  <c r="F137" i="2" s="1"/>
  <c r="F136" i="2" a="1"/>
  <c r="F136" i="2" s="1"/>
  <c r="F135" i="2" a="1"/>
  <c r="F135" i="2" s="1"/>
  <c r="F134" i="2" a="1"/>
  <c r="F134" i="2" s="1"/>
  <c r="F133" i="2" a="1"/>
  <c r="F133" i="2" s="1"/>
  <c r="F132" i="2" a="1"/>
  <c r="F132" i="2" s="1"/>
  <c r="F131" i="2" a="1"/>
  <c r="F131" i="2" s="1"/>
  <c r="F130" i="2" a="1"/>
  <c r="F130" i="2" s="1"/>
  <c r="F129" i="2" a="1"/>
  <c r="F129" i="2" s="1"/>
  <c r="F128" i="2" a="1"/>
  <c r="F128" i="2" s="1"/>
  <c r="F127" i="2" a="1"/>
  <c r="F127" i="2" s="1"/>
  <c r="F126" i="2" a="1"/>
  <c r="F126" i="2" s="1"/>
  <c r="F125" i="2" a="1"/>
  <c r="F125" i="2" s="1"/>
  <c r="F124" i="2" a="1"/>
  <c r="F124" i="2" s="1"/>
  <c r="F123" i="2" a="1"/>
  <c r="F123" i="2" s="1"/>
  <c r="F122" i="2" a="1"/>
  <c r="F122" i="2" s="1"/>
  <c r="F121" i="2" a="1"/>
  <c r="F121" i="2" s="1"/>
  <c r="F120" i="2" a="1"/>
  <c r="F120" i="2" s="1"/>
  <c r="F119" i="2" a="1"/>
  <c r="F119" i="2" s="1"/>
  <c r="F118" i="2" a="1"/>
  <c r="F118" i="2" s="1"/>
  <c r="F117" i="2" a="1"/>
  <c r="F117" i="2" s="1"/>
  <c r="F116" i="2" a="1"/>
  <c r="F116" i="2" s="1"/>
  <c r="F115" i="2" a="1"/>
  <c r="F115" i="2" s="1"/>
  <c r="F114" i="2" a="1"/>
  <c r="F114" i="2" s="1"/>
  <c r="F81" i="2" a="1"/>
  <c r="F81" i="2" s="1"/>
  <c r="F80" i="2" a="1"/>
  <c r="F80" i="2" s="1"/>
  <c r="F79" i="2" a="1"/>
  <c r="F79" i="2" s="1"/>
  <c r="F78" i="2" a="1"/>
  <c r="F78" i="2" s="1"/>
  <c r="F77" i="2" a="1"/>
  <c r="F77" i="2" s="1"/>
  <c r="F76" i="2" a="1"/>
  <c r="F76" i="2" s="1"/>
  <c r="F75" i="2" a="1"/>
  <c r="F75" i="2" s="1"/>
  <c r="F74" i="2" a="1"/>
  <c r="F74" i="2" s="1"/>
  <c r="F73" i="2" a="1"/>
  <c r="F73" i="2" s="1"/>
  <c r="F72" i="2" a="1"/>
  <c r="F72" i="2" s="1"/>
  <c r="F71" i="2" a="1"/>
  <c r="F71" i="2" s="1"/>
  <c r="F70" i="2" a="1"/>
  <c r="F70" i="2" s="1"/>
  <c r="F69" i="2" a="1"/>
  <c r="F69" i="2" s="1"/>
  <c r="F68" i="2" a="1"/>
  <c r="F68" i="2" s="1"/>
  <c r="F67" i="2" a="1"/>
  <c r="F67" i="2" s="1"/>
  <c r="F66" i="2" a="1"/>
  <c r="F66" i="2" s="1"/>
  <c r="F65" i="2" a="1"/>
  <c r="F65" i="2" s="1"/>
  <c r="F64" i="2" a="1"/>
  <c r="F64" i="2" s="1"/>
  <c r="F63" i="2" a="1"/>
  <c r="F63" i="2" s="1"/>
  <c r="F62" i="2" a="1"/>
  <c r="F62" i="2" s="1"/>
  <c r="F61" i="2" a="1"/>
  <c r="F61" i="2" s="1"/>
  <c r="F60" i="2" a="1"/>
  <c r="F60" i="2" s="1"/>
  <c r="F59" i="2" a="1"/>
  <c r="F59" i="2" s="1"/>
  <c r="F58" i="2" a="1"/>
  <c r="F58" i="2" s="1"/>
  <c r="F57" i="2" a="1"/>
  <c r="F57" i="2" s="1"/>
  <c r="F56" i="2" a="1"/>
  <c r="F56" i="2" s="1"/>
  <c r="F55" i="2" a="1"/>
  <c r="F55" i="2" s="1"/>
  <c r="F54" i="2" a="1"/>
  <c r="F54" i="2" s="1"/>
  <c r="F53" i="2" a="1"/>
  <c r="F53" i="2" s="1"/>
  <c r="F52" i="2" a="1"/>
  <c r="F52" i="2" s="1"/>
  <c r="F51" i="2" a="1"/>
  <c r="F51" i="2" s="1"/>
  <c r="F50" i="2" a="1"/>
  <c r="F50" i="2" s="1"/>
  <c r="F49" i="2" a="1"/>
  <c r="F49" i="2" s="1"/>
  <c r="F48" i="2" a="1"/>
  <c r="F48" i="2" s="1"/>
  <c r="F47" i="2" a="1"/>
  <c r="F47" i="2" s="1"/>
  <c r="F46" i="2" a="1"/>
  <c r="F46" i="2" s="1"/>
  <c r="F45" i="2" a="1"/>
  <c r="F45" i="2" s="1"/>
  <c r="F44" i="2" a="1"/>
  <c r="F44" i="2" s="1"/>
  <c r="F43" i="2" a="1"/>
  <c r="F43" i="2" s="1"/>
  <c r="F42" i="2" a="1"/>
  <c r="F42" i="2" s="1"/>
  <c r="F41" i="2" a="1"/>
  <c r="F41" i="2" s="1"/>
  <c r="F40" i="2" a="1"/>
  <c r="F40" i="2" s="1"/>
  <c r="AD365" i="2"/>
  <c r="AC365" i="2"/>
  <c r="AB365" i="2"/>
  <c r="AA365" i="2"/>
  <c r="Z365" i="2"/>
  <c r="Y365" i="2"/>
  <c r="X365" i="2"/>
  <c r="W365" i="2"/>
  <c r="V365" i="2"/>
  <c r="U365" i="2"/>
  <c r="S365" i="2"/>
  <c r="Q365" i="2"/>
  <c r="P365" i="2"/>
  <c r="O365" i="2"/>
  <c r="N365" i="2"/>
  <c r="M365" i="2"/>
  <c r="L365" i="2"/>
  <c r="K365" i="2"/>
  <c r="I365" i="2"/>
  <c r="AB159" i="2"/>
  <c r="Z159" i="2"/>
  <c r="Y159" i="2"/>
  <c r="X159" i="2"/>
  <c r="W159" i="2"/>
  <c r="U159" i="2"/>
  <c r="S159" i="2"/>
  <c r="Q159" i="2"/>
  <c r="P159" i="2"/>
  <c r="O159" i="2"/>
  <c r="N159" i="2"/>
  <c r="M159" i="2"/>
  <c r="K159" i="2"/>
  <c r="I159" i="2"/>
  <c r="X83" i="2"/>
  <c r="Q83" i="2"/>
  <c r="P83" i="2"/>
  <c r="O83" i="2"/>
  <c r="N83" i="2"/>
  <c r="M83" i="2"/>
  <c r="K83" i="2"/>
  <c r="I83" i="2"/>
  <c r="K24" i="11" l="1" a="1"/>
  <c r="K24" i="11" s="1"/>
  <c r="K17" i="11" a="1"/>
  <c r="K17" i="11" s="1"/>
  <c r="AA157" i="11" a="1"/>
  <c r="AA157" i="11" s="1"/>
  <c r="AC157" i="11" s="1" a="1"/>
  <c r="AC157" i="11" s="1"/>
  <c r="AD157" i="11" s="1" a="1"/>
  <c r="AD157" i="11" s="1"/>
  <c r="T157" i="11"/>
  <c r="K25" i="11" a="1"/>
  <c r="K25" i="11" s="1"/>
  <c r="K12" i="11" a="1"/>
  <c r="K12" i="11" s="1"/>
  <c r="K27" i="11" a="1"/>
  <c r="K27" i="11" s="1"/>
  <c r="K95" i="11" a="1"/>
  <c r="K95" i="11" s="1"/>
  <c r="K159" i="11" s="1"/>
  <c r="K28" i="11" a="1"/>
  <c r="K28" i="11" s="1"/>
  <c r="K34" i="11" a="1"/>
  <c r="K34" i="11" s="1"/>
  <c r="AA156" i="11" a="1"/>
  <c r="AA156" i="11" s="1"/>
  <c r="AC156" i="11" s="1" a="1"/>
  <c r="AC156" i="11" s="1"/>
  <c r="AD156" i="11" s="1" a="1"/>
  <c r="AD156" i="11" s="1"/>
  <c r="T156" i="11"/>
  <c r="K13" i="11" a="1"/>
  <c r="K13" i="11" s="1"/>
  <c r="J7" i="2"/>
  <c r="L40" i="2" a="1"/>
  <c r="L40" i="2" s="1"/>
  <c r="L44" i="2" a="1"/>
  <c r="L44" i="2" s="1"/>
  <c r="L48" i="2" a="1"/>
  <c r="L48" i="2" s="1"/>
  <c r="L52" i="2" a="1"/>
  <c r="L52" i="2" s="1"/>
  <c r="L56" i="2" a="1"/>
  <c r="L56" i="2" s="1"/>
  <c r="L60" i="2" a="1"/>
  <c r="L60" i="2" s="1"/>
  <c r="L64" i="2" a="1"/>
  <c r="L64" i="2" s="1"/>
  <c r="L68" i="2" a="1"/>
  <c r="L68" i="2" s="1"/>
  <c r="L72" i="2" a="1"/>
  <c r="L72" i="2" s="1"/>
  <c r="L76" i="2" a="1"/>
  <c r="L76" i="2" s="1"/>
  <c r="L80" i="2" a="1"/>
  <c r="L80" i="2" s="1"/>
  <c r="L116" i="2" a="1"/>
  <c r="L116" i="2" s="1"/>
  <c r="L120" i="2" a="1"/>
  <c r="L120" i="2" s="1"/>
  <c r="L124" i="2" a="1"/>
  <c r="L124" i="2" s="1"/>
  <c r="L128" i="2" a="1"/>
  <c r="L128" i="2" s="1"/>
  <c r="L132" i="2" a="1"/>
  <c r="L132" i="2" s="1"/>
  <c r="L136" i="2" a="1"/>
  <c r="L136" i="2" s="1"/>
  <c r="L140" i="2" a="1"/>
  <c r="L140" i="2" s="1"/>
  <c r="L144" i="2" a="1"/>
  <c r="L144" i="2" s="1"/>
  <c r="L148" i="2" a="1"/>
  <c r="L148" i="2" s="1"/>
  <c r="L152" i="2" a="1"/>
  <c r="L152" i="2" s="1"/>
  <c r="L41" i="2" a="1"/>
  <c r="L41" i="2" s="1"/>
  <c r="L45" i="2" a="1"/>
  <c r="L45" i="2" s="1"/>
  <c r="L49" i="2" a="1"/>
  <c r="L49" i="2" s="1"/>
  <c r="L53" i="2" a="1"/>
  <c r="L53" i="2" s="1"/>
  <c r="L57" i="2" a="1"/>
  <c r="L57" i="2" s="1"/>
  <c r="L61" i="2" a="1"/>
  <c r="L61" i="2" s="1"/>
  <c r="L65" i="2" a="1"/>
  <c r="L65" i="2" s="1"/>
  <c r="L69" i="2" a="1"/>
  <c r="L69" i="2" s="1"/>
  <c r="L73" i="2" a="1"/>
  <c r="L73" i="2" s="1"/>
  <c r="L77" i="2" a="1"/>
  <c r="L77" i="2" s="1"/>
  <c r="L81" i="2" a="1"/>
  <c r="L81" i="2" s="1"/>
  <c r="L117" i="2" a="1"/>
  <c r="L117" i="2" s="1"/>
  <c r="L121" i="2" a="1"/>
  <c r="L121" i="2" s="1"/>
  <c r="L125" i="2" a="1"/>
  <c r="L125" i="2" s="1"/>
  <c r="L129" i="2" a="1"/>
  <c r="L129" i="2" s="1"/>
  <c r="L133" i="2" a="1"/>
  <c r="L133" i="2" s="1"/>
  <c r="L137" i="2" a="1"/>
  <c r="L137" i="2" s="1"/>
  <c r="L141" i="2" a="1"/>
  <c r="L141" i="2" s="1"/>
  <c r="L145" i="2" a="1"/>
  <c r="L145" i="2" s="1"/>
  <c r="L149" i="2" a="1"/>
  <c r="L149" i="2" s="1"/>
  <c r="L153" i="2" a="1"/>
  <c r="L153" i="2" s="1"/>
  <c r="L42" i="2" a="1"/>
  <c r="L42" i="2" s="1"/>
  <c r="L46" i="2" a="1"/>
  <c r="L46" i="2" s="1"/>
  <c r="L50" i="2" a="1"/>
  <c r="L50" i="2" s="1"/>
  <c r="L54" i="2" a="1"/>
  <c r="L54" i="2" s="1"/>
  <c r="L58" i="2" a="1"/>
  <c r="L58" i="2" s="1"/>
  <c r="L62" i="2" a="1"/>
  <c r="L62" i="2" s="1"/>
  <c r="L66" i="2" a="1"/>
  <c r="L66" i="2" s="1"/>
  <c r="L70" i="2" a="1"/>
  <c r="L70" i="2" s="1"/>
  <c r="L74" i="2" a="1"/>
  <c r="L74" i="2" s="1"/>
  <c r="L78" i="2" a="1"/>
  <c r="L78" i="2" s="1"/>
  <c r="L114" i="2" a="1"/>
  <c r="L114" i="2" s="1"/>
  <c r="L118" i="2" a="1"/>
  <c r="L118" i="2" s="1"/>
  <c r="L122" i="2" a="1"/>
  <c r="L122" i="2" s="1"/>
  <c r="L126" i="2" a="1"/>
  <c r="L126" i="2" s="1"/>
  <c r="L130" i="2" a="1"/>
  <c r="L130" i="2" s="1"/>
  <c r="L134" i="2" a="1"/>
  <c r="L134" i="2" s="1"/>
  <c r="L138" i="2" a="1"/>
  <c r="L138" i="2" s="1"/>
  <c r="L142" i="2" a="1"/>
  <c r="L142" i="2" s="1"/>
  <c r="L146" i="2" a="1"/>
  <c r="L146" i="2" s="1"/>
  <c r="L150" i="2" a="1"/>
  <c r="L150" i="2" s="1"/>
  <c r="L154" i="2" a="1"/>
  <c r="L154" i="2" s="1"/>
  <c r="L43" i="2" a="1"/>
  <c r="L43" i="2" s="1"/>
  <c r="L47" i="2" a="1"/>
  <c r="L47" i="2" s="1"/>
  <c r="L51" i="2" a="1"/>
  <c r="L51" i="2" s="1"/>
  <c r="L55" i="2" a="1"/>
  <c r="L55" i="2" s="1"/>
  <c r="L59" i="2" a="1"/>
  <c r="L59" i="2" s="1"/>
  <c r="L63" i="2" a="1"/>
  <c r="L63" i="2" s="1"/>
  <c r="L67" i="2" a="1"/>
  <c r="L67" i="2" s="1"/>
  <c r="L71" i="2" a="1"/>
  <c r="L71" i="2" s="1"/>
  <c r="L75" i="2" a="1"/>
  <c r="L75" i="2" s="1"/>
  <c r="L79" i="2" a="1"/>
  <c r="L79" i="2" s="1"/>
  <c r="L115" i="2" a="1"/>
  <c r="L115" i="2" s="1"/>
  <c r="L119" i="2" a="1"/>
  <c r="L119" i="2" s="1"/>
  <c r="L123" i="2" a="1"/>
  <c r="L123" i="2" s="1"/>
  <c r="L127" i="2" a="1"/>
  <c r="L127" i="2" s="1"/>
  <c r="L131" i="2" a="1"/>
  <c r="L131" i="2" s="1"/>
  <c r="L135" i="2" a="1"/>
  <c r="L135" i="2" s="1"/>
  <c r="L139" i="2" a="1"/>
  <c r="L139" i="2" s="1"/>
  <c r="L143" i="2" a="1"/>
  <c r="L143" i="2" s="1"/>
  <c r="L147" i="2" a="1"/>
  <c r="L147" i="2" s="1"/>
  <c r="L151" i="2" a="1"/>
  <c r="L151" i="2" s="1"/>
  <c r="L155" i="2" a="1"/>
  <c r="L155" i="2" s="1"/>
  <c r="H363" i="2" a="1"/>
  <c r="H363" i="2" s="1"/>
  <c r="R363" i="2" s="1"/>
  <c r="T363" i="2" s="1"/>
  <c r="H362" i="2" a="1"/>
  <c r="H362" i="2" s="1"/>
  <c r="R362" i="2" s="1"/>
  <c r="T362" i="2" s="1"/>
  <c r="H361" i="2" a="1"/>
  <c r="H361" i="2" s="1"/>
  <c r="R361" i="2" s="1"/>
  <c r="T361" i="2" s="1"/>
  <c r="H360" i="2" a="1"/>
  <c r="H360" i="2" s="1"/>
  <c r="R360" i="2" s="1"/>
  <c r="T360" i="2" s="1"/>
  <c r="H359" i="2" a="1"/>
  <c r="H359" i="2" s="1"/>
  <c r="R359" i="2" s="1"/>
  <c r="T359" i="2" s="1"/>
  <c r="H358" i="2" a="1"/>
  <c r="H358" i="2" s="1"/>
  <c r="R358" i="2" s="1"/>
  <c r="T358" i="2" s="1"/>
  <c r="H357" i="2" a="1"/>
  <c r="H357" i="2" s="1"/>
  <c r="R357" i="2" s="1"/>
  <c r="T357" i="2" s="1"/>
  <c r="H356" i="2" a="1"/>
  <c r="H356" i="2" s="1"/>
  <c r="R356" i="2" s="1"/>
  <c r="T356" i="2" s="1"/>
  <c r="H355" i="2" a="1"/>
  <c r="H355" i="2" s="1"/>
  <c r="R355" i="2" s="1"/>
  <c r="T355" i="2" s="1"/>
  <c r="H354" i="2" a="1"/>
  <c r="H354" i="2" s="1"/>
  <c r="R354" i="2" s="1"/>
  <c r="T354" i="2" s="1"/>
  <c r="H353" i="2" a="1"/>
  <c r="H353" i="2" s="1"/>
  <c r="R353" i="2" s="1"/>
  <c r="T353" i="2" s="1"/>
  <c r="H352" i="2" a="1"/>
  <c r="H352" i="2" s="1"/>
  <c r="R352" i="2" s="1"/>
  <c r="T352" i="2" s="1"/>
  <c r="H351" i="2" a="1"/>
  <c r="H351" i="2" s="1"/>
  <c r="R351" i="2" s="1"/>
  <c r="T351" i="2" s="1"/>
  <c r="H350" i="2" a="1"/>
  <c r="H350" i="2" s="1"/>
  <c r="R350" i="2" s="1"/>
  <c r="T350" i="2" s="1"/>
  <c r="H349" i="2" a="1"/>
  <c r="H349" i="2" s="1"/>
  <c r="R349" i="2" s="1"/>
  <c r="T349" i="2" s="1"/>
  <c r="H348" i="2" a="1"/>
  <c r="H348" i="2" s="1"/>
  <c r="R348" i="2" s="1"/>
  <c r="T348" i="2" s="1"/>
  <c r="H347" i="2" a="1"/>
  <c r="H347" i="2" s="1"/>
  <c r="R347" i="2" s="1"/>
  <c r="T347" i="2" s="1"/>
  <c r="H346" i="2" a="1"/>
  <c r="H346" i="2" s="1"/>
  <c r="R346" i="2" s="1"/>
  <c r="T346" i="2" s="1"/>
  <c r="H345" i="2" a="1"/>
  <c r="H345" i="2" s="1"/>
  <c r="R345" i="2" s="1"/>
  <c r="T345" i="2" s="1"/>
  <c r="H344" i="2" a="1"/>
  <c r="H344" i="2" s="1"/>
  <c r="R344" i="2" s="1"/>
  <c r="T344" i="2" s="1"/>
  <c r="H343" i="2" a="1"/>
  <c r="H343" i="2" s="1"/>
  <c r="R343" i="2" s="1"/>
  <c r="T343" i="2" s="1"/>
  <c r="H342" i="2" a="1"/>
  <c r="H342" i="2" s="1"/>
  <c r="R342" i="2" s="1"/>
  <c r="T342" i="2" s="1"/>
  <c r="H341" i="2" a="1"/>
  <c r="H341" i="2" s="1"/>
  <c r="R341" i="2" s="1"/>
  <c r="T341" i="2" s="1"/>
  <c r="H340" i="2" a="1"/>
  <c r="H340" i="2" s="1"/>
  <c r="R340" i="2" s="1"/>
  <c r="T340" i="2" s="1"/>
  <c r="H339" i="2" a="1"/>
  <c r="H339" i="2" s="1"/>
  <c r="R339" i="2" s="1"/>
  <c r="T339" i="2" s="1"/>
  <c r="H338" i="2" a="1"/>
  <c r="H338" i="2" s="1"/>
  <c r="R338" i="2" s="1"/>
  <c r="T338" i="2" s="1"/>
  <c r="H337" i="2" a="1"/>
  <c r="H337" i="2" s="1"/>
  <c r="R337" i="2" s="1"/>
  <c r="T337" i="2" s="1"/>
  <c r="H336" i="2" a="1"/>
  <c r="H336" i="2" s="1"/>
  <c r="R336" i="2" s="1"/>
  <c r="T336" i="2" s="1"/>
  <c r="H335" i="2" a="1"/>
  <c r="H335" i="2" s="1"/>
  <c r="R335" i="2" s="1"/>
  <c r="T335" i="2" s="1"/>
  <c r="H334" i="2" a="1"/>
  <c r="H334" i="2" s="1"/>
  <c r="R334" i="2" s="1"/>
  <c r="T334" i="2" s="1"/>
  <c r="H333" i="2" a="1"/>
  <c r="H333" i="2" s="1"/>
  <c r="R333" i="2" s="1"/>
  <c r="T333" i="2" s="1"/>
  <c r="H332" i="2" a="1"/>
  <c r="H332" i="2" s="1"/>
  <c r="R332" i="2" s="1"/>
  <c r="T332" i="2" s="1"/>
  <c r="H331" i="2" a="1"/>
  <c r="H331" i="2" s="1"/>
  <c r="R331" i="2" s="1"/>
  <c r="T331" i="2" s="1"/>
  <c r="H330" i="2" a="1"/>
  <c r="H330" i="2" s="1"/>
  <c r="R330" i="2" s="1"/>
  <c r="T330" i="2" s="1"/>
  <c r="H329" i="2" a="1"/>
  <c r="H329" i="2" s="1"/>
  <c r="R329" i="2" s="1"/>
  <c r="T329" i="2" s="1"/>
  <c r="H328" i="2" a="1"/>
  <c r="H328" i="2" s="1"/>
  <c r="R328" i="2" s="1"/>
  <c r="T328" i="2" s="1"/>
  <c r="H327" i="2" a="1"/>
  <c r="H327" i="2" s="1"/>
  <c r="R327" i="2" s="1"/>
  <c r="T327" i="2" s="1"/>
  <c r="H326" i="2" a="1"/>
  <c r="H326" i="2" s="1"/>
  <c r="R326" i="2" s="1"/>
  <c r="T326" i="2" s="1"/>
  <c r="H325" i="2" a="1"/>
  <c r="H325" i="2" s="1"/>
  <c r="R325" i="2" s="1"/>
  <c r="T325" i="2" s="1"/>
  <c r="H324" i="2" a="1"/>
  <c r="H324" i="2" s="1"/>
  <c r="R324" i="2" s="1"/>
  <c r="T324" i="2" s="1"/>
  <c r="H323" i="2" a="1"/>
  <c r="H323" i="2" s="1"/>
  <c r="R323" i="2" s="1"/>
  <c r="T323" i="2" s="1"/>
  <c r="H322" i="2" a="1"/>
  <c r="H322" i="2" s="1"/>
  <c r="R322" i="2" s="1"/>
  <c r="T322" i="2" s="1"/>
  <c r="H321" i="2" a="1"/>
  <c r="H321" i="2" s="1"/>
  <c r="R321" i="2" s="1"/>
  <c r="T321" i="2" s="1"/>
  <c r="H320" i="2" a="1"/>
  <c r="H320" i="2" s="1"/>
  <c r="R320" i="2" s="1"/>
  <c r="T320" i="2" s="1"/>
  <c r="H319" i="2" a="1"/>
  <c r="H319" i="2" s="1"/>
  <c r="R319" i="2" s="1"/>
  <c r="T319" i="2" s="1"/>
  <c r="H318" i="2" a="1"/>
  <c r="H318" i="2" s="1"/>
  <c r="R318" i="2" s="1"/>
  <c r="T318" i="2" s="1"/>
  <c r="H317" i="2" a="1"/>
  <c r="H317" i="2" s="1"/>
  <c r="R317" i="2" s="1"/>
  <c r="T317" i="2" s="1"/>
  <c r="H316" i="2" a="1"/>
  <c r="H316" i="2" s="1"/>
  <c r="R316" i="2" s="1"/>
  <c r="T316" i="2" s="1"/>
  <c r="H315" i="2" a="1"/>
  <c r="H315" i="2" s="1"/>
  <c r="R315" i="2" s="1"/>
  <c r="T315" i="2" s="1"/>
  <c r="H314" i="2" a="1"/>
  <c r="H314" i="2" s="1"/>
  <c r="R314" i="2" s="1"/>
  <c r="T314" i="2" s="1"/>
  <c r="H313" i="2" a="1"/>
  <c r="H313" i="2" s="1"/>
  <c r="R313" i="2" s="1"/>
  <c r="T313" i="2" s="1"/>
  <c r="H312" i="2" a="1"/>
  <c r="H312" i="2" s="1"/>
  <c r="R312" i="2" s="1"/>
  <c r="T312" i="2" s="1"/>
  <c r="H311" i="2" a="1"/>
  <c r="H311" i="2" s="1"/>
  <c r="R311" i="2" s="1"/>
  <c r="T311" i="2" s="1"/>
  <c r="H310" i="2" a="1"/>
  <c r="H310" i="2" s="1"/>
  <c r="R310" i="2" s="1"/>
  <c r="T310" i="2" s="1"/>
  <c r="H309" i="2" a="1"/>
  <c r="H309" i="2" s="1"/>
  <c r="R309" i="2" s="1"/>
  <c r="T309" i="2" s="1"/>
  <c r="H308" i="2" a="1"/>
  <c r="H308" i="2" s="1"/>
  <c r="R308" i="2" s="1"/>
  <c r="T308" i="2" s="1"/>
  <c r="H307" i="2" a="1"/>
  <c r="H307" i="2" s="1"/>
  <c r="R307" i="2" s="1"/>
  <c r="T307" i="2" s="1"/>
  <c r="H306" i="2" a="1"/>
  <c r="H306" i="2" s="1"/>
  <c r="R306" i="2" s="1"/>
  <c r="T306" i="2" s="1"/>
  <c r="H305" i="2" a="1"/>
  <c r="H305" i="2" s="1"/>
  <c r="R305" i="2" s="1"/>
  <c r="T305" i="2" s="1"/>
  <c r="H304" i="2" a="1"/>
  <c r="H304" i="2" s="1"/>
  <c r="R304" i="2" s="1"/>
  <c r="T304" i="2" s="1"/>
  <c r="H303" i="2" a="1"/>
  <c r="H303" i="2" s="1"/>
  <c r="R303" i="2" s="1"/>
  <c r="T303" i="2" s="1"/>
  <c r="H302" i="2" a="1"/>
  <c r="H302" i="2" s="1"/>
  <c r="R302" i="2" s="1"/>
  <c r="T302" i="2" s="1"/>
  <c r="H301" i="2" a="1"/>
  <c r="H301" i="2" s="1"/>
  <c r="R301" i="2" s="1"/>
  <c r="T301" i="2" s="1"/>
  <c r="H300" i="2" a="1"/>
  <c r="H300" i="2" s="1"/>
  <c r="R300" i="2" s="1"/>
  <c r="T300" i="2" s="1"/>
  <c r="H299" i="2" a="1"/>
  <c r="H299" i="2" s="1"/>
  <c r="R299" i="2" s="1"/>
  <c r="T299" i="2" s="1"/>
  <c r="H298" i="2" a="1"/>
  <c r="H298" i="2" s="1"/>
  <c r="R298" i="2" s="1"/>
  <c r="T298" i="2" s="1"/>
  <c r="H297" i="2" a="1"/>
  <c r="H297" i="2" s="1"/>
  <c r="R297" i="2" s="1"/>
  <c r="T297" i="2" s="1"/>
  <c r="H296" i="2" a="1"/>
  <c r="H296" i="2" s="1"/>
  <c r="R296" i="2" s="1"/>
  <c r="T296" i="2" s="1"/>
  <c r="H295" i="2" a="1"/>
  <c r="H295" i="2" s="1"/>
  <c r="R295" i="2" s="1"/>
  <c r="T295" i="2" s="1"/>
  <c r="H294" i="2" a="1"/>
  <c r="H294" i="2" s="1"/>
  <c r="R294" i="2" s="1"/>
  <c r="T294" i="2" s="1"/>
  <c r="H293" i="2" a="1"/>
  <c r="H293" i="2" s="1"/>
  <c r="R293" i="2" s="1"/>
  <c r="T293" i="2" s="1"/>
  <c r="H292" i="2" a="1"/>
  <c r="H292" i="2" s="1"/>
  <c r="R292" i="2" s="1"/>
  <c r="T292" i="2" s="1"/>
  <c r="H291" i="2" a="1"/>
  <c r="H291" i="2" s="1"/>
  <c r="R291" i="2" s="1"/>
  <c r="T291" i="2" s="1"/>
  <c r="H290" i="2" a="1"/>
  <c r="H290" i="2" s="1"/>
  <c r="R290" i="2" s="1"/>
  <c r="T290" i="2" s="1"/>
  <c r="H289" i="2" a="1"/>
  <c r="H289" i="2" s="1"/>
  <c r="R289" i="2" s="1"/>
  <c r="T289" i="2" s="1"/>
  <c r="H288" i="2" a="1"/>
  <c r="H288" i="2" s="1"/>
  <c r="R288" i="2" s="1"/>
  <c r="T288" i="2" s="1"/>
  <c r="H287" i="2" a="1"/>
  <c r="H287" i="2" s="1"/>
  <c r="R287" i="2" s="1"/>
  <c r="T287" i="2" s="1"/>
  <c r="H286" i="2" a="1"/>
  <c r="H286" i="2" s="1"/>
  <c r="R286" i="2" s="1"/>
  <c r="T286" i="2" s="1"/>
  <c r="H285" i="2" a="1"/>
  <c r="H285" i="2" s="1"/>
  <c r="R285" i="2" s="1"/>
  <c r="T285" i="2" s="1"/>
  <c r="H284" i="2" a="1"/>
  <c r="H284" i="2" s="1"/>
  <c r="R284" i="2" s="1"/>
  <c r="T284" i="2" s="1"/>
  <c r="H283" i="2" a="1"/>
  <c r="H283" i="2" s="1"/>
  <c r="R283" i="2" s="1"/>
  <c r="T283" i="2" s="1"/>
  <c r="H282" i="2" a="1"/>
  <c r="H282" i="2" s="1"/>
  <c r="R282" i="2" s="1"/>
  <c r="T282" i="2" s="1"/>
  <c r="H281" i="2" a="1"/>
  <c r="H281" i="2" s="1"/>
  <c r="R281" i="2" s="1"/>
  <c r="T281" i="2" s="1"/>
  <c r="H280" i="2" a="1"/>
  <c r="H280" i="2" s="1"/>
  <c r="R280" i="2" s="1"/>
  <c r="T280" i="2" s="1"/>
  <c r="H279" i="2" a="1"/>
  <c r="H279" i="2" s="1"/>
  <c r="R279" i="2" s="1"/>
  <c r="T279" i="2" s="1"/>
  <c r="H278" i="2" a="1"/>
  <c r="H278" i="2" s="1"/>
  <c r="R278" i="2" s="1"/>
  <c r="T278" i="2" s="1"/>
  <c r="H277" i="2" a="1"/>
  <c r="H277" i="2" s="1"/>
  <c r="R277" i="2" s="1"/>
  <c r="T277" i="2" s="1"/>
  <c r="H276" i="2" a="1"/>
  <c r="H276" i="2" s="1"/>
  <c r="R276" i="2" s="1"/>
  <c r="T276" i="2" s="1"/>
  <c r="H275" i="2" a="1"/>
  <c r="H275" i="2" s="1"/>
  <c r="R275" i="2" s="1"/>
  <c r="T275" i="2" s="1"/>
  <c r="H274" i="2" a="1"/>
  <c r="H274" i="2" s="1"/>
  <c r="R274" i="2" s="1"/>
  <c r="T274" i="2" s="1"/>
  <c r="H273" i="2" a="1"/>
  <c r="H273" i="2" s="1"/>
  <c r="R273" i="2" s="1"/>
  <c r="T273" i="2" s="1"/>
  <c r="H272" i="2" a="1"/>
  <c r="H272" i="2" s="1"/>
  <c r="R272" i="2" s="1"/>
  <c r="T272" i="2" s="1"/>
  <c r="H271" i="2" a="1"/>
  <c r="H271" i="2" s="1"/>
  <c r="R271" i="2" s="1"/>
  <c r="T271" i="2" s="1"/>
  <c r="H270" i="2" a="1"/>
  <c r="H270" i="2" s="1"/>
  <c r="R270" i="2" s="1"/>
  <c r="T270" i="2" s="1"/>
  <c r="H269" i="2" a="1"/>
  <c r="H269" i="2" s="1"/>
  <c r="R269" i="2" s="1"/>
  <c r="T269" i="2" s="1"/>
  <c r="H268" i="2" a="1"/>
  <c r="H268" i="2" s="1"/>
  <c r="R268" i="2" s="1"/>
  <c r="T268" i="2" s="1"/>
  <c r="H267" i="2" a="1"/>
  <c r="H267" i="2" s="1"/>
  <c r="R267" i="2" s="1"/>
  <c r="T267" i="2" s="1"/>
  <c r="H266" i="2" a="1"/>
  <c r="H266" i="2" s="1"/>
  <c r="R266" i="2" s="1"/>
  <c r="T266" i="2" s="1"/>
  <c r="H265" i="2" a="1"/>
  <c r="H265" i="2" s="1"/>
  <c r="R265" i="2" s="1"/>
  <c r="T265" i="2" s="1"/>
  <c r="H264" i="2" a="1"/>
  <c r="H264" i="2" s="1"/>
  <c r="R264" i="2" s="1"/>
  <c r="T264" i="2" s="1"/>
  <c r="H263" i="2" a="1"/>
  <c r="H263" i="2" s="1"/>
  <c r="R263" i="2" s="1"/>
  <c r="T263" i="2" s="1"/>
  <c r="H262" i="2" a="1"/>
  <c r="H262" i="2" s="1"/>
  <c r="R262" i="2" s="1"/>
  <c r="T262" i="2" s="1"/>
  <c r="H261" i="2" a="1"/>
  <c r="H261" i="2" s="1"/>
  <c r="R261" i="2" s="1"/>
  <c r="T261" i="2" s="1"/>
  <c r="H260" i="2" a="1"/>
  <c r="H260" i="2" s="1"/>
  <c r="R260" i="2" s="1"/>
  <c r="T260" i="2" s="1"/>
  <c r="H259" i="2" a="1"/>
  <c r="H259" i="2" s="1"/>
  <c r="R259" i="2" s="1"/>
  <c r="T259" i="2" s="1"/>
  <c r="H258" i="2" a="1"/>
  <c r="H258" i="2" s="1"/>
  <c r="R258" i="2" s="1"/>
  <c r="T258" i="2" s="1"/>
  <c r="H257" i="2" a="1"/>
  <c r="H257" i="2" s="1"/>
  <c r="R257" i="2" s="1"/>
  <c r="T257" i="2" s="1"/>
  <c r="H256" i="2" a="1"/>
  <c r="H256" i="2" s="1"/>
  <c r="R256" i="2" s="1"/>
  <c r="T256" i="2" s="1"/>
  <c r="H255" i="2" a="1"/>
  <c r="H255" i="2" s="1"/>
  <c r="R255" i="2" s="1"/>
  <c r="T255" i="2" s="1"/>
  <c r="H254" i="2" a="1"/>
  <c r="H254" i="2" s="1"/>
  <c r="R254" i="2" s="1"/>
  <c r="T254" i="2" s="1"/>
  <c r="H253" i="2" a="1"/>
  <c r="H253" i="2" s="1"/>
  <c r="R253" i="2" s="1"/>
  <c r="T253" i="2" s="1"/>
  <c r="H252" i="2" a="1"/>
  <c r="H252" i="2" s="1"/>
  <c r="R252" i="2" s="1"/>
  <c r="T252" i="2" s="1"/>
  <c r="H251" i="2" a="1"/>
  <c r="H251" i="2" s="1"/>
  <c r="R251" i="2" s="1"/>
  <c r="T251" i="2" s="1"/>
  <c r="H250" i="2" a="1"/>
  <c r="H250" i="2" s="1"/>
  <c r="R250" i="2" s="1"/>
  <c r="T250" i="2" s="1"/>
  <c r="H249" i="2" a="1"/>
  <c r="H249" i="2" s="1"/>
  <c r="R249" i="2" s="1"/>
  <c r="T249" i="2" s="1"/>
  <c r="H248" i="2" a="1"/>
  <c r="H248" i="2" s="1"/>
  <c r="R248" i="2" s="1"/>
  <c r="T248" i="2" s="1"/>
  <c r="H247" i="2" a="1"/>
  <c r="H247" i="2" s="1"/>
  <c r="R247" i="2" s="1"/>
  <c r="T247" i="2" s="1"/>
  <c r="H246" i="2" a="1"/>
  <c r="H246" i="2" s="1"/>
  <c r="R246" i="2" s="1"/>
  <c r="T246" i="2" s="1"/>
  <c r="H245" i="2" a="1"/>
  <c r="H245" i="2" s="1"/>
  <c r="R245" i="2" s="1"/>
  <c r="T245" i="2" s="1"/>
  <c r="H244" i="2" a="1"/>
  <c r="H244" i="2" s="1"/>
  <c r="R244" i="2" s="1"/>
  <c r="T244" i="2" s="1"/>
  <c r="H243" i="2" a="1"/>
  <c r="H243" i="2" s="1"/>
  <c r="R243" i="2" s="1"/>
  <c r="T243" i="2" s="1"/>
  <c r="H242" i="2" a="1"/>
  <c r="H242" i="2" s="1"/>
  <c r="R242" i="2" s="1"/>
  <c r="T242" i="2" s="1"/>
  <c r="H241" i="2" a="1"/>
  <c r="H241" i="2" s="1"/>
  <c r="R241" i="2" s="1"/>
  <c r="T241" i="2" s="1"/>
  <c r="H240" i="2" a="1"/>
  <c r="H240" i="2" s="1"/>
  <c r="R240" i="2" s="1"/>
  <c r="T240" i="2" s="1"/>
  <c r="H239" i="2" a="1"/>
  <c r="H239" i="2" s="1"/>
  <c r="R239" i="2" s="1"/>
  <c r="T239" i="2" s="1"/>
  <c r="H238" i="2" a="1"/>
  <c r="H238" i="2" s="1"/>
  <c r="R238" i="2" s="1"/>
  <c r="T238" i="2" s="1"/>
  <c r="H237" i="2" a="1"/>
  <c r="H237" i="2" s="1"/>
  <c r="R237" i="2" s="1"/>
  <c r="T237" i="2" s="1"/>
  <c r="H236" i="2" a="1"/>
  <c r="H236" i="2" s="1"/>
  <c r="R236" i="2" s="1"/>
  <c r="T236" i="2" s="1"/>
  <c r="H235" i="2" a="1"/>
  <c r="H235" i="2" s="1"/>
  <c r="R235" i="2" s="1"/>
  <c r="H234" i="2" a="1"/>
  <c r="H234" i="2" s="1"/>
  <c r="R234" i="2" s="1"/>
  <c r="T234" i="2" s="1"/>
  <c r="H233" i="2" a="1"/>
  <c r="H233" i="2" s="1"/>
  <c r="R233" i="2" s="1"/>
  <c r="T233" i="2" s="1"/>
  <c r="H232" i="2" a="1"/>
  <c r="H232" i="2" s="1"/>
  <c r="R232" i="2" s="1"/>
  <c r="T232" i="2" s="1"/>
  <c r="H231" i="2" a="1"/>
  <c r="H231" i="2" s="1"/>
  <c r="R231" i="2" s="1"/>
  <c r="T231" i="2" s="1"/>
  <c r="H230" i="2" a="1"/>
  <c r="H230" i="2" s="1"/>
  <c r="R230" i="2" s="1"/>
  <c r="T230" i="2" s="1"/>
  <c r="H229" i="2" a="1"/>
  <c r="H229" i="2" s="1"/>
  <c r="R229" i="2" s="1"/>
  <c r="T229" i="2" s="1"/>
  <c r="H228" i="2" a="1"/>
  <c r="H228" i="2" s="1"/>
  <c r="R228" i="2" s="1"/>
  <c r="T228" i="2" s="1"/>
  <c r="H227" i="2" a="1"/>
  <c r="H227" i="2" s="1"/>
  <c r="R227" i="2" s="1"/>
  <c r="T227" i="2" s="1"/>
  <c r="H226" i="2" a="1"/>
  <c r="H226" i="2" s="1"/>
  <c r="R226" i="2" s="1"/>
  <c r="T226" i="2" s="1"/>
  <c r="H225" i="2" a="1"/>
  <c r="H225" i="2" s="1"/>
  <c r="R225" i="2" s="1"/>
  <c r="T225" i="2" s="1"/>
  <c r="H224" i="2" a="1"/>
  <c r="H224" i="2" s="1"/>
  <c r="R224" i="2" s="1"/>
  <c r="T224" i="2" s="1"/>
  <c r="H223" i="2" a="1"/>
  <c r="H223" i="2" s="1"/>
  <c r="R223" i="2" s="1"/>
  <c r="T223" i="2" s="1"/>
  <c r="H222" i="2" a="1"/>
  <c r="H222" i="2" s="1"/>
  <c r="R222" i="2" s="1"/>
  <c r="T222" i="2" s="1"/>
  <c r="H221" i="2" a="1"/>
  <c r="H221" i="2" s="1"/>
  <c r="R221" i="2" s="1"/>
  <c r="T221" i="2" s="1"/>
  <c r="H220" i="2" a="1"/>
  <c r="H220" i="2" s="1"/>
  <c r="R220" i="2" s="1"/>
  <c r="T220" i="2" s="1"/>
  <c r="H219" i="2" a="1"/>
  <c r="H219" i="2" s="1"/>
  <c r="R219" i="2" s="1"/>
  <c r="T219" i="2" s="1"/>
  <c r="H218" i="2" a="1"/>
  <c r="H218" i="2" s="1"/>
  <c r="R218" i="2" s="1"/>
  <c r="T218" i="2" s="1"/>
  <c r="H217" i="2" a="1"/>
  <c r="H217" i="2" s="1"/>
  <c r="R217" i="2" s="1"/>
  <c r="T217" i="2" s="1"/>
  <c r="H216" i="2" a="1"/>
  <c r="H216" i="2" s="1"/>
  <c r="R216" i="2" s="1"/>
  <c r="T216" i="2" s="1"/>
  <c r="H215" i="2" a="1"/>
  <c r="H215" i="2" s="1"/>
  <c r="R215" i="2" s="1"/>
  <c r="T215" i="2" s="1"/>
  <c r="H214" i="2" a="1"/>
  <c r="H214" i="2" s="1"/>
  <c r="R214" i="2" s="1"/>
  <c r="T214" i="2" s="1"/>
  <c r="H213" i="2" a="1"/>
  <c r="H213" i="2" s="1"/>
  <c r="R213" i="2" s="1"/>
  <c r="T213" i="2" s="1"/>
  <c r="H212" i="2" a="1"/>
  <c r="H212" i="2" s="1"/>
  <c r="R212" i="2" s="1"/>
  <c r="T212" i="2" s="1"/>
  <c r="H211" i="2" a="1"/>
  <c r="H211" i="2" s="1"/>
  <c r="R211" i="2" s="1"/>
  <c r="T211" i="2" s="1"/>
  <c r="H210" i="2" a="1"/>
  <c r="H210" i="2" s="1"/>
  <c r="R210" i="2" s="1"/>
  <c r="T210" i="2" s="1"/>
  <c r="H209" i="2" a="1"/>
  <c r="H209" i="2" s="1"/>
  <c r="R209" i="2" s="1"/>
  <c r="T209" i="2" s="1"/>
  <c r="H208" i="2" a="1"/>
  <c r="H208" i="2" s="1"/>
  <c r="R208" i="2" s="1"/>
  <c r="T208" i="2" s="1"/>
  <c r="H207" i="2" a="1"/>
  <c r="H207" i="2" s="1"/>
  <c r="R207" i="2" s="1"/>
  <c r="T207" i="2" s="1"/>
  <c r="H206" i="2" a="1"/>
  <c r="H206" i="2" s="1"/>
  <c r="R206" i="2" s="1"/>
  <c r="T206" i="2" s="1"/>
  <c r="H205" i="2" a="1"/>
  <c r="H205" i="2" s="1"/>
  <c r="R205" i="2" s="1"/>
  <c r="T205" i="2" s="1"/>
  <c r="H204" i="2" a="1"/>
  <c r="H204" i="2" s="1"/>
  <c r="R204" i="2" s="1"/>
  <c r="T204" i="2" s="1"/>
  <c r="H203" i="2" a="1"/>
  <c r="H203" i="2" s="1"/>
  <c r="R203" i="2" s="1"/>
  <c r="T203" i="2" s="1"/>
  <c r="H202" i="2" a="1"/>
  <c r="H202" i="2" s="1"/>
  <c r="R202" i="2" s="1"/>
  <c r="T202" i="2" s="1"/>
  <c r="H201" i="2" a="1"/>
  <c r="H201" i="2" s="1"/>
  <c r="R201" i="2" s="1"/>
  <c r="T201" i="2" s="1"/>
  <c r="H200" i="2" a="1"/>
  <c r="H200" i="2" s="1"/>
  <c r="R200" i="2" s="1"/>
  <c r="T200" i="2" s="1"/>
  <c r="H199" i="2" a="1"/>
  <c r="H199" i="2" s="1"/>
  <c r="R199" i="2" s="1"/>
  <c r="T199" i="2" s="1"/>
  <c r="H198" i="2" a="1"/>
  <c r="H198" i="2" s="1"/>
  <c r="R198" i="2" s="1"/>
  <c r="T198" i="2" s="1"/>
  <c r="H197" i="2" a="1"/>
  <c r="H197" i="2" s="1"/>
  <c r="R197" i="2" s="1"/>
  <c r="T197" i="2" s="1"/>
  <c r="H196" i="2" a="1"/>
  <c r="H196" i="2" s="1"/>
  <c r="R196" i="2" s="1"/>
  <c r="T196" i="2" s="1"/>
  <c r="H195" i="2" a="1"/>
  <c r="H195" i="2" s="1"/>
  <c r="R195" i="2" s="1"/>
  <c r="T195" i="2" s="1"/>
  <c r="H194" i="2" a="1"/>
  <c r="H194" i="2" s="1"/>
  <c r="R194" i="2" s="1"/>
  <c r="T194" i="2" s="1"/>
  <c r="H193" i="2" a="1"/>
  <c r="H193" i="2" s="1"/>
  <c r="R193" i="2" s="1"/>
  <c r="T193" i="2" s="1"/>
  <c r="H192" i="2" a="1"/>
  <c r="H192" i="2" s="1"/>
  <c r="R192" i="2" s="1"/>
  <c r="T192" i="2" s="1"/>
  <c r="H191" i="2" a="1"/>
  <c r="H191" i="2" s="1"/>
  <c r="R191" i="2" s="1"/>
  <c r="T191" i="2" s="1"/>
  <c r="H190" i="2" a="1"/>
  <c r="H190" i="2" s="1"/>
  <c r="R190" i="2" s="1"/>
  <c r="T190" i="2" s="1"/>
  <c r="H189" i="2" a="1"/>
  <c r="H189" i="2" s="1"/>
  <c r="R189" i="2" s="1"/>
  <c r="T189" i="2" s="1"/>
  <c r="H188" i="2" a="1"/>
  <c r="H188" i="2" s="1"/>
  <c r="R188" i="2" s="1"/>
  <c r="T188" i="2" s="1"/>
  <c r="H187" i="2" a="1"/>
  <c r="H187" i="2" s="1"/>
  <c r="R187" i="2" s="1"/>
  <c r="T187" i="2" s="1"/>
  <c r="H186" i="2" a="1"/>
  <c r="H186" i="2" s="1"/>
  <c r="R186" i="2" s="1"/>
  <c r="T186" i="2" s="1"/>
  <c r="H185" i="2" a="1"/>
  <c r="H185" i="2" s="1"/>
  <c r="R185" i="2" s="1"/>
  <c r="T185" i="2" s="1"/>
  <c r="H184" i="2" a="1"/>
  <c r="H184" i="2" s="1"/>
  <c r="R184" i="2" s="1"/>
  <c r="T184" i="2" s="1"/>
  <c r="H183" i="2" a="1"/>
  <c r="H183" i="2" s="1"/>
  <c r="R183" i="2" s="1"/>
  <c r="T183" i="2" s="1"/>
  <c r="H182" i="2" a="1"/>
  <c r="H182" i="2" s="1"/>
  <c r="R182" i="2" s="1"/>
  <c r="T182" i="2" s="1"/>
  <c r="H181" i="2" a="1"/>
  <c r="H181" i="2" s="1"/>
  <c r="R181" i="2" s="1"/>
  <c r="T181" i="2" s="1"/>
  <c r="H180" i="2" a="1"/>
  <c r="H180" i="2" s="1"/>
  <c r="R180" i="2" s="1"/>
  <c r="T180" i="2" s="1"/>
  <c r="H179" i="2" a="1"/>
  <c r="H179" i="2" s="1"/>
  <c r="R179" i="2" s="1"/>
  <c r="T179" i="2" s="1"/>
  <c r="H178" i="2" a="1"/>
  <c r="H178" i="2" s="1"/>
  <c r="R178" i="2" s="1"/>
  <c r="T178" i="2" s="1"/>
  <c r="H177" i="2" a="1"/>
  <c r="H177" i="2" s="1"/>
  <c r="R177" i="2" s="1"/>
  <c r="T177" i="2" s="1"/>
  <c r="H176" i="2" a="1"/>
  <c r="H176" i="2" s="1"/>
  <c r="R176" i="2" s="1"/>
  <c r="T176" i="2" s="1"/>
  <c r="H175" i="2" a="1"/>
  <c r="H175" i="2" s="1"/>
  <c r="R175" i="2" s="1"/>
  <c r="T175" i="2" s="1"/>
  <c r="H174" i="2" a="1"/>
  <c r="H174" i="2" s="1"/>
  <c r="R174" i="2" s="1"/>
  <c r="T174" i="2" s="1"/>
  <c r="H173" i="2" a="1"/>
  <c r="H173" i="2" s="1"/>
  <c r="R173" i="2" s="1"/>
  <c r="T173" i="2" s="1"/>
  <c r="H172" i="2" a="1"/>
  <c r="H172" i="2" s="1"/>
  <c r="R172" i="2" s="1"/>
  <c r="T172" i="2" s="1"/>
  <c r="H171" i="2" a="1"/>
  <c r="H171" i="2" s="1"/>
  <c r="R171" i="2" s="1"/>
  <c r="T171" i="2" s="1"/>
  <c r="H170" i="2" a="1"/>
  <c r="H170" i="2" s="1"/>
  <c r="R170" i="2" s="1"/>
  <c r="T170" i="2" s="1"/>
  <c r="H169" i="2" a="1"/>
  <c r="H169" i="2" s="1"/>
  <c r="R169" i="2" s="1"/>
  <c r="T169" i="2" s="1"/>
  <c r="H168" i="2" a="1"/>
  <c r="H168" i="2" s="1"/>
  <c r="R168" i="2" s="1"/>
  <c r="T168" i="2" s="1"/>
  <c r="H167" i="2" a="1"/>
  <c r="H167" i="2" s="1"/>
  <c r="R167" i="2" s="1"/>
  <c r="T167" i="2" s="1"/>
  <c r="H166" i="2" a="1"/>
  <c r="H166" i="2" s="1"/>
  <c r="R166" i="2" s="1"/>
  <c r="T166" i="2" s="1"/>
  <c r="H165" i="2" a="1"/>
  <c r="H165" i="2" s="1"/>
  <c r="R165" i="2" s="1"/>
  <c r="T165" i="2" s="1"/>
  <c r="H164" i="2" a="1"/>
  <c r="H164" i="2" s="1"/>
  <c r="R164" i="2" s="1"/>
  <c r="T164" i="2" s="1"/>
  <c r="R156" i="2"/>
  <c r="H155" i="2" a="1"/>
  <c r="H155" i="2" s="1"/>
  <c r="H154" i="2" a="1"/>
  <c r="H154" i="2" s="1"/>
  <c r="R154" i="2" s="1"/>
  <c r="H153" i="2" a="1"/>
  <c r="H153" i="2" s="1"/>
  <c r="H152" i="2" a="1"/>
  <c r="H152" i="2" s="1"/>
  <c r="R152" i="2" s="1"/>
  <c r="H151" i="2" a="1"/>
  <c r="H151" i="2" s="1"/>
  <c r="H150" i="2" a="1"/>
  <c r="H150" i="2" s="1"/>
  <c r="H149" i="2" a="1"/>
  <c r="H149" i="2" s="1"/>
  <c r="H148" i="2" a="1"/>
  <c r="H148" i="2" s="1"/>
  <c r="H147" i="2" a="1"/>
  <c r="H147" i="2" s="1"/>
  <c r="H146" i="2" a="1"/>
  <c r="H146" i="2" s="1"/>
  <c r="H145" i="2" a="1"/>
  <c r="H145" i="2" s="1"/>
  <c r="R145" i="2" s="1"/>
  <c r="H144" i="2" a="1"/>
  <c r="H144" i="2" s="1"/>
  <c r="H143" i="2" a="1"/>
  <c r="H143" i="2" s="1"/>
  <c r="H142" i="2" a="1"/>
  <c r="H142" i="2" s="1"/>
  <c r="H141" i="2" a="1"/>
  <c r="H141" i="2" s="1"/>
  <c r="H140" i="2" a="1"/>
  <c r="H140" i="2" s="1"/>
  <c r="H139" i="2" a="1"/>
  <c r="H139" i="2" s="1"/>
  <c r="H138" i="2" a="1"/>
  <c r="H138" i="2" s="1"/>
  <c r="R138" i="2" s="1"/>
  <c r="H137" i="2" a="1"/>
  <c r="H137" i="2" s="1"/>
  <c r="H136" i="2" a="1"/>
  <c r="H136" i="2" s="1"/>
  <c r="R136" i="2" s="1"/>
  <c r="H135" i="2" a="1"/>
  <c r="H135" i="2" s="1"/>
  <c r="H134" i="2" a="1"/>
  <c r="H134" i="2" s="1"/>
  <c r="H133" i="2" a="1"/>
  <c r="H133" i="2" s="1"/>
  <c r="H132" i="2" a="1"/>
  <c r="H132" i="2" s="1"/>
  <c r="H131" i="2" a="1"/>
  <c r="H131" i="2" s="1"/>
  <c r="H130" i="2" a="1"/>
  <c r="H130" i="2" s="1"/>
  <c r="H129" i="2" a="1"/>
  <c r="H129" i="2" s="1"/>
  <c r="R129" i="2" s="1"/>
  <c r="H128" i="2" a="1"/>
  <c r="H128" i="2" s="1"/>
  <c r="H127" i="2" a="1"/>
  <c r="H127" i="2" s="1"/>
  <c r="H126" i="2" a="1"/>
  <c r="H126" i="2" s="1"/>
  <c r="H125" i="2" a="1"/>
  <c r="H125" i="2" s="1"/>
  <c r="H124" i="2" a="1"/>
  <c r="H124" i="2" s="1"/>
  <c r="H123" i="2" a="1"/>
  <c r="H123" i="2" s="1"/>
  <c r="H122" i="2" a="1"/>
  <c r="H122" i="2" s="1"/>
  <c r="R122" i="2" s="1"/>
  <c r="H121" i="2" a="1"/>
  <c r="H121" i="2" s="1"/>
  <c r="H120" i="2" a="1"/>
  <c r="H120" i="2" s="1"/>
  <c r="R120" i="2" s="1"/>
  <c r="H119" i="2" a="1"/>
  <c r="H119" i="2" s="1"/>
  <c r="H118" i="2" a="1"/>
  <c r="H118" i="2" s="1"/>
  <c r="H117" i="2" a="1"/>
  <c r="H117" i="2" s="1"/>
  <c r="H116" i="2" a="1"/>
  <c r="H116" i="2" s="1"/>
  <c r="H115" i="2" a="1"/>
  <c r="H115" i="2" s="1"/>
  <c r="H114" i="2" a="1"/>
  <c r="H114" i="2" s="1"/>
  <c r="H113" i="2" a="1"/>
  <c r="H113" i="2" s="1"/>
  <c r="H112" i="2" a="1"/>
  <c r="H112" i="2" s="1"/>
  <c r="H111" i="2" a="1"/>
  <c r="H111" i="2" s="1"/>
  <c r="H110" i="2" a="1"/>
  <c r="H110" i="2" s="1"/>
  <c r="H109" i="2" a="1"/>
  <c r="H109" i="2" s="1"/>
  <c r="H108" i="2" a="1"/>
  <c r="H108" i="2" s="1"/>
  <c r="H107" i="2" a="1"/>
  <c r="H107" i="2" s="1"/>
  <c r="H106" i="2" a="1"/>
  <c r="H106" i="2" s="1"/>
  <c r="H105" i="2" a="1"/>
  <c r="H105" i="2" s="1"/>
  <c r="H104" i="2" a="1"/>
  <c r="H104" i="2" s="1"/>
  <c r="H103" i="2" a="1"/>
  <c r="H103" i="2" s="1"/>
  <c r="H102" i="2" a="1"/>
  <c r="H102" i="2" s="1"/>
  <c r="H101" i="2" a="1"/>
  <c r="H101" i="2" s="1"/>
  <c r="H100" i="2" a="1"/>
  <c r="H100" i="2" s="1"/>
  <c r="H99" i="2" a="1"/>
  <c r="H99" i="2" s="1"/>
  <c r="H98" i="2" a="1"/>
  <c r="H98" i="2" s="1"/>
  <c r="H97" i="2" a="1"/>
  <c r="H97" i="2" s="1"/>
  <c r="H96" i="2" a="1"/>
  <c r="H96" i="2" s="1"/>
  <c r="H95" i="2" a="1"/>
  <c r="H95" i="2" s="1"/>
  <c r="H94" i="2" a="1"/>
  <c r="H94" i="2" s="1"/>
  <c r="H93" i="2" a="1"/>
  <c r="H93" i="2" s="1"/>
  <c r="H92" i="2" a="1"/>
  <c r="H92" i="2" s="1"/>
  <c r="H91" i="2" a="1"/>
  <c r="H91" i="2" s="1"/>
  <c r="H90" i="2" a="1"/>
  <c r="H90" i="2" s="1"/>
  <c r="H89" i="2" a="1"/>
  <c r="H89" i="2" s="1"/>
  <c r="H88" i="2" a="1"/>
  <c r="H88" i="2" s="1"/>
  <c r="H81" i="2" a="1"/>
  <c r="H81" i="2" s="1"/>
  <c r="R81" i="2" s="1"/>
  <c r="H80" i="2" a="1"/>
  <c r="H80" i="2" s="1"/>
  <c r="H79" i="2" a="1"/>
  <c r="H79" i="2" s="1"/>
  <c r="H78" i="2" a="1"/>
  <c r="H78" i="2" s="1"/>
  <c r="H77" i="2" a="1"/>
  <c r="H77" i="2" s="1"/>
  <c r="H76" i="2" a="1"/>
  <c r="H76" i="2" s="1"/>
  <c r="H75" i="2" a="1"/>
  <c r="H75" i="2" s="1"/>
  <c r="R75" i="2" s="1"/>
  <c r="H74" i="2" a="1"/>
  <c r="H74" i="2" s="1"/>
  <c r="H73" i="2" a="1"/>
  <c r="H73" i="2" s="1"/>
  <c r="R73" i="2" s="1"/>
  <c r="H72" i="2" a="1"/>
  <c r="H72" i="2" s="1"/>
  <c r="H71" i="2" a="1"/>
  <c r="H71" i="2" s="1"/>
  <c r="H70" i="2" a="1"/>
  <c r="H70" i="2" s="1"/>
  <c r="H69" i="2" a="1"/>
  <c r="H69" i="2" s="1"/>
  <c r="H68" i="2" a="1"/>
  <c r="H68" i="2" s="1"/>
  <c r="H67" i="2" a="1"/>
  <c r="H67" i="2" s="1"/>
  <c r="H66" i="2" a="1"/>
  <c r="H66" i="2" s="1"/>
  <c r="R66" i="2" s="1"/>
  <c r="H65" i="2" a="1"/>
  <c r="H65" i="2" s="1"/>
  <c r="R65" i="2" s="1"/>
  <c r="H64" i="2" a="1"/>
  <c r="H64" i="2" s="1"/>
  <c r="R64" i="2" s="1"/>
  <c r="H63" i="2" a="1"/>
  <c r="H63" i="2" s="1"/>
  <c r="H62" i="2" a="1"/>
  <c r="H62" i="2" s="1"/>
  <c r="H61" i="2" a="1"/>
  <c r="H61" i="2" s="1"/>
  <c r="H60" i="2" a="1"/>
  <c r="H60" i="2" s="1"/>
  <c r="H59" i="2" a="1"/>
  <c r="H59" i="2" s="1"/>
  <c r="R59" i="2" s="1"/>
  <c r="H58" i="2" a="1"/>
  <c r="H58" i="2" s="1"/>
  <c r="H57" i="2" a="1"/>
  <c r="H57" i="2" s="1"/>
  <c r="R57" i="2" s="1"/>
  <c r="H56" i="2" a="1"/>
  <c r="H56" i="2" s="1"/>
  <c r="H55" i="2" a="1"/>
  <c r="H55" i="2" s="1"/>
  <c r="H54" i="2" a="1"/>
  <c r="H54" i="2" s="1"/>
  <c r="H53" i="2" a="1"/>
  <c r="H53" i="2" s="1"/>
  <c r="H52" i="2" a="1"/>
  <c r="H52" i="2" s="1"/>
  <c r="H51" i="2" a="1"/>
  <c r="H51" i="2" s="1"/>
  <c r="H50" i="2" a="1"/>
  <c r="H50" i="2" s="1"/>
  <c r="R50" i="2" s="1"/>
  <c r="H49" i="2" a="1"/>
  <c r="H49" i="2" s="1"/>
  <c r="H48" i="2" a="1"/>
  <c r="H48" i="2" s="1"/>
  <c r="R48" i="2" s="1"/>
  <c r="H47" i="2" a="1"/>
  <c r="H47" i="2" s="1"/>
  <c r="H46" i="2" a="1"/>
  <c r="H46" i="2" s="1"/>
  <c r="H45" i="2" a="1"/>
  <c r="H45" i="2" s="1"/>
  <c r="H44" i="2" a="1"/>
  <c r="H44" i="2" s="1"/>
  <c r="H43" i="2" a="1"/>
  <c r="H43" i="2" s="1"/>
  <c r="R43" i="2" s="1"/>
  <c r="H42" i="2" a="1"/>
  <c r="H42" i="2" s="1"/>
  <c r="H41" i="2" a="1"/>
  <c r="H41" i="2" s="1"/>
  <c r="R41" i="2" s="1"/>
  <c r="H40" i="2" a="1"/>
  <c r="H40" i="2" s="1"/>
  <c r="H39" i="2" a="1"/>
  <c r="H39" i="2" s="1"/>
  <c r="H38" i="2" a="1"/>
  <c r="H38" i="2" s="1"/>
  <c r="H37" i="2" a="1"/>
  <c r="H37" i="2" s="1"/>
  <c r="H36" i="2" a="1"/>
  <c r="H36" i="2" s="1"/>
  <c r="H35" i="2" a="1"/>
  <c r="H35" i="2" s="1"/>
  <c r="H34" i="2" a="1"/>
  <c r="H34" i="2" s="1"/>
  <c r="H33" i="2" a="1"/>
  <c r="H33" i="2" s="1"/>
  <c r="H32" i="2" a="1"/>
  <c r="H32" i="2" s="1"/>
  <c r="H31" i="2" a="1"/>
  <c r="H31" i="2" s="1"/>
  <c r="H30" i="2" a="1"/>
  <c r="H30" i="2" s="1"/>
  <c r="H29" i="2" a="1"/>
  <c r="H29" i="2" s="1"/>
  <c r="H28" i="2" a="1"/>
  <c r="H28" i="2" s="1"/>
  <c r="H27" i="2" a="1"/>
  <c r="H27" i="2" s="1"/>
  <c r="H26" i="2" a="1"/>
  <c r="H26" i="2" s="1"/>
  <c r="H25" i="2" a="1"/>
  <c r="H25" i="2" s="1"/>
  <c r="H24" i="2" a="1"/>
  <c r="H24" i="2" s="1"/>
  <c r="H23" i="2" a="1"/>
  <c r="H23" i="2" s="1"/>
  <c r="H12" i="2" a="1"/>
  <c r="H12" i="2" s="1"/>
  <c r="R149" i="2" l="1"/>
  <c r="R40" i="2"/>
  <c r="R56" i="2"/>
  <c r="R72" i="2"/>
  <c r="T72" i="2" s="1"/>
  <c r="R117" i="2"/>
  <c r="R133" i="2"/>
  <c r="R53" i="2"/>
  <c r="R69" i="2"/>
  <c r="T69" i="2" s="1"/>
  <c r="R119" i="2"/>
  <c r="T119" i="2" s="1"/>
  <c r="R135" i="2"/>
  <c r="R151" i="2"/>
  <c r="AA151" i="2" s="1" a="1"/>
  <c r="AA151" i="2" s="1"/>
  <c r="AC151" i="2" s="1" a="1"/>
  <c r="AC151" i="2" s="1"/>
  <c r="AD151" i="2" s="1" a="1"/>
  <c r="AD151" i="2" s="1"/>
  <c r="R74" i="2"/>
  <c r="T74" i="2" s="1"/>
  <c r="R55" i="2"/>
  <c r="T55" i="2" s="1"/>
  <c r="R71" i="2"/>
  <c r="R49" i="2"/>
  <c r="T49" i="2" s="1"/>
  <c r="R42" i="2"/>
  <c r="T42" i="2" s="1"/>
  <c r="R58" i="2"/>
  <c r="AA58" i="2" s="1" a="1"/>
  <c r="AA58" i="2" s="1"/>
  <c r="AC58" i="2" s="1" a="1"/>
  <c r="AC58" i="2" s="1"/>
  <c r="AD58" i="2" s="1" a="1"/>
  <c r="AD58" i="2" s="1"/>
  <c r="R123" i="2"/>
  <c r="AA123" i="2" s="1" a="1"/>
  <c r="AA123" i="2" s="1"/>
  <c r="AC123" i="2" s="1" a="1"/>
  <c r="AC123" i="2" s="1"/>
  <c r="AD123" i="2" s="1" a="1"/>
  <c r="AD123" i="2" s="1"/>
  <c r="R139" i="2"/>
  <c r="T139" i="2" s="1"/>
  <c r="R155" i="2"/>
  <c r="AA155" i="2" s="1" a="1"/>
  <c r="AA155" i="2" s="1"/>
  <c r="AC155" i="2" s="1" a="1"/>
  <c r="AC155" i="2" s="1"/>
  <c r="AD155" i="2" s="1" a="1"/>
  <c r="AD155" i="2" s="1"/>
  <c r="R44" i="2"/>
  <c r="T44" i="2" s="1"/>
  <c r="R60" i="2"/>
  <c r="T60" i="2" s="1"/>
  <c r="R76" i="2"/>
  <c r="T76" i="2" s="1"/>
  <c r="R126" i="2"/>
  <c r="AA126" i="2" s="1" a="1"/>
  <c r="AA126" i="2" s="1"/>
  <c r="AC126" i="2" s="1" a="1"/>
  <c r="AC126" i="2" s="1"/>
  <c r="AD126" i="2" s="1" a="1"/>
  <c r="AD126" i="2" s="1"/>
  <c r="R142" i="2"/>
  <c r="T142" i="2" s="1"/>
  <c r="R46" i="2"/>
  <c r="T46" i="2" s="1"/>
  <c r="R62" i="2"/>
  <c r="AA62" i="2" s="1" a="1"/>
  <c r="AA62" i="2" s="1"/>
  <c r="AC62" i="2" s="1" a="1"/>
  <c r="AC62" i="2" s="1"/>
  <c r="AD62" i="2" s="1" a="1"/>
  <c r="AD62" i="2" s="1"/>
  <c r="R78" i="2"/>
  <c r="T78" i="2" s="1"/>
  <c r="R124" i="2"/>
  <c r="T124" i="2" s="1"/>
  <c r="R140" i="2"/>
  <c r="AA140" i="2" s="1" a="1"/>
  <c r="AA140" i="2" s="1"/>
  <c r="AC140" i="2" s="1" a="1"/>
  <c r="AC140" i="2" s="1"/>
  <c r="AD140" i="2" s="1" a="1"/>
  <c r="AD140" i="2" s="1"/>
  <c r="K83" i="11"/>
  <c r="L7" i="11" s="1"/>
  <c r="R54" i="2"/>
  <c r="T54" i="2" s="1"/>
  <c r="R116" i="2"/>
  <c r="T116" i="2" s="1"/>
  <c r="R47" i="2"/>
  <c r="T47" i="2" s="1"/>
  <c r="R63" i="2"/>
  <c r="T63" i="2" s="1"/>
  <c r="R79" i="2"/>
  <c r="T79" i="2" s="1"/>
  <c r="R121" i="2"/>
  <c r="T121" i="2" s="1"/>
  <c r="R137" i="2"/>
  <c r="T137" i="2" s="1"/>
  <c r="R153" i="2"/>
  <c r="T153" i="2" s="1"/>
  <c r="R70" i="2"/>
  <c r="T70" i="2" s="1"/>
  <c r="R132" i="2"/>
  <c r="T132" i="2" s="1"/>
  <c r="R148" i="2"/>
  <c r="T148" i="2" s="1"/>
  <c r="R80" i="2"/>
  <c r="T80" i="2" s="1"/>
  <c r="R128" i="2"/>
  <c r="T128" i="2" s="1"/>
  <c r="R144" i="2"/>
  <c r="T144" i="2" s="1"/>
  <c r="R114" i="2"/>
  <c r="T114" i="2" s="1"/>
  <c r="R130" i="2"/>
  <c r="T130" i="2" s="1"/>
  <c r="R146" i="2"/>
  <c r="T146" i="2" s="1"/>
  <c r="R127" i="2"/>
  <c r="AA127" i="2" s="1" a="1"/>
  <c r="AA127" i="2" s="1"/>
  <c r="AC127" i="2" s="1" a="1"/>
  <c r="AC127" i="2" s="1"/>
  <c r="AD127" i="2" s="1" a="1"/>
  <c r="AD127" i="2" s="1"/>
  <c r="R143" i="2"/>
  <c r="T143" i="2" s="1"/>
  <c r="T50" i="2"/>
  <c r="AA50" i="2" a="1"/>
  <c r="AA50" i="2" s="1"/>
  <c r="AC50" i="2" s="1" a="1"/>
  <c r="AC50" i="2" s="1"/>
  <c r="AD50" i="2" s="1" a="1"/>
  <c r="AD50" i="2" s="1"/>
  <c r="T58" i="2"/>
  <c r="T66" i="2"/>
  <c r="AA66" i="2" a="1"/>
  <c r="AA66" i="2" s="1"/>
  <c r="AC66" i="2" s="1" a="1"/>
  <c r="AC66" i="2" s="1"/>
  <c r="AD66" i="2" s="1" a="1"/>
  <c r="AD66" i="2" s="1"/>
  <c r="T120" i="2"/>
  <c r="AA120" i="2" a="1"/>
  <c r="AA120" i="2" s="1"/>
  <c r="AC120" i="2" s="1" a="1"/>
  <c r="AC120" i="2" s="1"/>
  <c r="AD120" i="2" s="1" a="1"/>
  <c r="AD120" i="2" s="1"/>
  <c r="T136" i="2"/>
  <c r="AA136" i="2" a="1"/>
  <c r="AA136" i="2" s="1"/>
  <c r="AC136" i="2" s="1" a="1"/>
  <c r="AC136" i="2" s="1"/>
  <c r="AD136" i="2" s="1" a="1"/>
  <c r="AD136" i="2" s="1"/>
  <c r="T152" i="2"/>
  <c r="AA152" i="2" a="1"/>
  <c r="AA152" i="2" s="1"/>
  <c r="AC152" i="2" s="1" a="1"/>
  <c r="AC152" i="2" s="1"/>
  <c r="AD152" i="2" s="1" a="1"/>
  <c r="AD152" i="2" s="1"/>
  <c r="T156" i="2"/>
  <c r="AA156" i="2" a="1"/>
  <c r="AA156" i="2" s="1"/>
  <c r="AC156" i="2" s="1" a="1"/>
  <c r="AC156" i="2" s="1"/>
  <c r="AD156" i="2" s="1" a="1"/>
  <c r="AD156" i="2" s="1"/>
  <c r="T43" i="2"/>
  <c r="AA43" i="2" a="1"/>
  <c r="AA43" i="2" s="1"/>
  <c r="AC43" i="2" s="1" a="1"/>
  <c r="AC43" i="2" s="1"/>
  <c r="AD43" i="2" s="1" a="1"/>
  <c r="AD43" i="2" s="1"/>
  <c r="T59" i="2"/>
  <c r="AA59" i="2" a="1"/>
  <c r="AA59" i="2" s="1"/>
  <c r="AC59" i="2" s="1" a="1"/>
  <c r="AC59" i="2" s="1"/>
  <c r="AD59" i="2" s="1" a="1"/>
  <c r="AD59" i="2" s="1"/>
  <c r="T71" i="2"/>
  <c r="AA71" i="2" a="1"/>
  <c r="AA71" i="2" s="1"/>
  <c r="AC71" i="2" s="1" a="1"/>
  <c r="AC71" i="2" s="1"/>
  <c r="AD71" i="2" s="1" a="1"/>
  <c r="AD71" i="2" s="1"/>
  <c r="T75" i="2"/>
  <c r="AA75" i="2" a="1"/>
  <c r="AA75" i="2" s="1"/>
  <c r="AC75" i="2" s="1" a="1"/>
  <c r="AC75" i="2" s="1"/>
  <c r="AD75" i="2" s="1" a="1"/>
  <c r="AD75" i="2" s="1"/>
  <c r="T117" i="2"/>
  <c r="AA117" i="2" a="1"/>
  <c r="AA117" i="2" s="1"/>
  <c r="AC117" i="2" s="1" a="1"/>
  <c r="AC117" i="2" s="1"/>
  <c r="AD117" i="2" s="1" a="1"/>
  <c r="AD117" i="2" s="1"/>
  <c r="T129" i="2"/>
  <c r="AA129" i="2" a="1"/>
  <c r="AA129" i="2" s="1"/>
  <c r="AC129" i="2" s="1" a="1"/>
  <c r="AC129" i="2" s="1"/>
  <c r="AD129" i="2" s="1" a="1"/>
  <c r="AD129" i="2" s="1"/>
  <c r="T133" i="2"/>
  <c r="AA133" i="2" a="1"/>
  <c r="AA133" i="2" s="1"/>
  <c r="AC133" i="2" s="1" a="1"/>
  <c r="AC133" i="2" s="1"/>
  <c r="AD133" i="2" s="1" a="1"/>
  <c r="AD133" i="2" s="1"/>
  <c r="T145" i="2"/>
  <c r="AA145" i="2" a="1"/>
  <c r="AA145" i="2" s="1"/>
  <c r="AC145" i="2" s="1" a="1"/>
  <c r="AC145" i="2" s="1"/>
  <c r="AD145" i="2" s="1" a="1"/>
  <c r="AD145" i="2" s="1"/>
  <c r="T149" i="2"/>
  <c r="AA149" i="2" a="1"/>
  <c r="AA149" i="2" s="1"/>
  <c r="AC149" i="2" s="1" a="1"/>
  <c r="AC149" i="2" s="1"/>
  <c r="AD149" i="2" s="1" a="1"/>
  <c r="AD149" i="2" s="1"/>
  <c r="T40" i="2"/>
  <c r="AA40" i="2" a="1"/>
  <c r="AA40" i="2" s="1"/>
  <c r="AC40" i="2" s="1" a="1"/>
  <c r="AC40" i="2" s="1"/>
  <c r="AD40" i="2" s="1" a="1"/>
  <c r="AD40" i="2" s="1"/>
  <c r="T48" i="2"/>
  <c r="AA48" i="2" a="1"/>
  <c r="AA48" i="2" s="1"/>
  <c r="AC48" i="2" s="1" a="1"/>
  <c r="AC48" i="2" s="1"/>
  <c r="AD48" i="2" s="1" a="1"/>
  <c r="AD48" i="2" s="1"/>
  <c r="T56" i="2"/>
  <c r="AA56" i="2" a="1"/>
  <c r="AA56" i="2" s="1"/>
  <c r="AC56" i="2" s="1" a="1"/>
  <c r="AC56" i="2" s="1"/>
  <c r="AD56" i="2" s="1" a="1"/>
  <c r="AD56" i="2" s="1"/>
  <c r="T64" i="2"/>
  <c r="AA64" i="2" a="1"/>
  <c r="AA64" i="2" s="1"/>
  <c r="AC64" i="2" s="1" a="1"/>
  <c r="AC64" i="2" s="1"/>
  <c r="AD64" i="2" s="1" a="1"/>
  <c r="AD64" i="2" s="1"/>
  <c r="AA72" i="2" a="1"/>
  <c r="AA72" i="2" s="1"/>
  <c r="AC72" i="2" s="1" a="1"/>
  <c r="AC72" i="2" s="1"/>
  <c r="AD72" i="2" s="1" a="1"/>
  <c r="AD72" i="2" s="1"/>
  <c r="T122" i="2"/>
  <c r="AA122" i="2" a="1"/>
  <c r="AA122" i="2" s="1"/>
  <c r="AC122" i="2" s="1" a="1"/>
  <c r="AC122" i="2" s="1"/>
  <c r="AD122" i="2" s="1" a="1"/>
  <c r="AD122" i="2" s="1"/>
  <c r="T138" i="2"/>
  <c r="AA138" i="2" a="1"/>
  <c r="AA138" i="2" s="1"/>
  <c r="AC138" i="2" s="1" a="1"/>
  <c r="AC138" i="2" s="1"/>
  <c r="AD138" i="2" s="1" a="1"/>
  <c r="AD138" i="2" s="1"/>
  <c r="T154" i="2"/>
  <c r="AA154" i="2" a="1"/>
  <c r="AA154" i="2" s="1"/>
  <c r="AC154" i="2" s="1" a="1"/>
  <c r="AC154" i="2" s="1"/>
  <c r="AD154" i="2" s="1" a="1"/>
  <c r="AD154" i="2" s="1"/>
  <c r="T41" i="2"/>
  <c r="U41" i="2" s="1" a="1"/>
  <c r="U41" i="2" s="1"/>
  <c r="AA41" i="2" a="1"/>
  <c r="AA41" i="2" s="1"/>
  <c r="AC41" i="2" s="1" a="1"/>
  <c r="AC41" i="2" s="1"/>
  <c r="AD41" i="2" s="1" a="1"/>
  <c r="AD41" i="2" s="1"/>
  <c r="T53" i="2"/>
  <c r="AA53" i="2" a="1"/>
  <c r="AA53" i="2" s="1"/>
  <c r="AC53" i="2" s="1" a="1"/>
  <c r="AC53" i="2" s="1"/>
  <c r="AD53" i="2" s="1" a="1"/>
  <c r="AD53" i="2" s="1"/>
  <c r="T57" i="2"/>
  <c r="AA57" i="2" a="1"/>
  <c r="AA57" i="2" s="1"/>
  <c r="AC57" i="2" s="1" a="1"/>
  <c r="AC57" i="2" s="1"/>
  <c r="AD57" i="2" s="1" a="1"/>
  <c r="AD57" i="2" s="1"/>
  <c r="T65" i="2"/>
  <c r="AA65" i="2" a="1"/>
  <c r="AA65" i="2" s="1"/>
  <c r="AC65" i="2" s="1" a="1"/>
  <c r="AC65" i="2" s="1"/>
  <c r="AD65" i="2" s="1" a="1"/>
  <c r="AD65" i="2" s="1"/>
  <c r="AA69" i="2" a="1"/>
  <c r="AA69" i="2" s="1"/>
  <c r="AC69" i="2" s="1" a="1"/>
  <c r="AC69" i="2" s="1"/>
  <c r="AD69" i="2" s="1" a="1"/>
  <c r="AD69" i="2" s="1"/>
  <c r="T73" i="2"/>
  <c r="AA73" i="2" a="1"/>
  <c r="AA73" i="2" s="1"/>
  <c r="AC73" i="2" s="1" a="1"/>
  <c r="AC73" i="2" s="1"/>
  <c r="AD73" i="2" s="1" a="1"/>
  <c r="AD73" i="2" s="1"/>
  <c r="T81" i="2"/>
  <c r="AA81" i="2" a="1"/>
  <c r="AA81" i="2" s="1"/>
  <c r="AC81" i="2" s="1" a="1"/>
  <c r="AC81" i="2" s="1"/>
  <c r="AD81" i="2" s="1" a="1"/>
  <c r="AD81" i="2" s="1"/>
  <c r="T123" i="2"/>
  <c r="T135" i="2"/>
  <c r="AA135" i="2" a="1"/>
  <c r="AA135" i="2" s="1"/>
  <c r="AC135" i="2" s="1" a="1"/>
  <c r="AC135" i="2" s="1"/>
  <c r="AD135" i="2" s="1" a="1"/>
  <c r="AD135" i="2" s="1"/>
  <c r="R52" i="2"/>
  <c r="R68" i="2"/>
  <c r="R51" i="2"/>
  <c r="R67" i="2"/>
  <c r="R125" i="2"/>
  <c r="R141" i="2"/>
  <c r="R157" i="2"/>
  <c r="R118" i="2"/>
  <c r="R134" i="2"/>
  <c r="R150" i="2"/>
  <c r="R45" i="2"/>
  <c r="R61" i="2"/>
  <c r="R77" i="2"/>
  <c r="R115" i="2"/>
  <c r="R131" i="2"/>
  <c r="R147" i="2"/>
  <c r="T235" i="2"/>
  <c r="T365" i="2" s="1"/>
  <c r="R365" i="2"/>
  <c r="H365" i="2"/>
  <c r="H159" i="2"/>
  <c r="H83" i="2"/>
  <c r="J3" i="2"/>
  <c r="J4" i="2"/>
  <c r="B363" i="2"/>
  <c r="B362" i="2"/>
  <c r="B361" i="2"/>
  <c r="B360" i="2"/>
  <c r="B359" i="2"/>
  <c r="B358" i="2"/>
  <c r="B357" i="2"/>
  <c r="B356" i="2"/>
  <c r="B355" i="2"/>
  <c r="B354" i="2"/>
  <c r="B353" i="2"/>
  <c r="B352" i="2"/>
  <c r="B351" i="2"/>
  <c r="B350" i="2"/>
  <c r="B349" i="2"/>
  <c r="B348" i="2"/>
  <c r="B347" i="2"/>
  <c r="B346" i="2"/>
  <c r="B345" i="2"/>
  <c r="B344" i="2"/>
  <c r="B343" i="2"/>
  <c r="B342" i="2"/>
  <c r="B341" i="2"/>
  <c r="B340" i="2"/>
  <c r="B339" i="2"/>
  <c r="B338" i="2"/>
  <c r="B337" i="2"/>
  <c r="B336" i="2"/>
  <c r="B335" i="2"/>
  <c r="B334" i="2"/>
  <c r="B333" i="2"/>
  <c r="B332" i="2"/>
  <c r="B331" i="2"/>
  <c r="B330" i="2"/>
  <c r="B329" i="2"/>
  <c r="B328" i="2"/>
  <c r="B327" i="2"/>
  <c r="B326" i="2"/>
  <c r="B325" i="2"/>
  <c r="B324" i="2"/>
  <c r="B323" i="2"/>
  <c r="B322" i="2"/>
  <c r="B321" i="2"/>
  <c r="B320" i="2"/>
  <c r="B319" i="2"/>
  <c r="B318" i="2"/>
  <c r="B317" i="2"/>
  <c r="B316" i="2"/>
  <c r="B315" i="2"/>
  <c r="B314" i="2"/>
  <c r="B313" i="2"/>
  <c r="B312" i="2"/>
  <c r="B311" i="2"/>
  <c r="B310" i="2"/>
  <c r="B309" i="2"/>
  <c r="B308" i="2"/>
  <c r="B307" i="2"/>
  <c r="B306" i="2"/>
  <c r="B305" i="2"/>
  <c r="B304" i="2"/>
  <c r="B303" i="2"/>
  <c r="B302" i="2"/>
  <c r="B301" i="2"/>
  <c r="B300" i="2"/>
  <c r="B299" i="2"/>
  <c r="B298" i="2"/>
  <c r="B297" i="2"/>
  <c r="B296" i="2"/>
  <c r="B295" i="2"/>
  <c r="B294" i="2"/>
  <c r="B293" i="2"/>
  <c r="B292" i="2"/>
  <c r="B291" i="2"/>
  <c r="B290" i="2"/>
  <c r="B289" i="2"/>
  <c r="B288" i="2"/>
  <c r="B287" i="2"/>
  <c r="B286" i="2"/>
  <c r="B285" i="2"/>
  <c r="B284" i="2"/>
  <c r="B283" i="2"/>
  <c r="B282" i="2"/>
  <c r="B281" i="2"/>
  <c r="B280" i="2"/>
  <c r="B279" i="2"/>
  <c r="B278" i="2"/>
  <c r="B277" i="2"/>
  <c r="B276" i="2"/>
  <c r="B275" i="2"/>
  <c r="B274" i="2"/>
  <c r="B273" i="2"/>
  <c r="B272" i="2"/>
  <c r="B271" i="2"/>
  <c r="B270" i="2"/>
  <c r="B269" i="2"/>
  <c r="B268" i="2"/>
  <c r="B267" i="2"/>
  <c r="B266" i="2"/>
  <c r="B265" i="2"/>
  <c r="B264" i="2"/>
  <c r="B263" i="2"/>
  <c r="B262" i="2"/>
  <c r="B261" i="2"/>
  <c r="B260" i="2"/>
  <c r="B259" i="2"/>
  <c r="B258" i="2"/>
  <c r="B257" i="2"/>
  <c r="B256" i="2"/>
  <c r="B255" i="2"/>
  <c r="B254" i="2"/>
  <c r="B253" i="2"/>
  <c r="B252" i="2"/>
  <c r="B251" i="2"/>
  <c r="B250" i="2"/>
  <c r="B249" i="2"/>
  <c r="B248" i="2"/>
  <c r="B247" i="2"/>
  <c r="B246" i="2"/>
  <c r="B245" i="2"/>
  <c r="B244" i="2"/>
  <c r="B243" i="2"/>
  <c r="B242" i="2"/>
  <c r="B241" i="2"/>
  <c r="B240" i="2"/>
  <c r="B239" i="2"/>
  <c r="B238" i="2"/>
  <c r="B237" i="2"/>
  <c r="B236" i="2"/>
  <c r="B235" i="2"/>
  <c r="B234" i="2"/>
  <c r="B233" i="2"/>
  <c r="B232" i="2"/>
  <c r="B231" i="2"/>
  <c r="B230" i="2"/>
  <c r="B229" i="2"/>
  <c r="B228" i="2"/>
  <c r="B227" i="2"/>
  <c r="B226" i="2"/>
  <c r="B225" i="2"/>
  <c r="B224" i="2"/>
  <c r="B223" i="2"/>
  <c r="B222" i="2"/>
  <c r="B221" i="2"/>
  <c r="B220" i="2"/>
  <c r="B219" i="2"/>
  <c r="B218" i="2"/>
  <c r="B217" i="2"/>
  <c r="B216" i="2"/>
  <c r="B215" i="2"/>
  <c r="B214" i="2"/>
  <c r="B213" i="2"/>
  <c r="B212" i="2"/>
  <c r="B211" i="2"/>
  <c r="B210" i="2"/>
  <c r="B209" i="2"/>
  <c r="B208" i="2"/>
  <c r="B207" i="2"/>
  <c r="B206" i="2"/>
  <c r="B205" i="2"/>
  <c r="B204" i="2"/>
  <c r="B203" i="2"/>
  <c r="B202" i="2"/>
  <c r="B201" i="2"/>
  <c r="B200" i="2"/>
  <c r="B199" i="2"/>
  <c r="B198" i="2"/>
  <c r="B197" i="2"/>
  <c r="B196" i="2"/>
  <c r="B195" i="2"/>
  <c r="B194" i="2"/>
  <c r="B193" i="2"/>
  <c r="B192" i="2"/>
  <c r="B191" i="2"/>
  <c r="B190" i="2"/>
  <c r="B189" i="2"/>
  <c r="B188" i="2"/>
  <c r="B187" i="2"/>
  <c r="B186" i="2"/>
  <c r="B185" i="2"/>
  <c r="B184" i="2"/>
  <c r="B183" i="2"/>
  <c r="B182" i="2"/>
  <c r="B181" i="2"/>
  <c r="B180" i="2"/>
  <c r="B179" i="2"/>
  <c r="B178" i="2"/>
  <c r="B177" i="2"/>
  <c r="B176" i="2"/>
  <c r="B175" i="2"/>
  <c r="B174" i="2"/>
  <c r="B173" i="2"/>
  <c r="B172" i="2"/>
  <c r="B171" i="2"/>
  <c r="B170" i="2"/>
  <c r="B169" i="2"/>
  <c r="B168" i="2"/>
  <c r="B167" i="2"/>
  <c r="B166" i="2"/>
  <c r="B165" i="2"/>
  <c r="B164" i="2"/>
  <c r="B157" i="2"/>
  <c r="B156" i="2"/>
  <c r="B155" i="2"/>
  <c r="B154" i="2"/>
  <c r="B153" i="2"/>
  <c r="B152" i="2"/>
  <c r="B151" i="2"/>
  <c r="B150" i="2"/>
  <c r="B149" i="2"/>
  <c r="B148" i="2"/>
  <c r="B147" i="2"/>
  <c r="B146" i="2"/>
  <c r="B145" i="2"/>
  <c r="B144" i="2"/>
  <c r="B143" i="2"/>
  <c r="B142" i="2"/>
  <c r="B141" i="2"/>
  <c r="B140" i="2"/>
  <c r="B139" i="2"/>
  <c r="B138" i="2"/>
  <c r="B137" i="2"/>
  <c r="B136" i="2"/>
  <c r="B135" i="2"/>
  <c r="B134" i="2"/>
  <c r="B133" i="2"/>
  <c r="B132" i="2"/>
  <c r="B131" i="2"/>
  <c r="B130" i="2"/>
  <c r="B129" i="2"/>
  <c r="B128" i="2"/>
  <c r="B127" i="2"/>
  <c r="B126" i="2"/>
  <c r="B125" i="2"/>
  <c r="B124" i="2"/>
  <c r="B123" i="2"/>
  <c r="B122" i="2"/>
  <c r="B121" i="2"/>
  <c r="B120" i="2"/>
  <c r="B119" i="2"/>
  <c r="B118" i="2"/>
  <c r="B117" i="2"/>
  <c r="B116" i="2"/>
  <c r="B115" i="2"/>
  <c r="B114" i="2"/>
  <c r="B113" i="2"/>
  <c r="B112" i="2"/>
  <c r="B111" i="2"/>
  <c r="B110" i="2"/>
  <c r="B109" i="2"/>
  <c r="B108" i="2"/>
  <c r="B107" i="2"/>
  <c r="B106" i="2"/>
  <c r="B105" i="2"/>
  <c r="B104" i="2"/>
  <c r="B103" i="2"/>
  <c r="B102" i="2"/>
  <c r="B101" i="2"/>
  <c r="B100" i="2"/>
  <c r="B99" i="2"/>
  <c r="B98" i="2"/>
  <c r="B97" i="2"/>
  <c r="B96" i="2"/>
  <c r="B95" i="2"/>
  <c r="B94" i="2"/>
  <c r="B93" i="2"/>
  <c r="B92" i="2"/>
  <c r="B91" i="2"/>
  <c r="B90" i="2"/>
  <c r="B89" i="2"/>
  <c r="B88" i="2"/>
  <c r="B81" i="2"/>
  <c r="B80" i="2"/>
  <c r="B79" i="2"/>
  <c r="B78" i="2"/>
  <c r="B77" i="2"/>
  <c r="B76" i="2"/>
  <c r="B75" i="2"/>
  <c r="B74" i="2"/>
  <c r="B73" i="2"/>
  <c r="B72" i="2"/>
  <c r="B71" i="2"/>
  <c r="B70" i="2"/>
  <c r="B69" i="2"/>
  <c r="B68" i="2"/>
  <c r="B67" i="2"/>
  <c r="B66" i="2"/>
  <c r="B65" i="2"/>
  <c r="B64" i="2"/>
  <c r="B63" i="2"/>
  <c r="B62" i="2"/>
  <c r="B61" i="2"/>
  <c r="B60" i="2"/>
  <c r="B59" i="2"/>
  <c r="B58" i="2"/>
  <c r="B57" i="2"/>
  <c r="B56" i="2"/>
  <c r="B55" i="2"/>
  <c r="B54" i="2"/>
  <c r="B53" i="2"/>
  <c r="B52" i="2"/>
  <c r="B51" i="2"/>
  <c r="B50" i="2"/>
  <c r="B49" i="2"/>
  <c r="B48" i="2"/>
  <c r="B47" i="2"/>
  <c r="B46" i="2"/>
  <c r="B45" i="2"/>
  <c r="B44" i="2"/>
  <c r="B43" i="2"/>
  <c r="B42" i="2"/>
  <c r="B41" i="2"/>
  <c r="B40" i="2"/>
  <c r="B39" i="2"/>
  <c r="B38" i="2"/>
  <c r="B37" i="2"/>
  <c r="B36" i="2"/>
  <c r="B35" i="2"/>
  <c r="B34" i="2"/>
  <c r="B33" i="2"/>
  <c r="B32" i="2"/>
  <c r="B31" i="2"/>
  <c r="B30" i="2"/>
  <c r="B29" i="2"/>
  <c r="B28" i="2"/>
  <c r="B27" i="2"/>
  <c r="B26" i="2"/>
  <c r="B25" i="2"/>
  <c r="B24" i="2"/>
  <c r="B23" i="2"/>
  <c r="B22" i="2"/>
  <c r="B21" i="2"/>
  <c r="B20" i="2"/>
  <c r="B19" i="2"/>
  <c r="B18" i="2"/>
  <c r="B17" i="2"/>
  <c r="B16" i="2"/>
  <c r="B15" i="2"/>
  <c r="B14" i="2"/>
  <c r="B13" i="2"/>
  <c r="B12" i="2"/>
  <c r="AA119" i="2" l="1" a="1"/>
  <c r="AA119" i="2" s="1"/>
  <c r="AC119" i="2" s="1" a="1"/>
  <c r="AC119" i="2" s="1"/>
  <c r="AD119" i="2" s="1" a="1"/>
  <c r="AD119" i="2" s="1"/>
  <c r="T127" i="2"/>
  <c r="AA142" i="2" a="1"/>
  <c r="AA142" i="2" s="1"/>
  <c r="AC142" i="2" s="1" a="1"/>
  <c r="AC142" i="2" s="1"/>
  <c r="AD142" i="2" s="1" a="1"/>
  <c r="AD142" i="2" s="1"/>
  <c r="AA55" i="2" a="1"/>
  <c r="AA55" i="2" s="1"/>
  <c r="AC55" i="2" s="1" a="1"/>
  <c r="AC55" i="2" s="1"/>
  <c r="AD55" i="2" s="1" a="1"/>
  <c r="AD55" i="2" s="1"/>
  <c r="AA44" i="2" a="1"/>
  <c r="AA44" i="2" s="1"/>
  <c r="AC44" i="2" s="1" a="1"/>
  <c r="AC44" i="2" s="1"/>
  <c r="AD44" i="2" s="1" a="1"/>
  <c r="AD44" i="2" s="1"/>
  <c r="AA132" i="2" a="1"/>
  <c r="AA132" i="2" s="1"/>
  <c r="AC132" i="2" s="1" a="1"/>
  <c r="AC132" i="2" s="1"/>
  <c r="AD132" i="2" s="1" a="1"/>
  <c r="AD132" i="2" s="1"/>
  <c r="AA139" i="2" a="1"/>
  <c r="AA139" i="2" s="1"/>
  <c r="AC139" i="2" s="1" a="1"/>
  <c r="AC139" i="2" s="1"/>
  <c r="AD139" i="2" s="1" a="1"/>
  <c r="AD139" i="2" s="1"/>
  <c r="AA116" i="2" a="1"/>
  <c r="AA116" i="2" s="1"/>
  <c r="AC116" i="2" s="1" a="1"/>
  <c r="AC116" i="2" s="1"/>
  <c r="AD116" i="2" s="1" a="1"/>
  <c r="AD116" i="2" s="1"/>
  <c r="AA121" i="2" a="1"/>
  <c r="AA121" i="2" s="1"/>
  <c r="AC121" i="2" s="1" a="1"/>
  <c r="AC121" i="2" s="1"/>
  <c r="AD121" i="2" s="1" a="1"/>
  <c r="AD121" i="2" s="1"/>
  <c r="T151" i="2"/>
  <c r="AA49" i="2" a="1"/>
  <c r="AA49" i="2" s="1"/>
  <c r="AC49" i="2" s="1" a="1"/>
  <c r="AC49" i="2" s="1"/>
  <c r="AD49" i="2" s="1" a="1"/>
  <c r="AD49" i="2" s="1"/>
  <c r="AA76" i="2" a="1"/>
  <c r="AA76" i="2" s="1"/>
  <c r="AC76" i="2" s="1" a="1"/>
  <c r="AC76" i="2" s="1"/>
  <c r="AD76" i="2" s="1" a="1"/>
  <c r="AD76" i="2" s="1"/>
  <c r="AA124" i="2" a="1"/>
  <c r="AA124" i="2" s="1"/>
  <c r="AC124" i="2" s="1" a="1"/>
  <c r="AC124" i="2" s="1"/>
  <c r="AD124" i="2" s="1" a="1"/>
  <c r="AD124" i="2" s="1"/>
  <c r="T62" i="2"/>
  <c r="AA144" i="2" a="1"/>
  <c r="AA144" i="2" s="1"/>
  <c r="AC144" i="2" s="1" a="1"/>
  <c r="AC144" i="2" s="1"/>
  <c r="AD144" i="2" s="1" a="1"/>
  <c r="AD144" i="2" s="1"/>
  <c r="AA74" i="2" a="1"/>
  <c r="AA74" i="2" s="1"/>
  <c r="AC74" i="2" s="1" a="1"/>
  <c r="AC74" i="2" s="1"/>
  <c r="AD74" i="2" s="1" a="1"/>
  <c r="AD74" i="2" s="1"/>
  <c r="AA80" i="2" a="1"/>
  <c r="AA80" i="2" s="1"/>
  <c r="AC80" i="2" s="1" a="1"/>
  <c r="AC80" i="2" s="1"/>
  <c r="AD80" i="2" s="1" a="1"/>
  <c r="AD80" i="2" s="1"/>
  <c r="T126" i="2"/>
  <c r="AA42" i="2" a="1"/>
  <c r="AA42" i="2" s="1"/>
  <c r="AC42" i="2" s="1" a="1"/>
  <c r="AC42" i="2" s="1"/>
  <c r="AD42" i="2" s="1" a="1"/>
  <c r="AD42" i="2" s="1"/>
  <c r="T155" i="2"/>
  <c r="T140" i="2"/>
  <c r="AA54" i="2" a="1"/>
  <c r="AA54" i="2" s="1"/>
  <c r="AC54" i="2" s="1" a="1"/>
  <c r="AC54" i="2" s="1"/>
  <c r="AD54" i="2" s="1" a="1"/>
  <c r="AD54" i="2" s="1"/>
  <c r="AA146" i="2" a="1"/>
  <c r="AA146" i="2" s="1"/>
  <c r="AC146" i="2" s="1" a="1"/>
  <c r="AC146" i="2" s="1"/>
  <c r="AD146" i="2" s="1" a="1"/>
  <c r="AD146" i="2" s="1"/>
  <c r="AA79" i="2" a="1"/>
  <c r="AA79" i="2" s="1"/>
  <c r="AC79" i="2" s="1" a="1"/>
  <c r="AC79" i="2" s="1"/>
  <c r="AD79" i="2" s="1" a="1"/>
  <c r="AD79" i="2" s="1"/>
  <c r="AA78" i="2" a="1"/>
  <c r="AA78" i="2" s="1"/>
  <c r="AC78" i="2" s="1" a="1"/>
  <c r="AC78" i="2" s="1"/>
  <c r="AD78" i="2" s="1" a="1"/>
  <c r="AD78" i="2" s="1"/>
  <c r="AA70" i="2" a="1"/>
  <c r="AA70" i="2" s="1"/>
  <c r="AC70" i="2" s="1" a="1"/>
  <c r="AC70" i="2" s="1"/>
  <c r="AD70" i="2" s="1" a="1"/>
  <c r="AD70" i="2" s="1"/>
  <c r="AA137" i="2" a="1"/>
  <c r="AA137" i="2" s="1"/>
  <c r="AC137" i="2" s="1" a="1"/>
  <c r="AC137" i="2" s="1"/>
  <c r="AD137" i="2" s="1" a="1"/>
  <c r="AD137" i="2" s="1"/>
  <c r="AA46" i="2" a="1"/>
  <c r="AA46" i="2" s="1"/>
  <c r="AC46" i="2" s="1" a="1"/>
  <c r="AC46" i="2" s="1"/>
  <c r="AD46" i="2" s="1" a="1"/>
  <c r="AD46" i="2" s="1"/>
  <c r="AA60" i="2" a="1"/>
  <c r="AA60" i="2" s="1"/>
  <c r="AC60" i="2" s="1" a="1"/>
  <c r="AC60" i="2" s="1"/>
  <c r="AD60" i="2" s="1" a="1"/>
  <c r="AD60" i="2" s="1"/>
  <c r="AA63" i="2" a="1"/>
  <c r="AA63" i="2" s="1"/>
  <c r="AC63" i="2" s="1" a="1"/>
  <c r="AC63" i="2" s="1"/>
  <c r="AD63" i="2" s="1" a="1"/>
  <c r="AD63" i="2" s="1"/>
  <c r="AA47" i="2" a="1"/>
  <c r="AA47" i="2" s="1"/>
  <c r="AC47" i="2" s="1" a="1"/>
  <c r="AC47" i="2" s="1"/>
  <c r="AD47" i="2" s="1" a="1"/>
  <c r="AD47" i="2" s="1"/>
  <c r="AA148" i="2" a="1"/>
  <c r="AA148" i="2" s="1"/>
  <c r="AC148" i="2" s="1" a="1"/>
  <c r="AC148" i="2" s="1"/>
  <c r="AD148" i="2" s="1" a="1"/>
  <c r="AD148" i="2" s="1"/>
  <c r="AA153" i="2" a="1"/>
  <c r="AA153" i="2" s="1"/>
  <c r="AC153" i="2" s="1" a="1"/>
  <c r="AC153" i="2" s="1"/>
  <c r="AD153" i="2" s="1" a="1"/>
  <c r="AD153" i="2" s="1"/>
  <c r="AA114" i="2" a="1"/>
  <c r="AA114" i="2" s="1"/>
  <c r="AA143" i="2" a="1"/>
  <c r="AA143" i="2" s="1"/>
  <c r="AC143" i="2" s="1" a="1"/>
  <c r="AC143" i="2" s="1"/>
  <c r="AD143" i="2" s="1" a="1"/>
  <c r="AD143" i="2" s="1"/>
  <c r="AA128" i="2" a="1"/>
  <c r="AA128" i="2" s="1"/>
  <c r="AC128" i="2" s="1" a="1"/>
  <c r="AC128" i="2" s="1"/>
  <c r="AD128" i="2" s="1" a="1"/>
  <c r="AD128" i="2" s="1"/>
  <c r="AA130" i="2" a="1"/>
  <c r="AA130" i="2" s="1"/>
  <c r="AC130" i="2" s="1" a="1"/>
  <c r="AC130" i="2" s="1"/>
  <c r="AD130" i="2" s="1" a="1"/>
  <c r="AD130" i="2" s="1"/>
  <c r="T147" i="2"/>
  <c r="AA147" i="2" a="1"/>
  <c r="AA147" i="2" s="1"/>
  <c r="AC147" i="2" s="1" a="1"/>
  <c r="AC147" i="2" s="1"/>
  <c r="AD147" i="2" s="1" a="1"/>
  <c r="AD147" i="2" s="1"/>
  <c r="T61" i="2"/>
  <c r="AA61" i="2" a="1"/>
  <c r="AA61" i="2" s="1"/>
  <c r="AC61" i="2" s="1" a="1"/>
  <c r="AC61" i="2" s="1"/>
  <c r="AD61" i="2" s="1" a="1"/>
  <c r="AD61" i="2" s="1"/>
  <c r="T118" i="2"/>
  <c r="AA118" i="2" a="1"/>
  <c r="AA118" i="2" s="1"/>
  <c r="AC118" i="2" s="1" a="1"/>
  <c r="AC118" i="2" s="1"/>
  <c r="AD118" i="2" s="1" a="1"/>
  <c r="AD118" i="2" s="1"/>
  <c r="T67" i="2"/>
  <c r="AA67" i="2" a="1"/>
  <c r="AA67" i="2" s="1"/>
  <c r="AC67" i="2" s="1" a="1"/>
  <c r="AC67" i="2" s="1"/>
  <c r="AD67" i="2" s="1" a="1"/>
  <c r="AD67" i="2" s="1"/>
  <c r="T131" i="2"/>
  <c r="AA131" i="2" a="1"/>
  <c r="AA131" i="2" s="1"/>
  <c r="AC131" i="2" s="1" a="1"/>
  <c r="AC131" i="2" s="1"/>
  <c r="AD131" i="2" s="1" a="1"/>
  <c r="AD131" i="2" s="1"/>
  <c r="T45" i="2"/>
  <c r="AA45" i="2" a="1"/>
  <c r="AA45" i="2" s="1"/>
  <c r="AC45" i="2" s="1" a="1"/>
  <c r="AC45" i="2" s="1"/>
  <c r="AD45" i="2" s="1" a="1"/>
  <c r="AD45" i="2" s="1"/>
  <c r="T157" i="2"/>
  <c r="AA157" i="2" a="1"/>
  <c r="AA157" i="2" s="1"/>
  <c r="AC157" i="2" s="1" a="1"/>
  <c r="AC157" i="2" s="1"/>
  <c r="AD157" i="2" s="1" a="1"/>
  <c r="AD157" i="2" s="1"/>
  <c r="T51" i="2"/>
  <c r="AA51" i="2" a="1"/>
  <c r="AA51" i="2" s="1"/>
  <c r="AC51" i="2" s="1" a="1"/>
  <c r="AC51" i="2" s="1"/>
  <c r="AD51" i="2" s="1" a="1"/>
  <c r="AD51" i="2" s="1"/>
  <c r="T115" i="2"/>
  <c r="AA115" i="2" a="1"/>
  <c r="AA115" i="2" s="1"/>
  <c r="AC115" i="2" s="1" a="1"/>
  <c r="AC115" i="2" s="1"/>
  <c r="AD115" i="2" s="1" a="1"/>
  <c r="AD115" i="2" s="1"/>
  <c r="T150" i="2"/>
  <c r="AA150" i="2" a="1"/>
  <c r="AA150" i="2" s="1"/>
  <c r="AC150" i="2" s="1" a="1"/>
  <c r="AC150" i="2" s="1"/>
  <c r="AD150" i="2" s="1" a="1"/>
  <c r="AD150" i="2" s="1"/>
  <c r="T141" i="2"/>
  <c r="AA141" i="2" a="1"/>
  <c r="AA141" i="2" s="1"/>
  <c r="AC141" i="2" s="1" a="1"/>
  <c r="AC141" i="2" s="1"/>
  <c r="AD141" i="2" s="1" a="1"/>
  <c r="AD141" i="2" s="1"/>
  <c r="T68" i="2"/>
  <c r="AA68" i="2" a="1"/>
  <c r="AA68" i="2" s="1"/>
  <c r="AC68" i="2" s="1" a="1"/>
  <c r="AC68" i="2" s="1"/>
  <c r="AD68" i="2" s="1" a="1"/>
  <c r="AD68" i="2" s="1"/>
  <c r="AC114" i="2" a="1"/>
  <c r="AC114" i="2" s="1"/>
  <c r="T77" i="2"/>
  <c r="AA77" i="2" a="1"/>
  <c r="AA77" i="2" s="1"/>
  <c r="AC77" i="2" s="1" a="1"/>
  <c r="AC77" i="2" s="1"/>
  <c r="AD77" i="2" s="1" a="1"/>
  <c r="AD77" i="2" s="1"/>
  <c r="T134" i="2"/>
  <c r="AA134" i="2" a="1"/>
  <c r="AA134" i="2" s="1"/>
  <c r="AC134" i="2" s="1" a="1"/>
  <c r="AC134" i="2" s="1"/>
  <c r="AD134" i="2" s="1" a="1"/>
  <c r="AD134" i="2" s="1"/>
  <c r="T125" i="2"/>
  <c r="AA125" i="2" a="1"/>
  <c r="AA125" i="2" s="1"/>
  <c r="AC125" i="2" s="1" a="1"/>
  <c r="AC125" i="2" s="1"/>
  <c r="AD125" i="2" s="1" a="1"/>
  <c r="AD125" i="2" s="1"/>
  <c r="T52" i="2"/>
  <c r="AA52" i="2" a="1"/>
  <c r="AA52" i="2" s="1"/>
  <c r="AC52" i="2" s="1" a="1"/>
  <c r="AC52" i="2" s="1"/>
  <c r="AD52" i="2" s="1" a="1"/>
  <c r="AD52" i="2" s="1"/>
  <c r="F4" i="1"/>
  <c r="AD114" i="2" l="1" a="1"/>
  <c r="AD114" i="2" s="1"/>
  <c r="Z4" i="1"/>
  <c r="F112" i="2" l="1" a="1"/>
  <c r="F112" i="2" s="1"/>
  <c r="F110" i="2" a="1"/>
  <c r="F110" i="2" s="1"/>
  <c r="L112" i="2" l="1" a="1"/>
  <c r="L112" i="2" s="1"/>
  <c r="L110" i="2" a="1"/>
  <c r="L110" i="2" s="1"/>
  <c r="F89" i="2" a="1"/>
  <c r="F89" i="2" s="1"/>
  <c r="F91" i="2" a="1"/>
  <c r="F91" i="2" s="1"/>
  <c r="F93" i="2" a="1"/>
  <c r="F93" i="2" s="1"/>
  <c r="F95" i="2" a="1"/>
  <c r="F95" i="2" s="1"/>
  <c r="F97" i="2" a="1"/>
  <c r="F97" i="2" s="1"/>
  <c r="F99" i="2" a="1"/>
  <c r="F99" i="2" s="1"/>
  <c r="F101" i="2" a="1"/>
  <c r="F101" i="2" s="1"/>
  <c r="F103" i="2" a="1"/>
  <c r="F103" i="2" s="1"/>
  <c r="F105" i="2" a="1"/>
  <c r="F105" i="2" s="1"/>
  <c r="F107" i="2" a="1"/>
  <c r="F107" i="2" s="1"/>
  <c r="F109" i="2" a="1"/>
  <c r="F109" i="2" s="1"/>
  <c r="F111" i="2" a="1"/>
  <c r="F111" i="2" s="1"/>
  <c r="F113" i="2" a="1"/>
  <c r="F113" i="2" s="1"/>
  <c r="F88" i="2" a="1"/>
  <c r="F88" i="2" s="1"/>
  <c r="F90" i="2" a="1"/>
  <c r="F90" i="2" s="1"/>
  <c r="F92" i="2" a="1"/>
  <c r="F92" i="2" s="1"/>
  <c r="F94" i="2" a="1"/>
  <c r="F94" i="2" s="1"/>
  <c r="F96" i="2" a="1"/>
  <c r="F96" i="2" s="1"/>
  <c r="F98" i="2" a="1"/>
  <c r="F98" i="2" s="1"/>
  <c r="F100" i="2" a="1"/>
  <c r="F100" i="2" s="1"/>
  <c r="F102" i="2" a="1"/>
  <c r="F102" i="2" s="1"/>
  <c r="F104" i="2" a="1"/>
  <c r="F104" i="2" s="1"/>
  <c r="F106" i="2" a="1"/>
  <c r="F106" i="2" s="1"/>
  <c r="F108" i="2" a="1"/>
  <c r="F108" i="2" s="1"/>
  <c r="F39" i="2" a="1"/>
  <c r="F39" i="2" s="1"/>
  <c r="F38" i="2" a="1"/>
  <c r="F38" i="2" s="1"/>
  <c r="F37" i="2" a="1"/>
  <c r="F37" i="2" s="1"/>
  <c r="F36" i="2" a="1"/>
  <c r="F36" i="2" s="1"/>
  <c r="F35" i="2" a="1"/>
  <c r="F35" i="2" s="1"/>
  <c r="F34" i="2" a="1"/>
  <c r="F34" i="2" s="1"/>
  <c r="F33" i="2" a="1"/>
  <c r="F33" i="2" s="1"/>
  <c r="F32" i="2" a="1"/>
  <c r="F32" i="2" s="1"/>
  <c r="F31" i="2" a="1"/>
  <c r="F31" i="2" s="1"/>
  <c r="F30" i="2" a="1"/>
  <c r="F30" i="2" s="1"/>
  <c r="F29" i="2" a="1"/>
  <c r="F29" i="2" s="1"/>
  <c r="F28" i="2" a="1"/>
  <c r="F28" i="2" s="1"/>
  <c r="F27" i="2" a="1"/>
  <c r="F27" i="2" s="1"/>
  <c r="F26" i="2" a="1"/>
  <c r="F26" i="2" s="1"/>
  <c r="F25" i="2" a="1"/>
  <c r="F25" i="2" s="1"/>
  <c r="F24" i="2" a="1"/>
  <c r="F24" i="2" s="1"/>
  <c r="F23" i="2" a="1"/>
  <c r="F23" i="2" s="1"/>
  <c r="F22" i="2" a="1"/>
  <c r="F22" i="2" s="1"/>
  <c r="F21" i="2" a="1"/>
  <c r="F21" i="2" s="1"/>
  <c r="F20" i="2" a="1"/>
  <c r="F20" i="2" s="1"/>
  <c r="F19" i="2" a="1"/>
  <c r="F19" i="2" s="1"/>
  <c r="F18" i="2" a="1"/>
  <c r="F18" i="2" s="1"/>
  <c r="F17" i="2" a="1"/>
  <c r="F17" i="2" s="1"/>
  <c r="F16" i="2" a="1"/>
  <c r="F16" i="2" s="1"/>
  <c r="F15" i="2" a="1"/>
  <c r="F15" i="2" s="1"/>
  <c r="F14" i="2" a="1"/>
  <c r="F14" i="2" s="1"/>
  <c r="F13" i="2" a="1"/>
  <c r="F13" i="2" s="1"/>
  <c r="F12" i="2" a="1"/>
  <c r="F12" i="2" s="1"/>
  <c r="L12" i="2" s="1" a="1"/>
  <c r="L12" i="2" s="1"/>
  <c r="Y4" i="1"/>
  <c r="Y5" i="1"/>
  <c r="Y6" i="1"/>
  <c r="Y7" i="1"/>
  <c r="Y8" i="1"/>
  <c r="Y9" i="1"/>
  <c r="Y10" i="1"/>
  <c r="Y11" i="1"/>
  <c r="Y12" i="1"/>
  <c r="Y13" i="1"/>
  <c r="X4" i="1"/>
  <c r="X5" i="1"/>
  <c r="X6" i="1"/>
  <c r="X7" i="1"/>
  <c r="X8" i="1"/>
  <c r="X9" i="1"/>
  <c r="X10" i="1"/>
  <c r="X11" i="1"/>
  <c r="X12" i="1"/>
  <c r="X13" i="1"/>
  <c r="W4" i="1"/>
  <c r="W5" i="1"/>
  <c r="W6" i="1"/>
  <c r="W7" i="1"/>
  <c r="W8" i="1"/>
  <c r="W9" i="1"/>
  <c r="W10" i="1"/>
  <c r="W11" i="1"/>
  <c r="W12" i="1"/>
  <c r="W13" i="1"/>
  <c r="V4" i="1"/>
  <c r="U4" i="1"/>
  <c r="T4" i="1"/>
  <c r="T5" i="1"/>
  <c r="U5" i="1" s="1"/>
  <c r="T6" i="1"/>
  <c r="U6" i="1" s="1"/>
  <c r="V6" i="1" s="1"/>
  <c r="T7" i="1"/>
  <c r="U7" i="1" s="1"/>
  <c r="V7" i="1" s="1"/>
  <c r="T8" i="1"/>
  <c r="U8" i="1" s="1"/>
  <c r="V8" i="1" s="1"/>
  <c r="T9" i="1"/>
  <c r="U9" i="1" s="1"/>
  <c r="V9" i="1" s="1"/>
  <c r="T10" i="1"/>
  <c r="U10" i="1" s="1"/>
  <c r="V10" i="1" s="1"/>
  <c r="T11" i="1"/>
  <c r="U11" i="1" s="1"/>
  <c r="V11" i="1" s="1"/>
  <c r="T12" i="1"/>
  <c r="U12" i="1" s="1"/>
  <c r="V12" i="1" s="1"/>
  <c r="T13" i="1"/>
  <c r="U13" i="1" s="1"/>
  <c r="V13" i="1" s="1"/>
  <c r="V5" i="1" l="1"/>
  <c r="V12" i="2" a="1"/>
  <c r="V12" i="2" s="1"/>
  <c r="Y12" i="2" s="1" a="1"/>
  <c r="Y12" i="2" s="1"/>
  <c r="L16" i="2" a="1"/>
  <c r="L16" i="2" s="1"/>
  <c r="L20" i="2" a="1"/>
  <c r="L20" i="2" s="1"/>
  <c r="L24" i="2" a="1"/>
  <c r="L24" i="2" s="1"/>
  <c r="L28" i="2" a="1"/>
  <c r="L28" i="2" s="1"/>
  <c r="L32" i="2" a="1"/>
  <c r="L32" i="2" s="1"/>
  <c r="L36" i="2" a="1"/>
  <c r="L36" i="2" s="1"/>
  <c r="L108" i="2" a="1"/>
  <c r="L108" i="2" s="1"/>
  <c r="L100" i="2" a="1"/>
  <c r="L100" i="2" s="1"/>
  <c r="L92" i="2" a="1"/>
  <c r="L92" i="2" s="1"/>
  <c r="L111" i="2" a="1"/>
  <c r="L111" i="2" s="1"/>
  <c r="L103" i="2" a="1"/>
  <c r="L103" i="2" s="1"/>
  <c r="L95" i="2" a="1"/>
  <c r="L95" i="2" s="1"/>
  <c r="L13" i="2" a="1"/>
  <c r="L13" i="2" s="1"/>
  <c r="L17" i="2" a="1"/>
  <c r="L17" i="2" s="1"/>
  <c r="L21" i="2" a="1"/>
  <c r="L21" i="2" s="1"/>
  <c r="L25" i="2" a="1"/>
  <c r="L25" i="2" s="1"/>
  <c r="L29" i="2" a="1"/>
  <c r="L29" i="2" s="1"/>
  <c r="L33" i="2" a="1"/>
  <c r="L33" i="2" s="1"/>
  <c r="L37" i="2" a="1"/>
  <c r="L37" i="2" s="1"/>
  <c r="L106" i="2" a="1"/>
  <c r="L106" i="2" s="1"/>
  <c r="L98" i="2" a="1"/>
  <c r="L98" i="2" s="1"/>
  <c r="L90" i="2" a="1"/>
  <c r="L90" i="2" s="1"/>
  <c r="L109" i="2" a="1"/>
  <c r="L109" i="2" s="1"/>
  <c r="L101" i="2" a="1"/>
  <c r="L101" i="2" s="1"/>
  <c r="L93" i="2" a="1"/>
  <c r="L93" i="2" s="1"/>
  <c r="L14" i="2" a="1"/>
  <c r="L14" i="2" s="1"/>
  <c r="L18" i="2" a="1"/>
  <c r="L18" i="2" s="1"/>
  <c r="L22" i="2" a="1"/>
  <c r="L22" i="2" s="1"/>
  <c r="L26" i="2" a="1"/>
  <c r="L26" i="2" s="1"/>
  <c r="L30" i="2" a="1"/>
  <c r="L30" i="2" s="1"/>
  <c r="L34" i="2" a="1"/>
  <c r="L34" i="2" s="1"/>
  <c r="L38" i="2" a="1"/>
  <c r="L38" i="2" s="1"/>
  <c r="L104" i="2" a="1"/>
  <c r="L104" i="2" s="1"/>
  <c r="L96" i="2" a="1"/>
  <c r="L96" i="2" s="1"/>
  <c r="L88" i="2" a="1"/>
  <c r="L88" i="2" s="1"/>
  <c r="L107" i="2" a="1"/>
  <c r="L107" i="2" s="1"/>
  <c r="L99" i="2" a="1"/>
  <c r="L99" i="2" s="1"/>
  <c r="L91" i="2" a="1"/>
  <c r="L91" i="2" s="1"/>
  <c r="L15" i="2" a="1"/>
  <c r="L15" i="2" s="1"/>
  <c r="L19" i="2" a="1"/>
  <c r="L19" i="2" s="1"/>
  <c r="L23" i="2" a="1"/>
  <c r="L23" i="2" s="1"/>
  <c r="L27" i="2" a="1"/>
  <c r="L27" i="2" s="1"/>
  <c r="L31" i="2" a="1"/>
  <c r="L31" i="2" s="1"/>
  <c r="L35" i="2" a="1"/>
  <c r="L35" i="2" s="1"/>
  <c r="L39" i="2" a="1"/>
  <c r="L39" i="2" s="1"/>
  <c r="L102" i="2" a="1"/>
  <c r="L102" i="2" s="1"/>
  <c r="L94" i="2" a="1"/>
  <c r="L94" i="2" s="1"/>
  <c r="L113" i="2" a="1"/>
  <c r="L113" i="2" s="1"/>
  <c r="L105" i="2" a="1"/>
  <c r="L105" i="2" s="1"/>
  <c r="L97" i="2" a="1"/>
  <c r="L97" i="2" s="1"/>
  <c r="L89" i="2" a="1"/>
  <c r="L89" i="2" s="1"/>
  <c r="G38" i="11" a="1"/>
  <c r="G38" i="11" s="1"/>
  <c r="G38" i="2" a="1"/>
  <c r="G38" i="2" s="1"/>
  <c r="G30" i="11" a="1"/>
  <c r="G30" i="11" s="1"/>
  <c r="G30" i="2" a="1"/>
  <c r="G30" i="2" s="1"/>
  <c r="G101" i="11" a="1"/>
  <c r="G101" i="11" s="1"/>
  <c r="G101" i="2" a="1"/>
  <c r="G101" i="2" s="1"/>
  <c r="G98" i="2" a="1"/>
  <c r="G98" i="2" s="1"/>
  <c r="G98" i="11" a="1"/>
  <c r="G98" i="11" s="1"/>
  <c r="G93" i="2" a="1"/>
  <c r="G93" i="2" s="1"/>
  <c r="G93" i="11" a="1"/>
  <c r="G93" i="11" s="1"/>
  <c r="G20" i="2" a="1"/>
  <c r="G20" i="2" s="1"/>
  <c r="R20" i="2" s="1"/>
  <c r="G20" i="11" a="1"/>
  <c r="G20" i="11" s="1"/>
  <c r="G90" i="2" a="1"/>
  <c r="G90" i="2" s="1"/>
  <c r="G90" i="11" a="1"/>
  <c r="G90" i="11" s="1"/>
  <c r="G89" i="2" a="1"/>
  <c r="G89" i="2" s="1"/>
  <c r="G89" i="11" a="1"/>
  <c r="G89" i="11" s="1"/>
  <c r="G18" i="11" a="1"/>
  <c r="G18" i="11" s="1"/>
  <c r="G18" i="2" a="1"/>
  <c r="G18" i="2" s="1"/>
  <c r="R18" i="2" s="1"/>
  <c r="G15" i="11" a="1"/>
  <c r="G15" i="11" s="1"/>
  <c r="G15" i="2" a="1"/>
  <c r="G15" i="2" s="1"/>
  <c r="R15" i="2" s="1"/>
  <c r="G39" i="2" a="1"/>
  <c r="G39" i="2" s="1"/>
  <c r="G39" i="11" a="1"/>
  <c r="G39" i="11" s="1"/>
  <c r="G113" i="11" a="1"/>
  <c r="G113" i="11" s="1"/>
  <c r="G113" i="2" a="1"/>
  <c r="G113" i="2" s="1"/>
  <c r="G112" i="11" a="1"/>
  <c r="G112" i="11" s="1"/>
  <c r="G112" i="2" a="1"/>
  <c r="G112" i="2" s="1"/>
  <c r="R112" i="2" s="1"/>
  <c r="G111" i="11" a="1"/>
  <c r="G111" i="11" s="1"/>
  <c r="G111" i="2" a="1"/>
  <c r="G111" i="2" s="1"/>
  <c r="G32" i="2" a="1"/>
  <c r="G32" i="2" s="1"/>
  <c r="G32" i="11" a="1"/>
  <c r="G32" i="11" s="1"/>
  <c r="G108" i="11" a="1"/>
  <c r="G108" i="11" s="1"/>
  <c r="G108" i="2" a="1"/>
  <c r="G108" i="2" s="1"/>
  <c r="R108" i="2" s="1"/>
  <c r="G105" i="2" a="1"/>
  <c r="G105" i="2" s="1"/>
  <c r="G105" i="11" a="1"/>
  <c r="G105" i="11" s="1"/>
  <c r="G102" i="11" a="1"/>
  <c r="G102" i="11" s="1"/>
  <c r="G102" i="2" a="1"/>
  <c r="G102" i="2" s="1"/>
  <c r="G100" i="11" a="1"/>
  <c r="G100" i="11" s="1"/>
  <c r="G100" i="2" a="1"/>
  <c r="G100" i="2" s="1"/>
  <c r="G99" i="11" a="1"/>
  <c r="G99" i="11" s="1"/>
  <c r="G99" i="2" a="1"/>
  <c r="G99" i="2" s="1"/>
  <c r="R99" i="2" s="1"/>
  <c r="G92" i="2" a="1"/>
  <c r="G92" i="2" s="1"/>
  <c r="G92" i="11" a="1"/>
  <c r="G92" i="11" s="1"/>
  <c r="G21" i="11" a="1"/>
  <c r="G21" i="11" s="1"/>
  <c r="G21" i="2" a="1"/>
  <c r="G21" i="2" s="1"/>
  <c r="R21" i="2" s="1"/>
  <c r="G19" i="2" a="1"/>
  <c r="G19" i="2" s="1"/>
  <c r="R19" i="2" s="1"/>
  <c r="G19" i="11" a="1"/>
  <c r="G19" i="11" s="1"/>
  <c r="G16" i="2" a="1"/>
  <c r="G16" i="2" s="1"/>
  <c r="G16" i="11" a="1"/>
  <c r="G16" i="11" s="1"/>
  <c r="G14" i="11" a="1"/>
  <c r="G14" i="11" s="1"/>
  <c r="G14" i="2" a="1"/>
  <c r="G14" i="2" s="1"/>
  <c r="G13" i="11" a="1"/>
  <c r="G13" i="11" s="1"/>
  <c r="G13" i="2" a="1"/>
  <c r="G13" i="2" s="1"/>
  <c r="R13" i="2" s="1"/>
  <c r="G37" i="11" a="1"/>
  <c r="G37" i="11" s="1"/>
  <c r="G37" i="2" a="1"/>
  <c r="G37" i="2" s="1"/>
  <c r="R37" i="2" s="1"/>
  <c r="G35" i="11" a="1"/>
  <c r="G35" i="11" s="1"/>
  <c r="G35" i="2" a="1"/>
  <c r="G35" i="2" s="1"/>
  <c r="G33" i="11" a="1"/>
  <c r="G33" i="11" s="1"/>
  <c r="G33" i="2" a="1"/>
  <c r="G33" i="2" s="1"/>
  <c r="G109" i="11" a="1"/>
  <c r="G109" i="11" s="1"/>
  <c r="G109" i="2" a="1"/>
  <c r="G109" i="2" s="1"/>
  <c r="R109" i="2" s="1"/>
  <c r="G31" i="11" a="1"/>
  <c r="G31" i="11" s="1"/>
  <c r="G31" i="2" a="1"/>
  <c r="G31" i="2" s="1"/>
  <c r="R31" i="2" s="1"/>
  <c r="G107" i="11" a="1"/>
  <c r="G107" i="11" s="1"/>
  <c r="G107" i="2" a="1"/>
  <c r="G107" i="2" s="1"/>
  <c r="G29" i="11" a="1"/>
  <c r="G29" i="11" s="1"/>
  <c r="G29" i="2" a="1"/>
  <c r="G29" i="2" s="1"/>
  <c r="R29" i="2" s="1"/>
  <c r="G28" i="2" a="1"/>
  <c r="G28" i="2" s="1"/>
  <c r="G28" i="11" a="1"/>
  <c r="G28" i="11" s="1"/>
  <c r="G24" i="2" a="1"/>
  <c r="G24" i="2" s="1"/>
  <c r="R24" i="2" s="1"/>
  <c r="G24" i="11" a="1"/>
  <c r="G24" i="11" s="1"/>
  <c r="G96" i="11" a="1"/>
  <c r="G96" i="11" s="1"/>
  <c r="G96" i="2" a="1"/>
  <c r="G96" i="2" s="1"/>
  <c r="G22" i="11" a="1"/>
  <c r="G22" i="11" s="1"/>
  <c r="G22" i="2" a="1"/>
  <c r="G22" i="2" s="1"/>
  <c r="G12" i="2" a="1"/>
  <c r="G12" i="2" s="1"/>
  <c r="R12" i="2" s="1"/>
  <c r="G12" i="11" a="1"/>
  <c r="G12" i="11" s="1"/>
  <c r="G36" i="11" a="1"/>
  <c r="G36" i="11" s="1"/>
  <c r="G36" i="2" a="1"/>
  <c r="G36" i="2" s="1"/>
  <c r="G34" i="11" a="1"/>
  <c r="G34" i="11" s="1"/>
  <c r="G34" i="2" a="1"/>
  <c r="G34" i="2" s="1"/>
  <c r="R34" i="2" s="1"/>
  <c r="G110" i="2" a="1"/>
  <c r="G110" i="2" s="1"/>
  <c r="R110" i="2" s="1"/>
  <c r="G110" i="11" a="1"/>
  <c r="G110" i="11" s="1"/>
  <c r="G106" i="2" a="1"/>
  <c r="G106" i="2" s="1"/>
  <c r="G106" i="11" a="1"/>
  <c r="G106" i="11" s="1"/>
  <c r="G104" i="2" a="1"/>
  <c r="G104" i="2" s="1"/>
  <c r="G104" i="11" a="1"/>
  <c r="G104" i="11" s="1"/>
  <c r="G103" i="11" a="1"/>
  <c r="G103" i="11" s="1"/>
  <c r="G103" i="2" a="1"/>
  <c r="G103" i="2" s="1"/>
  <c r="R103" i="2" s="1"/>
  <c r="G27" i="11" a="1"/>
  <c r="G27" i="11" s="1"/>
  <c r="G27" i="2" a="1"/>
  <c r="G27" i="2" s="1"/>
  <c r="G26" i="11" a="1"/>
  <c r="G26" i="11" s="1"/>
  <c r="G26" i="2" a="1"/>
  <c r="G26" i="2" s="1"/>
  <c r="R26" i="2" s="1"/>
  <c r="G25" i="11" a="1"/>
  <c r="G25" i="11" s="1"/>
  <c r="G25" i="2" a="1"/>
  <c r="G25" i="2" s="1"/>
  <c r="G97" i="11" a="1"/>
  <c r="G97" i="11" s="1"/>
  <c r="G97" i="2" a="1"/>
  <c r="G97" i="2" s="1"/>
  <c r="G23" i="11" a="1"/>
  <c r="G23" i="11" s="1"/>
  <c r="G23" i="2" a="1"/>
  <c r="G23" i="2" s="1"/>
  <c r="R23" i="2" s="1"/>
  <c r="G95" i="11" a="1"/>
  <c r="G95" i="11" s="1"/>
  <c r="G95" i="2" a="1"/>
  <c r="G95" i="2" s="1"/>
  <c r="G94" i="2" a="1"/>
  <c r="G94" i="2" s="1"/>
  <c r="G94" i="11" a="1"/>
  <c r="G94" i="11" s="1"/>
  <c r="G91" i="11" a="1"/>
  <c r="G91" i="11" s="1"/>
  <c r="G91" i="2" a="1"/>
  <c r="G91" i="2" s="1"/>
  <c r="G17" i="11" a="1"/>
  <c r="G17" i="11" s="1"/>
  <c r="G17" i="2" a="1"/>
  <c r="G17" i="2" s="1"/>
  <c r="G88" i="2" a="1"/>
  <c r="G88" i="2" s="1"/>
  <c r="G88" i="11" a="1"/>
  <c r="G88" i="11" s="1"/>
  <c r="H36" i="11" a="1"/>
  <c r="H36" i="11" s="1"/>
  <c r="R36" i="11" s="1"/>
  <c r="H23" i="11" a="1"/>
  <c r="H23" i="11" s="1"/>
  <c r="R23" i="11" s="1"/>
  <c r="H94" i="11" a="1"/>
  <c r="H94" i="11" s="1"/>
  <c r="R94" i="11" s="1"/>
  <c r="Z12" i="1"/>
  <c r="Z8" i="1"/>
  <c r="H30" i="11" a="1"/>
  <c r="H30" i="11" s="1"/>
  <c r="R30" i="11" s="1"/>
  <c r="H20" i="11" a="1"/>
  <c r="H20" i="11" s="1"/>
  <c r="R20" i="11" s="1"/>
  <c r="H15" i="11" a="1"/>
  <c r="H15" i="11" s="1"/>
  <c r="R15" i="11" s="1"/>
  <c r="Z11" i="1"/>
  <c r="Z7" i="1"/>
  <c r="H14" i="11" a="1"/>
  <c r="H14" i="11" s="1"/>
  <c r="R14" i="11" s="1"/>
  <c r="Z10" i="1"/>
  <c r="Z6" i="1"/>
  <c r="H109" i="11" a="1"/>
  <c r="H109" i="11" s="1"/>
  <c r="R109" i="11" s="1"/>
  <c r="H31" i="11" a="1"/>
  <c r="H31" i="11" s="1"/>
  <c r="R31" i="11" s="1"/>
  <c r="Z13" i="1"/>
  <c r="Z9" i="1"/>
  <c r="Z5" i="1"/>
  <c r="V12" i="11" s="1" a="1"/>
  <c r="V12" i="11" s="1"/>
  <c r="Y12" i="11" s="1" a="1"/>
  <c r="Y12" i="11" s="1"/>
  <c r="Z12" i="11" s="1" a="1"/>
  <c r="Z12" i="11" s="1"/>
  <c r="Z83" i="11" s="1"/>
  <c r="R16" i="2" l="1"/>
  <c r="T16" i="2" s="1"/>
  <c r="R98" i="2"/>
  <c r="R94" i="2"/>
  <c r="T94" i="2" s="1"/>
  <c r="R104" i="2"/>
  <c r="T104" i="2" s="1"/>
  <c r="R92" i="2"/>
  <c r="T92" i="2" s="1"/>
  <c r="R105" i="2"/>
  <c r="R32" i="2"/>
  <c r="AA32" i="2" s="1" a="1"/>
  <c r="AA32" i="2" s="1"/>
  <c r="AC32" i="2" s="1" a="1"/>
  <c r="AC32" i="2" s="1"/>
  <c r="AD32" i="2" s="1" a="1"/>
  <c r="AD32" i="2" s="1"/>
  <c r="R39" i="2"/>
  <c r="T39" i="2" s="1"/>
  <c r="R93" i="2"/>
  <c r="T93" i="2" s="1"/>
  <c r="R90" i="2"/>
  <c r="T90" i="2" s="1"/>
  <c r="R91" i="2"/>
  <c r="T91" i="2" s="1"/>
  <c r="R97" i="2"/>
  <c r="AA97" i="2" s="1" a="1"/>
  <c r="AA97" i="2" s="1"/>
  <c r="AC97" i="2" s="1" a="1"/>
  <c r="AC97" i="2" s="1"/>
  <c r="AD97" i="2" s="1" a="1"/>
  <c r="AD97" i="2" s="1"/>
  <c r="R96" i="2"/>
  <c r="T96" i="2" s="1"/>
  <c r="R102" i="2"/>
  <c r="R111" i="2"/>
  <c r="T111" i="2" s="1"/>
  <c r="L83" i="2"/>
  <c r="R17" i="2"/>
  <c r="T17" i="2" s="1"/>
  <c r="R27" i="2"/>
  <c r="AA27" i="2" s="1" a="1"/>
  <c r="AA27" i="2" s="1"/>
  <c r="AC27" i="2" s="1" a="1"/>
  <c r="AC27" i="2" s="1"/>
  <c r="AD27" i="2" s="1" a="1"/>
  <c r="AD27" i="2" s="1"/>
  <c r="R36" i="2"/>
  <c r="T36" i="2" s="1"/>
  <c r="R33" i="2"/>
  <c r="AA33" i="2" s="1" a="1"/>
  <c r="AA33" i="2" s="1"/>
  <c r="AC33" i="2" s="1" a="1"/>
  <c r="AC33" i="2" s="1"/>
  <c r="AD33" i="2" s="1" a="1"/>
  <c r="AD33" i="2" s="1"/>
  <c r="R14" i="2"/>
  <c r="T14" i="2" s="1"/>
  <c r="R30" i="2"/>
  <c r="AA30" i="2" s="1" a="1"/>
  <c r="AA30" i="2" s="1"/>
  <c r="AC30" i="2" s="1" a="1"/>
  <c r="AC30" i="2" s="1"/>
  <c r="AD30" i="2" s="1" a="1"/>
  <c r="AD30" i="2" s="1"/>
  <c r="Z12" i="2" a="1"/>
  <c r="Z12" i="2" s="1"/>
  <c r="Z83" i="2" s="1"/>
  <c r="Y83" i="2"/>
  <c r="AA14" i="11" a="1"/>
  <c r="AA14" i="11" s="1"/>
  <c r="AC14" i="11" s="1" a="1"/>
  <c r="AC14" i="11" s="1"/>
  <c r="AD14" i="11" s="1" a="1"/>
  <c r="AD14" i="11" s="1"/>
  <c r="T14" i="11"/>
  <c r="AA36" i="11" a="1"/>
  <c r="AA36" i="11" s="1"/>
  <c r="AC36" i="11" s="1" a="1"/>
  <c r="AC36" i="11" s="1"/>
  <c r="AD36" i="11" s="1" a="1"/>
  <c r="AD36" i="11" s="1"/>
  <c r="T36" i="11"/>
  <c r="AA30" i="11" a="1"/>
  <c r="AA30" i="11" s="1"/>
  <c r="AC30" i="11" s="1" a="1"/>
  <c r="AC30" i="11" s="1"/>
  <c r="AD30" i="11" s="1" a="1"/>
  <c r="AD30" i="11" s="1"/>
  <c r="T30" i="11"/>
  <c r="AA31" i="11" a="1"/>
  <c r="AA31" i="11" s="1"/>
  <c r="AC31" i="11" s="1" a="1"/>
  <c r="AC31" i="11" s="1"/>
  <c r="AD31" i="11" s="1" a="1"/>
  <c r="AD31" i="11" s="1"/>
  <c r="T31" i="11"/>
  <c r="AA94" i="11" a="1"/>
  <c r="AA94" i="11" s="1"/>
  <c r="AC94" i="11" s="1" a="1"/>
  <c r="AC94" i="11" s="1"/>
  <c r="AD94" i="11" s="1" a="1"/>
  <c r="AD94" i="11" s="1"/>
  <c r="T94" i="11"/>
  <c r="AA15" i="11" a="1"/>
  <c r="AA15" i="11" s="1"/>
  <c r="AC15" i="11" s="1" a="1"/>
  <c r="AC15" i="11" s="1"/>
  <c r="AD15" i="11" s="1" a="1"/>
  <c r="AD15" i="11" s="1"/>
  <c r="T15" i="11"/>
  <c r="AA109" i="11" a="1"/>
  <c r="AA109" i="11" s="1"/>
  <c r="AC109" i="11" s="1" a="1"/>
  <c r="AC109" i="11" s="1"/>
  <c r="AD109" i="11" s="1" a="1"/>
  <c r="AD109" i="11" s="1"/>
  <c r="T109" i="11"/>
  <c r="AA20" i="11" a="1"/>
  <c r="AA20" i="11" s="1"/>
  <c r="AC20" i="11" s="1" a="1"/>
  <c r="AC20" i="11" s="1"/>
  <c r="AD20" i="11" s="1" a="1"/>
  <c r="AD20" i="11" s="1"/>
  <c r="T20" i="11"/>
  <c r="AA23" i="11" a="1"/>
  <c r="AA23" i="11" s="1"/>
  <c r="AC23" i="11" s="1" a="1"/>
  <c r="AC23" i="11" s="1"/>
  <c r="AD23" i="11" s="1" a="1"/>
  <c r="AD23" i="11" s="1"/>
  <c r="T23" i="11"/>
  <c r="R88" i="2"/>
  <c r="T88" i="2" s="1"/>
  <c r="T27" i="2"/>
  <c r="T29" i="2"/>
  <c r="AA29" i="2" a="1"/>
  <c r="AA29" i="2" s="1"/>
  <c r="AC29" i="2" s="1" a="1"/>
  <c r="AC29" i="2" s="1"/>
  <c r="AD29" i="2" s="1" a="1"/>
  <c r="AD29" i="2" s="1"/>
  <c r="AA94" i="2" a="1"/>
  <c r="AA94" i="2" s="1"/>
  <c r="AC94" i="2" s="1" a="1"/>
  <c r="AC94" i="2" s="1"/>
  <c r="AD94" i="2" s="1" a="1"/>
  <c r="AD94" i="2" s="1"/>
  <c r="T110" i="2"/>
  <c r="AA110" i="2" a="1"/>
  <c r="AA110" i="2" s="1"/>
  <c r="AC110" i="2" s="1" a="1"/>
  <c r="AC110" i="2" s="1"/>
  <c r="AD110" i="2" s="1" a="1"/>
  <c r="AD110" i="2" s="1"/>
  <c r="T24" i="2"/>
  <c r="AA24" i="2" a="1"/>
  <c r="AA24" i="2" s="1"/>
  <c r="AC24" i="2" s="1" a="1"/>
  <c r="AC24" i="2" s="1"/>
  <c r="AD24" i="2" s="1" a="1"/>
  <c r="AD24" i="2" s="1"/>
  <c r="T19" i="2"/>
  <c r="AA19" i="2" a="1"/>
  <c r="AA19" i="2" s="1"/>
  <c r="AC19" i="2" s="1" a="1"/>
  <c r="AC19" i="2" s="1"/>
  <c r="AD19" i="2" s="1" a="1"/>
  <c r="AD19" i="2" s="1"/>
  <c r="T105" i="2"/>
  <c r="AA105" i="2" a="1"/>
  <c r="AA105" i="2" s="1"/>
  <c r="AC105" i="2" s="1" a="1"/>
  <c r="AC105" i="2" s="1"/>
  <c r="AD105" i="2" s="1" a="1"/>
  <c r="AD105" i="2" s="1"/>
  <c r="AA90" i="2" a="1"/>
  <c r="AA90" i="2" s="1"/>
  <c r="AC90" i="2" s="1" a="1"/>
  <c r="AC90" i="2" s="1"/>
  <c r="AD90" i="2" s="1" a="1"/>
  <c r="AD90" i="2" s="1"/>
  <c r="AA93" i="2" a="1"/>
  <c r="AA93" i="2" s="1"/>
  <c r="AC93" i="2" s="1" a="1"/>
  <c r="AC93" i="2" s="1"/>
  <c r="AD93" i="2" s="1" a="1"/>
  <c r="AD93" i="2" s="1"/>
  <c r="T26" i="2"/>
  <c r="AA26" i="2" a="1"/>
  <c r="AA26" i="2" s="1"/>
  <c r="AC26" i="2" s="1" a="1"/>
  <c r="AC26" i="2" s="1"/>
  <c r="AD26" i="2" s="1" a="1"/>
  <c r="AD26" i="2" s="1"/>
  <c r="T34" i="2"/>
  <c r="AA34" i="2" a="1"/>
  <c r="AA34" i="2" s="1"/>
  <c r="AC34" i="2" s="1" a="1"/>
  <c r="AC34" i="2" s="1"/>
  <c r="AD34" i="2" s="1" a="1"/>
  <c r="AD34" i="2" s="1"/>
  <c r="T99" i="2"/>
  <c r="AA99" i="2" a="1"/>
  <c r="AA99" i="2" s="1"/>
  <c r="AC99" i="2" s="1" a="1"/>
  <c r="AC99" i="2" s="1"/>
  <c r="AD99" i="2" s="1" a="1"/>
  <c r="AD99" i="2" s="1"/>
  <c r="T102" i="2"/>
  <c r="AA102" i="2" a="1"/>
  <c r="AA102" i="2" s="1"/>
  <c r="AC102" i="2" s="1" a="1"/>
  <c r="AC102" i="2" s="1"/>
  <c r="AD102" i="2" s="1" a="1"/>
  <c r="AD102" i="2" s="1"/>
  <c r="T15" i="2"/>
  <c r="AA15" i="2" a="1"/>
  <c r="AA15" i="2" s="1"/>
  <c r="AC15" i="2" s="1" a="1"/>
  <c r="AC15" i="2" s="1"/>
  <c r="AD15" i="2" s="1" a="1"/>
  <c r="AD15" i="2" s="1"/>
  <c r="T30" i="2"/>
  <c r="T23" i="2"/>
  <c r="AA23" i="2" a="1"/>
  <c r="AA23" i="2" s="1"/>
  <c r="AC23" i="2" s="1" a="1"/>
  <c r="AC23" i="2" s="1"/>
  <c r="AD23" i="2" s="1" a="1"/>
  <c r="AD23" i="2" s="1"/>
  <c r="T12" i="2"/>
  <c r="U12" i="2" s="1" a="1"/>
  <c r="U12" i="2" s="1"/>
  <c r="AA12" i="2" a="1"/>
  <c r="AA12" i="2" s="1"/>
  <c r="AC12" i="2" s="1" a="1"/>
  <c r="AC12" i="2" s="1"/>
  <c r="AD12" i="2" s="1" a="1"/>
  <c r="AD12" i="2" s="1"/>
  <c r="T103" i="2"/>
  <c r="AA103" i="2" a="1"/>
  <c r="AA103" i="2" s="1"/>
  <c r="AC103" i="2" s="1" a="1"/>
  <c r="AC103" i="2" s="1"/>
  <c r="AD103" i="2" s="1" a="1"/>
  <c r="AD103" i="2" s="1"/>
  <c r="T109" i="2"/>
  <c r="AA109" i="2" a="1"/>
  <c r="AA109" i="2" s="1"/>
  <c r="AC109" i="2" s="1" a="1"/>
  <c r="AC109" i="2" s="1"/>
  <c r="AD109" i="2" s="1" a="1"/>
  <c r="AD109" i="2" s="1"/>
  <c r="T13" i="2"/>
  <c r="U13" i="2" s="1" a="1"/>
  <c r="U13" i="2" s="1"/>
  <c r="AA13" i="2" a="1"/>
  <c r="AA13" i="2" s="1"/>
  <c r="AC13" i="2" s="1" a="1"/>
  <c r="AC13" i="2" s="1"/>
  <c r="AD13" i="2" s="1" a="1"/>
  <c r="AD13" i="2" s="1"/>
  <c r="T21" i="2"/>
  <c r="AA21" i="2" a="1"/>
  <c r="AA21" i="2" s="1"/>
  <c r="AC21" i="2" s="1" a="1"/>
  <c r="AC21" i="2" s="1"/>
  <c r="AD21" i="2" s="1" a="1"/>
  <c r="AD21" i="2" s="1"/>
  <c r="T108" i="2"/>
  <c r="AA108" i="2" a="1"/>
  <c r="AA108" i="2" s="1"/>
  <c r="AC108" i="2" s="1" a="1"/>
  <c r="AC108" i="2" s="1"/>
  <c r="AD108" i="2" s="1" a="1"/>
  <c r="AD108" i="2" s="1"/>
  <c r="T20" i="2"/>
  <c r="AA20" i="2" a="1"/>
  <c r="AA20" i="2" s="1"/>
  <c r="AC20" i="2" s="1" a="1"/>
  <c r="AC20" i="2" s="1"/>
  <c r="AD20" i="2" s="1" a="1"/>
  <c r="AD20" i="2" s="1"/>
  <c r="T98" i="2"/>
  <c r="AA98" i="2" a="1"/>
  <c r="AA98" i="2" s="1"/>
  <c r="AC98" i="2" s="1" a="1"/>
  <c r="AC98" i="2" s="1"/>
  <c r="AD98" i="2" s="1" a="1"/>
  <c r="AD98" i="2" s="1"/>
  <c r="T31" i="2"/>
  <c r="AA31" i="2" a="1"/>
  <c r="AA31" i="2" s="1"/>
  <c r="AC31" i="2" s="1" a="1"/>
  <c r="AC31" i="2" s="1"/>
  <c r="AD31" i="2" s="1" a="1"/>
  <c r="AD31" i="2" s="1"/>
  <c r="T37" i="2"/>
  <c r="AA37" i="2" a="1"/>
  <c r="AA37" i="2" s="1"/>
  <c r="AC37" i="2" s="1" a="1"/>
  <c r="AC37" i="2" s="1"/>
  <c r="AD37" i="2" s="1" a="1"/>
  <c r="AD37" i="2" s="1"/>
  <c r="T112" i="2"/>
  <c r="AA112" i="2" a="1"/>
  <c r="AA112" i="2" s="1"/>
  <c r="AC112" i="2" s="1" a="1"/>
  <c r="AC112" i="2" s="1"/>
  <c r="AD112" i="2" s="1" a="1"/>
  <c r="AD112" i="2" s="1"/>
  <c r="T18" i="2"/>
  <c r="AA18" i="2" a="1"/>
  <c r="AA18" i="2" s="1"/>
  <c r="AC18" i="2" s="1" a="1"/>
  <c r="AC18" i="2" s="1"/>
  <c r="AD18" i="2" s="1" a="1"/>
  <c r="AD18" i="2" s="1"/>
  <c r="R89" i="2"/>
  <c r="J5" i="2"/>
  <c r="L159" i="2"/>
  <c r="R95" i="2"/>
  <c r="R107" i="2"/>
  <c r="R35" i="2"/>
  <c r="R113" i="2"/>
  <c r="H22" i="11" a="1"/>
  <c r="H22" i="11" s="1"/>
  <c r="R22" i="11" s="1"/>
  <c r="H19" i="11" a="1"/>
  <c r="H19" i="11" s="1"/>
  <c r="R19" i="11" s="1"/>
  <c r="H102" i="11" a="1"/>
  <c r="H102" i="11" s="1"/>
  <c r="R102" i="11" s="1"/>
  <c r="H111" i="11" a="1"/>
  <c r="H111" i="11" s="1"/>
  <c r="R111" i="11" s="1"/>
  <c r="H38" i="11" a="1"/>
  <c r="H38" i="11" s="1"/>
  <c r="R38" i="11" s="1"/>
  <c r="R106" i="2"/>
  <c r="R28" i="2"/>
  <c r="H107" i="11" a="1"/>
  <c r="H107" i="11" s="1"/>
  <c r="R107" i="11" s="1"/>
  <c r="H37" i="11" a="1"/>
  <c r="H37" i="11" s="1"/>
  <c r="R37" i="11" s="1"/>
  <c r="H99" i="11" a="1"/>
  <c r="H99" i="11" s="1"/>
  <c r="R99" i="11" s="1"/>
  <c r="H105" i="11" a="1"/>
  <c r="H105" i="11" s="1"/>
  <c r="R105" i="11" s="1"/>
  <c r="H32" i="11" a="1"/>
  <c r="H32" i="11" s="1"/>
  <c r="R32" i="11" s="1"/>
  <c r="H39" i="11" a="1"/>
  <c r="H39" i="11" s="1"/>
  <c r="R39" i="11" s="1"/>
  <c r="H90" i="11" a="1"/>
  <c r="H90" i="11" s="1"/>
  <c r="R90" i="11" s="1"/>
  <c r="H101" i="11" a="1"/>
  <c r="H101" i="11" s="1"/>
  <c r="R101" i="11" s="1"/>
  <c r="H24" i="11" a="1"/>
  <c r="H24" i="11" s="1"/>
  <c r="R24" i="11" s="1"/>
  <c r="H113" i="11" a="1"/>
  <c r="H113" i="11" s="1"/>
  <c r="R113" i="11" s="1"/>
  <c r="R25" i="2"/>
  <c r="R22" i="2"/>
  <c r="R100" i="2"/>
  <c r="R101" i="2"/>
  <c r="R38" i="2"/>
  <c r="H29" i="11" a="1"/>
  <c r="H29" i="11" s="1"/>
  <c r="R29" i="11" s="1"/>
  <c r="H33" i="11" a="1"/>
  <c r="H33" i="11" s="1"/>
  <c r="R33" i="11" s="1"/>
  <c r="H35" i="11" a="1"/>
  <c r="H35" i="11" s="1"/>
  <c r="R35" i="11" s="1"/>
  <c r="H16" i="11" a="1"/>
  <c r="H16" i="11" s="1"/>
  <c r="R16" i="11" s="1"/>
  <c r="H100" i="11" a="1"/>
  <c r="H100" i="11" s="1"/>
  <c r="R100" i="11" s="1"/>
  <c r="H18" i="11" a="1"/>
  <c r="H18" i="11" s="1"/>
  <c r="R18" i="11" s="1"/>
  <c r="H98" i="11" a="1"/>
  <c r="H98" i="11" s="1"/>
  <c r="R98" i="11" s="1"/>
  <c r="H17" i="11" a="1"/>
  <c r="H17" i="11" s="1"/>
  <c r="R17" i="11" s="1"/>
  <c r="H27" i="11" a="1"/>
  <c r="H27" i="11" s="1"/>
  <c r="R27" i="11" s="1"/>
  <c r="H104" i="11" a="1"/>
  <c r="H104" i="11" s="1"/>
  <c r="R104" i="11" s="1"/>
  <c r="H91" i="11" a="1"/>
  <c r="H91" i="11" s="1"/>
  <c r="R91" i="11" s="1"/>
  <c r="H12" i="11" a="1"/>
  <c r="H12" i="11" s="1"/>
  <c r="R12" i="11" s="1"/>
  <c r="AA12" i="11" s="1" a="1"/>
  <c r="AA12" i="11" s="1"/>
  <c r="AC12" i="11" s="1" a="1"/>
  <c r="AC12" i="11" s="1"/>
  <c r="AD12" i="11" s="1" a="1"/>
  <c r="AD12" i="11" s="1"/>
  <c r="H13" i="11" a="1"/>
  <c r="H13" i="11" s="1"/>
  <c r="R13" i="11" s="1"/>
  <c r="H21" i="11" a="1"/>
  <c r="H21" i="11" s="1"/>
  <c r="R21" i="11" s="1"/>
  <c r="H112" i="11" a="1"/>
  <c r="H112" i="11" s="1"/>
  <c r="R112" i="11" s="1"/>
  <c r="H93" i="11" a="1"/>
  <c r="H93" i="11" s="1"/>
  <c r="R93" i="11" s="1"/>
  <c r="H95" i="11" a="1"/>
  <c r="H95" i="11" s="1"/>
  <c r="R95" i="11" s="1"/>
  <c r="H97" i="11" a="1"/>
  <c r="H97" i="11" s="1"/>
  <c r="R97" i="11" s="1"/>
  <c r="H96" i="11" a="1"/>
  <c r="H96" i="11" s="1"/>
  <c r="R96" i="11" s="1"/>
  <c r="H28" i="11" a="1"/>
  <c r="H28" i="11" s="1"/>
  <c r="R28" i="11" s="1"/>
  <c r="H92" i="11" a="1"/>
  <c r="H92" i="11" s="1"/>
  <c r="R92" i="11" s="1"/>
  <c r="H108" i="11" a="1"/>
  <c r="H108" i="11" s="1"/>
  <c r="R108" i="11" s="1"/>
  <c r="H89" i="11" a="1"/>
  <c r="H89" i="11" s="1"/>
  <c r="R89" i="11" s="1"/>
  <c r="H88" i="11" a="1"/>
  <c r="H88" i="11" s="1"/>
  <c r="R88" i="11" s="1"/>
  <c r="H103" i="11" a="1"/>
  <c r="H103" i="11" s="1"/>
  <c r="R103" i="11" s="1"/>
  <c r="H106" i="11" a="1"/>
  <c r="H106" i="11" s="1"/>
  <c r="R106" i="11" s="1"/>
  <c r="H25" i="11" a="1"/>
  <c r="H25" i="11" s="1"/>
  <c r="R25" i="11" s="1"/>
  <c r="H26" i="11" a="1"/>
  <c r="H26" i="11" s="1"/>
  <c r="R26" i="11" s="1"/>
  <c r="H110" i="11" a="1"/>
  <c r="H110" i="11" s="1"/>
  <c r="R110" i="11" s="1"/>
  <c r="H34" i="11" a="1"/>
  <c r="H34" i="11" s="1"/>
  <c r="R34" i="11" s="1"/>
  <c r="AB5" i="1"/>
  <c r="AA14" i="2" l="1" a="1"/>
  <c r="AA14" i="2" s="1"/>
  <c r="AC14" i="2" s="1" a="1"/>
  <c r="AC14" i="2" s="1"/>
  <c r="AD14" i="2" s="1" a="1"/>
  <c r="AD14" i="2" s="1"/>
  <c r="AA16" i="2" a="1"/>
  <c r="AA16" i="2" s="1"/>
  <c r="AC16" i="2" s="1" a="1"/>
  <c r="AC16" i="2" s="1"/>
  <c r="AD16" i="2" s="1" a="1"/>
  <c r="AD16" i="2" s="1"/>
  <c r="AA96" i="2" a="1"/>
  <c r="AA96" i="2" s="1"/>
  <c r="AC96" i="2" s="1" a="1"/>
  <c r="AC96" i="2" s="1"/>
  <c r="AD96" i="2" s="1" a="1"/>
  <c r="AD96" i="2" s="1"/>
  <c r="AA91" i="2" a="1"/>
  <c r="AA91" i="2" s="1"/>
  <c r="AC91" i="2" s="1" a="1"/>
  <c r="AC91" i="2" s="1"/>
  <c r="AD91" i="2" s="1" a="1"/>
  <c r="AD91" i="2" s="1"/>
  <c r="T32" i="2"/>
  <c r="AA111" i="2" a="1"/>
  <c r="AA111" i="2" s="1"/>
  <c r="AC111" i="2" s="1" a="1"/>
  <c r="AC111" i="2" s="1"/>
  <c r="AD111" i="2" s="1" a="1"/>
  <c r="AD111" i="2" s="1"/>
  <c r="AA92" i="2" a="1"/>
  <c r="AA92" i="2" s="1"/>
  <c r="AC92" i="2" s="1" a="1"/>
  <c r="AC92" i="2" s="1"/>
  <c r="AD92" i="2" s="1" a="1"/>
  <c r="AD92" i="2" s="1"/>
  <c r="AA17" i="2" a="1"/>
  <c r="AA17" i="2" s="1"/>
  <c r="AC17" i="2" s="1" a="1"/>
  <c r="AC17" i="2" s="1"/>
  <c r="AD17" i="2" s="1" a="1"/>
  <c r="AD17" i="2" s="1"/>
  <c r="T33" i="2"/>
  <c r="U33" i="2" s="1" a="1"/>
  <c r="U33" i="2" s="1"/>
  <c r="T97" i="2"/>
  <c r="AA39" i="2" a="1"/>
  <c r="AA39" i="2" s="1"/>
  <c r="AC39" i="2" s="1" a="1"/>
  <c r="AC39" i="2" s="1"/>
  <c r="AD39" i="2" s="1" a="1"/>
  <c r="AD39" i="2" s="1"/>
  <c r="AA104" i="2" a="1"/>
  <c r="AA104" i="2" s="1"/>
  <c r="AC104" i="2" s="1" a="1"/>
  <c r="AC104" i="2" s="1"/>
  <c r="AD104" i="2" s="1" a="1"/>
  <c r="AD104" i="2" s="1"/>
  <c r="AA36" i="2" a="1"/>
  <c r="AA36" i="2" s="1"/>
  <c r="AC36" i="2" s="1" a="1"/>
  <c r="AC36" i="2" s="1"/>
  <c r="AD36" i="2" s="1" a="1"/>
  <c r="AD36" i="2" s="1"/>
  <c r="AA88" i="2" a="1"/>
  <c r="AA88" i="2" s="1"/>
  <c r="AC88" i="2" s="1" a="1"/>
  <c r="AC88" i="2" s="1"/>
  <c r="AA34" i="11" a="1"/>
  <c r="AA34" i="11" s="1"/>
  <c r="AC34" i="11" s="1" a="1"/>
  <c r="AC34" i="11" s="1"/>
  <c r="AD34" i="11" s="1" a="1"/>
  <c r="AD34" i="11" s="1"/>
  <c r="T34" i="11"/>
  <c r="AA106" i="11" a="1"/>
  <c r="AA106" i="11" s="1"/>
  <c r="AC106" i="11" s="1" a="1"/>
  <c r="AC106" i="11" s="1"/>
  <c r="AD106" i="11" s="1" a="1"/>
  <c r="AD106" i="11" s="1"/>
  <c r="T106" i="11"/>
  <c r="AA21" i="11" a="1"/>
  <c r="AA21" i="11" s="1"/>
  <c r="AC21" i="11" s="1" a="1"/>
  <c r="AC21" i="11" s="1"/>
  <c r="AD21" i="11" s="1" a="1"/>
  <c r="AD21" i="11" s="1"/>
  <c r="T21" i="11"/>
  <c r="AA110" i="11" a="1"/>
  <c r="AA110" i="11" s="1"/>
  <c r="AC110" i="11" s="1" a="1"/>
  <c r="AC110" i="11" s="1"/>
  <c r="AD110" i="11" s="1" a="1"/>
  <c r="AD110" i="11" s="1"/>
  <c r="T110" i="11"/>
  <c r="AA103" i="11" a="1"/>
  <c r="AA103" i="11" s="1"/>
  <c r="AC103" i="11" s="1" a="1"/>
  <c r="AC103" i="11" s="1"/>
  <c r="AD103" i="11" s="1" a="1"/>
  <c r="AD103" i="11" s="1"/>
  <c r="T103" i="11"/>
  <c r="AA92" i="11" a="1"/>
  <c r="AA92" i="11" s="1"/>
  <c r="AC92" i="11" s="1" a="1"/>
  <c r="AC92" i="11" s="1"/>
  <c r="AD92" i="11" s="1" a="1"/>
  <c r="AD92" i="11" s="1"/>
  <c r="T92" i="11"/>
  <c r="AA95" i="11" a="1"/>
  <c r="AA95" i="11" s="1"/>
  <c r="AC95" i="11" s="1" a="1"/>
  <c r="AC95" i="11" s="1"/>
  <c r="AD95" i="11" s="1" a="1"/>
  <c r="AD95" i="11" s="1"/>
  <c r="T95" i="11"/>
  <c r="AA13" i="11" a="1"/>
  <c r="AA13" i="11" s="1"/>
  <c r="AC13" i="11" s="1" a="1"/>
  <c r="AC13" i="11" s="1"/>
  <c r="AD13" i="11" s="1" a="1"/>
  <c r="AD13" i="11" s="1"/>
  <c r="T13" i="11"/>
  <c r="AA27" i="11" a="1"/>
  <c r="AA27" i="11" s="1"/>
  <c r="AC27" i="11" s="1" a="1"/>
  <c r="AC27" i="11" s="1"/>
  <c r="AD27" i="11" s="1" a="1"/>
  <c r="AD27" i="11" s="1"/>
  <c r="T27" i="11"/>
  <c r="AA100" i="11" a="1"/>
  <c r="AA100" i="11" s="1"/>
  <c r="AC100" i="11" s="1" a="1"/>
  <c r="AC100" i="11" s="1"/>
  <c r="AD100" i="11" s="1" a="1"/>
  <c r="AD100" i="11" s="1"/>
  <c r="T100" i="11"/>
  <c r="AA29" i="11" a="1"/>
  <c r="AA29" i="11" s="1"/>
  <c r="AC29" i="11" s="1" a="1"/>
  <c r="AC29" i="11" s="1"/>
  <c r="AD29" i="11" s="1" a="1"/>
  <c r="AD29" i="11" s="1"/>
  <c r="T29" i="11"/>
  <c r="AA101" i="11" a="1"/>
  <c r="AA101" i="11" s="1"/>
  <c r="AC101" i="11" s="1" a="1"/>
  <c r="AC101" i="11" s="1"/>
  <c r="AD101" i="11" s="1" a="1"/>
  <c r="AD101" i="11" s="1"/>
  <c r="T101" i="11"/>
  <c r="AA105" i="11" a="1"/>
  <c r="AA105" i="11" s="1"/>
  <c r="AC105" i="11" s="1" a="1"/>
  <c r="AC105" i="11" s="1"/>
  <c r="AD105" i="11" s="1" a="1"/>
  <c r="AD105" i="11" s="1"/>
  <c r="T105" i="11"/>
  <c r="AA102" i="11" a="1"/>
  <c r="AA102" i="11" s="1"/>
  <c r="AC102" i="11" s="1" a="1"/>
  <c r="AC102" i="11" s="1"/>
  <c r="AD102" i="11" s="1" a="1"/>
  <c r="AD102" i="11" s="1"/>
  <c r="T102" i="11"/>
  <c r="AA26" i="11" a="1"/>
  <c r="AA26" i="11" s="1"/>
  <c r="AC26" i="11" s="1" a="1"/>
  <c r="AC26" i="11" s="1"/>
  <c r="AD26" i="11" s="1" a="1"/>
  <c r="AD26" i="11" s="1"/>
  <c r="T26" i="11"/>
  <c r="AA88" i="11" a="1"/>
  <c r="AA88" i="11" s="1"/>
  <c r="AC88" i="11" s="1" a="1"/>
  <c r="AC88" i="11" s="1"/>
  <c r="AD88" i="11" s="1" a="1"/>
  <c r="AD88" i="11" s="1"/>
  <c r="T88" i="11"/>
  <c r="AA28" i="11" a="1"/>
  <c r="AA28" i="11" s="1"/>
  <c r="AC28" i="11" s="1" a="1"/>
  <c r="AC28" i="11" s="1"/>
  <c r="AD28" i="11" s="1" a="1"/>
  <c r="AD28" i="11" s="1"/>
  <c r="T28" i="11"/>
  <c r="AA93" i="11" a="1"/>
  <c r="AA93" i="11" s="1"/>
  <c r="AC93" i="11" s="1" a="1"/>
  <c r="AC93" i="11" s="1"/>
  <c r="AD93" i="11" s="1" a="1"/>
  <c r="AD93" i="11" s="1"/>
  <c r="T93" i="11"/>
  <c r="AA17" i="11" a="1"/>
  <c r="AA17" i="11" s="1"/>
  <c r="AC17" i="11" s="1" a="1"/>
  <c r="AC17" i="11" s="1"/>
  <c r="AD17" i="11" s="1" a="1"/>
  <c r="AD17" i="11" s="1"/>
  <c r="T17" i="11"/>
  <c r="AA16" i="11" a="1"/>
  <c r="AA16" i="11" s="1"/>
  <c r="AC16" i="11" s="1" a="1"/>
  <c r="AC16" i="11" s="1"/>
  <c r="AD16" i="11" s="1" a="1"/>
  <c r="AD16" i="11" s="1"/>
  <c r="T16" i="11"/>
  <c r="AA90" i="11" a="1"/>
  <c r="AA90" i="11" s="1"/>
  <c r="AC90" i="11" s="1" a="1"/>
  <c r="AC90" i="11" s="1"/>
  <c r="AD90" i="11" s="1" a="1"/>
  <c r="AD90" i="11" s="1"/>
  <c r="T90" i="11"/>
  <c r="AA99" i="11" a="1"/>
  <c r="AA99" i="11" s="1"/>
  <c r="AC99" i="11" s="1" a="1"/>
  <c r="AC99" i="11" s="1"/>
  <c r="AD99" i="11" s="1" a="1"/>
  <c r="AD99" i="11" s="1"/>
  <c r="T99" i="11"/>
  <c r="AA19" i="11" a="1"/>
  <c r="AA19" i="11" s="1"/>
  <c r="AC19" i="11" s="1" a="1"/>
  <c r="AC19" i="11" s="1"/>
  <c r="AD19" i="11" s="1" a="1"/>
  <c r="AD19" i="11" s="1"/>
  <c r="T19" i="11"/>
  <c r="AA25" i="11" a="1"/>
  <c r="AA25" i="11" s="1"/>
  <c r="AC25" i="11" s="1" a="1"/>
  <c r="AC25" i="11" s="1"/>
  <c r="AD25" i="11" s="1" a="1"/>
  <c r="AD25" i="11" s="1"/>
  <c r="T25" i="11"/>
  <c r="AA89" i="11" a="1"/>
  <c r="AA89" i="11" s="1"/>
  <c r="AC89" i="11" s="1" a="1"/>
  <c r="AC89" i="11" s="1"/>
  <c r="AD89" i="11" s="1" a="1"/>
  <c r="AD89" i="11" s="1"/>
  <c r="T89" i="11"/>
  <c r="AA96" i="11" a="1"/>
  <c r="AA96" i="11" s="1"/>
  <c r="AC96" i="11" s="1" a="1"/>
  <c r="AC96" i="11" s="1"/>
  <c r="AD96" i="11" s="1" a="1"/>
  <c r="AD96" i="11" s="1"/>
  <c r="T96" i="11"/>
  <c r="AA112" i="11" a="1"/>
  <c r="AA112" i="11" s="1"/>
  <c r="AC112" i="11" s="1" a="1"/>
  <c r="AC112" i="11" s="1"/>
  <c r="AD112" i="11" s="1" a="1"/>
  <c r="AD112" i="11" s="1"/>
  <c r="T112" i="11"/>
  <c r="AA91" i="11" a="1"/>
  <c r="AA91" i="11" s="1"/>
  <c r="AC91" i="11" s="1" a="1"/>
  <c r="AC91" i="11" s="1"/>
  <c r="AD91" i="11" s="1" a="1"/>
  <c r="AD91" i="11" s="1"/>
  <c r="T91" i="11"/>
  <c r="AA98" i="11" a="1"/>
  <c r="AA98" i="11" s="1"/>
  <c r="AC98" i="11" s="1" a="1"/>
  <c r="AC98" i="11" s="1"/>
  <c r="AD98" i="11" s="1" a="1"/>
  <c r="AD98" i="11" s="1"/>
  <c r="T98" i="11"/>
  <c r="AA35" i="11" a="1"/>
  <c r="AA35" i="11" s="1"/>
  <c r="AC35" i="11" s="1" a="1"/>
  <c r="AC35" i="11" s="1"/>
  <c r="AD35" i="11" s="1" a="1"/>
  <c r="AD35" i="11" s="1"/>
  <c r="T35" i="11"/>
  <c r="AA113" i="11" a="1"/>
  <c r="AA113" i="11" s="1"/>
  <c r="AC113" i="11" s="1" a="1"/>
  <c r="AC113" i="11" s="1"/>
  <c r="AD113" i="11" s="1" a="1"/>
  <c r="AD113" i="11" s="1"/>
  <c r="T113" i="11"/>
  <c r="AA39" i="11" a="1"/>
  <c r="AA39" i="11" s="1"/>
  <c r="AC39" i="11" s="1" a="1"/>
  <c r="AC39" i="11" s="1"/>
  <c r="AD39" i="11" s="1" a="1"/>
  <c r="AD39" i="11" s="1"/>
  <c r="T39" i="11"/>
  <c r="AA37" i="11" a="1"/>
  <c r="AA37" i="11" s="1"/>
  <c r="AC37" i="11" s="1" a="1"/>
  <c r="AC37" i="11" s="1"/>
  <c r="AD37" i="11" s="1" a="1"/>
  <c r="AD37" i="11" s="1"/>
  <c r="T37" i="11"/>
  <c r="AA38" i="11" a="1"/>
  <c r="AA38" i="11" s="1"/>
  <c r="AC38" i="11" s="1" a="1"/>
  <c r="AC38" i="11" s="1"/>
  <c r="AD38" i="11" s="1" a="1"/>
  <c r="AD38" i="11" s="1"/>
  <c r="T38" i="11"/>
  <c r="AA22" i="11" a="1"/>
  <c r="AA22" i="11" s="1"/>
  <c r="AC22" i="11" s="1" a="1"/>
  <c r="AC22" i="11" s="1"/>
  <c r="AD22" i="11" s="1" a="1"/>
  <c r="AD22" i="11" s="1"/>
  <c r="T22" i="11"/>
  <c r="AA108" i="11" a="1"/>
  <c r="AA108" i="11" s="1"/>
  <c r="AC108" i="11" s="1" a="1"/>
  <c r="AC108" i="11" s="1"/>
  <c r="AD108" i="11" s="1" a="1"/>
  <c r="AD108" i="11" s="1"/>
  <c r="T108" i="11"/>
  <c r="AA97" i="11" a="1"/>
  <c r="AA97" i="11" s="1"/>
  <c r="AC97" i="11" s="1" a="1"/>
  <c r="AC97" i="11" s="1"/>
  <c r="AD97" i="11" s="1" a="1"/>
  <c r="AD97" i="11" s="1"/>
  <c r="T97" i="11"/>
  <c r="AA104" i="11" a="1"/>
  <c r="AA104" i="11" s="1"/>
  <c r="AC104" i="11" s="1" a="1"/>
  <c r="AC104" i="11" s="1"/>
  <c r="AD104" i="11" s="1" a="1"/>
  <c r="AD104" i="11" s="1"/>
  <c r="T104" i="11"/>
  <c r="AA18" i="11" a="1"/>
  <c r="AA18" i="11" s="1"/>
  <c r="AC18" i="11" s="1" a="1"/>
  <c r="AC18" i="11" s="1"/>
  <c r="AD18" i="11" s="1" a="1"/>
  <c r="AD18" i="11" s="1"/>
  <c r="T18" i="11"/>
  <c r="AA33" i="11" a="1"/>
  <c r="AA33" i="11" s="1"/>
  <c r="AC33" i="11" s="1" a="1"/>
  <c r="AC33" i="11" s="1"/>
  <c r="AD33" i="11" s="1" a="1"/>
  <c r="AD33" i="11" s="1"/>
  <c r="T33" i="11"/>
  <c r="AA24" i="11" a="1"/>
  <c r="AA24" i="11" s="1"/>
  <c r="AC24" i="11" s="1" a="1"/>
  <c r="AC24" i="11" s="1"/>
  <c r="AD24" i="11" s="1" a="1"/>
  <c r="AD24" i="11" s="1"/>
  <c r="T24" i="11"/>
  <c r="AA32" i="11" a="1"/>
  <c r="AA32" i="11" s="1"/>
  <c r="AC32" i="11" s="1" a="1"/>
  <c r="AC32" i="11" s="1"/>
  <c r="AD32" i="11" s="1" a="1"/>
  <c r="AD32" i="11" s="1"/>
  <c r="T32" i="11"/>
  <c r="AA107" i="11" a="1"/>
  <c r="AA107" i="11" s="1"/>
  <c r="AC107" i="11" s="1" a="1"/>
  <c r="AC107" i="11" s="1"/>
  <c r="AD107" i="11" s="1" a="1"/>
  <c r="AD107" i="11" s="1"/>
  <c r="T107" i="11"/>
  <c r="AA111" i="11" a="1"/>
  <c r="AA111" i="11" s="1"/>
  <c r="AC111" i="11" s="1" a="1"/>
  <c r="AC111" i="11" s="1"/>
  <c r="AD111" i="11" s="1" a="1"/>
  <c r="AD111" i="11" s="1"/>
  <c r="T111" i="11"/>
  <c r="T12" i="11"/>
  <c r="U12" i="11" s="1" a="1"/>
  <c r="U12" i="11" s="1"/>
  <c r="T22" i="2"/>
  <c r="AA22" i="2" a="1"/>
  <c r="AA22" i="2" s="1"/>
  <c r="AC22" i="2" s="1" a="1"/>
  <c r="AC22" i="2" s="1"/>
  <c r="AD22" i="2" s="1" a="1"/>
  <c r="AD22" i="2" s="1"/>
  <c r="T35" i="2"/>
  <c r="AA35" i="2" a="1"/>
  <c r="AA35" i="2" s="1"/>
  <c r="AC35" i="2" s="1" a="1"/>
  <c r="AC35" i="2" s="1"/>
  <c r="AD35" i="2" s="1" a="1"/>
  <c r="AD35" i="2" s="1"/>
  <c r="T101" i="2"/>
  <c r="AA101" i="2" a="1"/>
  <c r="AA101" i="2" s="1"/>
  <c r="AC101" i="2" s="1" a="1"/>
  <c r="AC101" i="2" s="1"/>
  <c r="AD101" i="2" s="1" a="1"/>
  <c r="AD101" i="2" s="1"/>
  <c r="T95" i="2"/>
  <c r="AA95" i="2" a="1"/>
  <c r="AA95" i="2" s="1"/>
  <c r="AC95" i="2" s="1" a="1"/>
  <c r="AC95" i="2" s="1"/>
  <c r="AD95" i="2" s="1" a="1"/>
  <c r="AD95" i="2" s="1"/>
  <c r="T100" i="2"/>
  <c r="AA100" i="2" a="1"/>
  <c r="AA100" i="2" s="1"/>
  <c r="AC100" i="2" s="1" a="1"/>
  <c r="AC100" i="2" s="1"/>
  <c r="AD100" i="2" s="1" a="1"/>
  <c r="AD100" i="2" s="1"/>
  <c r="T113" i="2"/>
  <c r="AA113" i="2" a="1"/>
  <c r="AA113" i="2" s="1"/>
  <c r="AC113" i="2" s="1" a="1"/>
  <c r="AC113" i="2" s="1"/>
  <c r="AD113" i="2" s="1" a="1"/>
  <c r="AD113" i="2" s="1"/>
  <c r="T28" i="2"/>
  <c r="AA28" i="2" a="1"/>
  <c r="AA28" i="2" s="1"/>
  <c r="AC28" i="2" s="1" a="1"/>
  <c r="AC28" i="2" s="1"/>
  <c r="AD28" i="2" s="1" a="1"/>
  <c r="AD28" i="2" s="1"/>
  <c r="T38" i="2"/>
  <c r="AA38" i="2" a="1"/>
  <c r="AA38" i="2" s="1"/>
  <c r="AC38" i="2" s="1" a="1"/>
  <c r="AC38" i="2" s="1"/>
  <c r="AD38" i="2" s="1" a="1"/>
  <c r="AD38" i="2" s="1"/>
  <c r="T25" i="2"/>
  <c r="AA25" i="2" a="1"/>
  <c r="AA25" i="2" s="1"/>
  <c r="AC25" i="2" s="1" a="1"/>
  <c r="AC25" i="2" s="1"/>
  <c r="AD25" i="2" s="1" a="1"/>
  <c r="AD25" i="2" s="1"/>
  <c r="T106" i="2"/>
  <c r="AA106" i="2" a="1"/>
  <c r="AA106" i="2" s="1"/>
  <c r="AC106" i="2" s="1" a="1"/>
  <c r="AC106" i="2" s="1"/>
  <c r="AD106" i="2" s="1" a="1"/>
  <c r="AD106" i="2" s="1"/>
  <c r="T107" i="2"/>
  <c r="AA107" i="2" a="1"/>
  <c r="AA107" i="2" s="1"/>
  <c r="AC107" i="2" s="1" a="1"/>
  <c r="AC107" i="2" s="1"/>
  <c r="AD107" i="2" s="1" a="1"/>
  <c r="AD107" i="2" s="1"/>
  <c r="T89" i="2"/>
  <c r="AA89" i="2" a="1"/>
  <c r="AA89" i="2" s="1"/>
  <c r="AC89" i="2" s="1" a="1"/>
  <c r="AC89" i="2" s="1"/>
  <c r="AD89" i="2" s="1" a="1"/>
  <c r="AD89" i="2" s="1"/>
  <c r="R159" i="2"/>
  <c r="R83" i="2"/>
  <c r="H83" i="11"/>
  <c r="R159" i="11"/>
  <c r="R83" i="11"/>
  <c r="H159" i="11"/>
  <c r="L3" i="11" l="1"/>
  <c r="T159" i="2"/>
  <c r="AD83" i="2"/>
  <c r="T83" i="11"/>
  <c r="U83" i="11" s="1"/>
  <c r="T159" i="11"/>
  <c r="T83" i="2"/>
  <c r="U83" i="2" s="1"/>
  <c r="AD88" i="2" a="1"/>
  <c r="AD88" i="2" s="1"/>
  <c r="AD159" i="2" s="1"/>
  <c r="AD83" i="11" l="1"/>
  <c r="AD159" i="11"/>
</calcChain>
</file>

<file path=xl/sharedStrings.xml><?xml version="1.0" encoding="utf-8"?>
<sst xmlns="http://schemas.openxmlformats.org/spreadsheetml/2006/main" count="523" uniqueCount="147">
  <si>
    <t>Société</t>
  </si>
  <si>
    <t>Période</t>
  </si>
  <si>
    <t>Colonne1</t>
  </si>
  <si>
    <t>Agence</t>
  </si>
  <si>
    <t>Chantier</t>
  </si>
  <si>
    <t>Statut</t>
  </si>
  <si>
    <t>Nom Chantier</t>
  </si>
  <si>
    <t>Matricule</t>
  </si>
  <si>
    <t>Nom</t>
  </si>
  <si>
    <t>Prénom</t>
  </si>
  <si>
    <t>Brut</t>
  </si>
  <si>
    <t>Indemnités</t>
  </si>
  <si>
    <t>Charges</t>
  </si>
  <si>
    <t>Provisions div</t>
  </si>
  <si>
    <t>Provisions RTT</t>
  </si>
  <si>
    <t>Total</t>
  </si>
  <si>
    <t>Heures/Jours</t>
  </si>
  <si>
    <t>Heures travaillées</t>
  </si>
  <si>
    <t>Colonne2</t>
  </si>
  <si>
    <t>Colonne3</t>
  </si>
  <si>
    <t>Colonne4</t>
  </si>
  <si>
    <t>Colonne5</t>
  </si>
  <si>
    <t>Colonne6</t>
  </si>
  <si>
    <t>Colonne7</t>
  </si>
  <si>
    <t>GP4C</t>
  </si>
  <si>
    <t>GTGE05</t>
  </si>
  <si>
    <t>Cadre</t>
  </si>
  <si>
    <t>Ouvrier</t>
  </si>
  <si>
    <t>ouvrier</t>
  </si>
  <si>
    <t>Encadrement</t>
  </si>
  <si>
    <t>Paie</t>
  </si>
  <si>
    <t>NDF</t>
  </si>
  <si>
    <t>Péages</t>
  </si>
  <si>
    <t>Téléphone</t>
  </si>
  <si>
    <t>Informatique</t>
  </si>
  <si>
    <t>Voyages</t>
  </si>
  <si>
    <t>EPI</t>
  </si>
  <si>
    <t>Transferts</t>
  </si>
  <si>
    <t>Divers</t>
  </si>
  <si>
    <t>Verif. Des érreurs</t>
  </si>
  <si>
    <t>Personnel</t>
  </si>
  <si>
    <t>Materiel</t>
  </si>
  <si>
    <t>Date</t>
  </si>
  <si>
    <t>Colonne8</t>
  </si>
  <si>
    <t>Total coût</t>
  </si>
  <si>
    <t>NRJ SEP</t>
  </si>
  <si>
    <t>ECART BAREME</t>
  </si>
  <si>
    <t>EB%</t>
  </si>
  <si>
    <t>Qté int</t>
  </si>
  <si>
    <t>Unité</t>
  </si>
  <si>
    <t>Qté SEP</t>
  </si>
  <si>
    <t>Ecart Qté</t>
  </si>
  <si>
    <t>Ecart s qté €</t>
  </si>
  <si>
    <t>Coût int</t>
  </si>
  <si>
    <t>barème SEP</t>
  </si>
  <si>
    <t>Ecart PU</t>
  </si>
  <si>
    <t>Ecart s px €</t>
  </si>
  <si>
    <t>-</t>
  </si>
  <si>
    <t>8301393 - VL CAT4A/T3 208</t>
  </si>
  <si>
    <t>1A</t>
  </si>
  <si>
    <t>J/J</t>
  </si>
  <si>
    <t>8301491 - VL CAT3A/T2 308</t>
  </si>
  <si>
    <t>8301929 - VL CAT6A/T1 CLIO 4</t>
  </si>
  <si>
    <t>8302769 - VL CAT6C/T1 KANGOO</t>
  </si>
  <si>
    <t xml:space="preserve">2006493 - PELLE HYD. / PN CAT M 318 D </t>
  </si>
  <si>
    <t>2B</t>
  </si>
  <si>
    <t>Facturation matériel</t>
  </si>
  <si>
    <t>Colonne9</t>
  </si>
  <si>
    <t>Colonne10</t>
  </si>
  <si>
    <t>Colonne11</t>
  </si>
  <si>
    <t>Colonne12</t>
  </si>
  <si>
    <t>Colonne13</t>
  </si>
  <si>
    <t>Colonne14</t>
  </si>
  <si>
    <t>Colonne15</t>
  </si>
  <si>
    <t>Colonne16</t>
  </si>
  <si>
    <t>Colonne17</t>
  </si>
  <si>
    <t>Colonne18</t>
  </si>
  <si>
    <t>Colonne19</t>
  </si>
  <si>
    <t>Colonne20</t>
  </si>
  <si>
    <t>Colonne21</t>
  </si>
  <si>
    <t>Désignation</t>
  </si>
  <si>
    <t>Statuts</t>
  </si>
  <si>
    <t>Total encadrement</t>
  </si>
  <si>
    <t>Matériel</t>
  </si>
  <si>
    <t>VL</t>
  </si>
  <si>
    <t>GR</t>
  </si>
  <si>
    <t>Total ouvrier</t>
  </si>
  <si>
    <t>Total matériel</t>
  </si>
  <si>
    <t>Imputation chantier</t>
  </si>
  <si>
    <t>Nom, prénom</t>
  </si>
  <si>
    <t>Montant</t>
  </si>
  <si>
    <t>Date heure</t>
  </si>
  <si>
    <t>Jour</t>
  </si>
  <si>
    <t>Soc.</t>
  </si>
  <si>
    <t>Type carte</t>
  </si>
  <si>
    <t>N° carte</t>
  </si>
  <si>
    <t>Détenteur carte</t>
  </si>
  <si>
    <t>Véhicule carte ou Hors parc</t>
  </si>
  <si>
    <t>Station/lieu</t>
  </si>
  <si>
    <t>Produit</t>
  </si>
  <si>
    <t>Rubrique</t>
  </si>
  <si>
    <t>km saisi</t>
  </si>
  <si>
    <t>Litrage</t>
  </si>
  <si>
    <t>Societe</t>
  </si>
  <si>
    <t>Secteur</t>
  </si>
  <si>
    <t>Mercredi</t>
  </si>
  <si>
    <t>20</t>
  </si>
  <si>
    <t>ACTYS EUROTRAFIC C7 GUINTOLI</t>
  </si>
  <si>
    <t>C030</t>
  </si>
  <si>
    <t>0</t>
  </si>
  <si>
    <t>GP4C3</t>
  </si>
  <si>
    <t>Jeudi</t>
  </si>
  <si>
    <t>E060</t>
  </si>
  <si>
    <t>DIESEL SPECIAL</t>
  </si>
  <si>
    <t>Vendredi</t>
  </si>
  <si>
    <t>PEAGE PARKING AVEC TVA</t>
  </si>
  <si>
    <t>7113087424750017</t>
  </si>
  <si>
    <t>37800</t>
  </si>
  <si>
    <t>FRAIS DE PARKING</t>
  </si>
  <si>
    <t>mois</t>
  </si>
  <si>
    <t>année</t>
  </si>
  <si>
    <t>statuts</t>
  </si>
  <si>
    <t>34390</t>
  </si>
  <si>
    <t>35340</t>
  </si>
  <si>
    <t>32823</t>
  </si>
  <si>
    <t>33667</t>
  </si>
  <si>
    <t>ENCADREMENT</t>
  </si>
  <si>
    <t>OUVRIER</t>
  </si>
  <si>
    <t>MATÉRIEL</t>
  </si>
  <si>
    <t>VP</t>
  </si>
  <si>
    <t>Type de pointage de l'encadrement</t>
  </si>
  <si>
    <t>Horaire</t>
  </si>
  <si>
    <t>E.B. %</t>
  </si>
  <si>
    <t>Colonne22</t>
  </si>
  <si>
    <t xml:space="preserve"> LOURD</t>
  </si>
  <si>
    <t>CARTE GR POIDS LOURD</t>
  </si>
  <si>
    <t>HORS PARC</t>
  </si>
  <si>
    <t>Carte GR</t>
  </si>
  <si>
    <t>Forfaitaire</t>
  </si>
  <si>
    <t>colonne5</t>
  </si>
  <si>
    <t>SERQUEUX - GISORS</t>
  </si>
  <si>
    <t>GASCONY</t>
  </si>
  <si>
    <t>Alain</t>
  </si>
  <si>
    <t>GASCONY Alain 3128</t>
  </si>
  <si>
    <t>Récap mensuel</t>
  </si>
  <si>
    <t>Liste des Feuilles</t>
  </si>
  <si>
    <t>17-01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</si>
</sst>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40C]mmmm\-yy;@"/>
    <numFmt numFmtId="165" formatCode="#,##0.000"/>
    <numFmt numFmtId="166" formatCode="dd\/mm\/yyyy\ hh:mm:ss"/>
  </numFmts>
  <fonts count="12" x14ac:knownFonts="1">
    <font>
      <sz val="11"/>
      <color theme="1"/>
      <name val="Calibri"/>
      <family val="2"/>
      <scheme val="minor"/>
    </font>
    <font>
      <sz val="11"/>
      <color theme="1"/>
      <name val="Calibri"/>
      <family val="2"/>
      <scheme val="minor"/>
    </font>
    <font>
      <b/>
      <sz val="8"/>
      <color indexed="63"/>
      <name val="Tahoma"/>
      <family val="2"/>
    </font>
    <font>
      <b/>
      <sz val="11"/>
      <color rgb="FFFF0000"/>
      <name val="Calibri"/>
      <family val="2"/>
      <scheme val="minor"/>
    </font>
    <font>
      <sz val="10"/>
      <color theme="1"/>
      <name val="Calibri"/>
      <family val="2"/>
      <scheme val="minor"/>
    </font>
    <font>
      <b/>
      <sz val="11"/>
      <color theme="1"/>
      <name val="Calibri"/>
      <family val="2"/>
      <scheme val="minor"/>
    </font>
    <font>
      <b/>
      <sz val="10"/>
      <color theme="1"/>
      <name val="Calibri"/>
      <family val="2"/>
      <scheme val="minor"/>
    </font>
    <font>
      <b/>
      <sz val="11"/>
      <color rgb="FF0070C0"/>
      <name val="Calibri"/>
      <family val="2"/>
      <scheme val="minor"/>
    </font>
    <font>
      <sz val="8"/>
      <color rgb="FF333333"/>
      <name val="Tahoma"/>
      <family val="2"/>
    </font>
    <font>
      <sz val="8"/>
      <color indexed="63"/>
      <name val="Tahoma"/>
      <family val="2"/>
    </font>
    <font>
      <b/>
      <u/>
      <sz val="11"/>
      <color theme="1"/>
      <name val="Calibri"/>
      <family val="2"/>
      <scheme val="minor"/>
    </font>
    <font>
      <sz val="11"/>
      <color theme="0"/>
      <name val="Calibri"/>
      <family val="2"/>
      <scheme val="minor"/>
    </font>
  </fonts>
  <fills count="15">
    <fill>
      <patternFill patternType="none"/>
    </fill>
    <fill>
      <patternFill patternType="gray125"/>
    </fill>
    <fill>
      <patternFill patternType="solid">
        <fgColor indexed="9"/>
        <bgColor indexed="64"/>
      </patternFill>
    </fill>
    <fill>
      <patternFill patternType="solid">
        <fgColor rgb="FFFFFF00"/>
        <bgColor indexed="64"/>
      </patternFill>
    </fill>
    <fill>
      <patternFill patternType="gray0625">
        <bgColor indexed="9"/>
      </patternFill>
    </fill>
    <fill>
      <patternFill patternType="gray0625"/>
    </fill>
    <fill>
      <patternFill patternType="solid">
        <fgColor rgb="FFDCE6F1"/>
        <bgColor indexed="64"/>
      </patternFill>
    </fill>
    <fill>
      <patternFill patternType="solid">
        <fgColor rgb="FFFFFFFF"/>
        <bgColor indexed="64"/>
      </patternFill>
    </fill>
    <fill>
      <patternFill patternType="solid">
        <fgColor rgb="FFF5F5F5"/>
        <bgColor indexed="64"/>
      </patternFill>
    </fill>
    <fill>
      <patternFill patternType="solid">
        <fgColor theme="0"/>
        <bgColor indexed="64"/>
      </patternFill>
    </fill>
    <fill>
      <patternFill patternType="solid">
        <fgColor indexed="41"/>
        <bgColor indexed="64"/>
      </patternFill>
    </fill>
    <fill>
      <patternFill patternType="solid">
        <fgColor indexed="55"/>
        <bgColor indexed="64"/>
      </patternFill>
    </fill>
    <fill>
      <patternFill patternType="solid">
        <fgColor rgb="FF00B050"/>
        <bgColor indexed="64"/>
      </patternFill>
    </fill>
    <fill>
      <patternFill patternType="gray0625">
        <bgColor theme="0"/>
      </patternFill>
    </fill>
    <fill>
      <patternFill patternType="gray0625">
        <bgColor rgb="FFFFFF00"/>
      </patternFill>
    </fill>
  </fills>
  <borders count="56">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bottom style="thin">
        <color indexed="64"/>
      </bottom>
      <diagonal/>
    </border>
    <border>
      <left style="thin">
        <color rgb="FFDCDCDC"/>
      </left>
      <right style="thin">
        <color rgb="FFDCDCDC"/>
      </right>
      <top style="thin">
        <color rgb="FFDCDCDC"/>
      </top>
      <bottom style="thin">
        <color rgb="FFDCDCDC"/>
      </bottom>
      <diagonal/>
    </border>
    <border>
      <left/>
      <right style="thin">
        <color indexed="64"/>
      </right>
      <top/>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thin">
        <color indexed="42"/>
      </left>
      <right style="thin">
        <color indexed="42"/>
      </right>
      <top style="thin">
        <color indexed="42"/>
      </top>
      <bottom style="thin">
        <color indexed="42"/>
      </bottom>
      <diagonal/>
    </border>
    <border>
      <left/>
      <right style="thin">
        <color indexed="42"/>
      </right>
      <top style="thin">
        <color indexed="42"/>
      </top>
      <bottom style="thin">
        <color indexed="42"/>
      </bottom>
      <diagonal/>
    </border>
    <border>
      <left style="double">
        <color indexed="64"/>
      </left>
      <right style="thin">
        <color indexed="64"/>
      </right>
      <top style="hair">
        <color indexed="64"/>
      </top>
      <bottom style="hair">
        <color indexed="64"/>
      </bottom>
      <diagonal/>
    </border>
    <border>
      <left style="thin">
        <color indexed="64"/>
      </left>
      <right style="double">
        <color indexed="64"/>
      </right>
      <top style="hair">
        <color indexed="64"/>
      </top>
      <bottom style="hair">
        <color indexed="64"/>
      </bottom>
      <diagonal/>
    </border>
    <border>
      <left style="double">
        <color indexed="64"/>
      </left>
      <right style="thin">
        <color indexed="64"/>
      </right>
      <top/>
      <bottom style="thin">
        <color indexed="64"/>
      </bottom>
      <diagonal/>
    </border>
    <border>
      <left style="thin">
        <color indexed="64"/>
      </left>
      <right style="double">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double">
        <color indexed="64"/>
      </left>
      <right style="thin">
        <color indexed="64"/>
      </right>
      <top style="thin">
        <color indexed="64"/>
      </top>
      <bottom style="medium">
        <color indexed="64"/>
      </bottom>
      <diagonal/>
    </border>
    <border>
      <left style="thin">
        <color indexed="64"/>
      </left>
      <right style="double">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top/>
      <bottom/>
      <diagonal/>
    </border>
    <border>
      <left style="double">
        <color indexed="64"/>
      </left>
      <right style="thin">
        <color indexed="64"/>
      </right>
      <top/>
      <bottom/>
      <diagonal/>
    </border>
    <border>
      <left style="thin">
        <color indexed="64"/>
      </left>
      <right style="double">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medium">
        <color indexed="64"/>
      </left>
      <right/>
      <top style="hair">
        <color indexed="64"/>
      </top>
      <bottom style="hair">
        <color indexed="64"/>
      </bottom>
      <diagonal/>
    </border>
    <border>
      <left style="medium">
        <color indexed="64"/>
      </left>
      <right/>
      <top/>
      <bottom style="thin">
        <color indexed="64"/>
      </bottom>
      <diagonal/>
    </border>
    <border>
      <left style="medium">
        <color indexed="64"/>
      </left>
      <right/>
      <top/>
      <bottom/>
      <diagonal/>
    </border>
    <border>
      <left style="medium">
        <color auto="1"/>
      </left>
      <right style="medium">
        <color auto="1"/>
      </right>
      <top style="medium">
        <color auto="1"/>
      </top>
      <bottom/>
      <diagonal/>
    </border>
    <border>
      <left style="medium">
        <color auto="1"/>
      </left>
      <right style="medium">
        <color auto="1"/>
      </right>
      <top/>
      <bottom style="medium">
        <color auto="1"/>
      </bottom>
      <diagonal/>
    </border>
  </borders>
  <cellStyleXfs count="2">
    <xf numFmtId="0" fontId="0" fillId="0" borderId="0"/>
    <xf numFmtId="43" fontId="1" fillId="0" borderId="0" applyFont="0" applyFill="0" applyBorder="0" applyAlignment="0" applyProtection="0"/>
  </cellStyleXfs>
  <cellXfs count="191">
    <xf numFmtId="0" fontId="0" fillId="0" borderId="0" xfId="0"/>
    <xf numFmtId="49" fontId="2" fillId="2" borderId="2" xfId="0" applyNumberFormat="1" applyFont="1" applyFill="1" applyBorder="1"/>
    <xf numFmtId="49" fontId="2" fillId="2" borderId="3" xfId="0" applyNumberFormat="1" applyFont="1" applyFill="1" applyBorder="1"/>
    <xf numFmtId="0" fontId="0" fillId="0" borderId="5" xfId="0" applyBorder="1"/>
    <xf numFmtId="0" fontId="0" fillId="0" borderId="1" xfId="0" applyBorder="1"/>
    <xf numFmtId="0" fontId="0" fillId="0" borderId="7" xfId="0" applyBorder="1"/>
    <xf numFmtId="0" fontId="0" fillId="0" borderId="8" xfId="0" applyBorder="1"/>
    <xf numFmtId="49" fontId="2" fillId="4" borderId="5" xfId="0" applyNumberFormat="1" applyFont="1" applyFill="1" applyBorder="1"/>
    <xf numFmtId="49" fontId="2" fillId="4" borderId="1" xfId="0" applyNumberFormat="1" applyFont="1" applyFill="1" applyBorder="1"/>
    <xf numFmtId="4" fontId="0" fillId="0" borderId="1" xfId="0" applyNumberFormat="1" applyBorder="1"/>
    <xf numFmtId="4" fontId="0" fillId="5" borderId="3" xfId="0" applyNumberFormat="1" applyFill="1" applyBorder="1"/>
    <xf numFmtId="49" fontId="0" fillId="0" borderId="0" xfId="0" applyNumberFormat="1"/>
    <xf numFmtId="14" fontId="0" fillId="0" borderId="0" xfId="0" applyNumberFormat="1"/>
    <xf numFmtId="17" fontId="0" fillId="0" borderId="0" xfId="0" applyNumberFormat="1"/>
    <xf numFmtId="0" fontId="0" fillId="0" borderId="0" xfId="0" applyFill="1"/>
    <xf numFmtId="0" fontId="0" fillId="0" borderId="2" xfId="0" applyBorder="1"/>
    <xf numFmtId="0" fontId="0" fillId="0" borderId="3" xfId="0" applyBorder="1"/>
    <xf numFmtId="0" fontId="0" fillId="0" borderId="4" xfId="0" applyBorder="1"/>
    <xf numFmtId="0" fontId="0" fillId="0" borderId="6" xfId="0" applyBorder="1"/>
    <xf numFmtId="0" fontId="0" fillId="0" borderId="5" xfId="0" applyBorder="1" applyAlignment="1">
      <alignment horizontal="left" indent="1"/>
    </xf>
    <xf numFmtId="0" fontId="0" fillId="0" borderId="1" xfId="0" applyBorder="1" applyAlignment="1">
      <alignment horizontal="left"/>
    </xf>
    <xf numFmtId="9" fontId="0" fillId="0" borderId="1" xfId="0" applyNumberFormat="1" applyBorder="1" applyAlignment="1">
      <alignment horizontal="left"/>
    </xf>
    <xf numFmtId="0" fontId="0" fillId="0" borderId="1" xfId="0" applyNumberFormat="1" applyBorder="1"/>
    <xf numFmtId="49" fontId="2" fillId="9" borderId="4" xfId="0" applyNumberFormat="1" applyFont="1" applyFill="1" applyBorder="1"/>
    <xf numFmtId="0" fontId="0" fillId="9" borderId="0" xfId="0" applyFill="1"/>
    <xf numFmtId="4" fontId="0" fillId="9" borderId="0" xfId="0" applyNumberFormat="1" applyFill="1"/>
    <xf numFmtId="17" fontId="0" fillId="9" borderId="0" xfId="0" applyNumberFormat="1" applyFill="1"/>
    <xf numFmtId="0" fontId="0" fillId="9" borderId="8" xfId="0" applyFill="1" applyBorder="1"/>
    <xf numFmtId="0" fontId="3" fillId="9" borderId="0" xfId="0" applyFont="1" applyFill="1" applyAlignment="1">
      <alignment horizontal="center" vertical="center"/>
    </xf>
    <xf numFmtId="0" fontId="0" fillId="9" borderId="13" xfId="0" applyFill="1" applyBorder="1" applyAlignment="1">
      <alignment horizontal="center" vertical="center"/>
    </xf>
    <xf numFmtId="4" fontId="0" fillId="9" borderId="13" xfId="0" applyNumberFormat="1" applyFill="1" applyBorder="1" applyAlignment="1">
      <alignment horizontal="center" vertical="center"/>
    </xf>
    <xf numFmtId="0" fontId="0" fillId="9" borderId="3" xfId="0" applyFill="1" applyBorder="1"/>
    <xf numFmtId="0" fontId="0" fillId="9" borderId="0" xfId="0" applyFont="1" applyFill="1" applyBorder="1"/>
    <xf numFmtId="0" fontId="0" fillId="9" borderId="0" xfId="0" applyFill="1" applyBorder="1"/>
    <xf numFmtId="0" fontId="0" fillId="9" borderId="12" xfId="0" applyFill="1" applyBorder="1"/>
    <xf numFmtId="0" fontId="3" fillId="9" borderId="0" xfId="0" applyFont="1" applyFill="1" applyBorder="1" applyAlignment="1">
      <alignment horizontal="center" vertical="center"/>
    </xf>
    <xf numFmtId="0" fontId="0" fillId="9" borderId="1" xfId="0" applyFill="1" applyBorder="1"/>
    <xf numFmtId="0" fontId="0" fillId="9" borderId="6" xfId="0" applyFill="1" applyBorder="1"/>
    <xf numFmtId="0" fontId="0" fillId="9" borderId="9" xfId="0" applyFill="1" applyBorder="1"/>
    <xf numFmtId="0" fontId="0" fillId="9" borderId="15" xfId="0" applyFill="1" applyBorder="1" applyAlignment="1">
      <alignment horizontal="center" vertical="center"/>
    </xf>
    <xf numFmtId="0" fontId="0" fillId="9" borderId="16" xfId="0" applyFill="1" applyBorder="1" applyAlignment="1">
      <alignment horizontal="center" vertical="center"/>
    </xf>
    <xf numFmtId="0" fontId="0" fillId="9" borderId="4" xfId="0" applyFill="1" applyBorder="1"/>
    <xf numFmtId="0" fontId="0" fillId="9" borderId="10" xfId="0" applyFill="1" applyBorder="1"/>
    <xf numFmtId="0" fontId="0" fillId="9" borderId="2" xfId="0" applyFill="1" applyBorder="1"/>
    <xf numFmtId="0" fontId="0" fillId="0" borderId="0" xfId="0" applyAlignment="1"/>
    <xf numFmtId="49" fontId="8" fillId="7" borderId="11" xfId="0" applyNumberFormat="1" applyFont="1" applyFill="1" applyBorder="1" applyAlignment="1">
      <alignment wrapText="1"/>
    </xf>
    <xf numFmtId="0" fontId="8" fillId="7" borderId="11" xfId="0" applyFont="1" applyFill="1" applyBorder="1" applyAlignment="1">
      <alignment wrapText="1"/>
    </xf>
    <xf numFmtId="165" fontId="8" fillId="7" borderId="11" xfId="0" applyNumberFormat="1" applyFont="1" applyFill="1" applyBorder="1" applyAlignment="1">
      <alignment wrapText="1"/>
    </xf>
    <xf numFmtId="49" fontId="8" fillId="8" borderId="11" xfId="0" applyNumberFormat="1" applyFont="1" applyFill="1" applyBorder="1" applyAlignment="1">
      <alignment wrapText="1"/>
    </xf>
    <xf numFmtId="0" fontId="8" fillId="8" borderId="11" xfId="0" applyFont="1" applyFill="1" applyBorder="1" applyAlignment="1">
      <alignment wrapText="1"/>
    </xf>
    <xf numFmtId="165" fontId="8" fillId="8" borderId="11" xfId="0" applyNumberFormat="1" applyFont="1" applyFill="1" applyBorder="1" applyAlignment="1">
      <alignment wrapText="1"/>
    </xf>
    <xf numFmtId="49" fontId="9" fillId="2" borderId="17" xfId="0" applyNumberFormat="1" applyFont="1" applyFill="1" applyBorder="1"/>
    <xf numFmtId="0" fontId="9" fillId="2" borderId="17" xfId="0" applyFont="1" applyFill="1" applyBorder="1"/>
    <xf numFmtId="165" fontId="9" fillId="2" borderId="17" xfId="0" applyNumberFormat="1" applyFont="1" applyFill="1" applyBorder="1"/>
    <xf numFmtId="49" fontId="9" fillId="10" borderId="17" xfId="0" applyNumberFormat="1" applyFont="1" applyFill="1" applyBorder="1"/>
    <xf numFmtId="0" fontId="9" fillId="10" borderId="17" xfId="0" applyFont="1" applyFill="1" applyBorder="1"/>
    <xf numFmtId="165" fontId="9" fillId="10" borderId="17" xfId="0" applyNumberFormat="1" applyFont="1" applyFill="1" applyBorder="1"/>
    <xf numFmtId="49" fontId="9" fillId="11" borderId="17" xfId="0" applyNumberFormat="1" applyFont="1" applyFill="1" applyBorder="1"/>
    <xf numFmtId="3" fontId="9" fillId="2" borderId="17" xfId="0" applyNumberFormat="1" applyFont="1" applyFill="1" applyBorder="1"/>
    <xf numFmtId="4" fontId="9" fillId="2" borderId="17" xfId="0" applyNumberFormat="1" applyFont="1" applyFill="1" applyBorder="1"/>
    <xf numFmtId="3" fontId="9" fillId="10" borderId="17" xfId="0" applyNumberFormat="1" applyFont="1" applyFill="1" applyBorder="1"/>
    <xf numFmtId="4" fontId="9" fillId="10" borderId="17" xfId="0" applyNumberFormat="1" applyFont="1" applyFill="1" applyBorder="1"/>
    <xf numFmtId="0" fontId="0" fillId="5" borderId="1" xfId="0" applyFill="1" applyBorder="1"/>
    <xf numFmtId="4" fontId="0" fillId="5" borderId="1" xfId="0" applyNumberFormat="1" applyFill="1" applyBorder="1"/>
    <xf numFmtId="0" fontId="0" fillId="5" borderId="0" xfId="0" applyFill="1"/>
    <xf numFmtId="1" fontId="0" fillId="5" borderId="0" xfId="0" applyNumberFormat="1" applyFill="1"/>
    <xf numFmtId="4" fontId="0" fillId="5" borderId="8" xfId="0" applyNumberFormat="1" applyFill="1" applyBorder="1"/>
    <xf numFmtId="0" fontId="0" fillId="5" borderId="6" xfId="0" applyFill="1" applyBorder="1"/>
    <xf numFmtId="17" fontId="0" fillId="5" borderId="0" xfId="0" applyNumberFormat="1" applyFill="1"/>
    <xf numFmtId="164" fontId="0" fillId="5" borderId="0" xfId="0" applyNumberFormat="1" applyFill="1"/>
    <xf numFmtId="3" fontId="0" fillId="5" borderId="0" xfId="0" applyNumberFormat="1" applyFill="1"/>
    <xf numFmtId="14" fontId="0" fillId="5" borderId="0" xfId="0" applyNumberFormat="1" applyFill="1"/>
    <xf numFmtId="0" fontId="0" fillId="9" borderId="0" xfId="0" applyFill="1" applyAlignment="1">
      <alignment horizontal="center" vertical="center"/>
    </xf>
    <xf numFmtId="17" fontId="0" fillId="6" borderId="0" xfId="0" applyNumberFormat="1" applyFont="1" applyFill="1" applyAlignment="1">
      <alignment horizontal="center" vertical="center"/>
    </xf>
    <xf numFmtId="4" fontId="0" fillId="9" borderId="19" xfId="0" applyNumberFormat="1" applyFill="1" applyBorder="1" applyAlignment="1">
      <alignment horizontal="center" vertical="center"/>
    </xf>
    <xf numFmtId="0" fontId="0" fillId="9" borderId="21" xfId="0" applyFill="1" applyBorder="1"/>
    <xf numFmtId="0" fontId="0" fillId="9" borderId="22" xfId="0" applyFill="1" applyBorder="1"/>
    <xf numFmtId="0" fontId="0" fillId="9" borderId="26" xfId="0" applyFont="1" applyFill="1" applyBorder="1" applyAlignment="1">
      <alignment horizontal="center" vertical="center"/>
    </xf>
    <xf numFmtId="0" fontId="0" fillId="9" borderId="27" xfId="0" applyFill="1" applyBorder="1" applyAlignment="1">
      <alignment horizontal="center" vertical="center"/>
    </xf>
    <xf numFmtId="0" fontId="0" fillId="9" borderId="28" xfId="0" applyFont="1" applyFill="1" applyBorder="1"/>
    <xf numFmtId="0" fontId="0" fillId="9" borderId="29" xfId="0" applyFill="1" applyBorder="1"/>
    <xf numFmtId="0" fontId="7" fillId="9" borderId="30" xfId="0" applyFont="1" applyFill="1" applyBorder="1"/>
    <xf numFmtId="0" fontId="7" fillId="9" borderId="31" xfId="0" applyFont="1" applyFill="1" applyBorder="1"/>
    <xf numFmtId="0" fontId="7" fillId="9" borderId="32" xfId="0" applyFont="1" applyFill="1" applyBorder="1"/>
    <xf numFmtId="4" fontId="7" fillId="9" borderId="32" xfId="0" applyNumberFormat="1" applyFont="1" applyFill="1" applyBorder="1" applyAlignment="1">
      <alignment horizontal="center" vertical="center"/>
    </xf>
    <xf numFmtId="4" fontId="7" fillId="9" borderId="33" xfId="0" applyNumberFormat="1" applyFont="1" applyFill="1" applyBorder="1" applyAlignment="1">
      <alignment horizontal="center" vertical="center"/>
    </xf>
    <xf numFmtId="4" fontId="7" fillId="9" borderId="34" xfId="0" applyNumberFormat="1" applyFont="1" applyFill="1" applyBorder="1" applyAlignment="1">
      <alignment horizontal="center" vertical="center"/>
    </xf>
    <xf numFmtId="4" fontId="7" fillId="9" borderId="35" xfId="0" applyNumberFormat="1" applyFont="1" applyFill="1" applyBorder="1" applyAlignment="1">
      <alignment horizontal="center" vertical="center"/>
    </xf>
    <xf numFmtId="4" fontId="7" fillId="9" borderId="31" xfId="0" applyNumberFormat="1" applyFont="1" applyFill="1" applyBorder="1" applyAlignment="1">
      <alignment horizontal="center" vertical="center"/>
    </xf>
    <xf numFmtId="4" fontId="7" fillId="9" borderId="36" xfId="0" applyNumberFormat="1" applyFont="1" applyFill="1" applyBorder="1" applyAlignment="1">
      <alignment horizontal="center" vertical="center"/>
    </xf>
    <xf numFmtId="0" fontId="0" fillId="9" borderId="37" xfId="0" applyFill="1" applyBorder="1"/>
    <xf numFmtId="0" fontId="0" fillId="9" borderId="38" xfId="0" applyFill="1" applyBorder="1"/>
    <xf numFmtId="0" fontId="0" fillId="9" borderId="39" xfId="0" applyFill="1" applyBorder="1"/>
    <xf numFmtId="0" fontId="0" fillId="9" borderId="40" xfId="0" applyFill="1" applyBorder="1"/>
    <xf numFmtId="0" fontId="0" fillId="9" borderId="41" xfId="0" applyFill="1" applyBorder="1"/>
    <xf numFmtId="0" fontId="0" fillId="9" borderId="42" xfId="0" applyFill="1" applyBorder="1"/>
    <xf numFmtId="0" fontId="5" fillId="12" borderId="43" xfId="0" applyFont="1" applyFill="1" applyBorder="1" applyAlignment="1">
      <alignment horizontal="center" vertical="center"/>
    </xf>
    <xf numFmtId="0" fontId="5" fillId="12" borderId="32" xfId="0" applyFont="1" applyFill="1" applyBorder="1" applyAlignment="1">
      <alignment horizontal="center" vertical="center"/>
    </xf>
    <xf numFmtId="43" fontId="6" fillId="9" borderId="32" xfId="1" applyFont="1" applyFill="1" applyBorder="1" applyAlignment="1">
      <alignment horizontal="center" vertical="center"/>
    </xf>
    <xf numFmtId="43" fontId="6" fillId="12" borderId="32" xfId="1" applyFont="1" applyFill="1" applyBorder="1" applyAlignment="1">
      <alignment horizontal="center" vertical="center"/>
    </xf>
    <xf numFmtId="43" fontId="6" fillId="12" borderId="33" xfId="1" applyFont="1" applyFill="1" applyBorder="1" applyAlignment="1">
      <alignment horizontal="center" vertical="center"/>
    </xf>
    <xf numFmtId="43" fontId="6" fillId="12" borderId="34" xfId="1" applyFont="1" applyFill="1" applyBorder="1" applyAlignment="1">
      <alignment horizontal="center" vertical="center"/>
    </xf>
    <xf numFmtId="0" fontId="6" fillId="12" borderId="32" xfId="0" applyFont="1" applyFill="1" applyBorder="1" applyAlignment="1">
      <alignment horizontal="center" vertical="center"/>
    </xf>
    <xf numFmtId="4" fontId="6" fillId="12" borderId="32" xfId="0" applyNumberFormat="1" applyFont="1" applyFill="1" applyBorder="1" applyAlignment="1">
      <alignment horizontal="center" vertical="center"/>
    </xf>
    <xf numFmtId="4" fontId="6" fillId="9" borderId="34" xfId="0" applyNumberFormat="1" applyFont="1" applyFill="1" applyBorder="1" applyAlignment="1">
      <alignment horizontal="center" vertical="center"/>
    </xf>
    <xf numFmtId="0" fontId="0" fillId="6" borderId="13" xfId="0" applyFill="1" applyBorder="1" applyAlignment="1">
      <alignment horizontal="center" vertical="center"/>
    </xf>
    <xf numFmtId="43" fontId="6" fillId="12" borderId="35" xfId="1" applyFont="1" applyFill="1" applyBorder="1" applyAlignment="1">
      <alignment horizontal="center" vertical="center"/>
    </xf>
    <xf numFmtId="10" fontId="0" fillId="9" borderId="20" xfId="0" applyNumberFormat="1" applyFill="1" applyBorder="1" applyAlignment="1">
      <alignment horizontal="center" vertical="center"/>
    </xf>
    <xf numFmtId="4" fontId="6" fillId="12" borderId="44" xfId="0" applyNumberFormat="1" applyFont="1" applyFill="1" applyBorder="1" applyAlignment="1">
      <alignment horizontal="center" vertical="center"/>
    </xf>
    <xf numFmtId="4" fontId="7" fillId="9" borderId="44" xfId="0" applyNumberFormat="1" applyFont="1" applyFill="1" applyBorder="1" applyAlignment="1">
      <alignment horizontal="center" vertical="center"/>
    </xf>
    <xf numFmtId="4" fontId="0" fillId="9" borderId="27" xfId="0" applyNumberFormat="1" applyFill="1" applyBorder="1" applyAlignment="1">
      <alignment horizontal="center" vertical="center"/>
    </xf>
    <xf numFmtId="4" fontId="6" fillId="12" borderId="34" xfId="0" applyNumberFormat="1" applyFont="1" applyFill="1" applyBorder="1" applyAlignment="1">
      <alignment horizontal="center" vertical="center"/>
    </xf>
    <xf numFmtId="4" fontId="6" fillId="12" borderId="36" xfId="0" applyNumberFormat="1" applyFont="1" applyFill="1" applyBorder="1" applyAlignment="1">
      <alignment horizontal="center" vertical="center"/>
    </xf>
    <xf numFmtId="4" fontId="0" fillId="9" borderId="14" xfId="0" applyNumberFormat="1" applyFill="1" applyBorder="1" applyAlignment="1">
      <alignment horizontal="center" vertical="center"/>
    </xf>
    <xf numFmtId="4" fontId="6" fillId="12" borderId="33" xfId="0" applyNumberFormat="1" applyFont="1" applyFill="1" applyBorder="1" applyAlignment="1">
      <alignment horizontal="center" vertical="center"/>
    </xf>
    <xf numFmtId="0" fontId="0" fillId="9" borderId="0" xfId="0" applyFill="1" applyAlignment="1"/>
    <xf numFmtId="0" fontId="0" fillId="9" borderId="26" xfId="0" applyFill="1" applyBorder="1" applyAlignment="1">
      <alignment horizontal="center" vertical="center"/>
    </xf>
    <xf numFmtId="0" fontId="0" fillId="9" borderId="45" xfId="0" applyFill="1" applyBorder="1"/>
    <xf numFmtId="0" fontId="5" fillId="9" borderId="46" xfId="0" applyFont="1" applyFill="1" applyBorder="1" applyAlignment="1">
      <alignment horizontal="center" vertical="center"/>
    </xf>
    <xf numFmtId="0" fontId="5" fillId="9" borderId="47" xfId="0" applyFont="1" applyFill="1" applyBorder="1" applyAlignment="1">
      <alignment horizontal="center" vertical="center"/>
    </xf>
    <xf numFmtId="43" fontId="6" fillId="9" borderId="47" xfId="1" applyFont="1" applyFill="1" applyBorder="1" applyAlignment="1">
      <alignment horizontal="center" vertical="center"/>
    </xf>
    <xf numFmtId="4" fontId="6" fillId="9" borderId="47" xfId="0" applyNumberFormat="1" applyFont="1" applyFill="1" applyBorder="1" applyAlignment="1">
      <alignment horizontal="center" vertical="center"/>
    </xf>
    <xf numFmtId="4" fontId="6" fillId="9" borderId="48" xfId="0" applyNumberFormat="1" applyFont="1" applyFill="1" applyBorder="1" applyAlignment="1">
      <alignment horizontal="center" vertical="center"/>
    </xf>
    <xf numFmtId="43" fontId="6" fillId="9" borderId="49" xfId="1" applyFont="1" applyFill="1" applyBorder="1" applyAlignment="1">
      <alignment horizontal="center" vertical="center"/>
    </xf>
    <xf numFmtId="4" fontId="6" fillId="9" borderId="50" xfId="0" applyNumberFormat="1" applyFont="1" applyFill="1" applyBorder="1" applyAlignment="1">
      <alignment horizontal="center" vertical="center"/>
    </xf>
    <xf numFmtId="43" fontId="6" fillId="9" borderId="34" xfId="1" applyFont="1" applyFill="1" applyBorder="1" applyAlignment="1">
      <alignment horizontal="center" vertical="center"/>
    </xf>
    <xf numFmtId="0" fontId="6" fillId="9" borderId="32" xfId="0" applyFont="1" applyFill="1" applyBorder="1" applyAlignment="1">
      <alignment horizontal="center" vertical="center"/>
    </xf>
    <xf numFmtId="43" fontId="6" fillId="9" borderId="35" xfId="1" applyFont="1" applyFill="1" applyBorder="1" applyAlignment="1">
      <alignment horizontal="center" vertical="center"/>
    </xf>
    <xf numFmtId="4" fontId="6" fillId="9" borderId="49" xfId="0" applyNumberFormat="1" applyFont="1" applyFill="1" applyBorder="1" applyAlignment="1">
      <alignment horizontal="center" vertical="center"/>
    </xf>
    <xf numFmtId="0" fontId="0" fillId="9" borderId="51" xfId="0" applyFill="1" applyBorder="1" applyAlignment="1">
      <alignment horizontal="left" vertical="center"/>
    </xf>
    <xf numFmtId="0" fontId="0" fillId="9" borderId="52" xfId="0" applyFill="1" applyBorder="1"/>
    <xf numFmtId="0" fontId="7" fillId="9" borderId="44" xfId="0" applyFont="1" applyFill="1" applyBorder="1"/>
    <xf numFmtId="0" fontId="0" fillId="9" borderId="53" xfId="0" applyFill="1" applyBorder="1"/>
    <xf numFmtId="0" fontId="0" fillId="9" borderId="43" xfId="0" applyFill="1" applyBorder="1"/>
    <xf numFmtId="0" fontId="0" fillId="9" borderId="33" xfId="0" applyFill="1" applyBorder="1"/>
    <xf numFmtId="0" fontId="0" fillId="9" borderId="44" xfId="0" applyFill="1" applyBorder="1"/>
    <xf numFmtId="0" fontId="0" fillId="9" borderId="31" xfId="0" applyFill="1" applyBorder="1"/>
    <xf numFmtId="0" fontId="0" fillId="9" borderId="32" xfId="0" applyFill="1" applyBorder="1"/>
    <xf numFmtId="43" fontId="4" fillId="9" borderId="32" xfId="1" applyFont="1" applyFill="1" applyBorder="1" applyAlignment="1"/>
    <xf numFmtId="0" fontId="4" fillId="9" borderId="32" xfId="0" applyFont="1" applyFill="1" applyBorder="1" applyAlignment="1"/>
    <xf numFmtId="4" fontId="4" fillId="9" borderId="32" xfId="0" applyNumberFormat="1" applyFont="1" applyFill="1" applyBorder="1" applyAlignment="1"/>
    <xf numFmtId="4" fontId="4" fillId="9" borderId="36" xfId="0" applyNumberFormat="1" applyFont="1" applyFill="1" applyBorder="1" applyAlignment="1"/>
    <xf numFmtId="49" fontId="2" fillId="9" borderId="3" xfId="0" applyNumberFormat="1" applyFont="1" applyFill="1" applyBorder="1"/>
    <xf numFmtId="49" fontId="2" fillId="9" borderId="1" xfId="0" applyNumberFormat="1" applyFont="1" applyFill="1" applyBorder="1"/>
    <xf numFmtId="49" fontId="2" fillId="9" borderId="6" xfId="0" applyNumberFormat="1" applyFont="1" applyFill="1" applyBorder="1"/>
    <xf numFmtId="0" fontId="0" fillId="13" borderId="3" xfId="0" applyFill="1" applyBorder="1"/>
    <xf numFmtId="0" fontId="0" fillId="13" borderId="1" xfId="0" applyFill="1" applyBorder="1"/>
    <xf numFmtId="0" fontId="0" fillId="13" borderId="8" xfId="0" applyFill="1" applyBorder="1"/>
    <xf numFmtId="0" fontId="0" fillId="9" borderId="19" xfId="0" applyFill="1" applyBorder="1" applyAlignment="1">
      <alignment horizontal="center" vertical="center"/>
    </xf>
    <xf numFmtId="0" fontId="0" fillId="9" borderId="20" xfId="0" applyFill="1" applyBorder="1" applyAlignment="1">
      <alignment horizontal="center" vertical="center"/>
    </xf>
    <xf numFmtId="4" fontId="0" fillId="6" borderId="13" xfId="0" applyNumberFormat="1" applyFill="1" applyBorder="1" applyAlignment="1">
      <alignment horizontal="center" vertical="center"/>
    </xf>
    <xf numFmtId="9" fontId="0" fillId="9" borderId="20" xfId="0" applyNumberFormat="1" applyFill="1" applyBorder="1" applyAlignment="1">
      <alignment horizontal="center" vertical="center"/>
    </xf>
    <xf numFmtId="9" fontId="0" fillId="9" borderId="22" xfId="0" applyNumberFormat="1" applyFill="1" applyBorder="1"/>
    <xf numFmtId="9" fontId="7" fillId="9" borderId="35" xfId="0" applyNumberFormat="1" applyFont="1" applyFill="1" applyBorder="1" applyAlignment="1">
      <alignment horizontal="center" vertical="center"/>
    </xf>
    <xf numFmtId="9" fontId="0" fillId="9" borderId="14" xfId="0" applyNumberFormat="1" applyFill="1" applyBorder="1" applyAlignment="1">
      <alignment horizontal="center" vertical="center"/>
    </xf>
    <xf numFmtId="0" fontId="0" fillId="9" borderId="0" xfId="0" applyFill="1" applyAlignment="1">
      <alignment horizontal="center"/>
    </xf>
    <xf numFmtId="4" fontId="0" fillId="0" borderId="3" xfId="0" applyNumberFormat="1" applyBorder="1"/>
    <xf numFmtId="0" fontId="0" fillId="9" borderId="26" xfId="0" applyFont="1" applyFill="1" applyBorder="1" applyAlignment="1">
      <alignment horizontal="left" vertical="center"/>
    </xf>
    <xf numFmtId="0" fontId="11" fillId="9" borderId="13" xfId="0" applyFont="1" applyFill="1" applyBorder="1" applyAlignment="1">
      <alignment horizontal="center" vertical="center"/>
    </xf>
    <xf numFmtId="4" fontId="6" fillId="12" borderId="35" xfId="0" applyNumberFormat="1" applyFont="1" applyFill="1" applyBorder="1" applyAlignment="1">
      <alignment horizontal="center" vertical="center"/>
    </xf>
    <xf numFmtId="4" fontId="0" fillId="9" borderId="16" xfId="0" applyNumberFormat="1" applyFill="1" applyBorder="1" applyAlignment="1">
      <alignment horizontal="center" vertical="center"/>
    </xf>
    <xf numFmtId="4" fontId="6" fillId="12" borderId="31" xfId="0" applyNumberFormat="1" applyFont="1" applyFill="1" applyBorder="1" applyAlignment="1">
      <alignment horizontal="center" vertical="center"/>
    </xf>
    <xf numFmtId="43" fontId="4" fillId="9" borderId="33" xfId="1" applyFont="1" applyFill="1" applyBorder="1" applyAlignment="1"/>
    <xf numFmtId="0" fontId="0" fillId="9" borderId="14" xfId="0" applyFill="1" applyBorder="1" applyAlignment="1">
      <alignment horizontal="center" vertical="center"/>
    </xf>
    <xf numFmtId="4" fontId="4" fillId="9" borderId="31" xfId="0" applyNumberFormat="1" applyFont="1" applyFill="1" applyBorder="1" applyAlignment="1"/>
    <xf numFmtId="43" fontId="4" fillId="9" borderId="34" xfId="1" applyFont="1" applyFill="1" applyBorder="1" applyAlignment="1"/>
    <xf numFmtId="43" fontId="4" fillId="9" borderId="35" xfId="1" applyFont="1" applyFill="1" applyBorder="1" applyAlignment="1"/>
    <xf numFmtId="4" fontId="4" fillId="9" borderId="33" xfId="0" applyNumberFormat="1" applyFont="1" applyFill="1" applyBorder="1" applyAlignment="1"/>
    <xf numFmtId="4" fontId="4" fillId="9" borderId="34" xfId="0" applyNumberFormat="1" applyFont="1" applyFill="1" applyBorder="1" applyAlignment="1"/>
    <xf numFmtId="0" fontId="0" fillId="9" borderId="0" xfId="0" applyFill="1" applyAlignment="1">
      <alignment horizontal="center"/>
    </xf>
    <xf numFmtId="0" fontId="0" fillId="0" borderId="1" xfId="0" applyFont="1" applyBorder="1"/>
    <xf numFmtId="166" fontId="9" fillId="3" borderId="17" xfId="0" applyNumberFormat="1" applyFont="1" applyFill="1" applyBorder="1"/>
    <xf numFmtId="166" fontId="9" fillId="3" borderId="18" xfId="0" applyNumberFormat="1" applyFont="1" applyFill="1" applyBorder="1"/>
    <xf numFmtId="49" fontId="9" fillId="3" borderId="17" xfId="0" applyNumberFormat="1" applyFont="1" applyFill="1" applyBorder="1"/>
    <xf numFmtId="3" fontId="9" fillId="3" borderId="17" xfId="0" applyNumberFormat="1" applyFont="1" applyFill="1" applyBorder="1"/>
    <xf numFmtId="4" fontId="9" fillId="3" borderId="17" xfId="0" applyNumberFormat="1" applyFont="1" applyFill="1" applyBorder="1"/>
    <xf numFmtId="164" fontId="0" fillId="14" borderId="0" xfId="0" applyNumberFormat="1" applyFill="1"/>
    <xf numFmtId="3" fontId="0" fillId="14" borderId="0" xfId="0" applyNumberFormat="1" applyFill="1"/>
    <xf numFmtId="14" fontId="0" fillId="14" borderId="0" xfId="0" applyNumberFormat="1" applyFill="1"/>
    <xf numFmtId="0" fontId="0" fillId="14" borderId="0" xfId="0" applyFill="1"/>
    <xf numFmtId="0" fontId="0" fillId="9" borderId="0" xfId="0" applyFill="1" applyAlignment="1">
      <alignment horizontal="center"/>
    </xf>
    <xf numFmtId="0" fontId="5" fillId="9" borderId="23" xfId="0" applyFont="1" applyFill="1" applyBorder="1" applyAlignment="1">
      <alignment horizontal="center"/>
    </xf>
    <xf numFmtId="0" fontId="5" fillId="9" borderId="24" xfId="0" applyFont="1" applyFill="1" applyBorder="1" applyAlignment="1">
      <alignment horizontal="center"/>
    </xf>
    <xf numFmtId="0" fontId="5" fillId="9" borderId="25" xfId="0" applyFont="1" applyFill="1" applyBorder="1" applyAlignment="1">
      <alignment horizontal="center"/>
    </xf>
    <xf numFmtId="0" fontId="0" fillId="9" borderId="23" xfId="0" applyFill="1" applyBorder="1" applyAlignment="1">
      <alignment horizontal="center"/>
    </xf>
    <xf numFmtId="0" fontId="0" fillId="9" borderId="24" xfId="0" applyFill="1" applyBorder="1" applyAlignment="1">
      <alignment horizontal="center"/>
    </xf>
    <xf numFmtId="0" fontId="0" fillId="9" borderId="25" xfId="0" applyFill="1" applyBorder="1" applyAlignment="1">
      <alignment horizontal="center"/>
    </xf>
    <xf numFmtId="0" fontId="10" fillId="9" borderId="54" xfId="0" applyFont="1" applyFill="1" applyBorder="1" applyAlignment="1">
      <alignment horizontal="center" vertical="center"/>
    </xf>
    <xf numFmtId="0" fontId="10" fillId="9" borderId="55" xfId="0" applyFont="1" applyFill="1" applyBorder="1" applyAlignment="1">
      <alignment horizontal="center" vertical="center"/>
    </xf>
    <xf numFmtId="0" fontId="5" fillId="6" borderId="54" xfId="0" applyFont="1" applyFill="1" applyBorder="1" applyAlignment="1">
      <alignment horizontal="center" vertical="center"/>
    </xf>
    <xf numFmtId="0" fontId="5" fillId="6" borderId="55" xfId="0" applyFont="1" applyFill="1" applyBorder="1" applyAlignment="1">
      <alignment horizontal="center" vertical="center"/>
    </xf>
  </cellXfs>
  <cellStyles count="2">
    <cellStyle name="Milliers" xfId="1" builtinId="3"/>
    <cellStyle name="Normal" xfId="0" builtinId="0"/>
  </cellStyles>
  <dxfs count="372">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ill>
        <patternFill patternType="gray0625">
          <fgColor indexed="64"/>
          <bgColor indexed="65"/>
        </patternFill>
      </fill>
    </dxf>
    <dxf>
      <fill>
        <patternFill patternType="gray0625">
          <fgColor indexed="64"/>
          <bgColor indexed="65"/>
        </patternFill>
      </fill>
    </dxf>
    <dxf>
      <fill>
        <patternFill patternType="gray0625">
          <fgColor indexed="64"/>
          <bgColor indexed="65"/>
        </patternFill>
      </fill>
    </dxf>
    <dxf>
      <fill>
        <patternFill patternType="gray0625">
          <fgColor indexed="64"/>
          <bgColor indexed="65"/>
        </patternFill>
      </fill>
    </dxf>
    <dxf>
      <fill>
        <patternFill patternType="gray0625">
          <fgColor indexed="64"/>
          <bgColor indexed="65"/>
        </patternFill>
      </fill>
    </dxf>
    <dxf>
      <fill>
        <patternFill patternType="gray0625">
          <fgColor indexed="64"/>
          <bgColor indexed="65"/>
        </patternFill>
      </fill>
    </dxf>
    <dxf>
      <alignment horizontal="general" vertical="bottom" textRotation="0" wrapText="0" indent="0" justifyLastLine="0" shrinkToFit="0" readingOrder="0"/>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top style="thin">
          <color indexed="64"/>
        </top>
        <bottom style="thin">
          <color indexed="64"/>
        </bottom>
        <vertical style="thin">
          <color indexed="64"/>
        </vertical>
        <horizontal style="thin">
          <color indexed="64"/>
        </horizontal>
      </border>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3" formatCode="0%"/>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bottom" textRotation="0" wrapText="0" indent="1"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border diagonalUp="0" diagonalDown="0">
        <left style="thin">
          <color indexed="64"/>
        </left>
        <right style="thin">
          <color indexed="64"/>
        </right>
        <top/>
        <bottom/>
        <vertical style="thin">
          <color indexed="64"/>
        </vertical>
        <horizontal style="thin">
          <color indexed="64"/>
        </horizontal>
      </border>
    </dxf>
    <dxf>
      <numFmt numFmtId="1" formatCode="0"/>
    </dxf>
    <dxf>
      <numFmt numFmtId="0" formatCode="General"/>
    </dxf>
    <dxf>
      <numFmt numFmtId="0" formatCode="General"/>
    </dxf>
    <dxf>
      <numFmt numFmtId="0" formatCode="General"/>
    </dxf>
    <dxf>
      <numFmt numFmtId="4"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fill>
        <patternFill>
          <fgColor indexed="64"/>
          <bgColor theme="0"/>
        </patternFill>
      </fill>
      <border diagonalUp="0" diagonalDown="0" outline="0">
        <left style="thin">
          <color indexed="64"/>
        </left>
        <right style="thin">
          <color indexed="64"/>
        </right>
        <top style="thin">
          <color indexed="64"/>
        </top>
        <bottom style="thin">
          <color indexed="64"/>
        </bottom>
      </border>
    </dxf>
    <dxf>
      <numFmt numFmtId="0" formatCode="General"/>
      <fill>
        <patternFill>
          <fgColor indexed="64"/>
          <bgColor theme="0"/>
        </patternFill>
      </fill>
      <border diagonalUp="0" diagonalDown="0" outline="0">
        <left/>
        <right style="thin">
          <color indexed="64"/>
        </right>
        <top style="thin">
          <color indexed="64"/>
        </top>
        <bottom style="thin">
          <color indexed="64"/>
        </bottom>
      </border>
    </dxf>
    <dxf>
      <fill>
        <patternFill patternType="none">
          <fgColor indexed="64"/>
          <bgColor theme="0"/>
        </patternFill>
      </fill>
      <border diagonalUp="0" diagonalDown="0" outline="0">
        <left style="thin">
          <color indexed="64"/>
        </left>
        <right/>
        <top style="thin">
          <color indexed="64"/>
        </top>
        <bottom style="thin">
          <color indexed="64"/>
        </bottom>
      </border>
    </dxf>
    <dxf>
      <fill>
        <patternFill patternType="none">
          <fgColor indexed="64"/>
          <bgColor theme="0"/>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theme="0"/>
        </patternFill>
      </fill>
      <border diagonalUp="0" diagonalDown="0" outline="0">
        <left style="thin">
          <color indexed="64"/>
        </left>
        <right style="thin">
          <color indexed="64"/>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font>
        <b/>
        <i val="0"/>
        <strike val="0"/>
        <condense val="0"/>
        <extend val="0"/>
        <outline val="0"/>
        <shadow val="0"/>
        <u val="none"/>
        <vertAlign val="baseline"/>
        <sz val="8"/>
        <color indexed="63"/>
        <name val="Tahoma"/>
        <scheme val="none"/>
      </font>
      <numFmt numFmtId="30" formatCode="@"/>
      <fill>
        <patternFill patternType="solid">
          <fgColor indexed="64"/>
          <bgColor indexed="9"/>
        </patternFill>
      </fill>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colors>
    <mruColors>
      <color rgb="FFDCE6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3.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5.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76200</xdr:colOff>
          <xdr:row>1</xdr:row>
          <xdr:rowOff>68580</xdr:rowOff>
        </xdr:from>
        <xdr:to>
          <xdr:col>6</xdr:col>
          <xdr:colOff>548640</xdr:colOff>
          <xdr:row>3</xdr:row>
          <xdr:rowOff>0</xdr:rowOff>
        </xdr:to>
        <xdr:sp macro="" textlink="">
          <xdr:nvSpPr>
            <xdr:cNvPr id="3073" name="CheckBox1"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2</xdr:col>
      <xdr:colOff>421342</xdr:colOff>
      <xdr:row>367</xdr:row>
      <xdr:rowOff>62754</xdr:rowOff>
    </xdr:from>
    <xdr:ext cx="14576611" cy="953466"/>
    <xdr:sp macro="" textlink="">
      <xdr:nvSpPr>
        <xdr:cNvPr id="2" name="ZoneTexte 1"/>
        <xdr:cNvSpPr txBox="1"/>
      </xdr:nvSpPr>
      <xdr:spPr>
        <a:xfrm>
          <a:off x="654424" y="5477436"/>
          <a:ext cx="14576611" cy="953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marL="0" marR="0" lvl="0" indent="0" defTabSz="914400" eaLnBrk="1" fontAlgn="auto" latinLnBrk="0" hangingPunct="1">
            <a:lnSpc>
              <a:spcPct val="100000"/>
            </a:lnSpc>
            <a:spcBef>
              <a:spcPts val="0"/>
            </a:spcBef>
            <a:spcAft>
              <a:spcPts val="0"/>
            </a:spcAft>
            <a:buClrTx/>
            <a:buSzTx/>
            <a:buFontTx/>
            <a:buNone/>
            <a:tabLst/>
            <a:defRPr/>
          </a:pPr>
          <a:r>
            <a:rPr lang="fr-FR" sz="1100">
              <a:solidFill>
                <a:schemeClr val="tx1"/>
              </a:solidFill>
              <a:effectLst/>
              <a:latin typeface="+mn-lt"/>
              <a:ea typeface="+mn-ea"/>
              <a:cs typeface="+mn-cs"/>
            </a:rPr>
            <a:t>j'ai une feuille "recap mensuel" c'est la dernière feuille du fichier que je vais dupliquer x fois (tout dépendra de l'activité). Sur cette feuille je vais insérer manuellement des données sur les cellules S12 et X12, une fois le mois terminé je vais la dupliquer (comme vous pouvez voir en haut à gauche j'ai mis un bouton pour ajouter une nouvelle feuille). Je souhaiterai que sur ma feuille recap général dans les cellules S12 et X12 additionnent automatiquement la feuille recap mensuel + les autres feuilles dupliquées sur les cellules S12 et X12.</a:t>
          </a:r>
          <a:br>
            <a:rPr lang="fr-FR" sz="1100">
              <a:solidFill>
                <a:schemeClr val="tx1"/>
              </a:solidFill>
              <a:effectLst/>
              <a:latin typeface="+mn-lt"/>
              <a:ea typeface="+mn-ea"/>
              <a:cs typeface="+mn-cs"/>
            </a:rPr>
          </a:br>
          <a:r>
            <a:rPr lang="fr-FR" sz="1100">
              <a:solidFill>
                <a:schemeClr val="tx1"/>
              </a:solidFill>
              <a:effectLst/>
              <a:latin typeface="+mn-lt"/>
              <a:ea typeface="+mn-ea"/>
              <a:cs typeface="+mn-cs"/>
            </a:rPr>
            <a:t>Pour information les onglets changeront de noms pendant l'utilisation.</a:t>
          </a:r>
          <a:endParaRPr lang="fr-FR">
            <a:effectLst/>
          </a:endParaRPr>
        </a:p>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144780</xdr:colOff>
          <xdr:row>1</xdr:row>
          <xdr:rowOff>7620</xdr:rowOff>
        </xdr:from>
        <xdr:to>
          <xdr:col>6</xdr:col>
          <xdr:colOff>419100</xdr:colOff>
          <xdr:row>2</xdr:row>
          <xdr:rowOff>129540</xdr:rowOff>
        </xdr:to>
        <xdr:sp macro="" textlink="">
          <xdr:nvSpPr>
            <xdr:cNvPr id="5121" name="CheckBox1" hidden="1">
              <a:extLst>
                <a:ext uri="{63B3BB69-23CF-44E3-9099-C40C66FF867C}">
                  <a14:compatExt spid="_x0000_s51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45720</xdr:colOff>
          <xdr:row>3</xdr:row>
          <xdr:rowOff>106680</xdr:rowOff>
        </xdr:from>
        <xdr:to>
          <xdr:col>3</xdr:col>
          <xdr:colOff>647700</xdr:colOff>
          <xdr:row>5</xdr:row>
          <xdr:rowOff>121920</xdr:rowOff>
        </xdr:to>
        <xdr:sp macro="" textlink="">
          <xdr:nvSpPr>
            <xdr:cNvPr id="5122" name="CommandButton1" hidden="1">
              <a:extLst>
                <a:ext uri="{63B3BB69-23CF-44E3-9099-C40C66FF867C}">
                  <a14:compatExt spid="_x0000_s51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4</xdr:col>
      <xdr:colOff>663390</xdr:colOff>
      <xdr:row>366</xdr:row>
      <xdr:rowOff>134470</xdr:rowOff>
    </xdr:from>
    <xdr:ext cx="12532657" cy="781240"/>
    <xdr:sp macro="" textlink="">
      <xdr:nvSpPr>
        <xdr:cNvPr id="2" name="ZoneTexte 1"/>
        <xdr:cNvSpPr txBox="1"/>
      </xdr:nvSpPr>
      <xdr:spPr>
        <a:xfrm>
          <a:off x="2590802" y="5369858"/>
          <a:ext cx="12532657"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j'ai une feuille "recap mensuel" c'est la dernière feuille du fichier que je vais dupliquer x fois (tout dépendra de l'activité). Sur cette feuille je vais insérer manuellement des données sur les cellules S12 et X12, une fois le mois terminé je vais la dupliquer (comme vous pouvez voir en haut à gauche j'ai mis un bouton pour ajouter une nouvelle feuille). Je souhaiterai que sur ma feuille recap général dans les cellules S12 et X12 additionnent automatiquement la feuille recap mensuel + les autres feuilles dupliquées sur les cellules S12 et X12.</a:t>
          </a:r>
          <a:br>
            <a:rPr lang="fr-FR"/>
          </a:br>
          <a:r>
            <a:rPr lang="fr-FR"/>
            <a:t>Pour information les onglets changeront de noms pendant l'utilisation.</a:t>
          </a:r>
          <a:endParaRPr lang="fr-FR" sz="1100"/>
        </a:p>
      </xdr:txBody>
    </xdr:sp>
    <xdr:clientData/>
  </xdr:one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144780</xdr:colOff>
          <xdr:row>1</xdr:row>
          <xdr:rowOff>7620</xdr:rowOff>
        </xdr:from>
        <xdr:to>
          <xdr:col>6</xdr:col>
          <xdr:colOff>495300</xdr:colOff>
          <xdr:row>2</xdr:row>
          <xdr:rowOff>121920</xdr:rowOff>
        </xdr:to>
        <xdr:sp macro="" textlink="">
          <xdr:nvSpPr>
            <xdr:cNvPr id="11265" name="CheckBox1" hidden="1">
              <a:extLst>
                <a:ext uri="{63B3BB69-23CF-44E3-9099-C40C66FF867C}">
                  <a14:compatExt spid="_x0000_s1126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45720</xdr:colOff>
          <xdr:row>3</xdr:row>
          <xdr:rowOff>106680</xdr:rowOff>
        </xdr:from>
        <xdr:to>
          <xdr:col>3</xdr:col>
          <xdr:colOff>647700</xdr:colOff>
          <xdr:row>5</xdr:row>
          <xdr:rowOff>121920</xdr:rowOff>
        </xdr:to>
        <xdr:sp macro="" textlink="">
          <xdr:nvSpPr>
            <xdr:cNvPr id="11266" name="CommandButton1" hidden="1">
              <a:extLst>
                <a:ext uri="{63B3BB69-23CF-44E3-9099-C40C66FF867C}">
                  <a14:compatExt spid="_x0000_s1126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4</xdr:col>
      <xdr:colOff>663390</xdr:colOff>
      <xdr:row>366</xdr:row>
      <xdr:rowOff>134470</xdr:rowOff>
    </xdr:from>
    <xdr:ext cx="12532657" cy="781240"/>
    <xdr:sp macro="" textlink="">
      <xdr:nvSpPr>
        <xdr:cNvPr id="4" name="ZoneTexte 3"/>
        <xdr:cNvSpPr txBox="1"/>
      </xdr:nvSpPr>
      <xdr:spPr>
        <a:xfrm>
          <a:off x="2591250" y="5460850"/>
          <a:ext cx="12532657"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j'ai une feuille "recap mensuel" c'est la dernière feuille du fichier que je vais dupliquer x fois (tout dépendra de l'activité). Sur cette feuille je vais insérer manuellement des données sur les cellules S12 et X12, une fois le mois terminé je vais la dupliquer (comme vous pouvez voir en haut à gauche j'ai mis un bouton pour ajouter une nouvelle feuille). Je souhaiterai que sur ma feuille recap général dans les cellules S12 et X12 additionnent automatiquement la feuille recap mensuel + les autres feuilles dupliquées sur les cellules S12 et X12.</a:t>
          </a:r>
          <a:br>
            <a:rPr lang="fr-FR"/>
          </a:br>
          <a:r>
            <a:rPr lang="fr-FR"/>
            <a:t>Pour information les onglets changeront de noms pendant l'utilisation.</a:t>
          </a:r>
          <a:endParaRPr lang="fr-FR" sz="1100"/>
        </a:p>
      </xdr:txBody>
    </xdr:sp>
    <xdr:clientData/>
  </xdr:oneCellAnchor>
</xdr:wsDr>
</file>

<file path=xl/tables/table1.xml><?xml version="1.0" encoding="utf-8"?>
<table xmlns="http://schemas.openxmlformats.org/spreadsheetml/2006/main" id="1" name="Tableau1" displayName="Tableau1" ref="B3:Z13" totalsRowShown="0" headerRowDxfId="371" headerRowBorderDxfId="370" tableBorderDxfId="369" totalsRowBorderDxfId="368">
  <autoFilter ref="B3:Z13"/>
  <tableColumns count="25">
    <tableColumn id="1" name="Société" dataDxfId="367"/>
    <tableColumn id="2" name="Période" dataDxfId="366"/>
    <tableColumn id="3" name="Colonne1" dataDxfId="365"/>
    <tableColumn id="4" name="Agence" dataDxfId="364"/>
    <tableColumn id="5" name="Chantier" dataDxfId="363"/>
    <tableColumn id="6" name="Statut" dataDxfId="362"/>
    <tableColumn id="7" name="Nom Chantier" dataDxfId="361"/>
    <tableColumn id="8" name="Matricule" dataDxfId="360"/>
    <tableColumn id="9" name="Nom" dataDxfId="359"/>
    <tableColumn id="10" name="Prénom" dataDxfId="358"/>
    <tableColumn id="11" name="Brut" dataDxfId="357"/>
    <tableColumn id="12" name="Indemnités" dataDxfId="356"/>
    <tableColumn id="13" name="Charges" dataDxfId="355"/>
    <tableColumn id="14" name="Provisions div" dataDxfId="354"/>
    <tableColumn id="15" name="Provisions RTT" dataDxfId="353"/>
    <tableColumn id="16" name="Total" dataDxfId="352"/>
    <tableColumn id="17" name="Heures/Jours" dataDxfId="351"/>
    <tableColumn id="18" name="Heures travaillées" dataDxfId="350"/>
    <tableColumn id="19" name="Colonne2" dataDxfId="349">
      <calculatedColumnFormula>IF(Tableau1[[#This Row],[Statut]]="","",IF(G4=$T$2,1,7))</calculatedColumnFormula>
    </tableColumn>
    <tableColumn id="20" name="Colonne3" dataDxfId="348">
      <calculatedColumnFormula>IF(Tableau1[[#This Row],[Heures travaillées]]="","",Tableau1[[#This Row],[Heures travaillées]]/Tableau1[[#This Row],[Colonne2]])</calculatedColumnFormula>
    </tableColumn>
    <tableColumn id="21" name="Colonne4" dataDxfId="347">
      <calculatedColumnFormula>IF(Tableau1[[#This Row],[Total]]="","",Tableau1[[#This Row],[Total]]/Tableau1[[#This Row],[Colonne3]])</calculatedColumnFormula>
    </tableColumn>
    <tableColumn id="22" name="mois" dataDxfId="346">
      <calculatedColumnFormula>RIGHT(Tableau1[[#This Row],[Période]],2)</calculatedColumnFormula>
    </tableColumn>
    <tableColumn id="23" name="année" dataDxfId="345">
      <calculatedColumnFormula>LEFT(Tableau1[[#This Row],[Période]],4)</calculatedColumnFormula>
    </tableColumn>
    <tableColumn id="24" name="statuts" dataDxfId="344">
      <calculatedColumnFormula>Tableau1[[#This Row],[Statut]]</calculatedColumnFormula>
    </tableColumn>
    <tableColumn id="25" name="Date" dataDxfId="343">
      <calculatedColumnFormula>IF(Tableau1[[#This Row],[Matricule]]="","",DATE(Tableau1[[#This Row],[année]],Tableau1[[#This Row],[mois]],1))</calculatedColumnFormula>
    </tableColumn>
  </tableColumns>
  <tableStyleInfo name="TableStyleLight8" showFirstColumn="0" showLastColumn="0" showRowStripes="1" showColumnStripes="0"/>
</table>
</file>

<file path=xl/tables/table2.xml><?xml version="1.0" encoding="utf-8"?>
<table xmlns="http://schemas.openxmlformats.org/spreadsheetml/2006/main" id="2" name="Tableau2" displayName="Tableau2" ref="B3:W9" totalsRowShown="0" headerRowDxfId="342" headerRowBorderDxfId="341" tableBorderDxfId="340" totalsRowBorderDxfId="339">
  <autoFilter ref="B3:W9"/>
  <tableColumns count="22">
    <tableColumn id="1" name="Désignation" dataDxfId="338"/>
    <tableColumn id="2" name="Colonne2" dataDxfId="337"/>
    <tableColumn id="3" name="Colonne3" dataDxfId="336"/>
    <tableColumn id="4" name="Colonne4" dataDxfId="335"/>
    <tableColumn id="5" name="Colonne5" dataDxfId="334"/>
    <tableColumn id="6" name="Colonne6" dataDxfId="333"/>
    <tableColumn id="7" name="Colonne7" dataDxfId="332"/>
    <tableColumn id="8" name="Colonne8" dataDxfId="331"/>
    <tableColumn id="9" name="Colonne9" dataDxfId="330"/>
    <tableColumn id="10" name="Colonne10" dataDxfId="329"/>
    <tableColumn id="11" name="Colonne11" dataDxfId="328"/>
    <tableColumn id="12" name="Colonne12" dataDxfId="327"/>
    <tableColumn id="13" name="Colonne13" dataDxfId="326"/>
    <tableColumn id="14" name="Colonne14" dataDxfId="325"/>
    <tableColumn id="15" name="Colonne15" dataDxfId="324"/>
    <tableColumn id="16" name="Colonne16" dataDxfId="323"/>
    <tableColumn id="17" name="Colonne17" dataDxfId="322"/>
    <tableColumn id="18" name="Colonne18" dataDxfId="321"/>
    <tableColumn id="19" name="Colonne19" dataDxfId="320"/>
    <tableColumn id="20" name="Colonne20" dataDxfId="319"/>
    <tableColumn id="21" name="Colonne21" dataDxfId="318"/>
    <tableColumn id="22" name="Colonne22" dataDxfId="317">
      <calculatedColumnFormula>MID(Tableau2[[#This Row],[Désignation]],11,100)</calculatedColumnFormula>
    </tableColumn>
  </tableColumns>
  <tableStyleInfo name="TableStyleLight8" showFirstColumn="0" showLastColumn="0" showRowStripes="1" showColumnStripes="0"/>
</table>
</file>

<file path=xl/tables/table3.xml><?xml version="1.0" encoding="utf-8"?>
<table xmlns="http://schemas.openxmlformats.org/spreadsheetml/2006/main" id="3" name="Tableau3" displayName="Tableau3" ref="B3:G1000" totalsRowShown="0">
  <autoFilter ref="B3:G1000"/>
  <tableColumns count="6">
    <tableColumn id="1" name="Imputation chantier"/>
    <tableColumn id="2" name="Colonne1"/>
    <tableColumn id="3" name="Nom, prénom" dataDxfId="316"/>
    <tableColumn id="4" name="Colonne2"/>
    <tableColumn id="5" name="Montant"/>
    <tableColumn id="6" name="Date" dataDxfId="315"/>
  </tableColumns>
  <tableStyleInfo name="TableStyleLight8" showFirstColumn="0" showLastColumn="0" showRowStripes="1" showColumnStripes="0"/>
</table>
</file>

<file path=xl/tables/table4.xml><?xml version="1.0" encoding="utf-8"?>
<table xmlns="http://schemas.openxmlformats.org/spreadsheetml/2006/main" id="4" name="Tableau4" displayName="Tableau4" ref="B3:W10" totalsRowShown="0">
  <autoFilter ref="B3:W10"/>
  <tableColumns count="22">
    <tableColumn id="1" name="Date heure"/>
    <tableColumn id="2" name="Jour"/>
    <tableColumn id="3" name="Soc."/>
    <tableColumn id="4" name="Type carte"/>
    <tableColumn id="5" name="N° carte"/>
    <tableColumn id="6" name="Détenteur carte"/>
    <tableColumn id="7" name="Véhicule carte ou Hors parc"/>
    <tableColumn id="8" name="Station/lieu"/>
    <tableColumn id="9" name="Produit"/>
    <tableColumn id="10" name="Rubrique"/>
    <tableColumn id="11" name="km saisi"/>
    <tableColumn id="12" name="Litrage"/>
    <tableColumn id="13" name="Montant"/>
    <tableColumn id="14" name="Societe"/>
    <tableColumn id="15" name="Agence"/>
    <tableColumn id="16" name="Secteur"/>
    <tableColumn id="17" name="Chantier"/>
    <tableColumn id="18" name="Colonne1" dataDxfId="314"/>
    <tableColumn id="19" name="Colonne2" dataDxfId="313"/>
    <tableColumn id="20" name="Colonne3" dataDxfId="312"/>
    <tableColumn id="21" name="Colonne4" dataDxfId="311"/>
    <tableColumn id="23" name="colonne5" dataDxfId="31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3.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ntrol" Target="../activeX/activeX3.xml"/><Relationship Id="rId5" Type="http://schemas.openxmlformats.org/officeDocument/2006/relationships/image" Target="../media/image2.emf"/><Relationship Id="rId4" Type="http://schemas.openxmlformats.org/officeDocument/2006/relationships/control" Target="../activeX/activeX2.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3.vml"/><Relationship Id="rId7" Type="http://schemas.openxmlformats.org/officeDocument/2006/relationships/image" Target="../media/image5.emf"/><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ontrol" Target="../activeX/activeX5.xml"/><Relationship Id="rId5" Type="http://schemas.openxmlformats.org/officeDocument/2006/relationships/image" Target="../media/image4.emf"/><Relationship Id="rId4" Type="http://schemas.openxmlformats.org/officeDocument/2006/relationships/control" Target="../activeX/activeX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B13"/>
  <sheetViews>
    <sheetView workbookViewId="0">
      <selection activeCell="I5" sqref="I5"/>
    </sheetView>
  </sheetViews>
  <sheetFormatPr baseColWidth="10" defaultRowHeight="14.4" x14ac:dyDescent="0.3"/>
  <cols>
    <col min="1" max="1" width="0.5546875" customWidth="1"/>
    <col min="8" max="8" width="16.109375" customWidth="1"/>
    <col min="11" max="15" width="11.5546875" customWidth="1"/>
    <col min="16" max="16" width="11.5546875" style="14" customWidth="1"/>
    <col min="17" max="19" width="11.5546875" style="24" customWidth="1"/>
    <col min="20" max="20" width="11.44140625" style="24" customWidth="1"/>
    <col min="21" max="21" width="11.44140625" style="24"/>
  </cols>
  <sheetData>
    <row r="1" spans="2:28" ht="3" customHeight="1" x14ac:dyDescent="0.3">
      <c r="P1"/>
    </row>
    <row r="2" spans="2:28" x14ac:dyDescent="0.3">
      <c r="P2"/>
      <c r="T2" s="24" t="s">
        <v>28</v>
      </c>
    </row>
    <row r="3" spans="2:28" x14ac:dyDescent="0.3">
      <c r="B3" s="1" t="s">
        <v>0</v>
      </c>
      <c r="C3" s="2" t="s">
        <v>1</v>
      </c>
      <c r="D3" s="2" t="s">
        <v>2</v>
      </c>
      <c r="E3" s="2" t="s">
        <v>3</v>
      </c>
      <c r="F3" s="2" t="s">
        <v>4</v>
      </c>
      <c r="G3" s="2" t="s">
        <v>5</v>
      </c>
      <c r="H3" s="2" t="s">
        <v>6</v>
      </c>
      <c r="I3" s="2" t="s">
        <v>7</v>
      </c>
      <c r="J3" s="2" t="s">
        <v>8</v>
      </c>
      <c r="K3" s="2" t="s">
        <v>9</v>
      </c>
      <c r="L3" s="2" t="s">
        <v>10</v>
      </c>
      <c r="M3" s="2" t="s">
        <v>11</v>
      </c>
      <c r="N3" s="2" t="s">
        <v>12</v>
      </c>
      <c r="O3" s="2" t="s">
        <v>13</v>
      </c>
      <c r="P3" s="2" t="s">
        <v>14</v>
      </c>
      <c r="Q3" s="142" t="s">
        <v>15</v>
      </c>
      <c r="R3" s="142" t="s">
        <v>16</v>
      </c>
      <c r="S3" s="23" t="s">
        <v>17</v>
      </c>
      <c r="T3" s="142" t="s">
        <v>18</v>
      </c>
      <c r="U3" s="142" t="s">
        <v>19</v>
      </c>
      <c r="V3" s="2" t="s">
        <v>20</v>
      </c>
      <c r="W3" s="2" t="s">
        <v>119</v>
      </c>
      <c r="X3" s="2" t="s">
        <v>120</v>
      </c>
      <c r="Y3" s="2" t="s">
        <v>121</v>
      </c>
      <c r="Z3" s="2" t="s">
        <v>42</v>
      </c>
      <c r="AB3" s="13">
        <v>42614</v>
      </c>
    </row>
    <row r="4" spans="2:28" ht="6" customHeight="1" x14ac:dyDescent="0.3">
      <c r="B4" s="7"/>
      <c r="C4" s="8"/>
      <c r="D4" s="8"/>
      <c r="E4" s="8"/>
      <c r="F4" t="str">
        <f>F5</f>
        <v>SERQUEUX - GISORS</v>
      </c>
      <c r="G4" s="8"/>
      <c r="H4" s="8"/>
      <c r="I4" s="8"/>
      <c r="J4" s="8"/>
      <c r="K4" s="8"/>
      <c r="L4" s="8"/>
      <c r="M4" s="8"/>
      <c r="N4" s="8"/>
      <c r="O4" s="8"/>
      <c r="P4" s="8"/>
      <c r="Q4" s="143"/>
      <c r="R4" s="143"/>
      <c r="S4" s="144"/>
      <c r="T4" s="145" t="str">
        <f>IF(Tableau1[[#This Row],[Statut]]="","",IF(G4=$T$2,1,7))</f>
        <v/>
      </c>
      <c r="U4" s="145" t="str">
        <f>IF(Tableau1[[#This Row],[Heures travaillées]]="","",Tableau1[[#This Row],[Heures travaillées]]/Tableau1[[#This Row],[Colonne2]])</f>
        <v/>
      </c>
      <c r="V4" s="10" t="str">
        <f>IF(Tableau1[[#This Row],[Total]]="","",Tableau1[[#This Row],[Total]]/Tableau1[[#This Row],[Colonne3]])</f>
        <v/>
      </c>
      <c r="W4" t="str">
        <f>RIGHT(Tableau1[[#This Row],[Période]],2)</f>
        <v/>
      </c>
      <c r="X4" t="str">
        <f>LEFT(Tableau1[[#This Row],[Période]],4)</f>
        <v/>
      </c>
      <c r="Y4">
        <f>Tableau1[[#This Row],[Statut]]</f>
        <v>0</v>
      </c>
      <c r="Z4" s="12" t="str">
        <f>IF(Tableau1[[#This Row],[Matricule]]="","",DATE(Tableau1[[#This Row],[année]],Tableau1[[#This Row],[mois]],1))</f>
        <v/>
      </c>
    </row>
    <row r="5" spans="2:28" x14ac:dyDescent="0.3">
      <c r="B5" s="3"/>
      <c r="C5" s="4">
        <v>201608</v>
      </c>
      <c r="D5" s="4"/>
      <c r="E5" s="4" t="s">
        <v>24</v>
      </c>
      <c r="F5" s="4" t="s">
        <v>140</v>
      </c>
      <c r="G5" s="4" t="s">
        <v>26</v>
      </c>
      <c r="H5" s="4" t="s">
        <v>140</v>
      </c>
      <c r="I5" s="4">
        <v>3128</v>
      </c>
      <c r="J5" s="4" t="s">
        <v>141</v>
      </c>
      <c r="K5" s="4" t="s">
        <v>142</v>
      </c>
      <c r="L5" s="4">
        <v>1584</v>
      </c>
      <c r="M5" s="4">
        <v>100</v>
      </c>
      <c r="N5" s="4">
        <v>200</v>
      </c>
      <c r="O5" s="4">
        <v>300</v>
      </c>
      <c r="P5" s="4">
        <v>400</v>
      </c>
      <c r="Q5" s="36">
        <v>2584</v>
      </c>
      <c r="R5" s="36">
        <v>121.5</v>
      </c>
      <c r="S5" s="37">
        <v>105</v>
      </c>
      <c r="T5" s="146">
        <f>IF(Tableau1[[#This Row],[Statut]]="","",IF(G5=$T$2,1,7))</f>
        <v>7</v>
      </c>
      <c r="U5" s="146">
        <f>IF(Tableau1[[#This Row],[Heures travaillées]]="","",Tableau1[[#This Row],[Heures travaillées]]/Tableau1[[#This Row],[Colonne2]])</f>
        <v>15</v>
      </c>
      <c r="V5" s="63">
        <f>IF(Tableau1[[#This Row],[Total]]="","",Tableau1[[#This Row],[Total]]/Tableau1[[#This Row],[Colonne3]])</f>
        <v>172.26666666666668</v>
      </c>
      <c r="W5" s="64" t="str">
        <f>RIGHT(Tableau1[[#This Row],[Période]],2)</f>
        <v>08</v>
      </c>
      <c r="X5" s="62" t="str">
        <f>LEFT(Tableau1[[#This Row],[Période]],4)</f>
        <v>2016</v>
      </c>
      <c r="Y5" s="64" t="str">
        <f>Tableau1[[#This Row],[Statut]]</f>
        <v>Cadre</v>
      </c>
      <c r="Z5" s="65">
        <f>IF(Tableau1[[#This Row],[Matricule]]="","",DATE(Tableau1[[#This Row],[année]],Tableau1[[#This Row],[mois]],1))</f>
        <v>42583</v>
      </c>
      <c r="AB5">
        <f>SUMIF(Z5:Z13,AB3,Q5:Q13)</f>
        <v>2900</v>
      </c>
    </row>
    <row r="6" spans="2:28" x14ac:dyDescent="0.3">
      <c r="B6" s="3"/>
      <c r="C6" s="4">
        <v>201612</v>
      </c>
      <c r="D6" s="4"/>
      <c r="E6" s="4" t="s">
        <v>24</v>
      </c>
      <c r="F6" s="4" t="s">
        <v>140</v>
      </c>
      <c r="G6" s="4" t="s">
        <v>26</v>
      </c>
      <c r="H6" s="4" t="s">
        <v>140</v>
      </c>
      <c r="I6" s="4">
        <v>3128</v>
      </c>
      <c r="J6" s="4" t="s">
        <v>141</v>
      </c>
      <c r="K6" s="4" t="s">
        <v>142</v>
      </c>
      <c r="L6" s="4">
        <v>1584</v>
      </c>
      <c r="M6" s="4">
        <v>100</v>
      </c>
      <c r="N6" s="4">
        <v>200</v>
      </c>
      <c r="O6" s="4">
        <v>300</v>
      </c>
      <c r="P6" s="4">
        <v>400</v>
      </c>
      <c r="Q6" s="36">
        <v>2584</v>
      </c>
      <c r="R6" s="36">
        <v>119</v>
      </c>
      <c r="S6" s="37">
        <v>119</v>
      </c>
      <c r="T6" s="146">
        <f>IF(Tableau1[[#This Row],[Statut]]="","",IF(G6=$T$2,1,7))</f>
        <v>7</v>
      </c>
      <c r="U6" s="146">
        <f>IF(Tableau1[[#This Row],[Heures travaillées]]="","",Tableau1[[#This Row],[Heures travaillées]]/Tableau1[[#This Row],[Colonne2]])</f>
        <v>17</v>
      </c>
      <c r="V6" s="63">
        <f>IF(Tableau1[[#This Row],[Total]]="","",Tableau1[[#This Row],[Total]]/Tableau1[[#This Row],[Colonne3]])</f>
        <v>152</v>
      </c>
      <c r="W6" s="64" t="str">
        <f>RIGHT(Tableau1[[#This Row],[Période]],2)</f>
        <v>12</v>
      </c>
      <c r="X6" s="62" t="str">
        <f>LEFT(Tableau1[[#This Row],[Période]],4)</f>
        <v>2016</v>
      </c>
      <c r="Y6" s="64" t="str">
        <f>Tableau1[[#This Row],[Statut]]</f>
        <v>Cadre</v>
      </c>
      <c r="Z6" s="65">
        <f>IF(Tableau1[[#This Row],[Matricule]]="","",DATE(Tableau1[[#This Row],[année]],Tableau1[[#This Row],[mois]],1))</f>
        <v>42705</v>
      </c>
      <c r="AB6" s="11"/>
    </row>
    <row r="7" spans="2:28" x14ac:dyDescent="0.3">
      <c r="B7" s="3"/>
      <c r="C7" s="4">
        <v>201604</v>
      </c>
      <c r="D7" s="4"/>
      <c r="E7" s="4" t="s">
        <v>24</v>
      </c>
      <c r="F7" s="4" t="s">
        <v>140</v>
      </c>
      <c r="G7" s="4" t="s">
        <v>26</v>
      </c>
      <c r="H7" s="4" t="s">
        <v>140</v>
      </c>
      <c r="I7" s="4">
        <v>3128</v>
      </c>
      <c r="J7" s="4" t="s">
        <v>141</v>
      </c>
      <c r="K7" s="4" t="s">
        <v>142</v>
      </c>
      <c r="L7" s="4">
        <v>2541</v>
      </c>
      <c r="M7" s="4">
        <v>100</v>
      </c>
      <c r="N7" s="4">
        <v>200</v>
      </c>
      <c r="O7" s="4">
        <v>300</v>
      </c>
      <c r="P7" s="4">
        <v>400</v>
      </c>
      <c r="Q7" s="36">
        <v>3541</v>
      </c>
      <c r="R7" s="36">
        <v>158</v>
      </c>
      <c r="S7" s="37">
        <v>126</v>
      </c>
      <c r="T7" s="146">
        <f>IF(Tableau1[[#This Row],[Statut]]="","",IF(G7=$T$2,1,7))</f>
        <v>7</v>
      </c>
      <c r="U7" s="146">
        <f>IF(Tableau1[[#This Row],[Heures travaillées]]="","",Tableau1[[#This Row],[Heures travaillées]]/Tableau1[[#This Row],[Colonne2]])</f>
        <v>18</v>
      </c>
      <c r="V7" s="63">
        <f>IF(Tableau1[[#This Row],[Total]]="","",Tableau1[[#This Row],[Total]]/Tableau1[[#This Row],[Colonne3]])</f>
        <v>196.72222222222223</v>
      </c>
      <c r="W7" s="64" t="str">
        <f>RIGHT(Tableau1[[#This Row],[Période]],2)</f>
        <v>04</v>
      </c>
      <c r="X7" s="62" t="str">
        <f>LEFT(Tableau1[[#This Row],[Période]],4)</f>
        <v>2016</v>
      </c>
      <c r="Y7" s="64" t="str">
        <f>Tableau1[[#This Row],[Statut]]</f>
        <v>Cadre</v>
      </c>
      <c r="Z7" s="65">
        <f>IF(Tableau1[[#This Row],[Matricule]]="","",DATE(Tableau1[[#This Row],[année]],Tableau1[[#This Row],[mois]],1))</f>
        <v>42461</v>
      </c>
      <c r="AB7" s="11"/>
    </row>
    <row r="8" spans="2:28" x14ac:dyDescent="0.3">
      <c r="B8" s="3"/>
      <c r="C8" s="4">
        <v>201605</v>
      </c>
      <c r="D8" s="4"/>
      <c r="E8" s="4" t="s">
        <v>24</v>
      </c>
      <c r="F8" s="4" t="s">
        <v>140</v>
      </c>
      <c r="G8" s="4" t="s">
        <v>26</v>
      </c>
      <c r="H8" s="4" t="s">
        <v>140</v>
      </c>
      <c r="I8" s="4">
        <v>3128</v>
      </c>
      <c r="J8" s="4" t="s">
        <v>141</v>
      </c>
      <c r="K8" s="4" t="s">
        <v>142</v>
      </c>
      <c r="L8" s="4">
        <v>2960</v>
      </c>
      <c r="M8" s="4">
        <v>100</v>
      </c>
      <c r="N8" s="4">
        <v>200</v>
      </c>
      <c r="O8" s="4">
        <v>300</v>
      </c>
      <c r="P8" s="4">
        <v>400</v>
      </c>
      <c r="Q8" s="36">
        <v>3960</v>
      </c>
      <c r="R8" s="36">
        <v>160</v>
      </c>
      <c r="S8" s="37">
        <v>133</v>
      </c>
      <c r="T8" s="146">
        <f>IF(Tableau1[[#This Row],[Statut]]="","",IF(G8=$T$2,1,7))</f>
        <v>7</v>
      </c>
      <c r="U8" s="146">
        <f>IF(Tableau1[[#This Row],[Heures travaillées]]="","",Tableau1[[#This Row],[Heures travaillées]]/Tableau1[[#This Row],[Colonne2]])</f>
        <v>19</v>
      </c>
      <c r="V8" s="63">
        <f>IF(Tableau1[[#This Row],[Total]]="","",Tableau1[[#This Row],[Total]]/Tableau1[[#This Row],[Colonne3]])</f>
        <v>208.42105263157896</v>
      </c>
      <c r="W8" s="64" t="str">
        <f>RIGHT(Tableau1[[#This Row],[Période]],2)</f>
        <v>05</v>
      </c>
      <c r="X8" s="62" t="str">
        <f>LEFT(Tableau1[[#This Row],[Période]],4)</f>
        <v>2016</v>
      </c>
      <c r="Y8" s="64" t="str">
        <f>Tableau1[[#This Row],[Statut]]</f>
        <v>Cadre</v>
      </c>
      <c r="Z8" s="65">
        <f>IF(Tableau1[[#This Row],[Matricule]]="","",DATE(Tableau1[[#This Row],[année]],Tableau1[[#This Row],[mois]],1))</f>
        <v>42491</v>
      </c>
      <c r="AB8" s="11"/>
    </row>
    <row r="9" spans="2:28" x14ac:dyDescent="0.3">
      <c r="B9" s="3"/>
      <c r="C9" s="4">
        <v>201609</v>
      </c>
      <c r="D9" s="4"/>
      <c r="E9" s="4" t="s">
        <v>24</v>
      </c>
      <c r="F9" s="4" t="s">
        <v>140</v>
      </c>
      <c r="G9" s="4" t="s">
        <v>26</v>
      </c>
      <c r="H9" s="4" t="s">
        <v>140</v>
      </c>
      <c r="I9" s="4">
        <v>3128</v>
      </c>
      <c r="J9" s="4" t="s">
        <v>141</v>
      </c>
      <c r="K9" s="4" t="s">
        <v>142</v>
      </c>
      <c r="L9" s="4">
        <v>1900</v>
      </c>
      <c r="M9" s="4">
        <v>100</v>
      </c>
      <c r="N9" s="4">
        <v>200</v>
      </c>
      <c r="O9" s="4">
        <v>300</v>
      </c>
      <c r="P9" s="4">
        <v>400</v>
      </c>
      <c r="Q9" s="36">
        <v>2900</v>
      </c>
      <c r="R9" s="36">
        <v>168</v>
      </c>
      <c r="S9" s="37">
        <v>140</v>
      </c>
      <c r="T9" s="146">
        <f>IF(Tableau1[[#This Row],[Statut]]="","",IF(G9=$T$2,1,7))</f>
        <v>7</v>
      </c>
      <c r="U9" s="146">
        <f>IF(Tableau1[[#This Row],[Heures travaillées]]="","",Tableau1[[#This Row],[Heures travaillées]]/Tableau1[[#This Row],[Colonne2]])</f>
        <v>20</v>
      </c>
      <c r="V9" s="63">
        <f>IF(Tableau1[[#This Row],[Total]]="","",Tableau1[[#This Row],[Total]]/Tableau1[[#This Row],[Colonne3]])</f>
        <v>145</v>
      </c>
      <c r="W9" s="64" t="str">
        <f>RIGHT(Tableau1[[#This Row],[Période]],2)</f>
        <v>09</v>
      </c>
      <c r="X9" s="62" t="str">
        <f>LEFT(Tableau1[[#This Row],[Période]],4)</f>
        <v>2016</v>
      </c>
      <c r="Y9" s="64" t="str">
        <f>Tableau1[[#This Row],[Statut]]</f>
        <v>Cadre</v>
      </c>
      <c r="Z9" s="65">
        <f>IF(Tableau1[[#This Row],[Matricule]]="","",DATE(Tableau1[[#This Row],[année]],Tableau1[[#This Row],[mois]],1))</f>
        <v>42614</v>
      </c>
      <c r="AB9" s="11"/>
    </row>
    <row r="10" spans="2:28" x14ac:dyDescent="0.3">
      <c r="B10" s="3"/>
      <c r="C10" s="4">
        <v>201607</v>
      </c>
      <c r="D10" s="4"/>
      <c r="E10" s="4" t="s">
        <v>24</v>
      </c>
      <c r="F10" s="4" t="s">
        <v>140</v>
      </c>
      <c r="G10" s="4" t="s">
        <v>26</v>
      </c>
      <c r="H10" s="4" t="s">
        <v>140</v>
      </c>
      <c r="I10" s="4">
        <v>3128</v>
      </c>
      <c r="J10" s="4" t="s">
        <v>141</v>
      </c>
      <c r="K10" s="4" t="s">
        <v>142</v>
      </c>
      <c r="L10" s="4">
        <v>1650</v>
      </c>
      <c r="M10" s="4">
        <v>100</v>
      </c>
      <c r="N10" s="4">
        <v>200</v>
      </c>
      <c r="O10" s="4">
        <v>300</v>
      </c>
      <c r="P10" s="4">
        <v>400</v>
      </c>
      <c r="Q10" s="36">
        <v>2650</v>
      </c>
      <c r="R10" s="36">
        <v>160.5</v>
      </c>
      <c r="S10" s="37">
        <v>133</v>
      </c>
      <c r="T10" s="146">
        <f>IF(Tableau1[[#This Row],[Statut]]="","",IF(G10=$T$2,1,7))</f>
        <v>7</v>
      </c>
      <c r="U10" s="146">
        <f>IF(Tableau1[[#This Row],[Heures travaillées]]="","",Tableau1[[#This Row],[Heures travaillées]]/Tableau1[[#This Row],[Colonne2]])</f>
        <v>19</v>
      </c>
      <c r="V10" s="63">
        <f>IF(Tableau1[[#This Row],[Total]]="","",Tableau1[[#This Row],[Total]]/Tableau1[[#This Row],[Colonne3]])</f>
        <v>139.47368421052633</v>
      </c>
      <c r="W10" s="64" t="str">
        <f>RIGHT(Tableau1[[#This Row],[Période]],2)</f>
        <v>07</v>
      </c>
      <c r="X10" s="62" t="str">
        <f>LEFT(Tableau1[[#This Row],[Période]],4)</f>
        <v>2016</v>
      </c>
      <c r="Y10" s="64" t="str">
        <f>Tableau1[[#This Row],[Statut]]</f>
        <v>Cadre</v>
      </c>
      <c r="Z10" s="65">
        <f>IF(Tableau1[[#This Row],[Matricule]]="","",DATE(Tableau1[[#This Row],[année]],Tableau1[[#This Row],[mois]],1))</f>
        <v>42552</v>
      </c>
      <c r="AB10" s="11"/>
    </row>
    <row r="11" spans="2:28" x14ac:dyDescent="0.3">
      <c r="B11" s="5"/>
      <c r="C11" s="6">
        <v>201610</v>
      </c>
      <c r="D11" s="6"/>
      <c r="E11" s="6" t="s">
        <v>24</v>
      </c>
      <c r="F11" s="4" t="s">
        <v>140</v>
      </c>
      <c r="G11" s="6" t="s">
        <v>26</v>
      </c>
      <c r="H11" s="4" t="s">
        <v>140</v>
      </c>
      <c r="I11" s="4">
        <v>3128</v>
      </c>
      <c r="J11" s="4" t="s">
        <v>141</v>
      </c>
      <c r="K11" s="4" t="s">
        <v>142</v>
      </c>
      <c r="L11" s="6">
        <v>2576</v>
      </c>
      <c r="M11" s="6">
        <v>100</v>
      </c>
      <c r="N11" s="6">
        <v>200</v>
      </c>
      <c r="O11" s="4">
        <v>300</v>
      </c>
      <c r="P11" s="4">
        <v>400</v>
      </c>
      <c r="Q11" s="36">
        <v>3576</v>
      </c>
      <c r="R11" s="27">
        <v>168</v>
      </c>
      <c r="S11" s="38">
        <v>140</v>
      </c>
      <c r="T11" s="146">
        <f>IF(Tableau1[[#This Row],[Statut]]="","",IF(G11=$T$2,1,7))</f>
        <v>7</v>
      </c>
      <c r="U11" s="147">
        <f>IF(Tableau1[[#This Row],[Heures travaillées]]="","",Tableau1[[#This Row],[Heures travaillées]]/Tableau1[[#This Row],[Colonne2]])</f>
        <v>20</v>
      </c>
      <c r="V11" s="66">
        <f>IF(Tableau1[[#This Row],[Total]]="","",Tableau1[[#This Row],[Total]]/Tableau1[[#This Row],[Colonne3]])</f>
        <v>178.8</v>
      </c>
      <c r="W11" s="64" t="str">
        <f>RIGHT(Tableau1[[#This Row],[Période]],2)</f>
        <v>10</v>
      </c>
      <c r="X11" s="62" t="str">
        <f>LEFT(Tableau1[[#This Row],[Période]],4)</f>
        <v>2016</v>
      </c>
      <c r="Y11" s="64" t="str">
        <f>Tableau1[[#This Row],[Statut]]</f>
        <v>Cadre</v>
      </c>
      <c r="Z11" s="65">
        <f>IF(Tableau1[[#This Row],[Matricule]]="","",DATE(Tableau1[[#This Row],[année]],Tableau1[[#This Row],[mois]],1))</f>
        <v>42644</v>
      </c>
      <c r="AB11" s="11"/>
    </row>
    <row r="12" spans="2:28" x14ac:dyDescent="0.3">
      <c r="B12" s="3"/>
      <c r="C12" s="4">
        <v>201611</v>
      </c>
      <c r="D12" s="4"/>
      <c r="E12" s="4" t="s">
        <v>24</v>
      </c>
      <c r="F12" s="4" t="s">
        <v>140</v>
      </c>
      <c r="G12" s="4" t="s">
        <v>26</v>
      </c>
      <c r="H12" s="4" t="s">
        <v>140</v>
      </c>
      <c r="I12" s="4">
        <v>3128</v>
      </c>
      <c r="J12" s="4" t="s">
        <v>141</v>
      </c>
      <c r="K12" s="4" t="s">
        <v>142</v>
      </c>
      <c r="L12" s="4">
        <v>500</v>
      </c>
      <c r="M12" s="4">
        <v>100</v>
      </c>
      <c r="N12" s="4">
        <v>200</v>
      </c>
      <c r="O12" s="4">
        <v>300</v>
      </c>
      <c r="P12" s="4">
        <v>400</v>
      </c>
      <c r="Q12" s="36">
        <v>1500</v>
      </c>
      <c r="R12" s="36">
        <v>173</v>
      </c>
      <c r="S12" s="37">
        <v>140</v>
      </c>
      <c r="T12" s="146">
        <f>IF(Tableau1[[#This Row],[Statut]]="","",IF(G12=$T$2,1,7))</f>
        <v>7</v>
      </c>
      <c r="U12" s="146">
        <f>IF(Tableau1[[#This Row],[Heures travaillées]]="","",Tableau1[[#This Row],[Heures travaillées]]/Tableau1[[#This Row],[Colonne2]])</f>
        <v>20</v>
      </c>
      <c r="V12" s="63">
        <f>IF(Tableau1[[#This Row],[Total]]="","",Tableau1[[#This Row],[Total]]/Tableau1[[#This Row],[Colonne3]])</f>
        <v>75</v>
      </c>
      <c r="W12" s="64" t="str">
        <f>RIGHT(Tableau1[[#This Row],[Période]],2)</f>
        <v>11</v>
      </c>
      <c r="X12" s="62" t="str">
        <f>LEFT(Tableau1[[#This Row],[Période]],4)</f>
        <v>2016</v>
      </c>
      <c r="Y12" s="64" t="str">
        <f>Tableau1[[#This Row],[Statut]]</f>
        <v>Cadre</v>
      </c>
      <c r="Z12" s="65">
        <f>IF(Tableau1[[#This Row],[Matricule]]="","",DATE(Tableau1[[#This Row],[année]],Tableau1[[#This Row],[mois]],1))</f>
        <v>42675</v>
      </c>
      <c r="AB12" s="11"/>
    </row>
    <row r="13" spans="2:28" x14ac:dyDescent="0.3">
      <c r="B13" s="3"/>
      <c r="C13" s="4">
        <v>201606</v>
      </c>
      <c r="D13" s="4"/>
      <c r="E13" s="4" t="s">
        <v>24</v>
      </c>
      <c r="F13" s="4" t="s">
        <v>140</v>
      </c>
      <c r="G13" s="4" t="s">
        <v>26</v>
      </c>
      <c r="H13" s="4" t="s">
        <v>140</v>
      </c>
      <c r="I13" s="4">
        <v>3128</v>
      </c>
      <c r="J13" s="4" t="s">
        <v>141</v>
      </c>
      <c r="K13" s="4" t="s">
        <v>142</v>
      </c>
      <c r="L13" s="4">
        <v>4486</v>
      </c>
      <c r="M13" s="4">
        <v>100</v>
      </c>
      <c r="N13" s="4">
        <v>200</v>
      </c>
      <c r="O13" s="4">
        <v>300</v>
      </c>
      <c r="P13" s="4">
        <v>400</v>
      </c>
      <c r="Q13" s="36">
        <v>5486</v>
      </c>
      <c r="R13" s="36">
        <v>178</v>
      </c>
      <c r="S13" s="37">
        <v>154</v>
      </c>
      <c r="T13" s="146">
        <f>IF(Tableau1[[#This Row],[Statut]]="","",IF(G13=$T$2,1,7))</f>
        <v>7</v>
      </c>
      <c r="U13" s="146">
        <f>IF(Tableau1[[#This Row],[Heures travaillées]]="","",Tableau1[[#This Row],[Heures travaillées]]/Tableau1[[#This Row],[Colonne2]])</f>
        <v>22</v>
      </c>
      <c r="V13" s="63">
        <f>IF(Tableau1[[#This Row],[Total]]="","",Tableau1[[#This Row],[Total]]/Tableau1[[#This Row],[Colonne3]])</f>
        <v>249.36363636363637</v>
      </c>
      <c r="W13" s="64" t="str">
        <f>RIGHT(Tableau1[[#This Row],[Période]],2)</f>
        <v>06</v>
      </c>
      <c r="X13" s="62" t="str">
        <f>LEFT(Tableau1[[#This Row],[Période]],4)</f>
        <v>2016</v>
      </c>
      <c r="Y13" s="64" t="str">
        <f>Tableau1[[#This Row],[Statut]]</f>
        <v>Cadre</v>
      </c>
      <c r="Z13" s="65">
        <f>IF(Tableau1[[#This Row],[Matricule]]="","",DATE(Tableau1[[#This Row],[année]],Tableau1[[#This Row],[mois]],1))</f>
        <v>42522</v>
      </c>
      <c r="AB13" s="11"/>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9"/>
  <sheetViews>
    <sheetView workbookViewId="0">
      <selection activeCell="B5" sqref="B5:B9"/>
    </sheetView>
  </sheetViews>
  <sheetFormatPr baseColWidth="10" defaultRowHeight="14.4" x14ac:dyDescent="0.3"/>
  <cols>
    <col min="1" max="1" width="0.5546875" customWidth="1"/>
    <col min="2" max="2" width="47.6640625" customWidth="1"/>
    <col min="3" max="3" width="22.5546875" customWidth="1"/>
    <col min="4" max="10" width="11.5546875" customWidth="1"/>
    <col min="11" max="22" width="12.5546875" customWidth="1"/>
  </cols>
  <sheetData>
    <row r="1" spans="2:23" ht="3" customHeight="1" x14ac:dyDescent="0.3"/>
    <row r="3" spans="2:23" x14ac:dyDescent="0.3">
      <c r="B3" s="15" t="s">
        <v>80</v>
      </c>
      <c r="C3" s="16" t="s">
        <v>18</v>
      </c>
      <c r="D3" s="16" t="s">
        <v>19</v>
      </c>
      <c r="E3" s="16" t="s">
        <v>20</v>
      </c>
      <c r="F3" s="16" t="s">
        <v>21</v>
      </c>
      <c r="G3" s="16" t="s">
        <v>22</v>
      </c>
      <c r="H3" s="16" t="s">
        <v>23</v>
      </c>
      <c r="I3" s="16" t="s">
        <v>43</v>
      </c>
      <c r="J3" s="16" t="s">
        <v>67</v>
      </c>
      <c r="K3" s="16" t="s">
        <v>68</v>
      </c>
      <c r="L3" s="16" t="s">
        <v>69</v>
      </c>
      <c r="M3" s="16" t="s">
        <v>70</v>
      </c>
      <c r="N3" s="16" t="s">
        <v>71</v>
      </c>
      <c r="O3" s="16" t="s">
        <v>72</v>
      </c>
      <c r="P3" s="16" t="s">
        <v>73</v>
      </c>
      <c r="Q3" s="16" t="s">
        <v>74</v>
      </c>
      <c r="R3" s="16" t="s">
        <v>75</v>
      </c>
      <c r="S3" s="16" t="s">
        <v>76</v>
      </c>
      <c r="T3" s="16" t="s">
        <v>77</v>
      </c>
      <c r="U3" s="16" t="s">
        <v>78</v>
      </c>
      <c r="V3" s="17" t="s">
        <v>79</v>
      </c>
      <c r="W3" s="16" t="s">
        <v>133</v>
      </c>
    </row>
    <row r="4" spans="2:23" ht="1.5" customHeight="1" x14ac:dyDescent="0.3">
      <c r="B4" s="3"/>
      <c r="C4" s="4"/>
      <c r="D4" s="4"/>
      <c r="E4" s="4"/>
      <c r="F4" s="4"/>
      <c r="G4" s="4"/>
      <c r="H4" s="4"/>
      <c r="I4" s="4"/>
      <c r="J4" s="4"/>
      <c r="K4" s="4"/>
      <c r="L4" s="4"/>
      <c r="M4" s="4"/>
      <c r="N4" s="4"/>
      <c r="O4" s="4"/>
      <c r="P4" s="4"/>
      <c r="Q4" s="4"/>
      <c r="R4" s="4"/>
      <c r="S4" s="4"/>
      <c r="T4" s="4"/>
      <c r="U4" s="4"/>
      <c r="V4" s="18">
        <v>5</v>
      </c>
      <c r="W4" s="156" t="str">
        <f>MID(Tableau2[[#This Row],[Désignation]],11,100)</f>
        <v/>
      </c>
    </row>
    <row r="5" spans="2:23" x14ac:dyDescent="0.3">
      <c r="B5" s="19" t="s">
        <v>58</v>
      </c>
      <c r="C5" s="20" t="str">
        <f>MID(Tableau2[[#This Row],[Désignation]],11,70)</f>
        <v>VL CAT4A/T3 208</v>
      </c>
      <c r="D5" s="20" t="s">
        <v>59</v>
      </c>
      <c r="E5" s="20" t="s">
        <v>60</v>
      </c>
      <c r="F5" s="20"/>
      <c r="G5" s="21">
        <v>1</v>
      </c>
      <c r="H5" s="22">
        <v>21</v>
      </c>
      <c r="I5" s="22"/>
      <c r="J5" s="22"/>
      <c r="K5" s="22"/>
      <c r="L5" s="22"/>
      <c r="M5" s="22"/>
      <c r="N5" s="22"/>
      <c r="O5" s="22">
        <v>21</v>
      </c>
      <c r="P5" s="22">
        <v>21</v>
      </c>
      <c r="Q5" s="9">
        <v>609</v>
      </c>
      <c r="R5" s="9">
        <v>441</v>
      </c>
      <c r="S5" s="9">
        <v>0</v>
      </c>
      <c r="T5" s="9"/>
      <c r="U5" s="9">
        <v>1050</v>
      </c>
      <c r="V5" s="67">
        <v>5</v>
      </c>
      <c r="W5" s="9" t="str">
        <f>MID(Tableau2[[#This Row],[Désignation]],11,100)</f>
        <v>VL CAT4A/T3 208</v>
      </c>
    </row>
    <row r="6" spans="2:23" x14ac:dyDescent="0.3">
      <c r="B6" s="19" t="s">
        <v>61</v>
      </c>
      <c r="C6" s="20" t="str">
        <f>MID(Tableau2[[#This Row],[Désignation]],11,70)</f>
        <v>VL CAT3A/T2 308</v>
      </c>
      <c r="D6" s="20" t="s">
        <v>59</v>
      </c>
      <c r="E6" s="20" t="s">
        <v>60</v>
      </c>
      <c r="F6" s="20"/>
      <c r="G6" s="21">
        <v>1</v>
      </c>
      <c r="H6" s="22">
        <v>21</v>
      </c>
      <c r="I6" s="22"/>
      <c r="J6" s="22"/>
      <c r="K6" s="22"/>
      <c r="L6" s="22"/>
      <c r="M6" s="22"/>
      <c r="N6" s="22"/>
      <c r="O6" s="22">
        <v>21</v>
      </c>
      <c r="P6" s="22">
        <v>21</v>
      </c>
      <c r="Q6" s="9">
        <v>525</v>
      </c>
      <c r="R6" s="9">
        <v>336</v>
      </c>
      <c r="S6" s="9">
        <v>0</v>
      </c>
      <c r="T6" s="9"/>
      <c r="U6" s="9">
        <v>861</v>
      </c>
      <c r="V6" s="67">
        <v>5</v>
      </c>
      <c r="W6" s="9" t="str">
        <f>MID(Tableau2[[#This Row],[Désignation]],11,100)</f>
        <v>VL CAT3A/T2 308</v>
      </c>
    </row>
    <row r="7" spans="2:23" x14ac:dyDescent="0.3">
      <c r="B7" s="19" t="s">
        <v>62</v>
      </c>
      <c r="C7" s="20" t="str">
        <f>MID(Tableau2[[#This Row],[Désignation]],11,70)</f>
        <v>VL CAT6A/T1 CLIO 4</v>
      </c>
      <c r="D7" s="20" t="s">
        <v>59</v>
      </c>
      <c r="E7" s="20" t="s">
        <v>60</v>
      </c>
      <c r="F7" s="20"/>
      <c r="G7" s="21">
        <v>1</v>
      </c>
      <c r="H7" s="22">
        <v>21</v>
      </c>
      <c r="I7" s="22"/>
      <c r="J7" s="22"/>
      <c r="K7" s="22"/>
      <c r="L7" s="22"/>
      <c r="M7" s="22"/>
      <c r="N7" s="22"/>
      <c r="O7" s="22">
        <v>21</v>
      </c>
      <c r="P7" s="22">
        <v>21</v>
      </c>
      <c r="Q7" s="9">
        <v>231</v>
      </c>
      <c r="R7" s="9">
        <v>210</v>
      </c>
      <c r="S7" s="9">
        <v>0</v>
      </c>
      <c r="T7" s="9"/>
      <c r="U7" s="9">
        <v>441</v>
      </c>
      <c r="V7" s="67">
        <v>5</v>
      </c>
      <c r="W7" s="9" t="str">
        <f>MID(Tableau2[[#This Row],[Désignation]],11,100)</f>
        <v>VL CAT6A/T1 CLIO 4</v>
      </c>
    </row>
    <row r="8" spans="2:23" x14ac:dyDescent="0.3">
      <c r="B8" s="19" t="s">
        <v>63</v>
      </c>
      <c r="C8" s="20" t="str">
        <f>MID(Tableau2[[#This Row],[Désignation]],11,70)</f>
        <v>VL CAT6C/T1 KANGOO</v>
      </c>
      <c r="D8" s="20" t="s">
        <v>59</v>
      </c>
      <c r="E8" s="20" t="s">
        <v>60</v>
      </c>
      <c r="F8" s="20"/>
      <c r="G8" s="21">
        <v>1</v>
      </c>
      <c r="H8" s="22">
        <v>7</v>
      </c>
      <c r="I8" s="22"/>
      <c r="J8" s="22"/>
      <c r="K8" s="22"/>
      <c r="L8" s="22"/>
      <c r="M8" s="22"/>
      <c r="N8" s="22"/>
      <c r="O8" s="22">
        <v>7</v>
      </c>
      <c r="P8" s="22">
        <v>7</v>
      </c>
      <c r="Q8" s="9">
        <v>91</v>
      </c>
      <c r="R8" s="9">
        <v>70</v>
      </c>
      <c r="S8" s="9">
        <v>0</v>
      </c>
      <c r="T8" s="9"/>
      <c r="U8" s="9">
        <v>161</v>
      </c>
      <c r="V8" s="67">
        <v>5</v>
      </c>
      <c r="W8" s="9" t="str">
        <f>MID(Tableau2[[#This Row],[Désignation]],11,100)</f>
        <v>VL CAT6C/T1 KANGOO</v>
      </c>
    </row>
    <row r="9" spans="2:23" x14ac:dyDescent="0.3">
      <c r="B9" s="19" t="s">
        <v>64</v>
      </c>
      <c r="C9" s="20" t="str">
        <f>MID(Tableau2[[#This Row],[Désignation]],11,70)</f>
        <v xml:space="preserve">PELLE HYD. / PN CAT M 318 D </v>
      </c>
      <c r="D9" s="20" t="s">
        <v>65</v>
      </c>
      <c r="E9" s="20" t="s">
        <v>60</v>
      </c>
      <c r="F9" s="20"/>
      <c r="G9" s="21">
        <v>0.9285714285714286</v>
      </c>
      <c r="H9" s="22">
        <v>3.4</v>
      </c>
      <c r="I9" s="22">
        <v>0.6</v>
      </c>
      <c r="J9" s="22"/>
      <c r="K9" s="22">
        <v>1</v>
      </c>
      <c r="L9" s="22"/>
      <c r="M9" s="22">
        <v>2</v>
      </c>
      <c r="N9" s="22"/>
      <c r="O9" s="22">
        <v>6.5</v>
      </c>
      <c r="P9" s="22">
        <v>7</v>
      </c>
      <c r="Q9" s="9">
        <v>835.51</v>
      </c>
      <c r="R9" s="9">
        <v>561.99</v>
      </c>
      <c r="S9" s="9"/>
      <c r="T9" s="9"/>
      <c r="U9" s="9">
        <v>1397.5</v>
      </c>
      <c r="V9" s="67">
        <v>5</v>
      </c>
      <c r="W9" s="9" t="str">
        <f>MID(Tableau2[[#This Row],[Désignation]],11,100)</f>
        <v xml:space="preserve">PELLE HYD. / PN CAT M 318 D </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G1000"/>
  <sheetViews>
    <sheetView workbookViewId="0">
      <selection activeCell="I16" sqref="I16"/>
    </sheetView>
  </sheetViews>
  <sheetFormatPr baseColWidth="10" defaultRowHeight="14.4" x14ac:dyDescent="0.3"/>
  <cols>
    <col min="1" max="1" width="0.5546875" customWidth="1"/>
    <col min="2" max="2" width="20.6640625" customWidth="1"/>
    <col min="3" max="3" width="11.5546875" customWidth="1"/>
    <col min="4" max="4" width="15.44140625" style="44" customWidth="1"/>
    <col min="5" max="5" width="11.5546875" customWidth="1"/>
  </cols>
  <sheetData>
    <row r="1" spans="2:7" ht="2.25" customHeight="1" x14ac:dyDescent="0.3"/>
    <row r="3" spans="2:7" x14ac:dyDescent="0.3">
      <c r="B3" t="s">
        <v>88</v>
      </c>
      <c r="C3" t="s">
        <v>2</v>
      </c>
      <c r="D3" s="44" t="s">
        <v>89</v>
      </c>
      <c r="E3" t="s">
        <v>18</v>
      </c>
      <c r="F3" t="s">
        <v>90</v>
      </c>
      <c r="G3" t="s">
        <v>42</v>
      </c>
    </row>
    <row r="4" spans="2:7" x14ac:dyDescent="0.3">
      <c r="B4" s="51"/>
      <c r="C4" s="52"/>
      <c r="D4" s="51"/>
      <c r="E4" s="51"/>
      <c r="F4" s="53"/>
      <c r="G4" s="68"/>
    </row>
    <row r="5" spans="2:7" x14ac:dyDescent="0.3">
      <c r="B5" s="54"/>
      <c r="C5" s="55"/>
      <c r="D5" s="54"/>
      <c r="E5" s="54"/>
      <c r="F5" s="56"/>
      <c r="G5" s="68"/>
    </row>
    <row r="6" spans="2:7" x14ac:dyDescent="0.3">
      <c r="B6" s="51"/>
      <c r="C6" s="52"/>
      <c r="D6" s="51"/>
      <c r="E6" s="51"/>
      <c r="F6" s="53"/>
      <c r="G6" s="68"/>
    </row>
    <row r="7" spans="2:7" x14ac:dyDescent="0.3">
      <c r="B7" s="54"/>
      <c r="C7" s="55"/>
      <c r="D7" s="54"/>
      <c r="E7" s="54"/>
      <c r="F7" s="56"/>
      <c r="G7" s="68"/>
    </row>
    <row r="8" spans="2:7" x14ac:dyDescent="0.3">
      <c r="B8" s="51"/>
      <c r="C8" s="52"/>
      <c r="D8" s="51"/>
      <c r="E8" s="51"/>
      <c r="F8" s="53"/>
      <c r="G8" s="68"/>
    </row>
    <row r="9" spans="2:7" x14ac:dyDescent="0.3">
      <c r="B9" s="54"/>
      <c r="C9" s="55"/>
      <c r="D9" s="54"/>
      <c r="E9" s="54"/>
      <c r="F9" s="56"/>
      <c r="G9" s="68"/>
    </row>
    <row r="10" spans="2:7" x14ac:dyDescent="0.3">
      <c r="B10" s="51"/>
      <c r="C10" s="52"/>
      <c r="D10" s="51"/>
      <c r="E10" s="51"/>
      <c r="F10" s="53"/>
      <c r="G10" s="68"/>
    </row>
    <row r="11" spans="2:7" x14ac:dyDescent="0.3">
      <c r="B11" s="54"/>
      <c r="C11" s="55"/>
      <c r="D11" s="54"/>
      <c r="E11" s="54"/>
      <c r="F11" s="56"/>
      <c r="G11" s="68"/>
    </row>
    <row r="12" spans="2:7" x14ac:dyDescent="0.3">
      <c r="B12" s="51"/>
      <c r="C12" s="52"/>
      <c r="D12" s="51"/>
      <c r="E12" s="51"/>
      <c r="F12" s="53"/>
      <c r="G12" s="68"/>
    </row>
    <row r="13" spans="2:7" x14ac:dyDescent="0.3">
      <c r="B13" s="54"/>
      <c r="C13" s="55"/>
      <c r="D13" s="54"/>
      <c r="E13" s="54"/>
      <c r="F13" s="56"/>
      <c r="G13" s="68"/>
    </row>
    <row r="14" spans="2:7" x14ac:dyDescent="0.3">
      <c r="B14" s="51"/>
      <c r="C14" s="52"/>
      <c r="D14" s="51"/>
      <c r="E14" s="51"/>
      <c r="F14" s="53"/>
      <c r="G14" s="68"/>
    </row>
    <row r="15" spans="2:7" x14ac:dyDescent="0.3">
      <c r="B15" s="54"/>
      <c r="C15" s="55"/>
      <c r="D15" s="54"/>
      <c r="E15" s="54"/>
      <c r="F15" s="56"/>
      <c r="G15" s="68"/>
    </row>
    <row r="16" spans="2:7" x14ac:dyDescent="0.3">
      <c r="B16" s="51"/>
      <c r="C16" s="52"/>
      <c r="D16" s="51"/>
      <c r="E16" s="51"/>
      <c r="F16" s="53"/>
      <c r="G16" s="68"/>
    </row>
    <row r="17" spans="2:7" x14ac:dyDescent="0.3">
      <c r="B17" s="54"/>
      <c r="C17" s="55"/>
      <c r="D17" s="54"/>
      <c r="E17" s="54"/>
      <c r="F17" s="56"/>
      <c r="G17" s="68"/>
    </row>
    <row r="18" spans="2:7" x14ac:dyDescent="0.3">
      <c r="B18" s="51"/>
      <c r="C18" s="52"/>
      <c r="D18" s="51"/>
      <c r="E18" s="51"/>
      <c r="F18" s="53"/>
      <c r="G18" s="68"/>
    </row>
    <row r="19" spans="2:7" x14ac:dyDescent="0.3">
      <c r="B19" s="54"/>
      <c r="C19" s="55"/>
      <c r="D19" s="54"/>
      <c r="E19" s="54"/>
      <c r="F19" s="56"/>
      <c r="G19" s="68"/>
    </row>
    <row r="20" spans="2:7" x14ac:dyDescent="0.3">
      <c r="B20" s="54"/>
      <c r="C20" s="55"/>
      <c r="D20" s="54"/>
      <c r="E20" s="54"/>
      <c r="F20" s="56"/>
      <c r="G20" s="68"/>
    </row>
    <row r="21" spans="2:7" x14ac:dyDescent="0.3">
      <c r="G21" s="68"/>
    </row>
    <row r="22" spans="2:7" x14ac:dyDescent="0.3">
      <c r="G22" s="68"/>
    </row>
    <row r="23" spans="2:7" x14ac:dyDescent="0.3">
      <c r="G23" s="68"/>
    </row>
    <row r="24" spans="2:7" x14ac:dyDescent="0.3">
      <c r="G24" s="68"/>
    </row>
    <row r="25" spans="2:7" x14ac:dyDescent="0.3">
      <c r="G25" s="68"/>
    </row>
    <row r="26" spans="2:7" x14ac:dyDescent="0.3">
      <c r="G26" s="68"/>
    </row>
    <row r="27" spans="2:7" x14ac:dyDescent="0.3">
      <c r="G27" s="68"/>
    </row>
    <row r="28" spans="2:7" x14ac:dyDescent="0.3">
      <c r="G28" s="68"/>
    </row>
    <row r="29" spans="2:7" x14ac:dyDescent="0.3">
      <c r="G29" s="68"/>
    </row>
    <row r="30" spans="2:7" x14ac:dyDescent="0.3">
      <c r="G30" s="68"/>
    </row>
    <row r="31" spans="2:7" x14ac:dyDescent="0.3">
      <c r="G31" s="68"/>
    </row>
    <row r="32" spans="2:7" x14ac:dyDescent="0.3">
      <c r="G32" s="68"/>
    </row>
    <row r="33" spans="2:7" x14ac:dyDescent="0.3">
      <c r="G33" s="68"/>
    </row>
    <row r="34" spans="2:7" x14ac:dyDescent="0.3">
      <c r="G34" s="68"/>
    </row>
    <row r="35" spans="2:7" x14ac:dyDescent="0.3">
      <c r="G35" s="68"/>
    </row>
    <row r="36" spans="2:7" x14ac:dyDescent="0.3">
      <c r="G36" s="68"/>
    </row>
    <row r="37" spans="2:7" x14ac:dyDescent="0.3">
      <c r="G37" s="68"/>
    </row>
    <row r="38" spans="2:7" x14ac:dyDescent="0.3">
      <c r="G38" s="68"/>
    </row>
    <row r="39" spans="2:7" x14ac:dyDescent="0.3">
      <c r="G39" s="68"/>
    </row>
    <row r="40" spans="2:7" x14ac:dyDescent="0.3">
      <c r="G40" s="68"/>
    </row>
    <row r="41" spans="2:7" x14ac:dyDescent="0.3">
      <c r="B41" s="45"/>
      <c r="C41" s="46"/>
      <c r="D41" s="45"/>
      <c r="E41" s="45"/>
      <c r="F41" s="47"/>
      <c r="G41" s="68"/>
    </row>
    <row r="42" spans="2:7" x14ac:dyDescent="0.3">
      <c r="B42" s="48"/>
      <c r="C42" s="49"/>
      <c r="D42" s="48"/>
      <c r="E42" s="48"/>
      <c r="F42" s="50"/>
      <c r="G42" s="68"/>
    </row>
    <row r="43" spans="2:7" x14ac:dyDescent="0.3">
      <c r="B43" s="45"/>
      <c r="C43" s="46"/>
      <c r="D43" s="45"/>
      <c r="E43" s="45"/>
      <c r="F43" s="47"/>
      <c r="G43" s="68"/>
    </row>
    <row r="44" spans="2:7" x14ac:dyDescent="0.3">
      <c r="B44" s="48"/>
      <c r="C44" s="49"/>
      <c r="D44" s="48"/>
      <c r="E44" s="48"/>
      <c r="F44" s="50"/>
      <c r="G44" s="68"/>
    </row>
    <row r="45" spans="2:7" x14ac:dyDescent="0.3">
      <c r="B45" s="45"/>
      <c r="C45" s="46"/>
      <c r="D45" s="45"/>
      <c r="E45" s="45"/>
      <c r="F45" s="47"/>
      <c r="G45" s="68"/>
    </row>
    <row r="46" spans="2:7" x14ac:dyDescent="0.3">
      <c r="B46" s="48"/>
      <c r="C46" s="49"/>
      <c r="D46" s="48"/>
      <c r="E46" s="48"/>
      <c r="F46" s="50"/>
      <c r="G46" s="68"/>
    </row>
    <row r="47" spans="2:7" x14ac:dyDescent="0.3">
      <c r="B47" s="45"/>
      <c r="C47" s="46"/>
      <c r="D47" s="45"/>
      <c r="E47" s="45"/>
      <c r="F47" s="47"/>
      <c r="G47" s="68"/>
    </row>
    <row r="48" spans="2:7" x14ac:dyDescent="0.3">
      <c r="B48" s="48"/>
      <c r="C48" s="49"/>
      <c r="D48" s="48"/>
      <c r="E48" s="48"/>
      <c r="F48" s="50"/>
      <c r="G48" s="68"/>
    </row>
    <row r="49" spans="2:7" x14ac:dyDescent="0.3">
      <c r="B49" s="45"/>
      <c r="C49" s="46"/>
      <c r="D49" s="45"/>
      <c r="E49" s="45"/>
      <c r="F49" s="47"/>
      <c r="G49" s="68"/>
    </row>
    <row r="50" spans="2:7" x14ac:dyDescent="0.3">
      <c r="B50" s="48"/>
      <c r="C50" s="49"/>
      <c r="D50" s="48"/>
      <c r="E50" s="48"/>
      <c r="F50" s="50"/>
      <c r="G50" s="68"/>
    </row>
    <row r="51" spans="2:7" x14ac:dyDescent="0.3">
      <c r="B51" s="45"/>
      <c r="C51" s="46"/>
      <c r="D51" s="45"/>
      <c r="E51" s="45"/>
      <c r="F51" s="47"/>
      <c r="G51" s="68"/>
    </row>
    <row r="52" spans="2:7" x14ac:dyDescent="0.3">
      <c r="B52" s="48"/>
      <c r="C52" s="49"/>
      <c r="D52" s="48"/>
      <c r="E52" s="48"/>
      <c r="F52" s="50"/>
      <c r="G52" s="68"/>
    </row>
    <row r="53" spans="2:7" x14ac:dyDescent="0.3">
      <c r="B53" s="45"/>
      <c r="C53" s="46"/>
      <c r="D53" s="45"/>
      <c r="E53" s="45"/>
      <c r="F53" s="47"/>
      <c r="G53" s="68"/>
    </row>
    <row r="54" spans="2:7" x14ac:dyDescent="0.3">
      <c r="B54" s="48"/>
      <c r="C54" s="49"/>
      <c r="D54" s="48"/>
      <c r="E54" s="48"/>
      <c r="F54" s="50"/>
      <c r="G54" s="68"/>
    </row>
    <row r="55" spans="2:7" x14ac:dyDescent="0.3">
      <c r="B55" s="45"/>
      <c r="C55" s="46"/>
      <c r="D55" s="45"/>
      <c r="E55" s="45"/>
      <c r="F55" s="47"/>
      <c r="G55" s="68"/>
    </row>
    <row r="56" spans="2:7" x14ac:dyDescent="0.3">
      <c r="B56" s="48"/>
      <c r="C56" s="49"/>
      <c r="D56" s="48"/>
      <c r="E56" s="48"/>
      <c r="F56" s="50"/>
      <c r="G56" s="68"/>
    </row>
    <row r="57" spans="2:7" x14ac:dyDescent="0.3">
      <c r="B57" s="45"/>
      <c r="C57" s="46"/>
      <c r="D57" s="45"/>
      <c r="E57" s="45"/>
      <c r="F57" s="47"/>
      <c r="G57" s="68"/>
    </row>
    <row r="58" spans="2:7" x14ac:dyDescent="0.3">
      <c r="B58" s="48"/>
      <c r="C58" s="49"/>
      <c r="D58" s="48"/>
      <c r="E58" s="48"/>
      <c r="F58" s="50"/>
      <c r="G58" s="68"/>
    </row>
    <row r="59" spans="2:7" x14ac:dyDescent="0.3">
      <c r="B59" s="45"/>
      <c r="C59" s="46"/>
      <c r="D59" s="45"/>
      <c r="E59" s="45"/>
      <c r="F59" s="47"/>
      <c r="G59" s="68"/>
    </row>
    <row r="60" spans="2:7" x14ac:dyDescent="0.3">
      <c r="B60" s="48"/>
      <c r="C60" s="49"/>
      <c r="D60" s="48"/>
      <c r="E60" s="48"/>
      <c r="F60" s="50"/>
      <c r="G60" s="68"/>
    </row>
    <row r="61" spans="2:7" x14ac:dyDescent="0.3">
      <c r="B61" s="45"/>
      <c r="C61" s="46"/>
      <c r="D61" s="45"/>
      <c r="E61" s="45"/>
      <c r="F61" s="47"/>
      <c r="G61" s="68"/>
    </row>
    <row r="62" spans="2:7" x14ac:dyDescent="0.3">
      <c r="G62" s="68"/>
    </row>
    <row r="63" spans="2:7" x14ac:dyDescent="0.3">
      <c r="G63" s="68"/>
    </row>
    <row r="64" spans="2:7" x14ac:dyDescent="0.3">
      <c r="G64" s="68"/>
    </row>
    <row r="65" spans="7:7" x14ac:dyDescent="0.3">
      <c r="G65" s="68"/>
    </row>
    <row r="66" spans="7:7" x14ac:dyDescent="0.3">
      <c r="G66" s="68"/>
    </row>
    <row r="67" spans="7:7" x14ac:dyDescent="0.3">
      <c r="G67" s="68"/>
    </row>
    <row r="68" spans="7:7" x14ac:dyDescent="0.3">
      <c r="G68" s="68"/>
    </row>
    <row r="69" spans="7:7" x14ac:dyDescent="0.3">
      <c r="G69" s="68"/>
    </row>
    <row r="70" spans="7:7" x14ac:dyDescent="0.3">
      <c r="G70" s="68"/>
    </row>
    <row r="71" spans="7:7" x14ac:dyDescent="0.3">
      <c r="G71" s="68"/>
    </row>
    <row r="72" spans="7:7" x14ac:dyDescent="0.3">
      <c r="G72" s="68"/>
    </row>
    <row r="73" spans="7:7" x14ac:dyDescent="0.3">
      <c r="G73" s="68"/>
    </row>
    <row r="74" spans="7:7" x14ac:dyDescent="0.3">
      <c r="G74" s="68"/>
    </row>
    <row r="75" spans="7:7" x14ac:dyDescent="0.3">
      <c r="G75" s="68"/>
    </row>
    <row r="76" spans="7:7" x14ac:dyDescent="0.3">
      <c r="G76" s="68"/>
    </row>
    <row r="77" spans="7:7" x14ac:dyDescent="0.3">
      <c r="G77" s="68"/>
    </row>
    <row r="78" spans="7:7" x14ac:dyDescent="0.3">
      <c r="G78" s="68"/>
    </row>
    <row r="79" spans="7:7" x14ac:dyDescent="0.3">
      <c r="G79" s="68"/>
    </row>
    <row r="80" spans="7:7" x14ac:dyDescent="0.3">
      <c r="G80" s="68"/>
    </row>
    <row r="81" spans="7:7" x14ac:dyDescent="0.3">
      <c r="G81" s="68"/>
    </row>
    <row r="82" spans="7:7" x14ac:dyDescent="0.3">
      <c r="G82" s="68"/>
    </row>
    <row r="83" spans="7:7" x14ac:dyDescent="0.3">
      <c r="G83" s="68"/>
    </row>
    <row r="84" spans="7:7" x14ac:dyDescent="0.3">
      <c r="G84" s="68"/>
    </row>
    <row r="85" spans="7:7" x14ac:dyDescent="0.3">
      <c r="G85" s="68"/>
    </row>
    <row r="86" spans="7:7" x14ac:dyDescent="0.3">
      <c r="G86" s="68"/>
    </row>
    <row r="87" spans="7:7" x14ac:dyDescent="0.3">
      <c r="G87" s="68"/>
    </row>
    <row r="88" spans="7:7" x14ac:dyDescent="0.3">
      <c r="G88" s="68"/>
    </row>
    <row r="89" spans="7:7" x14ac:dyDescent="0.3">
      <c r="G89" s="68"/>
    </row>
    <row r="90" spans="7:7" x14ac:dyDescent="0.3">
      <c r="G90" s="68"/>
    </row>
    <row r="91" spans="7:7" x14ac:dyDescent="0.3">
      <c r="G91" s="68"/>
    </row>
    <row r="92" spans="7:7" x14ac:dyDescent="0.3">
      <c r="G92" s="68"/>
    </row>
    <row r="93" spans="7:7" x14ac:dyDescent="0.3">
      <c r="G93" s="64"/>
    </row>
    <row r="94" spans="7:7" x14ac:dyDescent="0.3">
      <c r="G94" s="64"/>
    </row>
    <row r="95" spans="7:7" x14ac:dyDescent="0.3">
      <c r="G95" s="64"/>
    </row>
    <row r="96" spans="7:7" x14ac:dyDescent="0.3">
      <c r="G96" s="64"/>
    </row>
    <row r="97" spans="7:7" x14ac:dyDescent="0.3">
      <c r="G97" s="64"/>
    </row>
    <row r="98" spans="7:7" x14ac:dyDescent="0.3">
      <c r="G98" s="64"/>
    </row>
    <row r="99" spans="7:7" x14ac:dyDescent="0.3">
      <c r="G99" s="64"/>
    </row>
    <row r="100" spans="7:7" x14ac:dyDescent="0.3">
      <c r="G100" s="64"/>
    </row>
    <row r="101" spans="7:7" x14ac:dyDescent="0.3">
      <c r="G101" s="64"/>
    </row>
    <row r="102" spans="7:7" x14ac:dyDescent="0.3">
      <c r="G102" s="64"/>
    </row>
    <row r="103" spans="7:7" x14ac:dyDescent="0.3">
      <c r="G103" s="64"/>
    </row>
    <row r="104" spans="7:7" x14ac:dyDescent="0.3">
      <c r="G104" s="64"/>
    </row>
    <row r="105" spans="7:7" x14ac:dyDescent="0.3">
      <c r="G105" s="64"/>
    </row>
    <row r="106" spans="7:7" x14ac:dyDescent="0.3">
      <c r="G106" s="64"/>
    </row>
    <row r="107" spans="7:7" x14ac:dyDescent="0.3">
      <c r="G107" s="64"/>
    </row>
    <row r="108" spans="7:7" x14ac:dyDescent="0.3">
      <c r="G108" s="64"/>
    </row>
    <row r="109" spans="7:7" x14ac:dyDescent="0.3">
      <c r="G109" s="64"/>
    </row>
    <row r="110" spans="7:7" x14ac:dyDescent="0.3">
      <c r="G110" s="64"/>
    </row>
    <row r="111" spans="7:7" x14ac:dyDescent="0.3">
      <c r="G111" s="64"/>
    </row>
    <row r="112" spans="7:7" x14ac:dyDescent="0.3">
      <c r="G112" s="64"/>
    </row>
    <row r="113" spans="7:7" x14ac:dyDescent="0.3">
      <c r="G113" s="64"/>
    </row>
    <row r="114" spans="7:7" x14ac:dyDescent="0.3">
      <c r="G114" s="64"/>
    </row>
    <row r="115" spans="7:7" x14ac:dyDescent="0.3">
      <c r="G115" s="64"/>
    </row>
    <row r="116" spans="7:7" x14ac:dyDescent="0.3">
      <c r="G116" s="64"/>
    </row>
    <row r="117" spans="7:7" x14ac:dyDescent="0.3">
      <c r="G117" s="64"/>
    </row>
    <row r="118" spans="7:7" x14ac:dyDescent="0.3">
      <c r="G118" s="64"/>
    </row>
    <row r="119" spans="7:7" x14ac:dyDescent="0.3">
      <c r="G119" s="64"/>
    </row>
    <row r="120" spans="7:7" x14ac:dyDescent="0.3">
      <c r="G120" s="64"/>
    </row>
    <row r="121" spans="7:7" x14ac:dyDescent="0.3">
      <c r="G121" s="64"/>
    </row>
    <row r="122" spans="7:7" x14ac:dyDescent="0.3">
      <c r="G122" s="64"/>
    </row>
    <row r="123" spans="7:7" x14ac:dyDescent="0.3">
      <c r="G123" s="64"/>
    </row>
    <row r="124" spans="7:7" x14ac:dyDescent="0.3">
      <c r="G124" s="64"/>
    </row>
    <row r="125" spans="7:7" x14ac:dyDescent="0.3">
      <c r="G125" s="64"/>
    </row>
    <row r="126" spans="7:7" x14ac:dyDescent="0.3">
      <c r="G126" s="64"/>
    </row>
    <row r="127" spans="7:7" x14ac:dyDescent="0.3">
      <c r="G127" s="64"/>
    </row>
    <row r="128" spans="7:7" x14ac:dyDescent="0.3">
      <c r="G128" s="64"/>
    </row>
    <row r="129" spans="7:7" x14ac:dyDescent="0.3">
      <c r="G129" s="64"/>
    </row>
    <row r="130" spans="7:7" x14ac:dyDescent="0.3">
      <c r="G130" s="64"/>
    </row>
    <row r="131" spans="7:7" x14ac:dyDescent="0.3">
      <c r="G131" s="64"/>
    </row>
    <row r="132" spans="7:7" x14ac:dyDescent="0.3">
      <c r="G132" s="64"/>
    </row>
    <row r="133" spans="7:7" x14ac:dyDescent="0.3">
      <c r="G133" s="64"/>
    </row>
    <row r="134" spans="7:7" x14ac:dyDescent="0.3">
      <c r="G134" s="64"/>
    </row>
    <row r="135" spans="7:7" x14ac:dyDescent="0.3">
      <c r="G135" s="64"/>
    </row>
    <row r="136" spans="7:7" x14ac:dyDescent="0.3">
      <c r="G136" s="64"/>
    </row>
    <row r="137" spans="7:7" x14ac:dyDescent="0.3">
      <c r="G137" s="64"/>
    </row>
    <row r="138" spans="7:7" x14ac:dyDescent="0.3">
      <c r="G138" s="64"/>
    </row>
    <row r="139" spans="7:7" x14ac:dyDescent="0.3">
      <c r="G139" s="64"/>
    </row>
    <row r="140" spans="7:7" x14ac:dyDescent="0.3">
      <c r="G140" s="64"/>
    </row>
    <row r="141" spans="7:7" x14ac:dyDescent="0.3">
      <c r="G141" s="64"/>
    </row>
    <row r="142" spans="7:7" x14ac:dyDescent="0.3">
      <c r="G142" s="64"/>
    </row>
    <row r="143" spans="7:7" x14ac:dyDescent="0.3">
      <c r="G143" s="64"/>
    </row>
    <row r="144" spans="7:7" x14ac:dyDescent="0.3">
      <c r="G144" s="64"/>
    </row>
    <row r="145" spans="7:7" x14ac:dyDescent="0.3">
      <c r="G145" s="64"/>
    </row>
    <row r="146" spans="7:7" x14ac:dyDescent="0.3">
      <c r="G146" s="64"/>
    </row>
    <row r="147" spans="7:7" x14ac:dyDescent="0.3">
      <c r="G147" s="64"/>
    </row>
    <row r="148" spans="7:7" x14ac:dyDescent="0.3">
      <c r="G148" s="64"/>
    </row>
    <row r="149" spans="7:7" x14ac:dyDescent="0.3">
      <c r="G149" s="64"/>
    </row>
    <row r="150" spans="7:7" x14ac:dyDescent="0.3">
      <c r="G150" s="64"/>
    </row>
    <row r="151" spans="7:7" x14ac:dyDescent="0.3">
      <c r="G151" s="64"/>
    </row>
    <row r="152" spans="7:7" x14ac:dyDescent="0.3">
      <c r="G152" s="64"/>
    </row>
    <row r="153" spans="7:7" x14ac:dyDescent="0.3">
      <c r="G153" s="64"/>
    </row>
    <row r="154" spans="7:7" x14ac:dyDescent="0.3">
      <c r="G154" s="64"/>
    </row>
    <row r="155" spans="7:7" x14ac:dyDescent="0.3">
      <c r="G155" s="64"/>
    </row>
    <row r="156" spans="7:7" x14ac:dyDescent="0.3">
      <c r="G156" s="64"/>
    </row>
    <row r="157" spans="7:7" x14ac:dyDescent="0.3">
      <c r="G157" s="64"/>
    </row>
    <row r="158" spans="7:7" x14ac:dyDescent="0.3">
      <c r="G158" s="64"/>
    </row>
    <row r="159" spans="7:7" x14ac:dyDescent="0.3">
      <c r="G159" s="64"/>
    </row>
    <row r="160" spans="7:7" x14ac:dyDescent="0.3">
      <c r="G160" s="64"/>
    </row>
    <row r="161" spans="7:7" x14ac:dyDescent="0.3">
      <c r="G161" s="64"/>
    </row>
    <row r="162" spans="7:7" x14ac:dyDescent="0.3">
      <c r="G162" s="64"/>
    </row>
    <row r="163" spans="7:7" x14ac:dyDescent="0.3">
      <c r="G163" s="64"/>
    </row>
    <row r="164" spans="7:7" x14ac:dyDescent="0.3">
      <c r="G164" s="64"/>
    </row>
    <row r="165" spans="7:7" x14ac:dyDescent="0.3">
      <c r="G165" s="64"/>
    </row>
    <row r="166" spans="7:7" x14ac:dyDescent="0.3">
      <c r="G166" s="64"/>
    </row>
    <row r="167" spans="7:7" x14ac:dyDescent="0.3">
      <c r="G167" s="64"/>
    </row>
    <row r="168" spans="7:7" x14ac:dyDescent="0.3">
      <c r="G168" s="64"/>
    </row>
    <row r="169" spans="7:7" x14ac:dyDescent="0.3">
      <c r="G169" s="64"/>
    </row>
    <row r="170" spans="7:7" x14ac:dyDescent="0.3">
      <c r="G170" s="64"/>
    </row>
    <row r="171" spans="7:7" x14ac:dyDescent="0.3">
      <c r="G171" s="64"/>
    </row>
    <row r="172" spans="7:7" x14ac:dyDescent="0.3">
      <c r="G172" s="64"/>
    </row>
    <row r="173" spans="7:7" x14ac:dyDescent="0.3">
      <c r="G173" s="64"/>
    </row>
    <row r="174" spans="7:7" x14ac:dyDescent="0.3">
      <c r="G174" s="64"/>
    </row>
    <row r="175" spans="7:7" x14ac:dyDescent="0.3">
      <c r="G175" s="64"/>
    </row>
    <row r="176" spans="7:7" x14ac:dyDescent="0.3">
      <c r="G176" s="64"/>
    </row>
    <row r="177" spans="7:7" x14ac:dyDescent="0.3">
      <c r="G177" s="64"/>
    </row>
    <row r="178" spans="7:7" x14ac:dyDescent="0.3">
      <c r="G178" s="64"/>
    </row>
    <row r="179" spans="7:7" x14ac:dyDescent="0.3">
      <c r="G179" s="64"/>
    </row>
    <row r="180" spans="7:7" x14ac:dyDescent="0.3">
      <c r="G180" s="64"/>
    </row>
    <row r="181" spans="7:7" x14ac:dyDescent="0.3">
      <c r="G181" s="64"/>
    </row>
    <row r="182" spans="7:7" x14ac:dyDescent="0.3">
      <c r="G182" s="64"/>
    </row>
    <row r="183" spans="7:7" x14ac:dyDescent="0.3">
      <c r="G183" s="64"/>
    </row>
    <row r="184" spans="7:7" x14ac:dyDescent="0.3">
      <c r="G184" s="64"/>
    </row>
    <row r="185" spans="7:7" x14ac:dyDescent="0.3">
      <c r="G185" s="64"/>
    </row>
    <row r="186" spans="7:7" x14ac:dyDescent="0.3">
      <c r="G186" s="64"/>
    </row>
    <row r="187" spans="7:7" x14ac:dyDescent="0.3">
      <c r="G187" s="64"/>
    </row>
    <row r="188" spans="7:7" x14ac:dyDescent="0.3">
      <c r="G188" s="64"/>
    </row>
    <row r="189" spans="7:7" x14ac:dyDescent="0.3">
      <c r="G189" s="64"/>
    </row>
    <row r="190" spans="7:7" x14ac:dyDescent="0.3">
      <c r="G190" s="64"/>
    </row>
    <row r="191" spans="7:7" x14ac:dyDescent="0.3">
      <c r="G191" s="64"/>
    </row>
    <row r="192" spans="7:7" x14ac:dyDescent="0.3">
      <c r="G192" s="64"/>
    </row>
    <row r="193" spans="7:7" x14ac:dyDescent="0.3">
      <c r="G193" s="64"/>
    </row>
    <row r="194" spans="7:7" x14ac:dyDescent="0.3">
      <c r="G194" s="64"/>
    </row>
    <row r="195" spans="7:7" x14ac:dyDescent="0.3">
      <c r="G195" s="64"/>
    </row>
    <row r="196" spans="7:7" x14ac:dyDescent="0.3">
      <c r="G196" s="64"/>
    </row>
    <row r="197" spans="7:7" x14ac:dyDescent="0.3">
      <c r="G197" s="64"/>
    </row>
    <row r="198" spans="7:7" x14ac:dyDescent="0.3">
      <c r="G198" s="64"/>
    </row>
    <row r="199" spans="7:7" x14ac:dyDescent="0.3">
      <c r="G199" s="64"/>
    </row>
    <row r="200" spans="7:7" x14ac:dyDescent="0.3">
      <c r="G200" s="64"/>
    </row>
    <row r="201" spans="7:7" x14ac:dyDescent="0.3">
      <c r="G201" s="64"/>
    </row>
    <row r="202" spans="7:7" x14ac:dyDescent="0.3">
      <c r="G202" s="64"/>
    </row>
    <row r="203" spans="7:7" x14ac:dyDescent="0.3">
      <c r="G203" s="64"/>
    </row>
    <row r="204" spans="7:7" x14ac:dyDescent="0.3">
      <c r="G204" s="64"/>
    </row>
    <row r="205" spans="7:7" x14ac:dyDescent="0.3">
      <c r="G205" s="64"/>
    </row>
    <row r="206" spans="7:7" x14ac:dyDescent="0.3">
      <c r="G206" s="64"/>
    </row>
    <row r="207" spans="7:7" x14ac:dyDescent="0.3">
      <c r="G207" s="64"/>
    </row>
    <row r="208" spans="7:7" x14ac:dyDescent="0.3">
      <c r="G208" s="64"/>
    </row>
    <row r="209" spans="7:7" x14ac:dyDescent="0.3">
      <c r="G209" s="64"/>
    </row>
    <row r="210" spans="7:7" x14ac:dyDescent="0.3">
      <c r="G210" s="64"/>
    </row>
    <row r="211" spans="7:7" x14ac:dyDescent="0.3">
      <c r="G211" s="64"/>
    </row>
    <row r="212" spans="7:7" x14ac:dyDescent="0.3">
      <c r="G212" s="64"/>
    </row>
    <row r="213" spans="7:7" x14ac:dyDescent="0.3">
      <c r="G213" s="64"/>
    </row>
    <row r="214" spans="7:7" x14ac:dyDescent="0.3">
      <c r="G214" s="64"/>
    </row>
    <row r="215" spans="7:7" x14ac:dyDescent="0.3">
      <c r="G215" s="64"/>
    </row>
    <row r="216" spans="7:7" x14ac:dyDescent="0.3">
      <c r="G216" s="64"/>
    </row>
    <row r="217" spans="7:7" x14ac:dyDescent="0.3">
      <c r="G217" s="64"/>
    </row>
    <row r="218" spans="7:7" x14ac:dyDescent="0.3">
      <c r="G218" s="64"/>
    </row>
    <row r="219" spans="7:7" x14ac:dyDescent="0.3">
      <c r="G219" s="64"/>
    </row>
    <row r="220" spans="7:7" x14ac:dyDescent="0.3">
      <c r="G220" s="64"/>
    </row>
    <row r="221" spans="7:7" x14ac:dyDescent="0.3">
      <c r="G221" s="64"/>
    </row>
    <row r="222" spans="7:7" x14ac:dyDescent="0.3">
      <c r="G222" s="64"/>
    </row>
    <row r="223" spans="7:7" x14ac:dyDescent="0.3">
      <c r="G223" s="64"/>
    </row>
    <row r="224" spans="7:7" x14ac:dyDescent="0.3">
      <c r="G224" s="64"/>
    </row>
    <row r="225" spans="7:7" x14ac:dyDescent="0.3">
      <c r="G225" s="64"/>
    </row>
    <row r="226" spans="7:7" x14ac:dyDescent="0.3">
      <c r="G226" s="64"/>
    </row>
    <row r="227" spans="7:7" x14ac:dyDescent="0.3">
      <c r="G227" s="64"/>
    </row>
    <row r="228" spans="7:7" x14ac:dyDescent="0.3">
      <c r="G228" s="64"/>
    </row>
    <row r="229" spans="7:7" x14ac:dyDescent="0.3">
      <c r="G229" s="64"/>
    </row>
    <row r="230" spans="7:7" x14ac:dyDescent="0.3">
      <c r="G230" s="64"/>
    </row>
    <row r="231" spans="7:7" x14ac:dyDescent="0.3">
      <c r="G231" s="64"/>
    </row>
    <row r="232" spans="7:7" x14ac:dyDescent="0.3">
      <c r="G232" s="64"/>
    </row>
    <row r="233" spans="7:7" x14ac:dyDescent="0.3">
      <c r="G233" s="64"/>
    </row>
    <row r="234" spans="7:7" x14ac:dyDescent="0.3">
      <c r="G234" s="64"/>
    </row>
    <row r="235" spans="7:7" x14ac:dyDescent="0.3">
      <c r="G235" s="64"/>
    </row>
    <row r="236" spans="7:7" x14ac:dyDescent="0.3">
      <c r="G236" s="64"/>
    </row>
    <row r="237" spans="7:7" x14ac:dyDescent="0.3">
      <c r="G237" s="64"/>
    </row>
    <row r="238" spans="7:7" x14ac:dyDescent="0.3">
      <c r="G238" s="64"/>
    </row>
    <row r="239" spans="7:7" x14ac:dyDescent="0.3">
      <c r="G239" s="64"/>
    </row>
    <row r="240" spans="7:7" x14ac:dyDescent="0.3">
      <c r="G240" s="64"/>
    </row>
    <row r="241" spans="7:7" x14ac:dyDescent="0.3">
      <c r="G241" s="64"/>
    </row>
    <row r="242" spans="7:7" x14ac:dyDescent="0.3">
      <c r="G242" s="64"/>
    </row>
    <row r="243" spans="7:7" x14ac:dyDescent="0.3">
      <c r="G243" s="64"/>
    </row>
    <row r="244" spans="7:7" x14ac:dyDescent="0.3">
      <c r="G244" s="64"/>
    </row>
    <row r="245" spans="7:7" x14ac:dyDescent="0.3">
      <c r="G245" s="64"/>
    </row>
    <row r="246" spans="7:7" x14ac:dyDescent="0.3">
      <c r="G246" s="64"/>
    </row>
    <row r="247" spans="7:7" x14ac:dyDescent="0.3">
      <c r="G247" s="64"/>
    </row>
    <row r="248" spans="7:7" x14ac:dyDescent="0.3">
      <c r="G248" s="64"/>
    </row>
    <row r="249" spans="7:7" x14ac:dyDescent="0.3">
      <c r="G249" s="64"/>
    </row>
    <row r="250" spans="7:7" x14ac:dyDescent="0.3">
      <c r="G250" s="64"/>
    </row>
    <row r="251" spans="7:7" x14ac:dyDescent="0.3">
      <c r="G251" s="64"/>
    </row>
    <row r="252" spans="7:7" x14ac:dyDescent="0.3">
      <c r="G252" s="64"/>
    </row>
    <row r="253" spans="7:7" x14ac:dyDescent="0.3">
      <c r="G253" s="64"/>
    </row>
    <row r="254" spans="7:7" x14ac:dyDescent="0.3">
      <c r="G254" s="64"/>
    </row>
    <row r="255" spans="7:7" x14ac:dyDescent="0.3">
      <c r="G255" s="64"/>
    </row>
    <row r="256" spans="7:7" x14ac:dyDescent="0.3">
      <c r="G256" s="64"/>
    </row>
    <row r="257" spans="7:7" x14ac:dyDescent="0.3">
      <c r="G257" s="64"/>
    </row>
    <row r="258" spans="7:7" x14ac:dyDescent="0.3">
      <c r="G258" s="64"/>
    </row>
    <row r="259" spans="7:7" x14ac:dyDescent="0.3">
      <c r="G259" s="64"/>
    </row>
    <row r="260" spans="7:7" x14ac:dyDescent="0.3">
      <c r="G260" s="64"/>
    </row>
    <row r="261" spans="7:7" x14ac:dyDescent="0.3">
      <c r="G261" s="64"/>
    </row>
    <row r="262" spans="7:7" x14ac:dyDescent="0.3">
      <c r="G262" s="64"/>
    </row>
    <row r="263" spans="7:7" x14ac:dyDescent="0.3">
      <c r="G263" s="64"/>
    </row>
    <row r="264" spans="7:7" x14ac:dyDescent="0.3">
      <c r="G264" s="64"/>
    </row>
    <row r="265" spans="7:7" x14ac:dyDescent="0.3">
      <c r="G265" s="64"/>
    </row>
    <row r="266" spans="7:7" x14ac:dyDescent="0.3">
      <c r="G266" s="64"/>
    </row>
    <row r="267" spans="7:7" x14ac:dyDescent="0.3">
      <c r="G267" s="64"/>
    </row>
    <row r="268" spans="7:7" x14ac:dyDescent="0.3">
      <c r="G268" s="64"/>
    </row>
    <row r="269" spans="7:7" x14ac:dyDescent="0.3">
      <c r="G269" s="64"/>
    </row>
    <row r="270" spans="7:7" x14ac:dyDescent="0.3">
      <c r="G270" s="64"/>
    </row>
    <row r="271" spans="7:7" x14ac:dyDescent="0.3">
      <c r="G271" s="64"/>
    </row>
    <row r="272" spans="7:7" x14ac:dyDescent="0.3">
      <c r="G272" s="64"/>
    </row>
    <row r="273" spans="7:7" x14ac:dyDescent="0.3">
      <c r="G273" s="64"/>
    </row>
    <row r="274" spans="7:7" x14ac:dyDescent="0.3">
      <c r="G274" s="64"/>
    </row>
    <row r="275" spans="7:7" x14ac:dyDescent="0.3">
      <c r="G275" s="64"/>
    </row>
    <row r="276" spans="7:7" x14ac:dyDescent="0.3">
      <c r="G276" s="64"/>
    </row>
    <row r="277" spans="7:7" x14ac:dyDescent="0.3">
      <c r="G277" s="64"/>
    </row>
    <row r="278" spans="7:7" x14ac:dyDescent="0.3">
      <c r="G278" s="64"/>
    </row>
    <row r="279" spans="7:7" x14ac:dyDescent="0.3">
      <c r="G279" s="64"/>
    </row>
    <row r="280" spans="7:7" x14ac:dyDescent="0.3">
      <c r="G280" s="64"/>
    </row>
    <row r="281" spans="7:7" x14ac:dyDescent="0.3">
      <c r="G281" s="64"/>
    </row>
    <row r="282" spans="7:7" x14ac:dyDescent="0.3">
      <c r="G282" s="64"/>
    </row>
    <row r="283" spans="7:7" x14ac:dyDescent="0.3">
      <c r="G283" s="64"/>
    </row>
    <row r="284" spans="7:7" x14ac:dyDescent="0.3">
      <c r="G284" s="64"/>
    </row>
    <row r="285" spans="7:7" x14ac:dyDescent="0.3">
      <c r="G285" s="64"/>
    </row>
    <row r="286" spans="7:7" x14ac:dyDescent="0.3">
      <c r="G286" s="64"/>
    </row>
    <row r="287" spans="7:7" x14ac:dyDescent="0.3">
      <c r="G287" s="64"/>
    </row>
    <row r="288" spans="7:7" x14ac:dyDescent="0.3">
      <c r="G288" s="64"/>
    </row>
    <row r="289" spans="7:7" x14ac:dyDescent="0.3">
      <c r="G289" s="64"/>
    </row>
    <row r="290" spans="7:7" x14ac:dyDescent="0.3">
      <c r="G290" s="64"/>
    </row>
    <row r="291" spans="7:7" x14ac:dyDescent="0.3">
      <c r="G291" s="64"/>
    </row>
    <row r="292" spans="7:7" x14ac:dyDescent="0.3">
      <c r="G292" s="64"/>
    </row>
    <row r="293" spans="7:7" x14ac:dyDescent="0.3">
      <c r="G293" s="64"/>
    </row>
    <row r="294" spans="7:7" x14ac:dyDescent="0.3">
      <c r="G294" s="64"/>
    </row>
    <row r="295" spans="7:7" x14ac:dyDescent="0.3">
      <c r="G295" s="64"/>
    </row>
    <row r="296" spans="7:7" x14ac:dyDescent="0.3">
      <c r="G296" s="64"/>
    </row>
    <row r="297" spans="7:7" x14ac:dyDescent="0.3">
      <c r="G297" s="64"/>
    </row>
    <row r="298" spans="7:7" x14ac:dyDescent="0.3">
      <c r="G298" s="64"/>
    </row>
    <row r="299" spans="7:7" x14ac:dyDescent="0.3">
      <c r="G299" s="64"/>
    </row>
    <row r="300" spans="7:7" x14ac:dyDescent="0.3">
      <c r="G300" s="64"/>
    </row>
    <row r="301" spans="7:7" x14ac:dyDescent="0.3">
      <c r="G301" s="64"/>
    </row>
    <row r="302" spans="7:7" x14ac:dyDescent="0.3">
      <c r="G302" s="64"/>
    </row>
    <row r="303" spans="7:7" x14ac:dyDescent="0.3">
      <c r="G303" s="64"/>
    </row>
    <row r="304" spans="7:7" x14ac:dyDescent="0.3">
      <c r="G304" s="64"/>
    </row>
    <row r="305" spans="7:7" x14ac:dyDescent="0.3">
      <c r="G305" s="64"/>
    </row>
    <row r="306" spans="7:7" x14ac:dyDescent="0.3">
      <c r="G306" s="64"/>
    </row>
    <row r="307" spans="7:7" x14ac:dyDescent="0.3">
      <c r="G307" s="64"/>
    </row>
    <row r="308" spans="7:7" x14ac:dyDescent="0.3">
      <c r="G308" s="64"/>
    </row>
    <row r="309" spans="7:7" x14ac:dyDescent="0.3">
      <c r="G309" s="64"/>
    </row>
    <row r="310" spans="7:7" x14ac:dyDescent="0.3">
      <c r="G310" s="64"/>
    </row>
    <row r="311" spans="7:7" x14ac:dyDescent="0.3">
      <c r="G311" s="64"/>
    </row>
    <row r="312" spans="7:7" x14ac:dyDescent="0.3">
      <c r="G312" s="64"/>
    </row>
    <row r="313" spans="7:7" x14ac:dyDescent="0.3">
      <c r="G313" s="64"/>
    </row>
    <row r="314" spans="7:7" x14ac:dyDescent="0.3">
      <c r="G314" s="64"/>
    </row>
    <row r="315" spans="7:7" x14ac:dyDescent="0.3">
      <c r="G315" s="64"/>
    </row>
    <row r="316" spans="7:7" x14ac:dyDescent="0.3">
      <c r="G316" s="64"/>
    </row>
    <row r="317" spans="7:7" x14ac:dyDescent="0.3">
      <c r="G317" s="64"/>
    </row>
    <row r="318" spans="7:7" x14ac:dyDescent="0.3">
      <c r="G318" s="64"/>
    </row>
    <row r="319" spans="7:7" x14ac:dyDescent="0.3">
      <c r="G319" s="64"/>
    </row>
    <row r="320" spans="7:7" x14ac:dyDescent="0.3">
      <c r="G320" s="64"/>
    </row>
    <row r="321" spans="7:7" x14ac:dyDescent="0.3">
      <c r="G321" s="64"/>
    </row>
    <row r="322" spans="7:7" x14ac:dyDescent="0.3">
      <c r="G322" s="64"/>
    </row>
    <row r="323" spans="7:7" x14ac:dyDescent="0.3">
      <c r="G323" s="64"/>
    </row>
    <row r="324" spans="7:7" x14ac:dyDescent="0.3">
      <c r="G324" s="64"/>
    </row>
    <row r="325" spans="7:7" x14ac:dyDescent="0.3">
      <c r="G325" s="64"/>
    </row>
    <row r="326" spans="7:7" x14ac:dyDescent="0.3">
      <c r="G326" s="64"/>
    </row>
    <row r="327" spans="7:7" x14ac:dyDescent="0.3">
      <c r="G327" s="64"/>
    </row>
    <row r="328" spans="7:7" x14ac:dyDescent="0.3">
      <c r="G328" s="64"/>
    </row>
    <row r="329" spans="7:7" x14ac:dyDescent="0.3">
      <c r="G329" s="64"/>
    </row>
    <row r="330" spans="7:7" x14ac:dyDescent="0.3">
      <c r="G330" s="64"/>
    </row>
    <row r="331" spans="7:7" x14ac:dyDescent="0.3">
      <c r="G331" s="64"/>
    </row>
    <row r="332" spans="7:7" x14ac:dyDescent="0.3">
      <c r="G332" s="64"/>
    </row>
    <row r="333" spans="7:7" x14ac:dyDescent="0.3">
      <c r="G333" s="64"/>
    </row>
    <row r="334" spans="7:7" x14ac:dyDescent="0.3">
      <c r="G334" s="64"/>
    </row>
    <row r="335" spans="7:7" x14ac:dyDescent="0.3">
      <c r="G335" s="64"/>
    </row>
    <row r="336" spans="7:7" x14ac:dyDescent="0.3">
      <c r="G336" s="64"/>
    </row>
    <row r="337" spans="7:7" x14ac:dyDescent="0.3">
      <c r="G337" s="64"/>
    </row>
    <row r="338" spans="7:7" x14ac:dyDescent="0.3">
      <c r="G338" s="64"/>
    </row>
    <row r="339" spans="7:7" x14ac:dyDescent="0.3">
      <c r="G339" s="64"/>
    </row>
    <row r="340" spans="7:7" x14ac:dyDescent="0.3">
      <c r="G340" s="64"/>
    </row>
    <row r="341" spans="7:7" x14ac:dyDescent="0.3">
      <c r="G341" s="64"/>
    </row>
    <row r="342" spans="7:7" x14ac:dyDescent="0.3">
      <c r="G342" s="64"/>
    </row>
    <row r="343" spans="7:7" x14ac:dyDescent="0.3">
      <c r="G343" s="64"/>
    </row>
    <row r="344" spans="7:7" x14ac:dyDescent="0.3">
      <c r="G344" s="64"/>
    </row>
    <row r="345" spans="7:7" x14ac:dyDescent="0.3">
      <c r="G345" s="64"/>
    </row>
    <row r="346" spans="7:7" x14ac:dyDescent="0.3">
      <c r="G346" s="64"/>
    </row>
    <row r="347" spans="7:7" x14ac:dyDescent="0.3">
      <c r="G347" s="64"/>
    </row>
    <row r="348" spans="7:7" x14ac:dyDescent="0.3">
      <c r="G348" s="64"/>
    </row>
    <row r="349" spans="7:7" x14ac:dyDescent="0.3">
      <c r="G349" s="64"/>
    </row>
    <row r="350" spans="7:7" x14ac:dyDescent="0.3">
      <c r="G350" s="64"/>
    </row>
    <row r="351" spans="7:7" x14ac:dyDescent="0.3">
      <c r="G351" s="64"/>
    </row>
    <row r="352" spans="7:7" x14ac:dyDescent="0.3">
      <c r="G352" s="64"/>
    </row>
    <row r="353" spans="7:7" x14ac:dyDescent="0.3">
      <c r="G353" s="64"/>
    </row>
    <row r="354" spans="7:7" x14ac:dyDescent="0.3">
      <c r="G354" s="64"/>
    </row>
    <row r="355" spans="7:7" x14ac:dyDescent="0.3">
      <c r="G355" s="64"/>
    </row>
    <row r="356" spans="7:7" x14ac:dyDescent="0.3">
      <c r="G356" s="64"/>
    </row>
    <row r="357" spans="7:7" x14ac:dyDescent="0.3">
      <c r="G357" s="64"/>
    </row>
    <row r="358" spans="7:7" x14ac:dyDescent="0.3">
      <c r="G358" s="64"/>
    </row>
    <row r="359" spans="7:7" x14ac:dyDescent="0.3">
      <c r="G359" s="64"/>
    </row>
    <row r="360" spans="7:7" x14ac:dyDescent="0.3">
      <c r="G360" s="64"/>
    </row>
    <row r="361" spans="7:7" x14ac:dyDescent="0.3">
      <c r="G361" s="64"/>
    </row>
    <row r="362" spans="7:7" x14ac:dyDescent="0.3">
      <c r="G362" s="64"/>
    </row>
    <row r="363" spans="7:7" x14ac:dyDescent="0.3">
      <c r="G363" s="64"/>
    </row>
    <row r="364" spans="7:7" x14ac:dyDescent="0.3">
      <c r="G364" s="64"/>
    </row>
    <row r="365" spans="7:7" x14ac:dyDescent="0.3">
      <c r="G365" s="64"/>
    </row>
    <row r="366" spans="7:7" x14ac:dyDescent="0.3">
      <c r="G366" s="64"/>
    </row>
    <row r="367" spans="7:7" x14ac:dyDescent="0.3">
      <c r="G367" s="64"/>
    </row>
    <row r="368" spans="7:7" x14ac:dyDescent="0.3">
      <c r="G368" s="64"/>
    </row>
    <row r="369" spans="7:7" x14ac:dyDescent="0.3">
      <c r="G369" s="64"/>
    </row>
    <row r="370" spans="7:7" x14ac:dyDescent="0.3">
      <c r="G370" s="64"/>
    </row>
    <row r="371" spans="7:7" x14ac:dyDescent="0.3">
      <c r="G371" s="64"/>
    </row>
    <row r="372" spans="7:7" x14ac:dyDescent="0.3">
      <c r="G372" s="64"/>
    </row>
    <row r="373" spans="7:7" x14ac:dyDescent="0.3">
      <c r="G373" s="64"/>
    </row>
    <row r="374" spans="7:7" x14ac:dyDescent="0.3">
      <c r="G374" s="64"/>
    </row>
    <row r="375" spans="7:7" x14ac:dyDescent="0.3">
      <c r="G375" s="64"/>
    </row>
    <row r="376" spans="7:7" x14ac:dyDescent="0.3">
      <c r="G376" s="64"/>
    </row>
    <row r="377" spans="7:7" x14ac:dyDescent="0.3">
      <c r="G377" s="64"/>
    </row>
    <row r="378" spans="7:7" x14ac:dyDescent="0.3">
      <c r="G378" s="64"/>
    </row>
    <row r="379" spans="7:7" x14ac:dyDescent="0.3">
      <c r="G379" s="64"/>
    </row>
    <row r="380" spans="7:7" x14ac:dyDescent="0.3">
      <c r="G380" s="64"/>
    </row>
    <row r="381" spans="7:7" x14ac:dyDescent="0.3">
      <c r="G381" s="64"/>
    </row>
    <row r="382" spans="7:7" x14ac:dyDescent="0.3">
      <c r="G382" s="64"/>
    </row>
    <row r="383" spans="7:7" x14ac:dyDescent="0.3">
      <c r="G383" s="64"/>
    </row>
    <row r="384" spans="7:7" x14ac:dyDescent="0.3">
      <c r="G384" s="64"/>
    </row>
    <row r="385" spans="7:7" x14ac:dyDescent="0.3">
      <c r="G385" s="64"/>
    </row>
    <row r="386" spans="7:7" x14ac:dyDescent="0.3">
      <c r="G386" s="64"/>
    </row>
    <row r="387" spans="7:7" x14ac:dyDescent="0.3">
      <c r="G387" s="64"/>
    </row>
    <row r="388" spans="7:7" x14ac:dyDescent="0.3">
      <c r="G388" s="64"/>
    </row>
    <row r="389" spans="7:7" x14ac:dyDescent="0.3">
      <c r="G389" s="64"/>
    </row>
    <row r="390" spans="7:7" x14ac:dyDescent="0.3">
      <c r="G390" s="64"/>
    </row>
    <row r="391" spans="7:7" x14ac:dyDescent="0.3">
      <c r="G391" s="64"/>
    </row>
    <row r="392" spans="7:7" x14ac:dyDescent="0.3">
      <c r="G392" s="64"/>
    </row>
    <row r="393" spans="7:7" x14ac:dyDescent="0.3">
      <c r="G393" s="64"/>
    </row>
    <row r="394" spans="7:7" x14ac:dyDescent="0.3">
      <c r="G394" s="64"/>
    </row>
    <row r="395" spans="7:7" x14ac:dyDescent="0.3">
      <c r="G395" s="64"/>
    </row>
    <row r="396" spans="7:7" x14ac:dyDescent="0.3">
      <c r="G396" s="64"/>
    </row>
    <row r="397" spans="7:7" x14ac:dyDescent="0.3">
      <c r="G397" s="64"/>
    </row>
    <row r="398" spans="7:7" x14ac:dyDescent="0.3">
      <c r="G398" s="64"/>
    </row>
    <row r="399" spans="7:7" x14ac:dyDescent="0.3">
      <c r="G399" s="64"/>
    </row>
    <row r="400" spans="7:7" x14ac:dyDescent="0.3">
      <c r="G400" s="64"/>
    </row>
    <row r="401" spans="7:7" x14ac:dyDescent="0.3">
      <c r="G401" s="64"/>
    </row>
    <row r="402" spans="7:7" x14ac:dyDescent="0.3">
      <c r="G402" s="64"/>
    </row>
    <row r="403" spans="7:7" x14ac:dyDescent="0.3">
      <c r="G403" s="64"/>
    </row>
    <row r="404" spans="7:7" x14ac:dyDescent="0.3">
      <c r="G404" s="64"/>
    </row>
    <row r="405" spans="7:7" x14ac:dyDescent="0.3">
      <c r="G405" s="64"/>
    </row>
    <row r="406" spans="7:7" x14ac:dyDescent="0.3">
      <c r="G406" s="64"/>
    </row>
    <row r="407" spans="7:7" x14ac:dyDescent="0.3">
      <c r="G407" s="64"/>
    </row>
    <row r="408" spans="7:7" x14ac:dyDescent="0.3">
      <c r="G408" s="64"/>
    </row>
    <row r="409" spans="7:7" x14ac:dyDescent="0.3">
      <c r="G409" s="64"/>
    </row>
    <row r="410" spans="7:7" x14ac:dyDescent="0.3">
      <c r="G410" s="64"/>
    </row>
    <row r="411" spans="7:7" x14ac:dyDescent="0.3">
      <c r="G411" s="64"/>
    </row>
    <row r="412" spans="7:7" x14ac:dyDescent="0.3">
      <c r="G412" s="64"/>
    </row>
    <row r="413" spans="7:7" x14ac:dyDescent="0.3">
      <c r="G413" s="64"/>
    </row>
    <row r="414" spans="7:7" x14ac:dyDescent="0.3">
      <c r="G414" s="64"/>
    </row>
    <row r="415" spans="7:7" x14ac:dyDescent="0.3">
      <c r="G415" s="64"/>
    </row>
    <row r="416" spans="7:7" x14ac:dyDescent="0.3">
      <c r="G416" s="64"/>
    </row>
    <row r="417" spans="7:7" x14ac:dyDescent="0.3">
      <c r="G417" s="64"/>
    </row>
    <row r="418" spans="7:7" x14ac:dyDescent="0.3">
      <c r="G418" s="64"/>
    </row>
    <row r="419" spans="7:7" x14ac:dyDescent="0.3">
      <c r="G419" s="64"/>
    </row>
    <row r="420" spans="7:7" x14ac:dyDescent="0.3">
      <c r="G420" s="64"/>
    </row>
    <row r="421" spans="7:7" x14ac:dyDescent="0.3">
      <c r="G421" s="64"/>
    </row>
    <row r="422" spans="7:7" x14ac:dyDescent="0.3">
      <c r="G422" s="64"/>
    </row>
    <row r="423" spans="7:7" x14ac:dyDescent="0.3">
      <c r="G423" s="64"/>
    </row>
    <row r="424" spans="7:7" x14ac:dyDescent="0.3">
      <c r="G424" s="64"/>
    </row>
    <row r="425" spans="7:7" x14ac:dyDescent="0.3">
      <c r="G425" s="64"/>
    </row>
    <row r="426" spans="7:7" x14ac:dyDescent="0.3">
      <c r="G426" s="64"/>
    </row>
    <row r="427" spans="7:7" x14ac:dyDescent="0.3">
      <c r="G427" s="64"/>
    </row>
    <row r="428" spans="7:7" x14ac:dyDescent="0.3">
      <c r="G428" s="64"/>
    </row>
    <row r="429" spans="7:7" x14ac:dyDescent="0.3">
      <c r="G429" s="64"/>
    </row>
    <row r="430" spans="7:7" x14ac:dyDescent="0.3">
      <c r="G430" s="64"/>
    </row>
    <row r="431" spans="7:7" x14ac:dyDescent="0.3">
      <c r="G431" s="64"/>
    </row>
    <row r="432" spans="7:7" x14ac:dyDescent="0.3">
      <c r="G432" s="64"/>
    </row>
    <row r="433" spans="7:7" x14ac:dyDescent="0.3">
      <c r="G433" s="64"/>
    </row>
    <row r="434" spans="7:7" x14ac:dyDescent="0.3">
      <c r="G434" s="64"/>
    </row>
    <row r="435" spans="7:7" x14ac:dyDescent="0.3">
      <c r="G435" s="64"/>
    </row>
    <row r="436" spans="7:7" x14ac:dyDescent="0.3">
      <c r="G436" s="64"/>
    </row>
    <row r="437" spans="7:7" x14ac:dyDescent="0.3">
      <c r="G437" s="64"/>
    </row>
    <row r="438" spans="7:7" x14ac:dyDescent="0.3">
      <c r="G438" s="64"/>
    </row>
    <row r="439" spans="7:7" x14ac:dyDescent="0.3">
      <c r="G439" s="64"/>
    </row>
    <row r="440" spans="7:7" x14ac:dyDescent="0.3">
      <c r="G440" s="64"/>
    </row>
    <row r="441" spans="7:7" x14ac:dyDescent="0.3">
      <c r="G441" s="64"/>
    </row>
    <row r="442" spans="7:7" x14ac:dyDescent="0.3">
      <c r="G442" s="64"/>
    </row>
    <row r="443" spans="7:7" x14ac:dyDescent="0.3">
      <c r="G443" s="64"/>
    </row>
    <row r="444" spans="7:7" x14ac:dyDescent="0.3">
      <c r="G444" s="64"/>
    </row>
    <row r="445" spans="7:7" x14ac:dyDescent="0.3">
      <c r="G445" s="64"/>
    </row>
    <row r="446" spans="7:7" x14ac:dyDescent="0.3">
      <c r="G446" s="64"/>
    </row>
    <row r="447" spans="7:7" x14ac:dyDescent="0.3">
      <c r="G447" s="64"/>
    </row>
    <row r="448" spans="7:7" x14ac:dyDescent="0.3">
      <c r="G448" s="64"/>
    </row>
    <row r="449" spans="7:7" x14ac:dyDescent="0.3">
      <c r="G449" s="64"/>
    </row>
    <row r="450" spans="7:7" x14ac:dyDescent="0.3">
      <c r="G450" s="64"/>
    </row>
    <row r="451" spans="7:7" x14ac:dyDescent="0.3">
      <c r="G451" s="64"/>
    </row>
    <row r="452" spans="7:7" x14ac:dyDescent="0.3">
      <c r="G452" s="64"/>
    </row>
    <row r="453" spans="7:7" x14ac:dyDescent="0.3">
      <c r="G453" s="64"/>
    </row>
    <row r="454" spans="7:7" x14ac:dyDescent="0.3">
      <c r="G454" s="64"/>
    </row>
    <row r="455" spans="7:7" x14ac:dyDescent="0.3">
      <c r="G455" s="64"/>
    </row>
    <row r="456" spans="7:7" x14ac:dyDescent="0.3">
      <c r="G456" s="64"/>
    </row>
    <row r="457" spans="7:7" x14ac:dyDescent="0.3">
      <c r="G457" s="64"/>
    </row>
    <row r="458" spans="7:7" x14ac:dyDescent="0.3">
      <c r="G458" s="64"/>
    </row>
    <row r="459" spans="7:7" x14ac:dyDescent="0.3">
      <c r="G459" s="64"/>
    </row>
    <row r="460" spans="7:7" x14ac:dyDescent="0.3">
      <c r="G460" s="64"/>
    </row>
    <row r="461" spans="7:7" x14ac:dyDescent="0.3">
      <c r="G461" s="64"/>
    </row>
    <row r="462" spans="7:7" x14ac:dyDescent="0.3">
      <c r="G462" s="64"/>
    </row>
    <row r="463" spans="7:7" x14ac:dyDescent="0.3">
      <c r="G463" s="64"/>
    </row>
    <row r="464" spans="7:7" x14ac:dyDescent="0.3">
      <c r="G464" s="64"/>
    </row>
    <row r="465" spans="7:7" x14ac:dyDescent="0.3">
      <c r="G465" s="64"/>
    </row>
    <row r="466" spans="7:7" x14ac:dyDescent="0.3">
      <c r="G466" s="64"/>
    </row>
    <row r="467" spans="7:7" x14ac:dyDescent="0.3">
      <c r="G467" s="64"/>
    </row>
    <row r="468" spans="7:7" x14ac:dyDescent="0.3">
      <c r="G468" s="64"/>
    </row>
    <row r="469" spans="7:7" x14ac:dyDescent="0.3">
      <c r="G469" s="64"/>
    </row>
    <row r="470" spans="7:7" x14ac:dyDescent="0.3">
      <c r="G470" s="64"/>
    </row>
    <row r="471" spans="7:7" x14ac:dyDescent="0.3">
      <c r="G471" s="64"/>
    </row>
    <row r="472" spans="7:7" x14ac:dyDescent="0.3">
      <c r="G472" s="64"/>
    </row>
    <row r="473" spans="7:7" x14ac:dyDescent="0.3">
      <c r="G473" s="64"/>
    </row>
    <row r="474" spans="7:7" x14ac:dyDescent="0.3">
      <c r="G474" s="64"/>
    </row>
    <row r="475" spans="7:7" x14ac:dyDescent="0.3">
      <c r="G475" s="64"/>
    </row>
    <row r="476" spans="7:7" x14ac:dyDescent="0.3">
      <c r="G476" s="64"/>
    </row>
    <row r="477" spans="7:7" x14ac:dyDescent="0.3">
      <c r="G477" s="64"/>
    </row>
    <row r="478" spans="7:7" x14ac:dyDescent="0.3">
      <c r="G478" s="64"/>
    </row>
    <row r="479" spans="7:7" x14ac:dyDescent="0.3">
      <c r="G479" s="64"/>
    </row>
    <row r="480" spans="7:7" x14ac:dyDescent="0.3">
      <c r="G480" s="64"/>
    </row>
    <row r="481" spans="7:7" x14ac:dyDescent="0.3">
      <c r="G481" s="64"/>
    </row>
    <row r="482" spans="7:7" x14ac:dyDescent="0.3">
      <c r="G482" s="64"/>
    </row>
    <row r="483" spans="7:7" x14ac:dyDescent="0.3">
      <c r="G483" s="64"/>
    </row>
    <row r="484" spans="7:7" x14ac:dyDescent="0.3">
      <c r="G484" s="64"/>
    </row>
    <row r="485" spans="7:7" x14ac:dyDescent="0.3">
      <c r="G485" s="64"/>
    </row>
    <row r="486" spans="7:7" x14ac:dyDescent="0.3">
      <c r="G486" s="64"/>
    </row>
    <row r="487" spans="7:7" x14ac:dyDescent="0.3">
      <c r="G487" s="64"/>
    </row>
    <row r="488" spans="7:7" x14ac:dyDescent="0.3">
      <c r="G488" s="64"/>
    </row>
    <row r="489" spans="7:7" x14ac:dyDescent="0.3">
      <c r="G489" s="64"/>
    </row>
    <row r="490" spans="7:7" x14ac:dyDescent="0.3">
      <c r="G490" s="64"/>
    </row>
    <row r="491" spans="7:7" x14ac:dyDescent="0.3">
      <c r="G491" s="64"/>
    </row>
    <row r="492" spans="7:7" x14ac:dyDescent="0.3">
      <c r="G492" s="64"/>
    </row>
    <row r="493" spans="7:7" x14ac:dyDescent="0.3">
      <c r="G493" s="64"/>
    </row>
    <row r="494" spans="7:7" x14ac:dyDescent="0.3">
      <c r="G494" s="64"/>
    </row>
    <row r="495" spans="7:7" x14ac:dyDescent="0.3">
      <c r="G495" s="64"/>
    </row>
    <row r="496" spans="7:7" x14ac:dyDescent="0.3">
      <c r="G496" s="64"/>
    </row>
    <row r="497" spans="7:7" x14ac:dyDescent="0.3">
      <c r="G497" s="64"/>
    </row>
    <row r="498" spans="7:7" x14ac:dyDescent="0.3">
      <c r="G498" s="64"/>
    </row>
    <row r="499" spans="7:7" x14ac:dyDescent="0.3">
      <c r="G499" s="64"/>
    </row>
    <row r="500" spans="7:7" x14ac:dyDescent="0.3">
      <c r="G500" s="64"/>
    </row>
    <row r="501" spans="7:7" x14ac:dyDescent="0.3">
      <c r="G501" s="64"/>
    </row>
    <row r="502" spans="7:7" x14ac:dyDescent="0.3">
      <c r="G502" s="64"/>
    </row>
    <row r="503" spans="7:7" x14ac:dyDescent="0.3">
      <c r="G503" s="64"/>
    </row>
    <row r="504" spans="7:7" x14ac:dyDescent="0.3">
      <c r="G504" s="64"/>
    </row>
    <row r="505" spans="7:7" x14ac:dyDescent="0.3">
      <c r="G505" s="64"/>
    </row>
    <row r="506" spans="7:7" x14ac:dyDescent="0.3">
      <c r="G506" s="64"/>
    </row>
    <row r="507" spans="7:7" x14ac:dyDescent="0.3">
      <c r="G507" s="64"/>
    </row>
    <row r="508" spans="7:7" x14ac:dyDescent="0.3">
      <c r="G508" s="64"/>
    </row>
    <row r="509" spans="7:7" x14ac:dyDescent="0.3">
      <c r="G509" s="64"/>
    </row>
    <row r="510" spans="7:7" x14ac:dyDescent="0.3">
      <c r="G510" s="64"/>
    </row>
    <row r="511" spans="7:7" x14ac:dyDescent="0.3">
      <c r="G511" s="64"/>
    </row>
    <row r="512" spans="7:7" x14ac:dyDescent="0.3">
      <c r="G512" s="64"/>
    </row>
    <row r="513" spans="7:7" x14ac:dyDescent="0.3">
      <c r="G513" s="64"/>
    </row>
    <row r="514" spans="7:7" x14ac:dyDescent="0.3">
      <c r="G514" s="64"/>
    </row>
    <row r="515" spans="7:7" x14ac:dyDescent="0.3">
      <c r="G515" s="64"/>
    </row>
    <row r="516" spans="7:7" x14ac:dyDescent="0.3">
      <c r="G516" s="64"/>
    </row>
    <row r="517" spans="7:7" x14ac:dyDescent="0.3">
      <c r="G517" s="64"/>
    </row>
    <row r="518" spans="7:7" x14ac:dyDescent="0.3">
      <c r="G518" s="64"/>
    </row>
    <row r="519" spans="7:7" x14ac:dyDescent="0.3">
      <c r="G519" s="64"/>
    </row>
    <row r="520" spans="7:7" x14ac:dyDescent="0.3">
      <c r="G520" s="64"/>
    </row>
    <row r="521" spans="7:7" x14ac:dyDescent="0.3">
      <c r="G521" s="64"/>
    </row>
    <row r="522" spans="7:7" x14ac:dyDescent="0.3">
      <c r="G522" s="64"/>
    </row>
    <row r="523" spans="7:7" x14ac:dyDescent="0.3">
      <c r="G523" s="64"/>
    </row>
    <row r="524" spans="7:7" x14ac:dyDescent="0.3">
      <c r="G524" s="64"/>
    </row>
    <row r="525" spans="7:7" x14ac:dyDescent="0.3">
      <c r="G525" s="64"/>
    </row>
    <row r="526" spans="7:7" x14ac:dyDescent="0.3">
      <c r="G526" s="64"/>
    </row>
    <row r="527" spans="7:7" x14ac:dyDescent="0.3">
      <c r="G527" s="64"/>
    </row>
    <row r="528" spans="7:7" x14ac:dyDescent="0.3">
      <c r="G528" s="64"/>
    </row>
    <row r="529" spans="7:7" x14ac:dyDescent="0.3">
      <c r="G529" s="64"/>
    </row>
    <row r="530" spans="7:7" x14ac:dyDescent="0.3">
      <c r="G530" s="64"/>
    </row>
    <row r="531" spans="7:7" x14ac:dyDescent="0.3">
      <c r="G531" s="64"/>
    </row>
    <row r="532" spans="7:7" x14ac:dyDescent="0.3">
      <c r="G532" s="64"/>
    </row>
    <row r="533" spans="7:7" x14ac:dyDescent="0.3">
      <c r="G533" s="64"/>
    </row>
    <row r="534" spans="7:7" x14ac:dyDescent="0.3">
      <c r="G534" s="64"/>
    </row>
    <row r="535" spans="7:7" x14ac:dyDescent="0.3">
      <c r="G535" s="64"/>
    </row>
    <row r="536" spans="7:7" x14ac:dyDescent="0.3">
      <c r="G536" s="64"/>
    </row>
    <row r="537" spans="7:7" x14ac:dyDescent="0.3">
      <c r="G537" s="64"/>
    </row>
    <row r="538" spans="7:7" x14ac:dyDescent="0.3">
      <c r="G538" s="64"/>
    </row>
    <row r="539" spans="7:7" x14ac:dyDescent="0.3">
      <c r="G539" s="64"/>
    </row>
    <row r="540" spans="7:7" x14ac:dyDescent="0.3">
      <c r="G540" s="64"/>
    </row>
    <row r="541" spans="7:7" x14ac:dyDescent="0.3">
      <c r="G541" s="64"/>
    </row>
    <row r="542" spans="7:7" x14ac:dyDescent="0.3">
      <c r="G542" s="64"/>
    </row>
    <row r="543" spans="7:7" x14ac:dyDescent="0.3">
      <c r="G543" s="64"/>
    </row>
    <row r="544" spans="7:7" x14ac:dyDescent="0.3">
      <c r="G544" s="64"/>
    </row>
    <row r="545" spans="7:7" x14ac:dyDescent="0.3">
      <c r="G545" s="64"/>
    </row>
    <row r="546" spans="7:7" x14ac:dyDescent="0.3">
      <c r="G546" s="64"/>
    </row>
    <row r="547" spans="7:7" x14ac:dyDescent="0.3">
      <c r="G547" s="64"/>
    </row>
    <row r="548" spans="7:7" x14ac:dyDescent="0.3">
      <c r="G548" s="64"/>
    </row>
    <row r="549" spans="7:7" x14ac:dyDescent="0.3">
      <c r="G549" s="64"/>
    </row>
    <row r="550" spans="7:7" x14ac:dyDescent="0.3">
      <c r="G550" s="64"/>
    </row>
    <row r="551" spans="7:7" x14ac:dyDescent="0.3">
      <c r="G551" s="64"/>
    </row>
    <row r="552" spans="7:7" x14ac:dyDescent="0.3">
      <c r="G552" s="64"/>
    </row>
    <row r="553" spans="7:7" x14ac:dyDescent="0.3">
      <c r="G553" s="64"/>
    </row>
    <row r="554" spans="7:7" x14ac:dyDescent="0.3">
      <c r="G554" s="64"/>
    </row>
    <row r="555" spans="7:7" x14ac:dyDescent="0.3">
      <c r="G555" s="64"/>
    </row>
    <row r="556" spans="7:7" x14ac:dyDescent="0.3">
      <c r="G556" s="64"/>
    </row>
    <row r="557" spans="7:7" x14ac:dyDescent="0.3">
      <c r="G557" s="64"/>
    </row>
    <row r="558" spans="7:7" x14ac:dyDescent="0.3">
      <c r="G558" s="64"/>
    </row>
    <row r="559" spans="7:7" x14ac:dyDescent="0.3">
      <c r="G559" s="64"/>
    </row>
    <row r="560" spans="7:7" x14ac:dyDescent="0.3">
      <c r="G560" s="64"/>
    </row>
    <row r="561" spans="7:7" x14ac:dyDescent="0.3">
      <c r="G561" s="64"/>
    </row>
    <row r="562" spans="7:7" x14ac:dyDescent="0.3">
      <c r="G562" s="64"/>
    </row>
    <row r="563" spans="7:7" x14ac:dyDescent="0.3">
      <c r="G563" s="64"/>
    </row>
    <row r="564" spans="7:7" x14ac:dyDescent="0.3">
      <c r="G564" s="64"/>
    </row>
    <row r="565" spans="7:7" x14ac:dyDescent="0.3">
      <c r="G565" s="64"/>
    </row>
    <row r="566" spans="7:7" x14ac:dyDescent="0.3">
      <c r="G566" s="64"/>
    </row>
    <row r="567" spans="7:7" x14ac:dyDescent="0.3">
      <c r="G567" s="64"/>
    </row>
    <row r="568" spans="7:7" x14ac:dyDescent="0.3">
      <c r="G568" s="64"/>
    </row>
    <row r="569" spans="7:7" x14ac:dyDescent="0.3">
      <c r="G569" s="64"/>
    </row>
    <row r="570" spans="7:7" x14ac:dyDescent="0.3">
      <c r="G570" s="64"/>
    </row>
    <row r="571" spans="7:7" x14ac:dyDescent="0.3">
      <c r="G571" s="64"/>
    </row>
    <row r="572" spans="7:7" x14ac:dyDescent="0.3">
      <c r="G572" s="64"/>
    </row>
    <row r="573" spans="7:7" x14ac:dyDescent="0.3">
      <c r="G573" s="64"/>
    </row>
    <row r="574" spans="7:7" x14ac:dyDescent="0.3">
      <c r="G574" s="64"/>
    </row>
    <row r="575" spans="7:7" x14ac:dyDescent="0.3">
      <c r="G575" s="64"/>
    </row>
    <row r="576" spans="7:7" x14ac:dyDescent="0.3">
      <c r="G576" s="64"/>
    </row>
    <row r="577" spans="7:7" x14ac:dyDescent="0.3">
      <c r="G577" s="64"/>
    </row>
    <row r="578" spans="7:7" x14ac:dyDescent="0.3">
      <c r="G578" s="64"/>
    </row>
    <row r="579" spans="7:7" x14ac:dyDescent="0.3">
      <c r="G579" s="64"/>
    </row>
    <row r="580" spans="7:7" x14ac:dyDescent="0.3">
      <c r="G580" s="64"/>
    </row>
    <row r="581" spans="7:7" x14ac:dyDescent="0.3">
      <c r="G581" s="64"/>
    </row>
    <row r="582" spans="7:7" x14ac:dyDescent="0.3">
      <c r="G582" s="64"/>
    </row>
    <row r="583" spans="7:7" x14ac:dyDescent="0.3">
      <c r="G583" s="64"/>
    </row>
    <row r="584" spans="7:7" x14ac:dyDescent="0.3">
      <c r="G584" s="64"/>
    </row>
    <row r="585" spans="7:7" x14ac:dyDescent="0.3">
      <c r="G585" s="64"/>
    </row>
    <row r="586" spans="7:7" x14ac:dyDescent="0.3">
      <c r="G586" s="64"/>
    </row>
    <row r="587" spans="7:7" x14ac:dyDescent="0.3">
      <c r="G587" s="64"/>
    </row>
    <row r="588" spans="7:7" x14ac:dyDescent="0.3">
      <c r="G588" s="64"/>
    </row>
    <row r="589" spans="7:7" x14ac:dyDescent="0.3">
      <c r="G589" s="64"/>
    </row>
    <row r="590" spans="7:7" x14ac:dyDescent="0.3">
      <c r="G590" s="64"/>
    </row>
    <row r="591" spans="7:7" x14ac:dyDescent="0.3">
      <c r="G591" s="64"/>
    </row>
    <row r="592" spans="7:7" x14ac:dyDescent="0.3">
      <c r="G592" s="64"/>
    </row>
    <row r="593" spans="7:7" x14ac:dyDescent="0.3">
      <c r="G593" s="64"/>
    </row>
    <row r="594" spans="7:7" x14ac:dyDescent="0.3">
      <c r="G594" s="64"/>
    </row>
    <row r="595" spans="7:7" x14ac:dyDescent="0.3">
      <c r="G595" s="64"/>
    </row>
    <row r="596" spans="7:7" x14ac:dyDescent="0.3">
      <c r="G596" s="64"/>
    </row>
    <row r="597" spans="7:7" x14ac:dyDescent="0.3">
      <c r="G597" s="64"/>
    </row>
    <row r="598" spans="7:7" x14ac:dyDescent="0.3">
      <c r="G598" s="64"/>
    </row>
    <row r="599" spans="7:7" x14ac:dyDescent="0.3">
      <c r="G599" s="64"/>
    </row>
    <row r="600" spans="7:7" x14ac:dyDescent="0.3">
      <c r="G600" s="64"/>
    </row>
    <row r="601" spans="7:7" x14ac:dyDescent="0.3">
      <c r="G601" s="64"/>
    </row>
    <row r="602" spans="7:7" x14ac:dyDescent="0.3">
      <c r="G602" s="64"/>
    </row>
    <row r="603" spans="7:7" x14ac:dyDescent="0.3">
      <c r="G603" s="64"/>
    </row>
    <row r="604" spans="7:7" x14ac:dyDescent="0.3">
      <c r="G604" s="64"/>
    </row>
    <row r="605" spans="7:7" x14ac:dyDescent="0.3">
      <c r="G605" s="64"/>
    </row>
    <row r="606" spans="7:7" x14ac:dyDescent="0.3">
      <c r="G606" s="64"/>
    </row>
    <row r="607" spans="7:7" x14ac:dyDescent="0.3">
      <c r="G607" s="64"/>
    </row>
    <row r="608" spans="7:7" x14ac:dyDescent="0.3">
      <c r="G608" s="64"/>
    </row>
    <row r="609" spans="7:7" x14ac:dyDescent="0.3">
      <c r="G609" s="64"/>
    </row>
    <row r="610" spans="7:7" x14ac:dyDescent="0.3">
      <c r="G610" s="64"/>
    </row>
    <row r="611" spans="7:7" x14ac:dyDescent="0.3">
      <c r="G611" s="64"/>
    </row>
    <row r="612" spans="7:7" x14ac:dyDescent="0.3">
      <c r="G612" s="64"/>
    </row>
    <row r="613" spans="7:7" x14ac:dyDescent="0.3">
      <c r="G613" s="64"/>
    </row>
    <row r="614" spans="7:7" x14ac:dyDescent="0.3">
      <c r="G614" s="64"/>
    </row>
    <row r="615" spans="7:7" x14ac:dyDescent="0.3">
      <c r="G615" s="64"/>
    </row>
    <row r="616" spans="7:7" x14ac:dyDescent="0.3">
      <c r="G616" s="64"/>
    </row>
    <row r="617" spans="7:7" x14ac:dyDescent="0.3">
      <c r="G617" s="64"/>
    </row>
    <row r="618" spans="7:7" x14ac:dyDescent="0.3">
      <c r="G618" s="64"/>
    </row>
    <row r="619" spans="7:7" x14ac:dyDescent="0.3">
      <c r="G619" s="64"/>
    </row>
    <row r="620" spans="7:7" x14ac:dyDescent="0.3">
      <c r="G620" s="64"/>
    </row>
    <row r="621" spans="7:7" x14ac:dyDescent="0.3">
      <c r="G621" s="64"/>
    </row>
    <row r="622" spans="7:7" x14ac:dyDescent="0.3">
      <c r="G622" s="64"/>
    </row>
    <row r="623" spans="7:7" x14ac:dyDescent="0.3">
      <c r="G623" s="64"/>
    </row>
    <row r="624" spans="7:7" x14ac:dyDescent="0.3">
      <c r="G624" s="64"/>
    </row>
    <row r="625" spans="7:7" x14ac:dyDescent="0.3">
      <c r="G625" s="64"/>
    </row>
    <row r="626" spans="7:7" x14ac:dyDescent="0.3">
      <c r="G626" s="64"/>
    </row>
    <row r="627" spans="7:7" x14ac:dyDescent="0.3">
      <c r="G627" s="64"/>
    </row>
    <row r="628" spans="7:7" x14ac:dyDescent="0.3">
      <c r="G628" s="64"/>
    </row>
    <row r="629" spans="7:7" x14ac:dyDescent="0.3">
      <c r="G629" s="64"/>
    </row>
    <row r="630" spans="7:7" x14ac:dyDescent="0.3">
      <c r="G630" s="64"/>
    </row>
    <row r="631" spans="7:7" x14ac:dyDescent="0.3">
      <c r="G631" s="64"/>
    </row>
    <row r="632" spans="7:7" x14ac:dyDescent="0.3">
      <c r="G632" s="64"/>
    </row>
    <row r="633" spans="7:7" x14ac:dyDescent="0.3">
      <c r="G633" s="64"/>
    </row>
    <row r="634" spans="7:7" x14ac:dyDescent="0.3">
      <c r="G634" s="64"/>
    </row>
    <row r="635" spans="7:7" x14ac:dyDescent="0.3">
      <c r="G635" s="64"/>
    </row>
    <row r="636" spans="7:7" x14ac:dyDescent="0.3">
      <c r="G636" s="64"/>
    </row>
    <row r="637" spans="7:7" x14ac:dyDescent="0.3">
      <c r="G637" s="64"/>
    </row>
    <row r="638" spans="7:7" x14ac:dyDescent="0.3">
      <c r="G638" s="64"/>
    </row>
    <row r="639" spans="7:7" x14ac:dyDescent="0.3">
      <c r="G639" s="64"/>
    </row>
    <row r="640" spans="7:7" x14ac:dyDescent="0.3">
      <c r="G640" s="64"/>
    </row>
    <row r="641" spans="7:7" x14ac:dyDescent="0.3">
      <c r="G641" s="64"/>
    </row>
    <row r="642" spans="7:7" x14ac:dyDescent="0.3">
      <c r="G642" s="64"/>
    </row>
    <row r="643" spans="7:7" x14ac:dyDescent="0.3">
      <c r="G643" s="64"/>
    </row>
    <row r="644" spans="7:7" x14ac:dyDescent="0.3">
      <c r="G644" s="64"/>
    </row>
    <row r="645" spans="7:7" x14ac:dyDescent="0.3">
      <c r="G645" s="64"/>
    </row>
    <row r="646" spans="7:7" x14ac:dyDescent="0.3">
      <c r="G646" s="64"/>
    </row>
    <row r="647" spans="7:7" x14ac:dyDescent="0.3">
      <c r="G647" s="64"/>
    </row>
    <row r="648" spans="7:7" x14ac:dyDescent="0.3">
      <c r="G648" s="64"/>
    </row>
    <row r="649" spans="7:7" x14ac:dyDescent="0.3">
      <c r="G649" s="64"/>
    </row>
    <row r="650" spans="7:7" x14ac:dyDescent="0.3">
      <c r="G650" s="64"/>
    </row>
    <row r="651" spans="7:7" x14ac:dyDescent="0.3">
      <c r="G651" s="64"/>
    </row>
    <row r="652" spans="7:7" x14ac:dyDescent="0.3">
      <c r="G652" s="64"/>
    </row>
    <row r="653" spans="7:7" x14ac:dyDescent="0.3">
      <c r="G653" s="64"/>
    </row>
    <row r="654" spans="7:7" x14ac:dyDescent="0.3">
      <c r="G654" s="64"/>
    </row>
    <row r="655" spans="7:7" x14ac:dyDescent="0.3">
      <c r="G655" s="64"/>
    </row>
    <row r="656" spans="7:7" x14ac:dyDescent="0.3">
      <c r="G656" s="64"/>
    </row>
    <row r="657" spans="7:7" x14ac:dyDescent="0.3">
      <c r="G657" s="64"/>
    </row>
    <row r="658" spans="7:7" x14ac:dyDescent="0.3">
      <c r="G658" s="64"/>
    </row>
    <row r="659" spans="7:7" x14ac:dyDescent="0.3">
      <c r="G659" s="64"/>
    </row>
    <row r="660" spans="7:7" x14ac:dyDescent="0.3">
      <c r="G660" s="64"/>
    </row>
    <row r="661" spans="7:7" x14ac:dyDescent="0.3">
      <c r="G661" s="64"/>
    </row>
    <row r="662" spans="7:7" x14ac:dyDescent="0.3">
      <c r="G662" s="64"/>
    </row>
    <row r="663" spans="7:7" x14ac:dyDescent="0.3">
      <c r="G663" s="64"/>
    </row>
    <row r="664" spans="7:7" x14ac:dyDescent="0.3">
      <c r="G664" s="64"/>
    </row>
    <row r="665" spans="7:7" x14ac:dyDescent="0.3">
      <c r="G665" s="64"/>
    </row>
    <row r="666" spans="7:7" x14ac:dyDescent="0.3">
      <c r="G666" s="64"/>
    </row>
    <row r="667" spans="7:7" x14ac:dyDescent="0.3">
      <c r="G667" s="64"/>
    </row>
    <row r="668" spans="7:7" x14ac:dyDescent="0.3">
      <c r="G668" s="64"/>
    </row>
    <row r="669" spans="7:7" x14ac:dyDescent="0.3">
      <c r="G669" s="64"/>
    </row>
    <row r="670" spans="7:7" x14ac:dyDescent="0.3">
      <c r="G670" s="64"/>
    </row>
    <row r="671" spans="7:7" x14ac:dyDescent="0.3">
      <c r="G671" s="64"/>
    </row>
    <row r="672" spans="7:7" x14ac:dyDescent="0.3">
      <c r="G672" s="64"/>
    </row>
    <row r="673" spans="7:7" x14ac:dyDescent="0.3">
      <c r="G673" s="64"/>
    </row>
    <row r="674" spans="7:7" x14ac:dyDescent="0.3">
      <c r="G674" s="64"/>
    </row>
    <row r="675" spans="7:7" x14ac:dyDescent="0.3">
      <c r="G675" s="64"/>
    </row>
    <row r="676" spans="7:7" x14ac:dyDescent="0.3">
      <c r="G676" s="64"/>
    </row>
    <row r="677" spans="7:7" x14ac:dyDescent="0.3">
      <c r="G677" s="64"/>
    </row>
    <row r="678" spans="7:7" x14ac:dyDescent="0.3">
      <c r="G678" s="64"/>
    </row>
    <row r="679" spans="7:7" x14ac:dyDescent="0.3">
      <c r="G679" s="64"/>
    </row>
    <row r="680" spans="7:7" x14ac:dyDescent="0.3">
      <c r="G680" s="64"/>
    </row>
    <row r="681" spans="7:7" x14ac:dyDescent="0.3">
      <c r="G681" s="64"/>
    </row>
    <row r="682" spans="7:7" x14ac:dyDescent="0.3">
      <c r="G682" s="64"/>
    </row>
    <row r="683" spans="7:7" x14ac:dyDescent="0.3">
      <c r="G683" s="64"/>
    </row>
    <row r="684" spans="7:7" x14ac:dyDescent="0.3">
      <c r="G684" s="64"/>
    </row>
    <row r="685" spans="7:7" x14ac:dyDescent="0.3">
      <c r="G685" s="64"/>
    </row>
    <row r="686" spans="7:7" x14ac:dyDescent="0.3">
      <c r="G686" s="64"/>
    </row>
    <row r="687" spans="7:7" x14ac:dyDescent="0.3">
      <c r="G687" s="64"/>
    </row>
    <row r="688" spans="7:7" x14ac:dyDescent="0.3">
      <c r="G688" s="64"/>
    </row>
    <row r="689" spans="7:7" x14ac:dyDescent="0.3">
      <c r="G689" s="64"/>
    </row>
    <row r="690" spans="7:7" x14ac:dyDescent="0.3">
      <c r="G690" s="64"/>
    </row>
    <row r="691" spans="7:7" x14ac:dyDescent="0.3">
      <c r="G691" s="64"/>
    </row>
    <row r="692" spans="7:7" x14ac:dyDescent="0.3">
      <c r="G692" s="64"/>
    </row>
    <row r="693" spans="7:7" x14ac:dyDescent="0.3">
      <c r="G693" s="64"/>
    </row>
    <row r="694" spans="7:7" x14ac:dyDescent="0.3">
      <c r="G694" s="64"/>
    </row>
    <row r="695" spans="7:7" x14ac:dyDescent="0.3">
      <c r="G695" s="64"/>
    </row>
    <row r="696" spans="7:7" x14ac:dyDescent="0.3">
      <c r="G696" s="64"/>
    </row>
    <row r="697" spans="7:7" x14ac:dyDescent="0.3">
      <c r="G697" s="64"/>
    </row>
    <row r="698" spans="7:7" x14ac:dyDescent="0.3">
      <c r="G698" s="64"/>
    </row>
    <row r="699" spans="7:7" x14ac:dyDescent="0.3">
      <c r="G699" s="64"/>
    </row>
    <row r="700" spans="7:7" x14ac:dyDescent="0.3">
      <c r="G700" s="64"/>
    </row>
    <row r="701" spans="7:7" x14ac:dyDescent="0.3">
      <c r="G701" s="64"/>
    </row>
    <row r="702" spans="7:7" x14ac:dyDescent="0.3">
      <c r="G702" s="64"/>
    </row>
    <row r="703" spans="7:7" x14ac:dyDescent="0.3">
      <c r="G703" s="64"/>
    </row>
    <row r="704" spans="7:7" x14ac:dyDescent="0.3">
      <c r="G704" s="64"/>
    </row>
    <row r="705" spans="7:7" x14ac:dyDescent="0.3">
      <c r="G705" s="64"/>
    </row>
    <row r="706" spans="7:7" x14ac:dyDescent="0.3">
      <c r="G706" s="64"/>
    </row>
    <row r="707" spans="7:7" x14ac:dyDescent="0.3">
      <c r="G707" s="64"/>
    </row>
    <row r="708" spans="7:7" x14ac:dyDescent="0.3">
      <c r="G708" s="64"/>
    </row>
    <row r="709" spans="7:7" x14ac:dyDescent="0.3">
      <c r="G709" s="64"/>
    </row>
    <row r="710" spans="7:7" x14ac:dyDescent="0.3">
      <c r="G710" s="64"/>
    </row>
    <row r="711" spans="7:7" x14ac:dyDescent="0.3">
      <c r="G711" s="64"/>
    </row>
    <row r="712" spans="7:7" x14ac:dyDescent="0.3">
      <c r="G712" s="64"/>
    </row>
    <row r="713" spans="7:7" x14ac:dyDescent="0.3">
      <c r="G713" s="64"/>
    </row>
    <row r="714" spans="7:7" x14ac:dyDescent="0.3">
      <c r="G714" s="64"/>
    </row>
    <row r="715" spans="7:7" x14ac:dyDescent="0.3">
      <c r="G715" s="64"/>
    </row>
    <row r="716" spans="7:7" x14ac:dyDescent="0.3">
      <c r="G716" s="64"/>
    </row>
    <row r="717" spans="7:7" x14ac:dyDescent="0.3">
      <c r="G717" s="64"/>
    </row>
    <row r="718" spans="7:7" x14ac:dyDescent="0.3">
      <c r="G718" s="64"/>
    </row>
    <row r="719" spans="7:7" x14ac:dyDescent="0.3">
      <c r="G719" s="64"/>
    </row>
    <row r="720" spans="7:7" x14ac:dyDescent="0.3">
      <c r="G720" s="64"/>
    </row>
    <row r="721" spans="7:7" x14ac:dyDescent="0.3">
      <c r="G721" s="64"/>
    </row>
    <row r="722" spans="7:7" x14ac:dyDescent="0.3">
      <c r="G722" s="64"/>
    </row>
    <row r="723" spans="7:7" x14ac:dyDescent="0.3">
      <c r="G723" s="64"/>
    </row>
    <row r="724" spans="7:7" x14ac:dyDescent="0.3">
      <c r="G724" s="64"/>
    </row>
    <row r="725" spans="7:7" x14ac:dyDescent="0.3">
      <c r="G725" s="64"/>
    </row>
    <row r="726" spans="7:7" x14ac:dyDescent="0.3">
      <c r="G726" s="64"/>
    </row>
    <row r="727" spans="7:7" x14ac:dyDescent="0.3">
      <c r="G727" s="64"/>
    </row>
    <row r="728" spans="7:7" x14ac:dyDescent="0.3">
      <c r="G728" s="64"/>
    </row>
    <row r="729" spans="7:7" x14ac:dyDescent="0.3">
      <c r="G729" s="64"/>
    </row>
    <row r="730" spans="7:7" x14ac:dyDescent="0.3">
      <c r="G730" s="64"/>
    </row>
    <row r="731" spans="7:7" x14ac:dyDescent="0.3">
      <c r="G731" s="64"/>
    </row>
    <row r="732" spans="7:7" x14ac:dyDescent="0.3">
      <c r="G732" s="64"/>
    </row>
    <row r="733" spans="7:7" x14ac:dyDescent="0.3">
      <c r="G733" s="64"/>
    </row>
    <row r="734" spans="7:7" x14ac:dyDescent="0.3">
      <c r="G734" s="64"/>
    </row>
    <row r="735" spans="7:7" x14ac:dyDescent="0.3">
      <c r="G735" s="64"/>
    </row>
    <row r="736" spans="7:7" x14ac:dyDescent="0.3">
      <c r="G736" s="64"/>
    </row>
    <row r="737" spans="7:7" x14ac:dyDescent="0.3">
      <c r="G737" s="64"/>
    </row>
    <row r="738" spans="7:7" x14ac:dyDescent="0.3">
      <c r="G738" s="64"/>
    </row>
    <row r="739" spans="7:7" x14ac:dyDescent="0.3">
      <c r="G739" s="64"/>
    </row>
    <row r="740" spans="7:7" x14ac:dyDescent="0.3">
      <c r="G740" s="64"/>
    </row>
    <row r="741" spans="7:7" x14ac:dyDescent="0.3">
      <c r="G741" s="64"/>
    </row>
    <row r="742" spans="7:7" x14ac:dyDescent="0.3">
      <c r="G742" s="64"/>
    </row>
    <row r="743" spans="7:7" x14ac:dyDescent="0.3">
      <c r="G743" s="64"/>
    </row>
    <row r="744" spans="7:7" x14ac:dyDescent="0.3">
      <c r="G744" s="64"/>
    </row>
    <row r="745" spans="7:7" x14ac:dyDescent="0.3">
      <c r="G745" s="64"/>
    </row>
    <row r="746" spans="7:7" x14ac:dyDescent="0.3">
      <c r="G746" s="64"/>
    </row>
    <row r="747" spans="7:7" x14ac:dyDescent="0.3">
      <c r="G747" s="64"/>
    </row>
    <row r="748" spans="7:7" x14ac:dyDescent="0.3">
      <c r="G748" s="64"/>
    </row>
    <row r="749" spans="7:7" x14ac:dyDescent="0.3">
      <c r="G749" s="64"/>
    </row>
    <row r="750" spans="7:7" x14ac:dyDescent="0.3">
      <c r="G750" s="64"/>
    </row>
    <row r="751" spans="7:7" x14ac:dyDescent="0.3">
      <c r="G751" s="64"/>
    </row>
    <row r="752" spans="7:7" x14ac:dyDescent="0.3">
      <c r="G752" s="64"/>
    </row>
    <row r="753" spans="7:7" x14ac:dyDescent="0.3">
      <c r="G753" s="64"/>
    </row>
    <row r="754" spans="7:7" x14ac:dyDescent="0.3">
      <c r="G754" s="64"/>
    </row>
    <row r="755" spans="7:7" x14ac:dyDescent="0.3">
      <c r="G755" s="64"/>
    </row>
    <row r="756" spans="7:7" x14ac:dyDescent="0.3">
      <c r="G756" s="64"/>
    </row>
    <row r="757" spans="7:7" x14ac:dyDescent="0.3">
      <c r="G757" s="64"/>
    </row>
    <row r="758" spans="7:7" x14ac:dyDescent="0.3">
      <c r="G758" s="64"/>
    </row>
    <row r="759" spans="7:7" x14ac:dyDescent="0.3">
      <c r="G759" s="64"/>
    </row>
    <row r="760" spans="7:7" x14ac:dyDescent="0.3">
      <c r="G760" s="64"/>
    </row>
    <row r="761" spans="7:7" x14ac:dyDescent="0.3">
      <c r="G761" s="64"/>
    </row>
    <row r="762" spans="7:7" x14ac:dyDescent="0.3">
      <c r="G762" s="64"/>
    </row>
    <row r="763" spans="7:7" x14ac:dyDescent="0.3">
      <c r="G763" s="64"/>
    </row>
    <row r="764" spans="7:7" x14ac:dyDescent="0.3">
      <c r="G764" s="64"/>
    </row>
    <row r="765" spans="7:7" x14ac:dyDescent="0.3">
      <c r="G765" s="64"/>
    </row>
    <row r="766" spans="7:7" x14ac:dyDescent="0.3">
      <c r="G766" s="64"/>
    </row>
    <row r="767" spans="7:7" x14ac:dyDescent="0.3">
      <c r="G767" s="64"/>
    </row>
    <row r="768" spans="7:7" x14ac:dyDescent="0.3">
      <c r="G768" s="64"/>
    </row>
    <row r="769" spans="7:7" x14ac:dyDescent="0.3">
      <c r="G769" s="64"/>
    </row>
    <row r="770" spans="7:7" x14ac:dyDescent="0.3">
      <c r="G770" s="64"/>
    </row>
    <row r="771" spans="7:7" x14ac:dyDescent="0.3">
      <c r="G771" s="64"/>
    </row>
    <row r="772" spans="7:7" x14ac:dyDescent="0.3">
      <c r="G772" s="64"/>
    </row>
    <row r="773" spans="7:7" x14ac:dyDescent="0.3">
      <c r="G773" s="64"/>
    </row>
    <row r="774" spans="7:7" x14ac:dyDescent="0.3">
      <c r="G774" s="64"/>
    </row>
    <row r="775" spans="7:7" x14ac:dyDescent="0.3">
      <c r="G775" s="64"/>
    </row>
    <row r="776" spans="7:7" x14ac:dyDescent="0.3">
      <c r="G776" s="64"/>
    </row>
    <row r="777" spans="7:7" x14ac:dyDescent="0.3">
      <c r="G777" s="64"/>
    </row>
    <row r="778" spans="7:7" x14ac:dyDescent="0.3">
      <c r="G778" s="64"/>
    </row>
    <row r="779" spans="7:7" x14ac:dyDescent="0.3">
      <c r="G779" s="64"/>
    </row>
    <row r="780" spans="7:7" x14ac:dyDescent="0.3">
      <c r="G780" s="64"/>
    </row>
    <row r="781" spans="7:7" x14ac:dyDescent="0.3">
      <c r="G781" s="64"/>
    </row>
    <row r="782" spans="7:7" x14ac:dyDescent="0.3">
      <c r="G782" s="64"/>
    </row>
    <row r="783" spans="7:7" x14ac:dyDescent="0.3">
      <c r="G783" s="64"/>
    </row>
    <row r="784" spans="7:7" x14ac:dyDescent="0.3">
      <c r="G784" s="64"/>
    </row>
    <row r="785" spans="7:7" x14ac:dyDescent="0.3">
      <c r="G785" s="64"/>
    </row>
    <row r="786" spans="7:7" x14ac:dyDescent="0.3">
      <c r="G786" s="64"/>
    </row>
    <row r="787" spans="7:7" x14ac:dyDescent="0.3">
      <c r="G787" s="64"/>
    </row>
    <row r="788" spans="7:7" x14ac:dyDescent="0.3">
      <c r="G788" s="64"/>
    </row>
    <row r="789" spans="7:7" x14ac:dyDescent="0.3">
      <c r="G789" s="64"/>
    </row>
    <row r="790" spans="7:7" x14ac:dyDescent="0.3">
      <c r="G790" s="64"/>
    </row>
    <row r="791" spans="7:7" x14ac:dyDescent="0.3">
      <c r="G791" s="64"/>
    </row>
    <row r="792" spans="7:7" x14ac:dyDescent="0.3">
      <c r="G792" s="64"/>
    </row>
    <row r="793" spans="7:7" x14ac:dyDescent="0.3">
      <c r="G793" s="64"/>
    </row>
    <row r="794" spans="7:7" x14ac:dyDescent="0.3">
      <c r="G794" s="64"/>
    </row>
    <row r="795" spans="7:7" x14ac:dyDescent="0.3">
      <c r="G795" s="64"/>
    </row>
    <row r="796" spans="7:7" x14ac:dyDescent="0.3">
      <c r="G796" s="64"/>
    </row>
    <row r="797" spans="7:7" x14ac:dyDescent="0.3">
      <c r="G797" s="64"/>
    </row>
    <row r="798" spans="7:7" x14ac:dyDescent="0.3">
      <c r="G798" s="64"/>
    </row>
    <row r="799" spans="7:7" x14ac:dyDescent="0.3">
      <c r="G799" s="64"/>
    </row>
    <row r="800" spans="7:7" x14ac:dyDescent="0.3">
      <c r="G800" s="64"/>
    </row>
    <row r="801" spans="7:7" x14ac:dyDescent="0.3">
      <c r="G801" s="64"/>
    </row>
    <row r="802" spans="7:7" x14ac:dyDescent="0.3">
      <c r="G802" s="64"/>
    </row>
    <row r="803" spans="7:7" x14ac:dyDescent="0.3">
      <c r="G803" s="64"/>
    </row>
    <row r="804" spans="7:7" x14ac:dyDescent="0.3">
      <c r="G804" s="64"/>
    </row>
    <row r="805" spans="7:7" x14ac:dyDescent="0.3">
      <c r="G805" s="64"/>
    </row>
    <row r="806" spans="7:7" x14ac:dyDescent="0.3">
      <c r="G806" s="64"/>
    </row>
    <row r="807" spans="7:7" x14ac:dyDescent="0.3">
      <c r="G807" s="64"/>
    </row>
    <row r="808" spans="7:7" x14ac:dyDescent="0.3">
      <c r="G808" s="64"/>
    </row>
    <row r="809" spans="7:7" x14ac:dyDescent="0.3">
      <c r="G809" s="64"/>
    </row>
    <row r="810" spans="7:7" x14ac:dyDescent="0.3">
      <c r="G810" s="64"/>
    </row>
    <row r="811" spans="7:7" x14ac:dyDescent="0.3">
      <c r="G811" s="64"/>
    </row>
    <row r="812" spans="7:7" x14ac:dyDescent="0.3">
      <c r="G812" s="64"/>
    </row>
    <row r="813" spans="7:7" x14ac:dyDescent="0.3">
      <c r="G813" s="64"/>
    </row>
    <row r="814" spans="7:7" x14ac:dyDescent="0.3">
      <c r="G814" s="64"/>
    </row>
    <row r="815" spans="7:7" x14ac:dyDescent="0.3">
      <c r="G815" s="64"/>
    </row>
    <row r="816" spans="7:7" x14ac:dyDescent="0.3">
      <c r="G816" s="64"/>
    </row>
    <row r="817" spans="7:7" x14ac:dyDescent="0.3">
      <c r="G817" s="64"/>
    </row>
    <row r="818" spans="7:7" x14ac:dyDescent="0.3">
      <c r="G818" s="64"/>
    </row>
    <row r="819" spans="7:7" x14ac:dyDescent="0.3">
      <c r="G819" s="64"/>
    </row>
    <row r="820" spans="7:7" x14ac:dyDescent="0.3">
      <c r="G820" s="64"/>
    </row>
    <row r="821" spans="7:7" x14ac:dyDescent="0.3">
      <c r="G821" s="64"/>
    </row>
    <row r="822" spans="7:7" x14ac:dyDescent="0.3">
      <c r="G822" s="64"/>
    </row>
    <row r="823" spans="7:7" x14ac:dyDescent="0.3">
      <c r="G823" s="64"/>
    </row>
    <row r="824" spans="7:7" x14ac:dyDescent="0.3">
      <c r="G824" s="64"/>
    </row>
    <row r="825" spans="7:7" x14ac:dyDescent="0.3">
      <c r="G825" s="64"/>
    </row>
    <row r="826" spans="7:7" x14ac:dyDescent="0.3">
      <c r="G826" s="64"/>
    </row>
    <row r="827" spans="7:7" x14ac:dyDescent="0.3">
      <c r="G827" s="64"/>
    </row>
    <row r="828" spans="7:7" x14ac:dyDescent="0.3">
      <c r="G828" s="64"/>
    </row>
    <row r="829" spans="7:7" x14ac:dyDescent="0.3">
      <c r="G829" s="64"/>
    </row>
    <row r="830" spans="7:7" x14ac:dyDescent="0.3">
      <c r="G830" s="64"/>
    </row>
    <row r="831" spans="7:7" x14ac:dyDescent="0.3">
      <c r="G831" s="64"/>
    </row>
    <row r="832" spans="7:7" x14ac:dyDescent="0.3">
      <c r="G832" s="64"/>
    </row>
    <row r="833" spans="7:7" x14ac:dyDescent="0.3">
      <c r="G833" s="64"/>
    </row>
    <row r="834" spans="7:7" x14ac:dyDescent="0.3">
      <c r="G834" s="64"/>
    </row>
    <row r="835" spans="7:7" x14ac:dyDescent="0.3">
      <c r="G835" s="64"/>
    </row>
    <row r="836" spans="7:7" x14ac:dyDescent="0.3">
      <c r="G836" s="64"/>
    </row>
    <row r="837" spans="7:7" x14ac:dyDescent="0.3">
      <c r="G837" s="64"/>
    </row>
    <row r="838" spans="7:7" x14ac:dyDescent="0.3">
      <c r="G838" s="64"/>
    </row>
    <row r="839" spans="7:7" x14ac:dyDescent="0.3">
      <c r="G839" s="64"/>
    </row>
    <row r="840" spans="7:7" x14ac:dyDescent="0.3">
      <c r="G840" s="64"/>
    </row>
    <row r="841" spans="7:7" x14ac:dyDescent="0.3">
      <c r="G841" s="64"/>
    </row>
    <row r="842" spans="7:7" x14ac:dyDescent="0.3">
      <c r="G842" s="64"/>
    </row>
    <row r="843" spans="7:7" x14ac:dyDescent="0.3">
      <c r="G843" s="64"/>
    </row>
    <row r="844" spans="7:7" x14ac:dyDescent="0.3">
      <c r="G844" s="64"/>
    </row>
    <row r="845" spans="7:7" x14ac:dyDescent="0.3">
      <c r="G845" s="64"/>
    </row>
    <row r="846" spans="7:7" x14ac:dyDescent="0.3">
      <c r="G846" s="64"/>
    </row>
    <row r="847" spans="7:7" x14ac:dyDescent="0.3">
      <c r="G847" s="64"/>
    </row>
    <row r="848" spans="7:7" x14ac:dyDescent="0.3">
      <c r="G848" s="64"/>
    </row>
    <row r="849" spans="7:7" x14ac:dyDescent="0.3">
      <c r="G849" s="64"/>
    </row>
    <row r="850" spans="7:7" x14ac:dyDescent="0.3">
      <c r="G850" s="64"/>
    </row>
    <row r="851" spans="7:7" x14ac:dyDescent="0.3">
      <c r="G851" s="64"/>
    </row>
    <row r="852" spans="7:7" x14ac:dyDescent="0.3">
      <c r="G852" s="64"/>
    </row>
    <row r="853" spans="7:7" x14ac:dyDescent="0.3">
      <c r="G853" s="64"/>
    </row>
    <row r="854" spans="7:7" x14ac:dyDescent="0.3">
      <c r="G854" s="64"/>
    </row>
    <row r="855" spans="7:7" x14ac:dyDescent="0.3">
      <c r="G855" s="64"/>
    </row>
    <row r="856" spans="7:7" x14ac:dyDescent="0.3">
      <c r="G856" s="64"/>
    </row>
    <row r="857" spans="7:7" x14ac:dyDescent="0.3">
      <c r="G857" s="64"/>
    </row>
    <row r="858" spans="7:7" x14ac:dyDescent="0.3">
      <c r="G858" s="64"/>
    </row>
    <row r="859" spans="7:7" x14ac:dyDescent="0.3">
      <c r="G859" s="64"/>
    </row>
    <row r="860" spans="7:7" x14ac:dyDescent="0.3">
      <c r="G860" s="64"/>
    </row>
    <row r="861" spans="7:7" x14ac:dyDescent="0.3">
      <c r="G861" s="64"/>
    </row>
    <row r="862" spans="7:7" x14ac:dyDescent="0.3">
      <c r="G862" s="64"/>
    </row>
    <row r="863" spans="7:7" x14ac:dyDescent="0.3">
      <c r="G863" s="64"/>
    </row>
    <row r="864" spans="7:7" x14ac:dyDescent="0.3">
      <c r="G864" s="64"/>
    </row>
    <row r="865" spans="7:7" x14ac:dyDescent="0.3">
      <c r="G865" s="64"/>
    </row>
    <row r="866" spans="7:7" x14ac:dyDescent="0.3">
      <c r="G866" s="64"/>
    </row>
    <row r="867" spans="7:7" x14ac:dyDescent="0.3">
      <c r="G867" s="64"/>
    </row>
    <row r="868" spans="7:7" x14ac:dyDescent="0.3">
      <c r="G868" s="64"/>
    </row>
    <row r="869" spans="7:7" x14ac:dyDescent="0.3">
      <c r="G869" s="64"/>
    </row>
    <row r="870" spans="7:7" x14ac:dyDescent="0.3">
      <c r="G870" s="64"/>
    </row>
    <row r="871" spans="7:7" x14ac:dyDescent="0.3">
      <c r="G871" s="64"/>
    </row>
    <row r="872" spans="7:7" x14ac:dyDescent="0.3">
      <c r="G872" s="64"/>
    </row>
    <row r="873" spans="7:7" x14ac:dyDescent="0.3">
      <c r="G873" s="64"/>
    </row>
    <row r="874" spans="7:7" x14ac:dyDescent="0.3">
      <c r="G874" s="64"/>
    </row>
    <row r="875" spans="7:7" x14ac:dyDescent="0.3">
      <c r="G875" s="64"/>
    </row>
    <row r="876" spans="7:7" x14ac:dyDescent="0.3">
      <c r="G876" s="64"/>
    </row>
    <row r="877" spans="7:7" x14ac:dyDescent="0.3">
      <c r="G877" s="64"/>
    </row>
    <row r="878" spans="7:7" x14ac:dyDescent="0.3">
      <c r="G878" s="64"/>
    </row>
    <row r="879" spans="7:7" x14ac:dyDescent="0.3">
      <c r="G879" s="64"/>
    </row>
    <row r="880" spans="7:7" x14ac:dyDescent="0.3">
      <c r="G880" s="64"/>
    </row>
    <row r="881" spans="7:7" x14ac:dyDescent="0.3">
      <c r="G881" s="64"/>
    </row>
    <row r="882" spans="7:7" x14ac:dyDescent="0.3">
      <c r="G882" s="64"/>
    </row>
    <row r="883" spans="7:7" x14ac:dyDescent="0.3">
      <c r="G883" s="64"/>
    </row>
    <row r="884" spans="7:7" x14ac:dyDescent="0.3">
      <c r="G884" s="64"/>
    </row>
    <row r="885" spans="7:7" x14ac:dyDescent="0.3">
      <c r="G885" s="64"/>
    </row>
    <row r="886" spans="7:7" x14ac:dyDescent="0.3">
      <c r="G886" s="64"/>
    </row>
    <row r="887" spans="7:7" x14ac:dyDescent="0.3">
      <c r="G887" s="64"/>
    </row>
    <row r="888" spans="7:7" x14ac:dyDescent="0.3">
      <c r="G888" s="64"/>
    </row>
    <row r="889" spans="7:7" x14ac:dyDescent="0.3">
      <c r="G889" s="64"/>
    </row>
    <row r="890" spans="7:7" x14ac:dyDescent="0.3">
      <c r="G890" s="64"/>
    </row>
    <row r="891" spans="7:7" x14ac:dyDescent="0.3">
      <c r="G891" s="64"/>
    </row>
    <row r="892" spans="7:7" x14ac:dyDescent="0.3">
      <c r="G892" s="64"/>
    </row>
    <row r="893" spans="7:7" x14ac:dyDescent="0.3">
      <c r="G893" s="64"/>
    </row>
    <row r="894" spans="7:7" x14ac:dyDescent="0.3">
      <c r="G894" s="64"/>
    </row>
    <row r="895" spans="7:7" x14ac:dyDescent="0.3">
      <c r="G895" s="64"/>
    </row>
    <row r="896" spans="7:7" x14ac:dyDescent="0.3">
      <c r="G896" s="64"/>
    </row>
    <row r="897" spans="7:7" x14ac:dyDescent="0.3">
      <c r="G897" s="64"/>
    </row>
    <row r="898" spans="7:7" x14ac:dyDescent="0.3">
      <c r="G898" s="64"/>
    </row>
    <row r="899" spans="7:7" x14ac:dyDescent="0.3">
      <c r="G899" s="64"/>
    </row>
    <row r="900" spans="7:7" x14ac:dyDescent="0.3">
      <c r="G900" s="64"/>
    </row>
    <row r="901" spans="7:7" x14ac:dyDescent="0.3">
      <c r="G901" s="64"/>
    </row>
    <row r="902" spans="7:7" x14ac:dyDescent="0.3">
      <c r="G902" s="64"/>
    </row>
    <row r="903" spans="7:7" x14ac:dyDescent="0.3">
      <c r="G903" s="64"/>
    </row>
    <row r="904" spans="7:7" x14ac:dyDescent="0.3">
      <c r="G904" s="64"/>
    </row>
    <row r="905" spans="7:7" x14ac:dyDescent="0.3">
      <c r="G905" s="64"/>
    </row>
    <row r="906" spans="7:7" x14ac:dyDescent="0.3">
      <c r="G906" s="64"/>
    </row>
    <row r="907" spans="7:7" x14ac:dyDescent="0.3">
      <c r="G907" s="64"/>
    </row>
    <row r="908" spans="7:7" x14ac:dyDescent="0.3">
      <c r="G908" s="64"/>
    </row>
    <row r="909" spans="7:7" x14ac:dyDescent="0.3">
      <c r="G909" s="64"/>
    </row>
    <row r="910" spans="7:7" x14ac:dyDescent="0.3">
      <c r="G910" s="64"/>
    </row>
    <row r="911" spans="7:7" x14ac:dyDescent="0.3">
      <c r="G911" s="64"/>
    </row>
    <row r="912" spans="7:7" x14ac:dyDescent="0.3">
      <c r="G912" s="64"/>
    </row>
    <row r="913" spans="7:7" x14ac:dyDescent="0.3">
      <c r="G913" s="64"/>
    </row>
    <row r="914" spans="7:7" x14ac:dyDescent="0.3">
      <c r="G914" s="64"/>
    </row>
    <row r="915" spans="7:7" x14ac:dyDescent="0.3">
      <c r="G915" s="64"/>
    </row>
    <row r="916" spans="7:7" x14ac:dyDescent="0.3">
      <c r="G916" s="64"/>
    </row>
    <row r="917" spans="7:7" x14ac:dyDescent="0.3">
      <c r="G917" s="64"/>
    </row>
    <row r="918" spans="7:7" x14ac:dyDescent="0.3">
      <c r="G918" s="64"/>
    </row>
    <row r="919" spans="7:7" x14ac:dyDescent="0.3">
      <c r="G919" s="64"/>
    </row>
    <row r="920" spans="7:7" x14ac:dyDescent="0.3">
      <c r="G920" s="64"/>
    </row>
    <row r="921" spans="7:7" x14ac:dyDescent="0.3">
      <c r="G921" s="64"/>
    </row>
    <row r="922" spans="7:7" x14ac:dyDescent="0.3">
      <c r="G922" s="64"/>
    </row>
    <row r="923" spans="7:7" x14ac:dyDescent="0.3">
      <c r="G923" s="64"/>
    </row>
    <row r="924" spans="7:7" x14ac:dyDescent="0.3">
      <c r="G924" s="64"/>
    </row>
    <row r="925" spans="7:7" x14ac:dyDescent="0.3">
      <c r="G925" s="64"/>
    </row>
    <row r="926" spans="7:7" x14ac:dyDescent="0.3">
      <c r="G926" s="64"/>
    </row>
    <row r="927" spans="7:7" x14ac:dyDescent="0.3">
      <c r="G927" s="64"/>
    </row>
    <row r="928" spans="7:7" x14ac:dyDescent="0.3">
      <c r="G928" s="64"/>
    </row>
    <row r="929" spans="7:7" x14ac:dyDescent="0.3">
      <c r="G929" s="64"/>
    </row>
    <row r="930" spans="7:7" x14ac:dyDescent="0.3">
      <c r="G930" s="64"/>
    </row>
    <row r="931" spans="7:7" x14ac:dyDescent="0.3">
      <c r="G931" s="64"/>
    </row>
    <row r="932" spans="7:7" x14ac:dyDescent="0.3">
      <c r="G932" s="64"/>
    </row>
    <row r="933" spans="7:7" x14ac:dyDescent="0.3">
      <c r="G933" s="64"/>
    </row>
    <row r="934" spans="7:7" x14ac:dyDescent="0.3">
      <c r="G934" s="64"/>
    </row>
    <row r="935" spans="7:7" x14ac:dyDescent="0.3">
      <c r="G935" s="64"/>
    </row>
    <row r="936" spans="7:7" x14ac:dyDescent="0.3">
      <c r="G936" s="64"/>
    </row>
    <row r="937" spans="7:7" x14ac:dyDescent="0.3">
      <c r="G937" s="64"/>
    </row>
    <row r="938" spans="7:7" x14ac:dyDescent="0.3">
      <c r="G938" s="64"/>
    </row>
    <row r="939" spans="7:7" x14ac:dyDescent="0.3">
      <c r="G939" s="64"/>
    </row>
    <row r="940" spans="7:7" x14ac:dyDescent="0.3">
      <c r="G940" s="64"/>
    </row>
    <row r="941" spans="7:7" x14ac:dyDescent="0.3">
      <c r="G941" s="64"/>
    </row>
    <row r="942" spans="7:7" x14ac:dyDescent="0.3">
      <c r="G942" s="64"/>
    </row>
    <row r="943" spans="7:7" x14ac:dyDescent="0.3">
      <c r="G943" s="64"/>
    </row>
    <row r="944" spans="7:7" x14ac:dyDescent="0.3">
      <c r="G944" s="64"/>
    </row>
    <row r="945" spans="7:7" x14ac:dyDescent="0.3">
      <c r="G945" s="64"/>
    </row>
    <row r="946" spans="7:7" x14ac:dyDescent="0.3">
      <c r="G946" s="64"/>
    </row>
    <row r="947" spans="7:7" x14ac:dyDescent="0.3">
      <c r="G947" s="64"/>
    </row>
    <row r="948" spans="7:7" x14ac:dyDescent="0.3">
      <c r="G948" s="64"/>
    </row>
    <row r="949" spans="7:7" x14ac:dyDescent="0.3">
      <c r="G949" s="64"/>
    </row>
    <row r="950" spans="7:7" x14ac:dyDescent="0.3">
      <c r="G950" s="64"/>
    </row>
    <row r="951" spans="7:7" x14ac:dyDescent="0.3">
      <c r="G951" s="64"/>
    </row>
    <row r="952" spans="7:7" x14ac:dyDescent="0.3">
      <c r="G952" s="64"/>
    </row>
    <row r="953" spans="7:7" x14ac:dyDescent="0.3">
      <c r="G953" s="64"/>
    </row>
    <row r="954" spans="7:7" x14ac:dyDescent="0.3">
      <c r="G954" s="64"/>
    </row>
    <row r="955" spans="7:7" x14ac:dyDescent="0.3">
      <c r="G955" s="64"/>
    </row>
    <row r="956" spans="7:7" x14ac:dyDescent="0.3">
      <c r="G956" s="64"/>
    </row>
    <row r="957" spans="7:7" x14ac:dyDescent="0.3">
      <c r="G957" s="64"/>
    </row>
    <row r="958" spans="7:7" x14ac:dyDescent="0.3">
      <c r="G958" s="64"/>
    </row>
    <row r="959" spans="7:7" x14ac:dyDescent="0.3">
      <c r="G959" s="64"/>
    </row>
    <row r="960" spans="7:7" x14ac:dyDescent="0.3">
      <c r="G960" s="64"/>
    </row>
    <row r="961" spans="7:7" x14ac:dyDescent="0.3">
      <c r="G961" s="64"/>
    </row>
    <row r="962" spans="7:7" x14ac:dyDescent="0.3">
      <c r="G962" s="64"/>
    </row>
    <row r="963" spans="7:7" x14ac:dyDescent="0.3">
      <c r="G963" s="64"/>
    </row>
    <row r="964" spans="7:7" x14ac:dyDescent="0.3">
      <c r="G964" s="64"/>
    </row>
    <row r="965" spans="7:7" x14ac:dyDescent="0.3">
      <c r="G965" s="64"/>
    </row>
    <row r="966" spans="7:7" x14ac:dyDescent="0.3">
      <c r="G966" s="64"/>
    </row>
    <row r="967" spans="7:7" x14ac:dyDescent="0.3">
      <c r="G967" s="64"/>
    </row>
    <row r="968" spans="7:7" x14ac:dyDescent="0.3">
      <c r="G968" s="64"/>
    </row>
    <row r="969" spans="7:7" x14ac:dyDescent="0.3">
      <c r="G969" s="64"/>
    </row>
    <row r="970" spans="7:7" x14ac:dyDescent="0.3">
      <c r="G970" s="64"/>
    </row>
    <row r="971" spans="7:7" x14ac:dyDescent="0.3">
      <c r="G971" s="64"/>
    </row>
    <row r="972" spans="7:7" x14ac:dyDescent="0.3">
      <c r="G972" s="64"/>
    </row>
    <row r="973" spans="7:7" x14ac:dyDescent="0.3">
      <c r="G973" s="64"/>
    </row>
    <row r="974" spans="7:7" x14ac:dyDescent="0.3">
      <c r="G974" s="64"/>
    </row>
    <row r="975" spans="7:7" x14ac:dyDescent="0.3">
      <c r="G975" s="64"/>
    </row>
    <row r="976" spans="7:7" x14ac:dyDescent="0.3">
      <c r="G976" s="64"/>
    </row>
    <row r="977" spans="7:7" x14ac:dyDescent="0.3">
      <c r="G977" s="64"/>
    </row>
    <row r="978" spans="7:7" x14ac:dyDescent="0.3">
      <c r="G978" s="64"/>
    </row>
    <row r="979" spans="7:7" x14ac:dyDescent="0.3">
      <c r="G979" s="64"/>
    </row>
    <row r="980" spans="7:7" x14ac:dyDescent="0.3">
      <c r="G980" s="64"/>
    </row>
    <row r="981" spans="7:7" x14ac:dyDescent="0.3">
      <c r="G981" s="64"/>
    </row>
    <row r="982" spans="7:7" x14ac:dyDescent="0.3">
      <c r="G982" s="64"/>
    </row>
    <row r="983" spans="7:7" x14ac:dyDescent="0.3">
      <c r="G983" s="64"/>
    </row>
    <row r="984" spans="7:7" x14ac:dyDescent="0.3">
      <c r="G984" s="64"/>
    </row>
    <row r="985" spans="7:7" x14ac:dyDescent="0.3">
      <c r="G985" s="64"/>
    </row>
    <row r="986" spans="7:7" x14ac:dyDescent="0.3">
      <c r="G986" s="64"/>
    </row>
    <row r="987" spans="7:7" x14ac:dyDescent="0.3">
      <c r="G987" s="64"/>
    </row>
    <row r="988" spans="7:7" x14ac:dyDescent="0.3">
      <c r="G988" s="64"/>
    </row>
    <row r="989" spans="7:7" x14ac:dyDescent="0.3">
      <c r="G989" s="64"/>
    </row>
    <row r="990" spans="7:7" x14ac:dyDescent="0.3">
      <c r="G990" s="64"/>
    </row>
    <row r="991" spans="7:7" x14ac:dyDescent="0.3">
      <c r="G991" s="64"/>
    </row>
    <row r="992" spans="7:7" x14ac:dyDescent="0.3">
      <c r="G992" s="64"/>
    </row>
    <row r="993" spans="7:7" x14ac:dyDescent="0.3">
      <c r="G993" s="64"/>
    </row>
    <row r="994" spans="7:7" x14ac:dyDescent="0.3">
      <c r="G994" s="64"/>
    </row>
    <row r="995" spans="7:7" x14ac:dyDescent="0.3">
      <c r="G995" s="64"/>
    </row>
    <row r="996" spans="7:7" x14ac:dyDescent="0.3">
      <c r="G996" s="64"/>
    </row>
    <row r="997" spans="7:7" x14ac:dyDescent="0.3">
      <c r="G997" s="64"/>
    </row>
    <row r="998" spans="7:7" x14ac:dyDescent="0.3">
      <c r="G998" s="64"/>
    </row>
    <row r="999" spans="7:7" x14ac:dyDescent="0.3">
      <c r="G999" s="64"/>
    </row>
    <row r="1000" spans="7:7" x14ac:dyDescent="0.3">
      <c r="G1000" s="64"/>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W15"/>
  <sheetViews>
    <sheetView workbookViewId="0">
      <selection activeCell="G17" sqref="G17"/>
    </sheetView>
  </sheetViews>
  <sheetFormatPr baseColWidth="10" defaultRowHeight="14.4" x14ac:dyDescent="0.3"/>
  <cols>
    <col min="1" max="1" width="0.5546875" customWidth="1"/>
    <col min="2" max="2" width="15.6640625" customWidth="1"/>
    <col min="3" max="6" width="11.5546875" customWidth="1"/>
    <col min="7" max="7" width="24.6640625" customWidth="1"/>
    <col min="8" max="10" width="11.5546875" customWidth="1"/>
    <col min="11" max="21" width="12.5546875" customWidth="1"/>
  </cols>
  <sheetData>
    <row r="1" spans="2:23" ht="2.25" customHeight="1" x14ac:dyDescent="0.3"/>
    <row r="2" spans="2:23" x14ac:dyDescent="0.3">
      <c r="U2">
        <v>1</v>
      </c>
    </row>
    <row r="3" spans="2:23" x14ac:dyDescent="0.3">
      <c r="B3" t="s">
        <v>91</v>
      </c>
      <c r="C3" t="s">
        <v>92</v>
      </c>
      <c r="D3" t="s">
        <v>93</v>
      </c>
      <c r="E3" t="s">
        <v>94</v>
      </c>
      <c r="F3" t="s">
        <v>95</v>
      </c>
      <c r="G3" t="s">
        <v>96</v>
      </c>
      <c r="H3" t="s">
        <v>97</v>
      </c>
      <c r="I3" t="s">
        <v>98</v>
      </c>
      <c r="J3" t="s">
        <v>99</v>
      </c>
      <c r="K3" t="s">
        <v>100</v>
      </c>
      <c r="L3" t="s">
        <v>101</v>
      </c>
      <c r="M3" t="s">
        <v>102</v>
      </c>
      <c r="N3" t="s">
        <v>90</v>
      </c>
      <c r="O3" t="s">
        <v>103</v>
      </c>
      <c r="P3" t="s">
        <v>3</v>
      </c>
      <c r="Q3" t="s">
        <v>104</v>
      </c>
      <c r="R3" t="s">
        <v>4</v>
      </c>
      <c r="S3" t="s">
        <v>2</v>
      </c>
      <c r="T3" t="s">
        <v>18</v>
      </c>
      <c r="U3" t="s">
        <v>19</v>
      </c>
      <c r="V3" s="13" t="s">
        <v>20</v>
      </c>
      <c r="W3" t="s">
        <v>139</v>
      </c>
    </row>
    <row r="4" spans="2:23" x14ac:dyDescent="0.3">
      <c r="B4" s="171">
        <v>42678.53402777778</v>
      </c>
      <c r="C4" s="57" t="s">
        <v>114</v>
      </c>
      <c r="D4" s="51" t="s">
        <v>106</v>
      </c>
      <c r="E4" s="51" t="s">
        <v>107</v>
      </c>
      <c r="F4" s="51" t="s">
        <v>116</v>
      </c>
      <c r="G4" s="51" t="s">
        <v>143</v>
      </c>
      <c r="H4" s="51" t="s">
        <v>57</v>
      </c>
      <c r="I4" s="51"/>
      <c r="J4" s="51" t="s">
        <v>113</v>
      </c>
      <c r="K4" s="51" t="s">
        <v>112</v>
      </c>
      <c r="L4" s="51" t="s">
        <v>124</v>
      </c>
      <c r="M4" s="58">
        <v>38.56</v>
      </c>
      <c r="N4" s="59">
        <v>37.97</v>
      </c>
      <c r="O4" s="51" t="s">
        <v>106</v>
      </c>
      <c r="P4" s="51" t="s">
        <v>24</v>
      </c>
      <c r="Q4" s="51" t="s">
        <v>110</v>
      </c>
      <c r="R4" s="51" t="s">
        <v>25</v>
      </c>
      <c r="S4" s="69">
        <f t="array" ref="S4">IF(Tableau4[[#This Row],[Date heure]]="","",INT(Tableau4[[#This Row],[Date heure]]))</f>
        <v>42678</v>
      </c>
      <c r="T4" s="70">
        <f t="array" ref="T4">IF(Tableau4[[#This Row],[Colonne1]]="","",MONTH(S4))</f>
        <v>11</v>
      </c>
      <c r="U4" s="70">
        <f t="array" ref="U4">IF(Tableau4[[#This Row],[Colonne1]]="","",YEAR(S4))</f>
        <v>2016</v>
      </c>
      <c r="V4" s="71">
        <f t="array" ref="V4">IF(Tableau4[[#This Row],[Colonne1]]="","",DATE(Tableau4[[#This Row],[Colonne3]],Tableau4[[#This Row],[Colonne2]],$U$2))</f>
        <v>42675</v>
      </c>
      <c r="W4" s="64" t="str">
        <f>RIGHT(Tableau4[[#This Row],[Détenteur carte]],6)</f>
        <v>n 3128</v>
      </c>
    </row>
    <row r="5" spans="2:23" x14ac:dyDescent="0.3">
      <c r="B5" s="171">
        <v>42684.795833333337</v>
      </c>
      <c r="C5" s="57" t="s">
        <v>111</v>
      </c>
      <c r="D5" s="54" t="s">
        <v>106</v>
      </c>
      <c r="E5" s="54" t="s">
        <v>107</v>
      </c>
      <c r="F5" s="54" t="s">
        <v>116</v>
      </c>
      <c r="G5" s="51" t="s">
        <v>143</v>
      </c>
      <c r="H5" s="54" t="s">
        <v>57</v>
      </c>
      <c r="I5" s="54"/>
      <c r="J5" s="54" t="s">
        <v>113</v>
      </c>
      <c r="K5" s="54" t="s">
        <v>112</v>
      </c>
      <c r="L5" s="54" t="s">
        <v>125</v>
      </c>
      <c r="M5" s="60">
        <v>44.64</v>
      </c>
      <c r="N5" s="61">
        <v>43.4</v>
      </c>
      <c r="O5" s="54" t="s">
        <v>106</v>
      </c>
      <c r="P5" s="54" t="s">
        <v>24</v>
      </c>
      <c r="Q5" s="54" t="s">
        <v>110</v>
      </c>
      <c r="R5" s="54" t="s">
        <v>25</v>
      </c>
      <c r="S5" s="69">
        <f t="array" ref="S5">IF(Tableau4[[#This Row],[Date heure]]="","",INT(Tableau4[[#This Row],[Date heure]]))</f>
        <v>42684</v>
      </c>
      <c r="T5" s="70">
        <f t="array" ref="T5">IF(Tableau4[[#This Row],[Colonne1]]="","",MONTH(S5))</f>
        <v>11</v>
      </c>
      <c r="U5" s="70">
        <f t="array" ref="U5">IF(Tableau4[[#This Row],[Colonne1]]="","",YEAR(S5))</f>
        <v>2016</v>
      </c>
      <c r="V5" s="71">
        <f t="array" ref="V5">IF(Tableau4[[#This Row],[Colonne1]]="","",DATE(Tableau4[[#This Row],[Colonne3]],Tableau4[[#This Row],[Colonne2]],$U$2))</f>
        <v>42675</v>
      </c>
      <c r="W5" s="64" t="str">
        <f>RIGHT(Tableau4[[#This Row],[Détenteur carte]],6)</f>
        <v>n 3128</v>
      </c>
    </row>
    <row r="6" spans="2:23" x14ac:dyDescent="0.3">
      <c r="B6" s="172">
        <v>42692.301388888889</v>
      </c>
      <c r="C6" s="57" t="s">
        <v>114</v>
      </c>
      <c r="D6" s="51" t="s">
        <v>106</v>
      </c>
      <c r="E6" s="51" t="s">
        <v>107</v>
      </c>
      <c r="F6" s="51" t="s">
        <v>116</v>
      </c>
      <c r="G6" s="51" t="s">
        <v>143</v>
      </c>
      <c r="H6" s="51" t="s">
        <v>57</v>
      </c>
      <c r="I6" s="51"/>
      <c r="J6" s="51" t="s">
        <v>115</v>
      </c>
      <c r="K6" s="51" t="s">
        <v>108</v>
      </c>
      <c r="L6" s="51" t="s">
        <v>109</v>
      </c>
      <c r="M6" s="58"/>
      <c r="N6" s="59">
        <v>59.17</v>
      </c>
      <c r="O6" s="51" t="s">
        <v>106</v>
      </c>
      <c r="P6" s="51" t="s">
        <v>24</v>
      </c>
      <c r="Q6" s="51" t="s">
        <v>110</v>
      </c>
      <c r="R6" s="51" t="s">
        <v>25</v>
      </c>
      <c r="S6" s="69">
        <f t="array" ref="S6">IF(Tableau4[[#This Row],[Date heure]]="","",INT(Tableau4[[#This Row],[Date heure]]))</f>
        <v>42692</v>
      </c>
      <c r="T6" s="70">
        <f t="array" ref="T6">IF(Tableau4[[#This Row],[Colonne1]]="","",MONTH(S6))</f>
        <v>11</v>
      </c>
      <c r="U6" s="70">
        <f t="array" ref="U6">IF(Tableau4[[#This Row],[Colonne1]]="","",YEAR(S6))</f>
        <v>2016</v>
      </c>
      <c r="V6" s="71">
        <f t="array" ref="V6">IF(Tableau4[[#This Row],[Colonne1]]="","",DATE(Tableau4[[#This Row],[Colonne3]],Tableau4[[#This Row],[Colonne2]],$U$2))</f>
        <v>42675</v>
      </c>
      <c r="W6" s="64" t="str">
        <f>RIGHT(Tableau4[[#This Row],[Détenteur carte]],6)</f>
        <v>n 3128</v>
      </c>
    </row>
    <row r="7" spans="2:23" x14ac:dyDescent="0.3">
      <c r="B7" s="172">
        <v>42699.737500000003</v>
      </c>
      <c r="C7" s="57" t="s">
        <v>114</v>
      </c>
      <c r="D7" s="54" t="s">
        <v>106</v>
      </c>
      <c r="E7" s="54" t="s">
        <v>107</v>
      </c>
      <c r="F7" s="54" t="s">
        <v>116</v>
      </c>
      <c r="G7" s="51" t="s">
        <v>143</v>
      </c>
      <c r="H7" s="54" t="s">
        <v>57</v>
      </c>
      <c r="I7" s="54"/>
      <c r="J7" s="54" t="s">
        <v>113</v>
      </c>
      <c r="K7" s="54" t="s">
        <v>112</v>
      </c>
      <c r="L7" s="54" t="s">
        <v>122</v>
      </c>
      <c r="M7" s="60">
        <v>33.32</v>
      </c>
      <c r="N7" s="61">
        <v>33.090000000000003</v>
      </c>
      <c r="O7" s="54" t="s">
        <v>106</v>
      </c>
      <c r="P7" s="54" t="s">
        <v>24</v>
      </c>
      <c r="Q7" s="54" t="s">
        <v>110</v>
      </c>
      <c r="R7" s="54" t="s">
        <v>25</v>
      </c>
      <c r="S7" s="69">
        <f t="array" ref="S7">IF(Tableau4[[#This Row],[Date heure]]="","",INT(Tableau4[[#This Row],[Date heure]]))</f>
        <v>42699</v>
      </c>
      <c r="T7" s="70">
        <f t="array" ref="T7">IF(Tableau4[[#This Row],[Colonne1]]="","",MONTH(S7))</f>
        <v>11</v>
      </c>
      <c r="U7" s="70">
        <f t="array" ref="U7">IF(Tableau4[[#This Row],[Colonne1]]="","",YEAR(S7))</f>
        <v>2016</v>
      </c>
      <c r="V7" s="71">
        <f t="array" ref="V7">IF(Tableau4[[#This Row],[Colonne1]]="","",DATE(Tableau4[[#This Row],[Colonne3]],Tableau4[[#This Row],[Colonne2]],$U$2))</f>
        <v>42675</v>
      </c>
      <c r="W7" s="64" t="str">
        <f>RIGHT(Tableau4[[#This Row],[Détenteur carte]],6)</f>
        <v>n 3128</v>
      </c>
    </row>
    <row r="8" spans="2:23" x14ac:dyDescent="0.3">
      <c r="B8" s="172">
        <v>42704</v>
      </c>
      <c r="C8" s="57" t="s">
        <v>105</v>
      </c>
      <c r="D8" s="54" t="s">
        <v>106</v>
      </c>
      <c r="E8" s="54" t="s">
        <v>107</v>
      </c>
      <c r="F8" s="54" t="s">
        <v>116</v>
      </c>
      <c r="G8" s="51" t="s">
        <v>143</v>
      </c>
      <c r="H8" s="54" t="s">
        <v>57</v>
      </c>
      <c r="I8" s="54"/>
      <c r="J8" s="54" t="s">
        <v>118</v>
      </c>
      <c r="K8" s="54" t="s">
        <v>108</v>
      </c>
      <c r="L8" s="54" t="s">
        <v>57</v>
      </c>
      <c r="M8" s="60"/>
      <c r="N8" s="61">
        <v>1.42</v>
      </c>
      <c r="O8" s="54" t="s">
        <v>106</v>
      </c>
      <c r="P8" s="54" t="s">
        <v>24</v>
      </c>
      <c r="Q8" s="54" t="s">
        <v>110</v>
      </c>
      <c r="R8" s="54" t="s">
        <v>25</v>
      </c>
      <c r="S8" s="69">
        <f t="array" ref="S8">IF(Tableau4[[#This Row],[Date heure]]="","",INT(Tableau4[[#This Row],[Date heure]]))</f>
        <v>42704</v>
      </c>
      <c r="T8" s="70">
        <f t="array" ref="T8">IF(Tableau4[[#This Row],[Colonne1]]="","",MONTH(S8))</f>
        <v>11</v>
      </c>
      <c r="U8" s="70">
        <f t="array" ref="U8">IF(Tableau4[[#This Row],[Colonne1]]="","",YEAR(S8))</f>
        <v>2016</v>
      </c>
      <c r="V8" s="71">
        <f t="array" ref="V8">IF(Tableau4[[#This Row],[Colonne1]]="","",DATE(Tableau4[[#This Row],[Colonne3]],Tableau4[[#This Row],[Colonne2]],$U$2))</f>
        <v>42675</v>
      </c>
      <c r="W8" s="64" t="str">
        <f>RIGHT(Tableau4[[#This Row],[Détenteur carte]],6)</f>
        <v>n 3128</v>
      </c>
    </row>
    <row r="9" spans="2:23" x14ac:dyDescent="0.3">
      <c r="B9" s="172">
        <v>42704.820833333331</v>
      </c>
      <c r="C9" s="173" t="s">
        <v>105</v>
      </c>
      <c r="D9" s="173" t="s">
        <v>106</v>
      </c>
      <c r="E9" s="173" t="s">
        <v>107</v>
      </c>
      <c r="F9" s="173" t="s">
        <v>116</v>
      </c>
      <c r="G9" s="51" t="s">
        <v>143</v>
      </c>
      <c r="H9" s="173" t="s">
        <v>57</v>
      </c>
      <c r="I9" s="173"/>
      <c r="J9" s="173" t="s">
        <v>113</v>
      </c>
      <c r="K9" s="173" t="s">
        <v>112</v>
      </c>
      <c r="L9" s="173" t="s">
        <v>123</v>
      </c>
      <c r="M9" s="174">
        <v>46.1</v>
      </c>
      <c r="N9" s="175">
        <v>45.79</v>
      </c>
      <c r="O9" s="173" t="s">
        <v>106</v>
      </c>
      <c r="P9" s="173" t="s">
        <v>24</v>
      </c>
      <c r="Q9" s="173" t="s">
        <v>110</v>
      </c>
      <c r="R9" s="173" t="s">
        <v>25</v>
      </c>
      <c r="S9" s="176">
        <f t="array" ref="S9">IF(Tableau4[[#This Row],[Date heure]]="","",INT(Tableau4[[#This Row],[Date heure]]))</f>
        <v>42704</v>
      </c>
      <c r="T9" s="177">
        <f t="array" ref="T9">IF(Tableau4[[#This Row],[Colonne1]]="","",MONTH(S9))</f>
        <v>11</v>
      </c>
      <c r="U9" s="177">
        <f t="array" ref="U9">IF(Tableau4[[#This Row],[Colonne1]]="","",YEAR(S9))</f>
        <v>2016</v>
      </c>
      <c r="V9" s="178">
        <f t="array" ref="V9">IF(Tableau4[[#This Row],[Colonne1]]="","",DATE(Tableau4[[#This Row],[Colonne3]],Tableau4[[#This Row],[Colonne2]],$U$2))</f>
        <v>42675</v>
      </c>
      <c r="W9" s="179" t="str">
        <f>RIGHT(Tableau4[[#This Row],[Détenteur carte]],6)</f>
        <v>n 3128</v>
      </c>
    </row>
    <row r="10" spans="2:23" x14ac:dyDescent="0.3">
      <c r="B10" s="171">
        <v>42713.524305555555</v>
      </c>
      <c r="C10" s="57" t="s">
        <v>114</v>
      </c>
      <c r="D10" s="54" t="s">
        <v>106</v>
      </c>
      <c r="E10" s="54" t="s">
        <v>107</v>
      </c>
      <c r="F10" s="54" t="s">
        <v>116</v>
      </c>
      <c r="G10" s="51" t="s">
        <v>143</v>
      </c>
      <c r="H10" s="54" t="s">
        <v>57</v>
      </c>
      <c r="I10" s="54"/>
      <c r="J10" s="54" t="s">
        <v>113</v>
      </c>
      <c r="K10" s="54" t="s">
        <v>112</v>
      </c>
      <c r="L10" s="54" t="s">
        <v>117</v>
      </c>
      <c r="M10" s="60">
        <v>22.21</v>
      </c>
      <c r="N10" s="61">
        <v>22.62</v>
      </c>
      <c r="O10" s="54" t="s">
        <v>106</v>
      </c>
      <c r="P10" s="54" t="s">
        <v>24</v>
      </c>
      <c r="Q10" s="54" t="s">
        <v>110</v>
      </c>
      <c r="R10" s="54" t="s">
        <v>25</v>
      </c>
      <c r="S10" s="69">
        <f t="array" ref="S10">IF(Tableau4[[#This Row],[Date heure]]="","",INT(Tableau4[[#This Row],[Date heure]]))</f>
        <v>42713</v>
      </c>
      <c r="T10" s="70">
        <f t="array" ref="T10">IF(Tableau4[[#This Row],[Colonne1]]="","",MONTH(S10))</f>
        <v>12</v>
      </c>
      <c r="U10" s="70">
        <f t="array" ref="U10">IF(Tableau4[[#This Row],[Colonne1]]="","",YEAR(S10))</f>
        <v>2016</v>
      </c>
      <c r="V10" s="71">
        <f t="array" ref="V10">IF(Tableau4[[#This Row],[Colonne1]]="","",DATE(Tableau4[[#This Row],[Colonne3]],Tableau4[[#This Row],[Colonne2]],$U$2))</f>
        <v>42705</v>
      </c>
      <c r="W10" s="64" t="str">
        <f>RIGHT(Tableau4[[#This Row],[Détenteur carte]],6)</f>
        <v>n 3128</v>
      </c>
    </row>
    <row r="14" spans="2:23" x14ac:dyDescent="0.3">
      <c r="G14" s="170">
        <v>3128</v>
      </c>
    </row>
    <row r="15" spans="2:23" x14ac:dyDescent="0.3">
      <c r="D15" s="170" t="s">
        <v>141</v>
      </c>
      <c r="E15" s="170" t="s">
        <v>142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AG366"/>
  <sheetViews>
    <sheetView tabSelected="1" topLeftCell="R1" zoomScale="85" zoomScaleNormal="85" workbookViewId="0">
      <selection activeCell="X12" sqref="X12"/>
    </sheetView>
  </sheetViews>
  <sheetFormatPr baseColWidth="10" defaultColWidth="11.44140625" defaultRowHeight="14.4" x14ac:dyDescent="0.3"/>
  <cols>
    <col min="1" max="1" width="0.5546875" style="24" customWidth="1"/>
    <col min="2" max="2" width="2.88671875" style="24" customWidth="1"/>
    <col min="3" max="3" width="11" style="24" customWidth="1"/>
    <col min="4" max="5" width="13.6640625" style="24" customWidth="1"/>
    <col min="6" max="6" width="13.6640625" style="24" hidden="1" customWidth="1"/>
    <col min="7" max="7" width="11.6640625" style="24" customWidth="1"/>
    <col min="8" max="17" width="13" style="24" customWidth="1"/>
    <col min="18" max="18" width="15" style="24" customWidth="1"/>
    <col min="19" max="19" width="11.44140625" style="24"/>
    <col min="20" max="20" width="12.44140625" style="24" customWidth="1"/>
    <col min="21" max="21" width="6" style="24" customWidth="1"/>
    <col min="22" max="16384" width="11.44140625" style="24"/>
  </cols>
  <sheetData>
    <row r="1" spans="2:33" ht="2.25" customHeight="1" x14ac:dyDescent="0.3">
      <c r="S1" s="24" t="s">
        <v>138</v>
      </c>
      <c r="T1" s="24" t="s">
        <v>131</v>
      </c>
      <c r="AG1" s="24" t="s">
        <v>145</v>
      </c>
    </row>
    <row r="2" spans="2:33" x14ac:dyDescent="0.3">
      <c r="I2" s="180" t="s">
        <v>39</v>
      </c>
      <c r="J2" s="180"/>
      <c r="AG2" s="24" t="s">
        <v>144</v>
      </c>
    </row>
    <row r="3" spans="2:33" ht="15" thickBot="1" x14ac:dyDescent="0.35">
      <c r="I3" s="24" t="s">
        <v>40</v>
      </c>
      <c r="J3" s="25">
        <f>SUM(H12:H81,H88:H157)-SUM(RH!Q5:Q13)</f>
        <v>0</v>
      </c>
      <c r="AG3" s="24" t="s">
        <v>146</v>
      </c>
    </row>
    <row r="4" spans="2:33" x14ac:dyDescent="0.3">
      <c r="I4" s="24" t="s">
        <v>83</v>
      </c>
      <c r="J4" s="25">
        <f>SUM(H164:H363)-SUM(MAT!U5:U9)</f>
        <v>0</v>
      </c>
      <c r="R4" s="187" t="s">
        <v>130</v>
      </c>
      <c r="S4" s="187"/>
      <c r="T4" s="187"/>
      <c r="U4" s="189" t="s">
        <v>138</v>
      </c>
      <c r="V4" s="189"/>
    </row>
    <row r="5" spans="2:33" ht="15" thickBot="1" x14ac:dyDescent="0.35">
      <c r="I5" s="24" t="s">
        <v>33</v>
      </c>
      <c r="J5" s="25">
        <f>SUM(TEL!F4:F92)-SUM(L12:L81,L88:L157)</f>
        <v>0</v>
      </c>
      <c r="R5" s="188"/>
      <c r="S5" s="188"/>
      <c r="T5" s="188"/>
      <c r="U5" s="190"/>
      <c r="V5" s="190"/>
    </row>
    <row r="6" spans="2:33" x14ac:dyDescent="0.3">
      <c r="D6" s="26"/>
      <c r="I6" s="24" t="s">
        <v>84</v>
      </c>
    </row>
    <row r="7" spans="2:33" x14ac:dyDescent="0.3">
      <c r="I7" s="24" t="s">
        <v>85</v>
      </c>
      <c r="J7" s="25">
        <f>SUM(Tableau4[Montant])-K83-K159</f>
        <v>243.46</v>
      </c>
    </row>
    <row r="8" spans="2:33" ht="15" thickBot="1" x14ac:dyDescent="0.35">
      <c r="M8" s="115"/>
      <c r="N8" s="115"/>
      <c r="O8" s="115"/>
      <c r="P8" s="115"/>
      <c r="Q8" s="115"/>
    </row>
    <row r="9" spans="2:33" x14ac:dyDescent="0.3">
      <c r="C9" s="181" t="s">
        <v>29</v>
      </c>
      <c r="D9" s="182"/>
      <c r="E9" s="182"/>
      <c r="F9" s="182"/>
      <c r="G9" s="182"/>
      <c r="H9" s="182"/>
      <c r="I9" s="182"/>
      <c r="J9" s="182"/>
      <c r="K9" s="182"/>
      <c r="L9" s="182"/>
      <c r="M9" s="182"/>
      <c r="N9" s="182"/>
      <c r="O9" s="182"/>
      <c r="P9" s="182"/>
      <c r="Q9" s="182"/>
      <c r="R9" s="182"/>
      <c r="S9" s="182"/>
      <c r="T9" s="182"/>
      <c r="U9" s="182"/>
      <c r="V9" s="182"/>
      <c r="W9" s="182"/>
      <c r="X9" s="182"/>
      <c r="Y9" s="182"/>
      <c r="Z9" s="182"/>
      <c r="AA9" s="182"/>
      <c r="AB9" s="182"/>
      <c r="AC9" s="182"/>
      <c r="AD9" s="183"/>
    </row>
    <row r="10" spans="2:33" ht="15" thickBot="1" x14ac:dyDescent="0.35">
      <c r="C10" s="96" t="s">
        <v>7</v>
      </c>
      <c r="D10" s="97" t="s">
        <v>8</v>
      </c>
      <c r="E10" s="97" t="s">
        <v>9</v>
      </c>
      <c r="F10" s="97"/>
      <c r="G10" s="97" t="s">
        <v>81</v>
      </c>
      <c r="H10" s="97" t="s">
        <v>30</v>
      </c>
      <c r="I10" s="98" t="s">
        <v>31</v>
      </c>
      <c r="J10" s="98" t="s">
        <v>129</v>
      </c>
      <c r="K10" s="99" t="s">
        <v>137</v>
      </c>
      <c r="L10" s="99" t="s">
        <v>33</v>
      </c>
      <c r="M10" s="99" t="s">
        <v>34</v>
      </c>
      <c r="N10" s="99" t="s">
        <v>35</v>
      </c>
      <c r="O10" s="99" t="s">
        <v>36</v>
      </c>
      <c r="P10" s="99" t="s">
        <v>37</v>
      </c>
      <c r="Q10" s="100" t="s">
        <v>38</v>
      </c>
      <c r="R10" s="101" t="s">
        <v>44</v>
      </c>
      <c r="S10" s="99" t="s">
        <v>45</v>
      </c>
      <c r="T10" s="102" t="s">
        <v>46</v>
      </c>
      <c r="U10" s="106" t="s">
        <v>132</v>
      </c>
      <c r="V10" s="108" t="s">
        <v>48</v>
      </c>
      <c r="W10" s="103" t="s">
        <v>49</v>
      </c>
      <c r="X10" s="103" t="s">
        <v>50</v>
      </c>
      <c r="Y10" s="103" t="s">
        <v>51</v>
      </c>
      <c r="Z10" s="114" t="s">
        <v>52</v>
      </c>
      <c r="AA10" s="111" t="s">
        <v>53</v>
      </c>
      <c r="AB10" s="103" t="s">
        <v>54</v>
      </c>
      <c r="AC10" s="103" t="s">
        <v>55</v>
      </c>
      <c r="AD10" s="112" t="s">
        <v>56</v>
      </c>
    </row>
    <row r="11" spans="2:33" ht="3.75" customHeight="1" x14ac:dyDescent="0.3">
      <c r="C11" s="90"/>
      <c r="D11" s="91"/>
      <c r="E11" s="91"/>
      <c r="F11" s="91"/>
      <c r="G11" s="91"/>
      <c r="H11" s="91"/>
      <c r="I11" s="91"/>
      <c r="J11" s="91"/>
      <c r="K11" s="91"/>
      <c r="L11" s="91"/>
      <c r="M11" s="91"/>
      <c r="N11" s="91"/>
      <c r="O11" s="91"/>
      <c r="P11" s="91"/>
      <c r="Q11" s="92"/>
      <c r="R11" s="93"/>
      <c r="S11" s="91"/>
      <c r="T11" s="91"/>
      <c r="U11" s="94"/>
      <c r="V11" s="33"/>
      <c r="W11" s="91"/>
      <c r="X11" s="91"/>
      <c r="Y11" s="91"/>
      <c r="Z11" s="92"/>
      <c r="AA11" s="93"/>
      <c r="AB11" s="91"/>
      <c r="AC11" s="91"/>
      <c r="AD11" s="95"/>
    </row>
    <row r="12" spans="2:33" x14ac:dyDescent="0.3">
      <c r="B12" s="28" t="str">
        <f t="shared" ref="B12:B75" si="0">IF(C12="","X","")</f>
        <v/>
      </c>
      <c r="C12" s="77">
        <v>3128</v>
      </c>
      <c r="D12" s="29" t="str">
        <f t="array" ref="D12">IF(C12="","",VLOOKUP(C12,RH!$I$5:$K$13,2,FALSE))</f>
        <v>GASCONY</v>
      </c>
      <c r="E12" s="29" t="str">
        <f t="array" ref="E12">IF(C12="","",VLOOKUP(C12,RH!$I$5:$K$13,3,FALSE))</f>
        <v>Alain</v>
      </c>
      <c r="F12" s="29" t="str">
        <f t="array" ref="F12">IF(D12="","",D12&amp;" "&amp;E12)</f>
        <v>GASCONY Alain</v>
      </c>
      <c r="G12" s="29" t="str">
        <f t="array" ref="G12">IF(C12="","",VLOOKUP(C12,RH!$I$5:$Y$13,17,FALSE))</f>
        <v>Cadre</v>
      </c>
      <c r="H12" s="30">
        <f t="array" ref="H12">IF(C12="","",SUMIF(RH!$I$5:$I$13,'Récap général'!C12,RH!$Q$5:$Q$13))</f>
        <v>28781</v>
      </c>
      <c r="I12" s="29"/>
      <c r="J12" s="29"/>
      <c r="K12" s="29">
        <f t="array" ref="K12">IF(C12="","",SUMIF(Tableau4[colonne5],'Récap général'!C12,Tableau4[Montant]))</f>
        <v>0</v>
      </c>
      <c r="L12" s="30">
        <f t="array" ref="L12">IF(F12="","",SUMIF(Tableau3[Nom, prénom],'Récap général'!F12,Tableau3[Montant]))</f>
        <v>0</v>
      </c>
      <c r="M12" s="29"/>
      <c r="N12" s="29"/>
      <c r="O12" s="29"/>
      <c r="P12" s="29"/>
      <c r="Q12" s="163"/>
      <c r="R12" s="74">
        <f t="shared" ref="R12:R43" si="1">SUM(C12:Q12)</f>
        <v>31909</v>
      </c>
      <c r="S12" s="150">
        <f ca="1">SUMPRODUCT(SUMIF(INDIRECT("'"&amp;Liste_Feuilles&amp;"'!S12"),"&lt;&gt;"&amp;"",INDIRECT("'"&amp;Liste_Feuilles&amp;"'!S12")))</f>
        <v>4</v>
      </c>
      <c r="T12" s="30">
        <f ca="1">S12-R12</f>
        <v>-31905</v>
      </c>
      <c r="U12" s="151">
        <f t="array" aca="1" ref="U12" ca="1">IF(S12="","",T12/S12)</f>
        <v>-7976.25</v>
      </c>
      <c r="V12" s="39">
        <f t="array" ref="V12">IF(C12="","",IF(W12="Forfaitaire",SUMIF(RH!$I$5:$I$13,'Récap général'!C12,RH!$U$5:$U$13),SUMIF(RH!$I$5:$I$13,'Récap général'!C12,RH!$R$5:$R$13)))</f>
        <v>170</v>
      </c>
      <c r="W12" s="29" t="str">
        <f t="array" ref="W12">IF(C12="","",$U$4)</f>
        <v>Forfaitaire</v>
      </c>
      <c r="X12" s="150">
        <f ca="1">SUMPRODUCT(SUMIF(INDIRECT("'"&amp;Liste_Feuilles&amp;"'!X12"),"&lt;&gt;"&amp;"",INDIRECT("'"&amp;Liste_Feuilles&amp;"'!X12")))</f>
        <v>6</v>
      </c>
      <c r="Y12" s="29">
        <f t="array" aca="1" ref="Y12" ca="1">IF(OR(X12="",V12=""),"",X12-V12)</f>
        <v>-164</v>
      </c>
      <c r="Z12" s="113" t="str">
        <f t="array" aca="1" ref="Z12" ca="1">IF(OR(Y12="",AB12=""),"",Y12*AB12)</f>
        <v/>
      </c>
      <c r="AA12" s="74">
        <f t="array" ref="AA12">IF(OR(R12="",V12=""),"",R12/V12)</f>
        <v>187.7</v>
      </c>
      <c r="AB12" s="29"/>
      <c r="AC12" s="30" t="str">
        <f t="array" ref="AC12">IF(OR(AB12="",AA12=""),"",AB12-AA12)</f>
        <v/>
      </c>
      <c r="AD12" s="110" t="str">
        <f t="array" ref="AD12">IF(OR(AC12="",V12=""),"",AC12*V12)</f>
        <v/>
      </c>
    </row>
    <row r="13" spans="2:33" hidden="1" x14ac:dyDescent="0.3">
      <c r="B13" s="28" t="str">
        <f t="shared" si="0"/>
        <v>X</v>
      </c>
      <c r="C13" s="77"/>
      <c r="D13" s="29" t="str">
        <f t="array" ref="D13">IF(C13="","",VLOOKUP(C13,RH!$I$5:$K$13,2,FALSE))</f>
        <v/>
      </c>
      <c r="E13" s="29" t="str">
        <f t="array" ref="E13">IF(C13="","",VLOOKUP(C13,RH!$I$5:$K$13,3,FALSE))</f>
        <v/>
      </c>
      <c r="F13" s="29" t="str">
        <f t="array" ref="F13">IF(D13="","",D13&amp;" "&amp;E13)</f>
        <v/>
      </c>
      <c r="G13" s="29" t="str">
        <f t="array" ref="G13">IF(C13="","",VLOOKUP(C13,RH!$I$5:$Y$13,17,FALSE))</f>
        <v/>
      </c>
      <c r="H13" s="30" t="str">
        <f t="array" ref="H13">IF(C13="","",SUMIF(RH!$I$5:$I$13,'Récap général'!C13,RH!$Q$5:$Q$13))</f>
        <v/>
      </c>
      <c r="I13" s="29"/>
      <c r="J13" s="29"/>
      <c r="K13" s="29" t="str">
        <f t="array" ref="K13">IF(C13="","",SUMIF(Tableau4[colonne5],'Récap général'!C13,Tableau4[Montant]))</f>
        <v/>
      </c>
      <c r="L13" s="30" t="str">
        <f t="array" ref="L13">IF(F13="","",SUMIF(Tableau3[Nom, prénom],'Récap général'!F13,Tableau3[Montant]))</f>
        <v/>
      </c>
      <c r="M13" s="29"/>
      <c r="N13" s="29"/>
      <c r="O13" s="29"/>
      <c r="P13" s="29"/>
      <c r="Q13" s="163"/>
      <c r="R13" s="74">
        <f t="shared" si="1"/>
        <v>0</v>
      </c>
      <c r="S13" s="150"/>
      <c r="T13" s="30">
        <f t="shared" ref="T13:T76" si="2">S13-R13</f>
        <v>0</v>
      </c>
      <c r="U13" s="151" t="str">
        <f t="array" ref="U13">IF(S13="","",T13/S13)</f>
        <v/>
      </c>
      <c r="V13" s="39" t="str">
        <f t="array" ref="V13">IF(C13="","",IF(W13="Forfaitaire",SUMIF(RH!$I$5:$I$13,'Récap général'!C13,RH!$U$5:$U$13),SUMIF(RH!$I$5:$I$13,'Récap général'!C13,RH!$R$5:$R$13)))</f>
        <v/>
      </c>
      <c r="W13" s="29" t="str">
        <f t="array" ref="W13">IF(C13="","",$U$4)</f>
        <v/>
      </c>
      <c r="X13" s="105"/>
      <c r="Y13" s="29" t="str">
        <f t="array" ref="Y13">IF(OR(X13="",V13=""),"",X13-V13)</f>
        <v/>
      </c>
      <c r="Z13" s="113" t="str">
        <f t="array" ref="Z13">IF(OR(Y13="",AB13=""),"",Y13*AB13)</f>
        <v/>
      </c>
      <c r="AA13" s="74" t="str">
        <f t="array" ref="AA13">IF(OR(R13="",V13=""),"",R13/V13)</f>
        <v/>
      </c>
      <c r="AB13" s="29"/>
      <c r="AC13" s="30" t="str">
        <f t="array" ref="AC13">IF(OR(AB13="",AA13=""),"",AB13-AA13)</f>
        <v/>
      </c>
      <c r="AD13" s="110" t="str">
        <f t="array" ref="AD13">IF(OR(AC13="",V13=""),"",AC13*V13)</f>
        <v/>
      </c>
    </row>
    <row r="14" spans="2:33" hidden="1" x14ac:dyDescent="0.3">
      <c r="B14" s="28" t="str">
        <f t="shared" si="0"/>
        <v>X</v>
      </c>
      <c r="C14" s="77"/>
      <c r="D14" s="29" t="str">
        <f t="array" ref="D14">IF(C14="","",VLOOKUP(C14,RH!$I$5:$K$13,2,FALSE))</f>
        <v/>
      </c>
      <c r="E14" s="29" t="str">
        <f t="array" ref="E14">IF(C14="","",VLOOKUP(C14,RH!$I$5:$K$13,3,FALSE))</f>
        <v/>
      </c>
      <c r="F14" s="29" t="str">
        <f t="array" ref="F14">IF(D14="","",D14&amp;" "&amp;E14)</f>
        <v/>
      </c>
      <c r="G14" s="29" t="str">
        <f t="array" ref="G14">IF(C14="","",VLOOKUP(C14,RH!$I$5:$Y$13,17,FALSE))</f>
        <v/>
      </c>
      <c r="H14" s="30" t="str">
        <f t="array" ref="H14">IF(C14="","",SUMIF(RH!$I$5:$I$13,'Récap général'!C14,RH!$Q$5:$Q$13))</f>
        <v/>
      </c>
      <c r="I14" s="29"/>
      <c r="J14" s="29"/>
      <c r="K14" s="29" t="str">
        <f t="array" ref="K14">IF(C14="","",SUMIF(Tableau4[colonne5],'Récap général'!C14,Tableau4[Montant]))</f>
        <v/>
      </c>
      <c r="L14" s="30" t="str">
        <f t="array" ref="L14">IF(F14="","",SUMIF(Tableau3[Nom, prénom],'Récap général'!F14,Tableau3[Montant]))</f>
        <v/>
      </c>
      <c r="M14" s="29"/>
      <c r="N14" s="29"/>
      <c r="O14" s="29"/>
      <c r="P14" s="29"/>
      <c r="Q14" s="163"/>
      <c r="R14" s="74">
        <f t="shared" si="1"/>
        <v>0</v>
      </c>
      <c r="S14" s="150"/>
      <c r="T14" s="30">
        <f t="shared" si="2"/>
        <v>0</v>
      </c>
      <c r="U14" s="151" t="str">
        <f t="array" ref="U14">IF(S14="","",T14/S14)</f>
        <v/>
      </c>
      <c r="V14" s="39" t="str">
        <f t="array" ref="V14">IF(C14="","",IF(W14="Forfaitaire",SUMIF(RH!$I$5:$I$13,'Récap général'!C14,RH!$U$5:$U$13),SUMIF(RH!$I$5:$I$13,'Récap général'!C14,RH!$R$5:$R$13)))</f>
        <v/>
      </c>
      <c r="W14" s="29" t="str">
        <f t="array" ref="W14">IF(C14="","",$U$4)</f>
        <v/>
      </c>
      <c r="X14" s="105"/>
      <c r="Y14" s="29" t="str">
        <f t="array" ref="Y14">IF(OR(X14="",V14=""),"",X14-V14)</f>
        <v/>
      </c>
      <c r="Z14" s="113" t="str">
        <f t="array" ref="Z14">IF(OR(Y14="",AB14=""),"",Y14*AB14)</f>
        <v/>
      </c>
      <c r="AA14" s="74" t="str">
        <f t="array" ref="AA14">IF(OR(R14="",V14=""),"",R14/V14)</f>
        <v/>
      </c>
      <c r="AB14" s="29"/>
      <c r="AC14" s="30" t="str">
        <f t="array" ref="AC14">IF(OR(AB14="",AA14=""),"",AB14-AA14)</f>
        <v/>
      </c>
      <c r="AD14" s="110" t="str">
        <f t="array" ref="AD14">IF(OR(AC14="",V14=""),"",AC14*V14)</f>
        <v/>
      </c>
    </row>
    <row r="15" spans="2:33" hidden="1" x14ac:dyDescent="0.3">
      <c r="B15" s="28" t="str">
        <f t="shared" si="0"/>
        <v>X</v>
      </c>
      <c r="C15" s="77"/>
      <c r="D15" s="29" t="str">
        <f t="array" ref="D15">IF(C15="","",VLOOKUP(C15,RH!$I$5:$K$13,2,FALSE))</f>
        <v/>
      </c>
      <c r="E15" s="29" t="str">
        <f t="array" ref="E15">IF(C15="","",VLOOKUP(C15,RH!$I$5:$K$13,3,FALSE))</f>
        <v/>
      </c>
      <c r="F15" s="29" t="str">
        <f t="array" ref="F15">IF(D15="","",D15&amp;" "&amp;E15)</f>
        <v/>
      </c>
      <c r="G15" s="29" t="str">
        <f t="array" ref="G15">IF(C15="","",VLOOKUP(C15,RH!$I$5:$Y$13,17,FALSE))</f>
        <v/>
      </c>
      <c r="H15" s="30" t="str">
        <f t="array" ref="H15">IF(C15="","",SUMIF(RH!$I$5:$I$13,'Récap général'!C15,RH!$Q$5:$Q$13))</f>
        <v/>
      </c>
      <c r="I15" s="29"/>
      <c r="J15" s="29"/>
      <c r="K15" s="29" t="str">
        <f t="array" ref="K15">IF(C15="","",SUMIF(Tableau4[colonne5],'Récap général'!C15,Tableau4[Montant]))</f>
        <v/>
      </c>
      <c r="L15" s="30" t="str">
        <f t="array" ref="L15">IF(F15="","",SUMIF(Tableau3[Nom, prénom],'Récap général'!F15,Tableau3[Montant]))</f>
        <v/>
      </c>
      <c r="M15" s="29"/>
      <c r="N15" s="29"/>
      <c r="O15" s="29"/>
      <c r="P15" s="29"/>
      <c r="Q15" s="163"/>
      <c r="R15" s="74">
        <f t="shared" si="1"/>
        <v>0</v>
      </c>
      <c r="S15" s="150"/>
      <c r="T15" s="30">
        <f t="shared" si="2"/>
        <v>0</v>
      </c>
      <c r="U15" s="151" t="str">
        <f t="array" ref="U15">IF(S15="","",T15/S15)</f>
        <v/>
      </c>
      <c r="V15" s="39" t="str">
        <f t="array" ref="V15">IF(C15="","",IF(W15="Forfaitaire",SUMIF(RH!$I$5:$I$13,'Récap général'!C15,RH!$U$5:$U$13),SUMIF(RH!$I$5:$I$13,'Récap général'!C15,RH!$R$5:$R$13)))</f>
        <v/>
      </c>
      <c r="W15" s="29" t="str">
        <f t="array" ref="W15">IF(C15="","",$U$4)</f>
        <v/>
      </c>
      <c r="X15" s="105"/>
      <c r="Y15" s="29" t="str">
        <f t="array" ref="Y15">IF(OR(X15="",V15=""),"",X15-V15)</f>
        <v/>
      </c>
      <c r="Z15" s="113" t="str">
        <f t="array" ref="Z15">IF(OR(Y15="",AB15=""),"",Y15*AB15)</f>
        <v/>
      </c>
      <c r="AA15" s="74" t="str">
        <f t="array" ref="AA15">IF(OR(R15="",V15=""),"",R15/V15)</f>
        <v/>
      </c>
      <c r="AB15" s="29"/>
      <c r="AC15" s="30" t="str">
        <f t="array" ref="AC15">IF(OR(AB15="",AA15=""),"",AB15-AA15)</f>
        <v/>
      </c>
      <c r="AD15" s="110" t="str">
        <f t="array" ref="AD15">IF(OR(AC15="",V15=""),"",AC15*V15)</f>
        <v/>
      </c>
    </row>
    <row r="16" spans="2:33" hidden="1" x14ac:dyDescent="0.3">
      <c r="B16" s="28" t="str">
        <f t="shared" si="0"/>
        <v>X</v>
      </c>
      <c r="C16" s="77"/>
      <c r="D16" s="29" t="str">
        <f t="array" ref="D16">IF(C16="","",VLOOKUP(C16,RH!$I$5:$K$13,2,FALSE))</f>
        <v/>
      </c>
      <c r="E16" s="29" t="str">
        <f t="array" ref="E16">IF(C16="","",VLOOKUP(C16,RH!$I$5:$K$13,3,FALSE))</f>
        <v/>
      </c>
      <c r="F16" s="29" t="str">
        <f t="array" ref="F16">IF(D16="","",D16&amp;" "&amp;E16)</f>
        <v/>
      </c>
      <c r="G16" s="29" t="str">
        <f t="array" ref="G16">IF(C16="","",VLOOKUP(C16,RH!$I$5:$Y$13,17,FALSE))</f>
        <v/>
      </c>
      <c r="H16" s="30" t="str">
        <f t="array" ref="H16">IF(C16="","",SUMIF(RH!$I$5:$I$13,'Récap général'!C16,RH!$Q$5:$Q$13))</f>
        <v/>
      </c>
      <c r="I16" s="29"/>
      <c r="J16" s="29"/>
      <c r="K16" s="29" t="str">
        <f t="array" ref="K16">IF(C16="","",SUMIF(Tableau4[colonne5],'Récap général'!C16,Tableau4[Montant]))</f>
        <v/>
      </c>
      <c r="L16" s="30" t="str">
        <f t="array" ref="L16">IF(F16="","",SUMIF(Tableau3[Nom, prénom],'Récap général'!F16,Tableau3[Montant]))</f>
        <v/>
      </c>
      <c r="M16" s="29"/>
      <c r="N16" s="29"/>
      <c r="O16" s="29"/>
      <c r="P16" s="29"/>
      <c r="Q16" s="163"/>
      <c r="R16" s="74">
        <f t="shared" si="1"/>
        <v>0</v>
      </c>
      <c r="S16" s="150"/>
      <c r="T16" s="30">
        <f t="shared" si="2"/>
        <v>0</v>
      </c>
      <c r="U16" s="151" t="str">
        <f t="array" ref="U16">IF(S16="","",T16/S16)</f>
        <v/>
      </c>
      <c r="V16" s="39" t="str">
        <f t="array" ref="V16">IF(C16="","",IF(W16="Forfaitaire",SUMIF(RH!$I$5:$I$13,'Récap général'!C16,RH!$U$5:$U$13),SUMIF(RH!$I$5:$I$13,'Récap général'!C16,RH!$R$5:$R$13)))</f>
        <v/>
      </c>
      <c r="W16" s="29" t="str">
        <f t="array" ref="W16">IF(C16="","",$U$4)</f>
        <v/>
      </c>
      <c r="X16" s="105"/>
      <c r="Y16" s="29" t="str">
        <f t="array" ref="Y16">IF(OR(X16="",V16=""),"",X16-V16)</f>
        <v/>
      </c>
      <c r="Z16" s="113" t="str">
        <f t="array" ref="Z16">IF(OR(Y16="",AB16=""),"",Y16*AB16)</f>
        <v/>
      </c>
      <c r="AA16" s="74" t="str">
        <f t="array" ref="AA16">IF(OR(R16="",V16=""),"",R16/V16)</f>
        <v/>
      </c>
      <c r="AB16" s="29"/>
      <c r="AC16" s="30" t="str">
        <f t="array" ref="AC16">IF(OR(AB16="",AA16=""),"",AB16-AA16)</f>
        <v/>
      </c>
      <c r="AD16" s="110" t="str">
        <f t="array" ref="AD16">IF(OR(AC16="",V16=""),"",AC16*V16)</f>
        <v/>
      </c>
    </row>
    <row r="17" spans="2:30" hidden="1" x14ac:dyDescent="0.3">
      <c r="B17" s="28" t="str">
        <f t="shared" si="0"/>
        <v>X</v>
      </c>
      <c r="C17" s="77"/>
      <c r="D17" s="29" t="str">
        <f t="array" ref="D17">IF(C17="","",VLOOKUP(C17,RH!$I$5:$K$13,2,FALSE))</f>
        <v/>
      </c>
      <c r="E17" s="29" t="str">
        <f t="array" ref="E17">IF(C17="","",VLOOKUP(C17,RH!$I$5:$K$13,3,FALSE))</f>
        <v/>
      </c>
      <c r="F17" s="29" t="str">
        <f t="array" ref="F17">IF(D17="","",D17&amp;" "&amp;E17)</f>
        <v/>
      </c>
      <c r="G17" s="29" t="str">
        <f t="array" ref="G17">IF(C17="","",VLOOKUP(C17,RH!$I$5:$Y$13,17,FALSE))</f>
        <v/>
      </c>
      <c r="H17" s="30" t="str">
        <f t="array" ref="H17">IF(C17="","",SUMIF(RH!$I$5:$I$13,'Récap général'!C17,RH!$Q$5:$Q$13))</f>
        <v/>
      </c>
      <c r="I17" s="29"/>
      <c r="J17" s="29"/>
      <c r="K17" s="29" t="str">
        <f t="array" ref="K17">IF(C17="","",SUMIF(Tableau4[colonne5],'Récap général'!C17,Tableau4[Montant]))</f>
        <v/>
      </c>
      <c r="L17" s="30" t="str">
        <f t="array" ref="L17">IF(F17="","",SUMIF(Tableau3[Nom, prénom],'Récap général'!F17,Tableau3[Montant]))</f>
        <v/>
      </c>
      <c r="M17" s="29"/>
      <c r="N17" s="29"/>
      <c r="O17" s="29"/>
      <c r="P17" s="29"/>
      <c r="Q17" s="163"/>
      <c r="R17" s="74">
        <f t="shared" si="1"/>
        <v>0</v>
      </c>
      <c r="S17" s="150"/>
      <c r="T17" s="30">
        <f t="shared" si="2"/>
        <v>0</v>
      </c>
      <c r="U17" s="151" t="str">
        <f t="array" ref="U17">IF(S17="","",T17/S17)</f>
        <v/>
      </c>
      <c r="V17" s="39" t="str">
        <f t="array" ref="V17">IF(C17="","",IF(W17="Forfaitaire",SUMIF(RH!$I$5:$I$13,'Récap général'!C17,RH!$U$5:$U$13),SUMIF(RH!$I$5:$I$13,'Récap général'!C17,RH!$R$5:$R$13)))</f>
        <v/>
      </c>
      <c r="W17" s="29" t="str">
        <f t="array" ref="W17">IF(C17="","",$U$4)</f>
        <v/>
      </c>
      <c r="X17" s="105"/>
      <c r="Y17" s="29" t="str">
        <f t="array" ref="Y17">IF(OR(X17="",V17=""),"",X17-V17)</f>
        <v/>
      </c>
      <c r="Z17" s="113" t="str">
        <f t="array" ref="Z17">IF(OR(Y17="",AB17=""),"",Y17*AB17)</f>
        <v/>
      </c>
      <c r="AA17" s="74" t="str">
        <f t="array" ref="AA17">IF(OR(R17="",V17=""),"",R17/V17)</f>
        <v/>
      </c>
      <c r="AB17" s="29"/>
      <c r="AC17" s="30" t="str">
        <f t="array" ref="AC17">IF(OR(AB17="",AA17=""),"",AB17-AA17)</f>
        <v/>
      </c>
      <c r="AD17" s="110" t="str">
        <f t="array" ref="AD17">IF(OR(AC17="",V17=""),"",AC17*V17)</f>
        <v/>
      </c>
    </row>
    <row r="18" spans="2:30" hidden="1" x14ac:dyDescent="0.3">
      <c r="B18" s="28" t="str">
        <f t="shared" si="0"/>
        <v>X</v>
      </c>
      <c r="C18" s="77"/>
      <c r="D18" s="29" t="str">
        <f t="array" ref="D18">IF(C18="","",VLOOKUP(C18,RH!$I$5:$K$13,2,FALSE))</f>
        <v/>
      </c>
      <c r="E18" s="29" t="str">
        <f t="array" ref="E18">IF(C18="","",VLOOKUP(C18,RH!$I$5:$K$13,3,FALSE))</f>
        <v/>
      </c>
      <c r="F18" s="29" t="str">
        <f t="array" ref="F18">IF(D18="","",D18&amp;" "&amp;E18)</f>
        <v/>
      </c>
      <c r="G18" s="29" t="str">
        <f t="array" ref="G18">IF(C18="","",VLOOKUP(C18,RH!$I$5:$Y$13,17,FALSE))</f>
        <v/>
      </c>
      <c r="H18" s="30" t="str">
        <f t="array" ref="H18">IF(C18="","",SUMIF(RH!$I$5:$I$13,'Récap général'!C18,RH!$Q$5:$Q$13))</f>
        <v/>
      </c>
      <c r="I18" s="29"/>
      <c r="J18" s="29"/>
      <c r="K18" s="29" t="str">
        <f t="array" ref="K18">IF(C18="","",SUMIF(Tableau4[colonne5],'Récap général'!C18,Tableau4[Montant]))</f>
        <v/>
      </c>
      <c r="L18" s="30" t="str">
        <f t="array" ref="L18">IF(F18="","",SUMIF(Tableau3[Nom, prénom],'Récap général'!F18,Tableau3[Montant]))</f>
        <v/>
      </c>
      <c r="M18" s="29"/>
      <c r="N18" s="29"/>
      <c r="O18" s="29"/>
      <c r="P18" s="29"/>
      <c r="Q18" s="163"/>
      <c r="R18" s="74">
        <f t="shared" si="1"/>
        <v>0</v>
      </c>
      <c r="S18" s="150"/>
      <c r="T18" s="30">
        <f t="shared" si="2"/>
        <v>0</v>
      </c>
      <c r="U18" s="151" t="str">
        <f t="array" ref="U18">IF(S18="","",T18/S18)</f>
        <v/>
      </c>
      <c r="V18" s="39" t="str">
        <f t="array" ref="V18">IF(C18="","",IF(W18="Forfaitaire",SUMIF(RH!$I$5:$I$13,'Récap général'!C18,RH!$U$5:$U$13),SUMIF(RH!$I$5:$I$13,'Récap général'!C18,RH!$R$5:$R$13)))</f>
        <v/>
      </c>
      <c r="W18" s="29" t="str">
        <f t="array" ref="W18">IF(C18="","",$U$4)</f>
        <v/>
      </c>
      <c r="X18" s="105"/>
      <c r="Y18" s="29" t="str">
        <f t="array" ref="Y18">IF(OR(X18="",V18=""),"",X18-V18)</f>
        <v/>
      </c>
      <c r="Z18" s="113" t="str">
        <f t="array" ref="Z18">IF(OR(Y18="",AB18=""),"",Y18*AB18)</f>
        <v/>
      </c>
      <c r="AA18" s="74" t="str">
        <f t="array" ref="AA18">IF(OR(R18="",V18=""),"",R18/V18)</f>
        <v/>
      </c>
      <c r="AB18" s="29"/>
      <c r="AC18" s="30" t="str">
        <f t="array" ref="AC18">IF(OR(AB18="",AA18=""),"",AB18-AA18)</f>
        <v/>
      </c>
      <c r="AD18" s="110" t="str">
        <f t="array" ref="AD18">IF(OR(AC18="",V18=""),"",AC18*V18)</f>
        <v/>
      </c>
    </row>
    <row r="19" spans="2:30" hidden="1" x14ac:dyDescent="0.3">
      <c r="B19" s="28" t="str">
        <f t="shared" si="0"/>
        <v>X</v>
      </c>
      <c r="C19" s="77"/>
      <c r="D19" s="29" t="str">
        <f t="array" ref="D19">IF(C19="","",VLOOKUP(C19,RH!$I$5:$K$13,2,FALSE))</f>
        <v/>
      </c>
      <c r="E19" s="29" t="str">
        <f t="array" ref="E19">IF(C19="","",VLOOKUP(C19,RH!$I$5:$K$13,3,FALSE))</f>
        <v/>
      </c>
      <c r="F19" s="29" t="str">
        <f t="array" ref="F19">IF(D19="","",D19&amp;" "&amp;E19)</f>
        <v/>
      </c>
      <c r="G19" s="29" t="str">
        <f t="array" ref="G19">IF(C19="","",VLOOKUP(C19,RH!$I$5:$Y$13,17,FALSE))</f>
        <v/>
      </c>
      <c r="H19" s="30" t="str">
        <f t="array" ref="H19">IF(C19="","",SUMIF(RH!$I$5:$I$13,'Récap général'!C19,RH!$Q$5:$Q$13))</f>
        <v/>
      </c>
      <c r="I19" s="29"/>
      <c r="J19" s="29"/>
      <c r="K19" s="29" t="str">
        <f t="array" ref="K19">IF(C19="","",SUMIF(Tableau4[colonne5],'Récap général'!C19,Tableau4[Montant]))</f>
        <v/>
      </c>
      <c r="L19" s="30" t="str">
        <f t="array" ref="L19">IF(F19="","",SUMIF(Tableau3[Nom, prénom],'Récap général'!F19,Tableau3[Montant]))</f>
        <v/>
      </c>
      <c r="M19" s="29"/>
      <c r="N19" s="29"/>
      <c r="O19" s="29"/>
      <c r="P19" s="29"/>
      <c r="Q19" s="163"/>
      <c r="R19" s="74">
        <f t="shared" si="1"/>
        <v>0</v>
      </c>
      <c r="S19" s="150"/>
      <c r="T19" s="30">
        <f t="shared" si="2"/>
        <v>0</v>
      </c>
      <c r="U19" s="151" t="str">
        <f t="array" ref="U19">IF(S19="","",T19/S19)</f>
        <v/>
      </c>
      <c r="V19" s="39" t="str">
        <f t="array" ref="V19">IF(C19="","",IF(W19="Forfaitaire",SUMIF(RH!$I$5:$I$13,'Récap général'!C19,RH!$U$5:$U$13),SUMIF(RH!$I$5:$I$13,'Récap général'!C19,RH!$R$5:$R$13)))</f>
        <v/>
      </c>
      <c r="W19" s="29" t="str">
        <f t="array" ref="W19">IF(C19="","",$U$4)</f>
        <v/>
      </c>
      <c r="X19" s="105"/>
      <c r="Y19" s="29" t="str">
        <f t="array" ref="Y19">IF(OR(X19="",V19=""),"",X19-V19)</f>
        <v/>
      </c>
      <c r="Z19" s="113" t="str">
        <f t="array" ref="Z19">IF(OR(Y19="",AB19=""),"",Y19*AB19)</f>
        <v/>
      </c>
      <c r="AA19" s="74" t="str">
        <f t="array" ref="AA19">IF(OR(R19="",V19=""),"",R19/V19)</f>
        <v/>
      </c>
      <c r="AB19" s="29"/>
      <c r="AC19" s="30" t="str">
        <f t="array" ref="AC19">IF(OR(AB19="",AA19=""),"",AB19-AA19)</f>
        <v/>
      </c>
      <c r="AD19" s="110" t="str">
        <f t="array" ref="AD19">IF(OR(AC19="",V19=""),"",AC19*V19)</f>
        <v/>
      </c>
    </row>
    <row r="20" spans="2:30" hidden="1" x14ac:dyDescent="0.3">
      <c r="B20" s="28" t="str">
        <f t="shared" si="0"/>
        <v>X</v>
      </c>
      <c r="C20" s="77"/>
      <c r="D20" s="29" t="str">
        <f t="array" ref="D20">IF(C20="","",VLOOKUP(C20,RH!$I$5:$K$13,2,FALSE))</f>
        <v/>
      </c>
      <c r="E20" s="29" t="str">
        <f t="array" ref="E20">IF(C20="","",VLOOKUP(C20,RH!$I$5:$K$13,3,FALSE))</f>
        <v/>
      </c>
      <c r="F20" s="29" t="str">
        <f t="array" ref="F20">IF(D20="","",D20&amp;" "&amp;E20)</f>
        <v/>
      </c>
      <c r="G20" s="29" t="str">
        <f t="array" ref="G20">IF(C20="","",VLOOKUP(C20,RH!$I$5:$Y$13,17,FALSE))</f>
        <v/>
      </c>
      <c r="H20" s="30" t="str">
        <f t="array" ref="H20">IF(C20="","",SUMIF(RH!$I$5:$I$13,'Récap général'!C20,RH!$Q$5:$Q$13))</f>
        <v/>
      </c>
      <c r="I20" s="29"/>
      <c r="J20" s="29"/>
      <c r="K20" s="29" t="str">
        <f t="array" ref="K20">IF(C20="","",SUMIF(Tableau4[colonne5],'Récap général'!C20,Tableau4[Montant]))</f>
        <v/>
      </c>
      <c r="L20" s="30" t="str">
        <f t="array" ref="L20">IF(F20="","",SUMIF(Tableau3[Nom, prénom],'Récap général'!F20,Tableau3[Montant]))</f>
        <v/>
      </c>
      <c r="M20" s="29"/>
      <c r="N20" s="29"/>
      <c r="O20" s="29"/>
      <c r="P20" s="29"/>
      <c r="Q20" s="163"/>
      <c r="R20" s="74">
        <f t="shared" si="1"/>
        <v>0</v>
      </c>
      <c r="S20" s="150"/>
      <c r="T20" s="30">
        <f t="shared" si="2"/>
        <v>0</v>
      </c>
      <c r="U20" s="151" t="str">
        <f t="array" ref="U20">IF(S20="","",T20/S20)</f>
        <v/>
      </c>
      <c r="V20" s="39" t="str">
        <f t="array" ref="V20">IF(C20="","",IF(W20="Forfaitaire",SUMIF(RH!$I$5:$I$13,'Récap général'!C20,RH!$U$5:$U$13),SUMIF(RH!$I$5:$I$13,'Récap général'!C20,RH!$R$5:$R$13)))</f>
        <v/>
      </c>
      <c r="W20" s="29" t="str">
        <f t="array" ref="W20">IF(C20="","",$U$4)</f>
        <v/>
      </c>
      <c r="X20" s="105"/>
      <c r="Y20" s="29" t="str">
        <f t="array" ref="Y20">IF(OR(X20="",V20=""),"",X20-V20)</f>
        <v/>
      </c>
      <c r="Z20" s="113" t="str">
        <f t="array" ref="Z20">IF(OR(Y20="",AB20=""),"",Y20*AB20)</f>
        <v/>
      </c>
      <c r="AA20" s="74" t="str">
        <f t="array" ref="AA20">IF(OR(R20="",V20=""),"",R20/V20)</f>
        <v/>
      </c>
      <c r="AB20" s="29"/>
      <c r="AC20" s="30" t="str">
        <f t="array" ref="AC20">IF(OR(AB20="",AA20=""),"",AB20-AA20)</f>
        <v/>
      </c>
      <c r="AD20" s="110" t="str">
        <f t="array" ref="AD20">IF(OR(AC20="",V20=""),"",AC20*V20)</f>
        <v/>
      </c>
    </row>
    <row r="21" spans="2:30" hidden="1" x14ac:dyDescent="0.3">
      <c r="B21" s="28" t="str">
        <f t="shared" si="0"/>
        <v>X</v>
      </c>
      <c r="C21" s="77"/>
      <c r="D21" s="29" t="str">
        <f t="array" ref="D21">IF(C21="","",VLOOKUP(C21,RH!$I$5:$K$13,2,FALSE))</f>
        <v/>
      </c>
      <c r="E21" s="29" t="str">
        <f t="array" ref="E21">IF(C21="","",VLOOKUP(C21,RH!$I$5:$K$13,3,FALSE))</f>
        <v/>
      </c>
      <c r="F21" s="29" t="str">
        <f t="array" ref="F21">IF(D21="","",D21&amp;" "&amp;E21)</f>
        <v/>
      </c>
      <c r="G21" s="29" t="str">
        <f t="array" ref="G21">IF(C21="","",VLOOKUP(C21,RH!$I$5:$Y$13,17,FALSE))</f>
        <v/>
      </c>
      <c r="H21" s="30" t="str">
        <f t="array" ref="H21">IF(C21="","",SUMIF(RH!$I$5:$I$13,'Récap général'!C21,RH!$Q$5:$Q$13))</f>
        <v/>
      </c>
      <c r="I21" s="29"/>
      <c r="J21" s="29"/>
      <c r="K21" s="29" t="str">
        <f t="array" ref="K21">IF(C21="","",SUMIF(Tableau4[colonne5],'Récap général'!C21,Tableau4[Montant]))</f>
        <v/>
      </c>
      <c r="L21" s="30" t="str">
        <f t="array" ref="L21">IF(F21="","",SUMIF(Tableau3[Nom, prénom],'Récap général'!F21,Tableau3[Montant]))</f>
        <v/>
      </c>
      <c r="M21" s="29"/>
      <c r="N21" s="29"/>
      <c r="O21" s="29"/>
      <c r="P21" s="29"/>
      <c r="Q21" s="163"/>
      <c r="R21" s="74">
        <f t="shared" si="1"/>
        <v>0</v>
      </c>
      <c r="S21" s="150"/>
      <c r="T21" s="30">
        <f t="shared" si="2"/>
        <v>0</v>
      </c>
      <c r="U21" s="151" t="str">
        <f t="array" ref="U21">IF(S21="","",T21/S21)</f>
        <v/>
      </c>
      <c r="V21" s="39" t="str">
        <f t="array" ref="V21">IF(C21="","",IF(W21="Forfaitaire",SUMIF(RH!$I$5:$I$13,'Récap général'!C21,RH!$U$5:$U$13),SUMIF(RH!$I$5:$I$13,'Récap général'!C21,RH!$R$5:$R$13)))</f>
        <v/>
      </c>
      <c r="W21" s="29" t="str">
        <f t="array" ref="W21">IF(C21="","",$U$4)</f>
        <v/>
      </c>
      <c r="X21" s="105"/>
      <c r="Y21" s="29" t="str">
        <f t="array" ref="Y21">IF(OR(X21="",V21=""),"",X21-V21)</f>
        <v/>
      </c>
      <c r="Z21" s="113" t="str">
        <f t="array" ref="Z21">IF(OR(Y21="",AB21=""),"",Y21*AB21)</f>
        <v/>
      </c>
      <c r="AA21" s="74" t="str">
        <f t="array" ref="AA21">IF(OR(R21="",V21=""),"",R21/V21)</f>
        <v/>
      </c>
      <c r="AB21" s="29"/>
      <c r="AC21" s="30" t="str">
        <f t="array" ref="AC21">IF(OR(AB21="",AA21=""),"",AB21-AA21)</f>
        <v/>
      </c>
      <c r="AD21" s="110" t="str">
        <f t="array" ref="AD21">IF(OR(AC21="",V21=""),"",AC21*V21)</f>
        <v/>
      </c>
    </row>
    <row r="22" spans="2:30" hidden="1" x14ac:dyDescent="0.3">
      <c r="B22" s="28" t="str">
        <f t="shared" si="0"/>
        <v>X</v>
      </c>
      <c r="C22" s="77"/>
      <c r="D22" s="29" t="str">
        <f t="array" ref="D22">IF(C22="","",VLOOKUP(C22,RH!$I$5:$K$13,2,FALSE))</f>
        <v/>
      </c>
      <c r="E22" s="29" t="str">
        <f t="array" ref="E22">IF(C22="","",VLOOKUP(C22,RH!$I$5:$K$13,3,FALSE))</f>
        <v/>
      </c>
      <c r="F22" s="29" t="str">
        <f t="array" ref="F22">IF(D22="","",D22&amp;" "&amp;E22)</f>
        <v/>
      </c>
      <c r="G22" s="29" t="str">
        <f t="array" ref="G22">IF(C22="","",VLOOKUP(C22,RH!$I$5:$Y$13,17,FALSE))</f>
        <v/>
      </c>
      <c r="H22" s="30" t="str">
        <f t="array" ref="H22">IF(C22="","",SUMIF(RH!$I$5:$I$13,'Récap général'!C22,RH!$Q$5:$Q$13))</f>
        <v/>
      </c>
      <c r="I22" s="29"/>
      <c r="J22" s="29"/>
      <c r="K22" s="29" t="str">
        <f t="array" ref="K22">IF(C22="","",SUMIF(Tableau4[colonne5],'Récap général'!C22,Tableau4[Montant]))</f>
        <v/>
      </c>
      <c r="L22" s="30" t="str">
        <f t="array" ref="L22">IF(F22="","",SUMIF(Tableau3[Nom, prénom],'Récap général'!F22,Tableau3[Montant]))</f>
        <v/>
      </c>
      <c r="M22" s="29"/>
      <c r="N22" s="29"/>
      <c r="O22" s="29"/>
      <c r="P22" s="29"/>
      <c r="Q22" s="163"/>
      <c r="R22" s="74">
        <f t="shared" si="1"/>
        <v>0</v>
      </c>
      <c r="S22" s="150"/>
      <c r="T22" s="30">
        <f t="shared" si="2"/>
        <v>0</v>
      </c>
      <c r="U22" s="151" t="str">
        <f t="array" ref="U22">IF(S22="","",T22/S22)</f>
        <v/>
      </c>
      <c r="V22" s="39" t="str">
        <f t="array" ref="V22">IF(C22="","",IF(W22="Forfaitaire",SUMIF(RH!$I$5:$I$13,'Récap général'!C22,RH!$U$5:$U$13),SUMIF(RH!$I$5:$I$13,'Récap général'!C22,RH!$R$5:$R$13)))</f>
        <v/>
      </c>
      <c r="W22" s="29" t="str">
        <f t="array" ref="W22">IF(C22="","",$U$4)</f>
        <v/>
      </c>
      <c r="X22" s="105"/>
      <c r="Y22" s="29" t="str">
        <f t="array" ref="Y22">IF(OR(X22="",V22=""),"",X22-V22)</f>
        <v/>
      </c>
      <c r="Z22" s="113" t="str">
        <f t="array" ref="Z22">IF(OR(Y22="",AB22=""),"",Y22*AB22)</f>
        <v/>
      </c>
      <c r="AA22" s="74" t="str">
        <f t="array" ref="AA22">IF(OR(R22="",V22=""),"",R22/V22)</f>
        <v/>
      </c>
      <c r="AB22" s="29"/>
      <c r="AC22" s="30" t="str">
        <f t="array" ref="AC22">IF(OR(AB22="",AA22=""),"",AB22-AA22)</f>
        <v/>
      </c>
      <c r="AD22" s="110" t="str">
        <f t="array" ref="AD22">IF(OR(AC22="",V22=""),"",AC22*V22)</f>
        <v/>
      </c>
    </row>
    <row r="23" spans="2:30" hidden="1" x14ac:dyDescent="0.3">
      <c r="B23" s="28" t="str">
        <f t="shared" si="0"/>
        <v>X</v>
      </c>
      <c r="C23" s="77"/>
      <c r="D23" s="29" t="str">
        <f t="array" ref="D23">IF(C23="","",VLOOKUP(C23,RH!$I$5:$K$13,2,FALSE))</f>
        <v/>
      </c>
      <c r="E23" s="29" t="str">
        <f t="array" ref="E23">IF(C23="","",VLOOKUP(C23,RH!$I$5:$K$13,3,FALSE))</f>
        <v/>
      </c>
      <c r="F23" s="29" t="str">
        <f t="array" ref="F23">IF(D23="","",D23&amp;" "&amp;E23)</f>
        <v/>
      </c>
      <c r="G23" s="29" t="str">
        <f t="array" ref="G23">IF(C23="","",VLOOKUP(C23,RH!$I$5:$Y$13,17,FALSE))</f>
        <v/>
      </c>
      <c r="H23" s="30" t="str">
        <f t="array" ref="H23">IF(C23="","",SUMIF(RH!$I$5:$I$13,'Récap général'!C23,RH!$Q$5:$Q$13))</f>
        <v/>
      </c>
      <c r="I23" s="29"/>
      <c r="J23" s="29"/>
      <c r="K23" s="29" t="str">
        <f t="array" ref="K23">IF(C23="","",SUMIF(Tableau4[colonne5],'Récap général'!C23,Tableau4[Montant]))</f>
        <v/>
      </c>
      <c r="L23" s="30" t="str">
        <f t="array" ref="L23">IF(F23="","",SUMIF(Tableau3[Nom, prénom],'Récap général'!F23,Tableau3[Montant]))</f>
        <v/>
      </c>
      <c r="M23" s="29"/>
      <c r="N23" s="29"/>
      <c r="O23" s="29"/>
      <c r="P23" s="29"/>
      <c r="Q23" s="163"/>
      <c r="R23" s="74">
        <f t="shared" si="1"/>
        <v>0</v>
      </c>
      <c r="S23" s="150"/>
      <c r="T23" s="30">
        <f t="shared" si="2"/>
        <v>0</v>
      </c>
      <c r="U23" s="151" t="str">
        <f t="array" ref="U23">IF(S23="","",T23/S23)</f>
        <v/>
      </c>
      <c r="V23" s="39" t="str">
        <f t="array" ref="V23">IF(C23="","",IF(W23="Forfaitaire",SUMIF(RH!$I$5:$I$13,'Récap général'!C23,RH!$U$5:$U$13),SUMIF(RH!$I$5:$I$13,'Récap général'!C23,RH!$R$5:$R$13)))</f>
        <v/>
      </c>
      <c r="W23" s="29" t="str">
        <f t="array" ref="W23">IF(C23="","",$U$4)</f>
        <v/>
      </c>
      <c r="X23" s="105"/>
      <c r="Y23" s="29" t="str">
        <f t="array" ref="Y23">IF(OR(X23="",V23=""),"",X23-V23)</f>
        <v/>
      </c>
      <c r="Z23" s="113" t="str">
        <f t="array" ref="Z23">IF(OR(Y23="",AB23=""),"",Y23*AB23)</f>
        <v/>
      </c>
      <c r="AA23" s="74" t="str">
        <f t="array" ref="AA23">IF(OR(R23="",V23=""),"",R23/V23)</f>
        <v/>
      </c>
      <c r="AB23" s="29"/>
      <c r="AC23" s="30" t="str">
        <f t="array" ref="AC23">IF(OR(AB23="",AA23=""),"",AB23-AA23)</f>
        <v/>
      </c>
      <c r="AD23" s="110" t="str">
        <f t="array" ref="AD23">IF(OR(AC23="",V23=""),"",AC23*V23)</f>
        <v/>
      </c>
    </row>
    <row r="24" spans="2:30" hidden="1" x14ac:dyDescent="0.3">
      <c r="B24" s="28" t="str">
        <f t="shared" si="0"/>
        <v>X</v>
      </c>
      <c r="C24" s="77"/>
      <c r="D24" s="29" t="str">
        <f t="array" ref="D24">IF(C24="","",VLOOKUP(C24,RH!$I$5:$K$13,2,FALSE))</f>
        <v/>
      </c>
      <c r="E24" s="29" t="str">
        <f t="array" ref="E24">IF(C24="","",VLOOKUP(C24,RH!$I$5:$K$13,3,FALSE))</f>
        <v/>
      </c>
      <c r="F24" s="29" t="str">
        <f t="array" ref="F24">IF(D24="","",D24&amp;" "&amp;E24)</f>
        <v/>
      </c>
      <c r="G24" s="29" t="str">
        <f t="array" ref="G24">IF(C24="","",VLOOKUP(C24,RH!$I$5:$Y$13,17,FALSE))</f>
        <v/>
      </c>
      <c r="H24" s="30" t="str">
        <f t="array" ref="H24">IF(C24="","",SUMIF(RH!$I$5:$I$13,'Récap général'!C24,RH!$Q$5:$Q$13))</f>
        <v/>
      </c>
      <c r="I24" s="29"/>
      <c r="J24" s="29"/>
      <c r="K24" s="29" t="str">
        <f t="array" ref="K24">IF(C24="","",SUMIF(Tableau4[colonne5],'Récap général'!C24,Tableau4[Montant]))</f>
        <v/>
      </c>
      <c r="L24" s="30" t="str">
        <f t="array" ref="L24">IF(F24="","",SUMIF(Tableau3[Nom, prénom],'Récap général'!F24,Tableau3[Montant]))</f>
        <v/>
      </c>
      <c r="M24" s="29"/>
      <c r="N24" s="29"/>
      <c r="O24" s="29"/>
      <c r="P24" s="29"/>
      <c r="Q24" s="163"/>
      <c r="R24" s="74">
        <f t="shared" si="1"/>
        <v>0</v>
      </c>
      <c r="S24" s="150"/>
      <c r="T24" s="30">
        <f t="shared" si="2"/>
        <v>0</v>
      </c>
      <c r="U24" s="151" t="str">
        <f t="array" ref="U24">IF(S24="","",T24/S24)</f>
        <v/>
      </c>
      <c r="V24" s="39" t="str">
        <f t="array" ref="V24">IF(C24="","",IF(W24="Forfaitaire",SUMIF(RH!$I$5:$I$13,'Récap général'!C24,RH!$U$5:$U$13),SUMIF(RH!$I$5:$I$13,'Récap général'!C24,RH!$R$5:$R$13)))</f>
        <v/>
      </c>
      <c r="W24" s="29" t="str">
        <f t="array" ref="W24">IF(C24="","",$U$4)</f>
        <v/>
      </c>
      <c r="X24" s="105"/>
      <c r="Y24" s="29" t="str">
        <f t="array" ref="Y24">IF(OR(X24="",V24=""),"",X24-V24)</f>
        <v/>
      </c>
      <c r="Z24" s="113" t="str">
        <f t="array" ref="Z24">IF(OR(Y24="",AB24=""),"",Y24*AB24)</f>
        <v/>
      </c>
      <c r="AA24" s="74" t="str">
        <f t="array" ref="AA24">IF(OR(R24="",V24=""),"",R24/V24)</f>
        <v/>
      </c>
      <c r="AB24" s="29"/>
      <c r="AC24" s="30" t="str">
        <f t="array" ref="AC24">IF(OR(AB24="",AA24=""),"",AB24-AA24)</f>
        <v/>
      </c>
      <c r="AD24" s="110" t="str">
        <f t="array" ref="AD24">IF(OR(AC24="",V24=""),"",AC24*V24)</f>
        <v/>
      </c>
    </row>
    <row r="25" spans="2:30" hidden="1" x14ac:dyDescent="0.3">
      <c r="B25" s="28" t="str">
        <f t="shared" si="0"/>
        <v>X</v>
      </c>
      <c r="C25" s="77"/>
      <c r="D25" s="29" t="str">
        <f t="array" ref="D25">IF(C25="","",VLOOKUP(C25,RH!$I$5:$K$13,2,FALSE))</f>
        <v/>
      </c>
      <c r="E25" s="29" t="str">
        <f t="array" ref="E25">IF(C25="","",VLOOKUP(C25,RH!$I$5:$K$13,3,FALSE))</f>
        <v/>
      </c>
      <c r="F25" s="29" t="str">
        <f t="array" ref="F25">IF(D25="","",D25&amp;" "&amp;E25)</f>
        <v/>
      </c>
      <c r="G25" s="29" t="str">
        <f t="array" ref="G25">IF(C25="","",VLOOKUP(C25,RH!$I$5:$Y$13,17,FALSE))</f>
        <v/>
      </c>
      <c r="H25" s="30" t="str">
        <f t="array" ref="H25">IF(C25="","",SUMIF(RH!$I$5:$I$13,'Récap général'!C25,RH!$Q$5:$Q$13))</f>
        <v/>
      </c>
      <c r="I25" s="29"/>
      <c r="J25" s="29"/>
      <c r="K25" s="29" t="str">
        <f t="array" ref="K25">IF(C25="","",SUMIF(Tableau4[colonne5],'Récap général'!C25,Tableau4[Montant]))</f>
        <v/>
      </c>
      <c r="L25" s="30" t="str">
        <f t="array" ref="L25">IF(F25="","",SUMIF(Tableau3[Nom, prénom],'Récap général'!F25,Tableau3[Montant]))</f>
        <v/>
      </c>
      <c r="M25" s="29"/>
      <c r="N25" s="29"/>
      <c r="O25" s="29"/>
      <c r="P25" s="29"/>
      <c r="Q25" s="163"/>
      <c r="R25" s="74">
        <f t="shared" si="1"/>
        <v>0</v>
      </c>
      <c r="S25" s="150"/>
      <c r="T25" s="30">
        <f t="shared" si="2"/>
        <v>0</v>
      </c>
      <c r="U25" s="151" t="str">
        <f t="array" ref="U25">IF(S25="","",T25/S25)</f>
        <v/>
      </c>
      <c r="V25" s="39" t="str">
        <f t="array" ref="V25">IF(C25="","",IF(W25="Forfaitaire",SUMIF(RH!$I$5:$I$13,'Récap général'!C25,RH!$U$5:$U$13),SUMIF(RH!$I$5:$I$13,'Récap général'!C25,RH!$R$5:$R$13)))</f>
        <v/>
      </c>
      <c r="W25" s="29" t="str">
        <f t="array" ref="W25">IF(C25="","",$U$4)</f>
        <v/>
      </c>
      <c r="X25" s="105"/>
      <c r="Y25" s="29" t="str">
        <f t="array" ref="Y25">IF(OR(X25="",V25=""),"",X25-V25)</f>
        <v/>
      </c>
      <c r="Z25" s="113" t="str">
        <f t="array" ref="Z25">IF(OR(Y25="",AB25=""),"",Y25*AB25)</f>
        <v/>
      </c>
      <c r="AA25" s="74" t="str">
        <f t="array" ref="AA25">IF(OR(R25="",V25=""),"",R25/V25)</f>
        <v/>
      </c>
      <c r="AB25" s="29"/>
      <c r="AC25" s="30" t="str">
        <f t="array" ref="AC25">IF(OR(AB25="",AA25=""),"",AB25-AA25)</f>
        <v/>
      </c>
      <c r="AD25" s="110" t="str">
        <f t="array" ref="AD25">IF(OR(AC25="",V25=""),"",AC25*V25)</f>
        <v/>
      </c>
    </row>
    <row r="26" spans="2:30" hidden="1" x14ac:dyDescent="0.3">
      <c r="B26" s="28" t="str">
        <f t="shared" si="0"/>
        <v>X</v>
      </c>
      <c r="C26" s="77"/>
      <c r="D26" s="29" t="str">
        <f t="array" ref="D26">IF(C26="","",VLOOKUP(C26,RH!$I$5:$K$13,2,FALSE))</f>
        <v/>
      </c>
      <c r="E26" s="29" t="str">
        <f t="array" ref="E26">IF(C26="","",VLOOKUP(C26,RH!$I$5:$K$13,3,FALSE))</f>
        <v/>
      </c>
      <c r="F26" s="29" t="str">
        <f t="array" ref="F26">IF(D26="","",D26&amp;" "&amp;E26)</f>
        <v/>
      </c>
      <c r="G26" s="29" t="str">
        <f t="array" ref="G26">IF(C26="","",VLOOKUP(C26,RH!$I$5:$Y$13,17,FALSE))</f>
        <v/>
      </c>
      <c r="H26" s="30" t="str">
        <f t="array" ref="H26">IF(C26="","",SUMIF(RH!$I$5:$I$13,'Récap général'!C26,RH!$Q$5:$Q$13))</f>
        <v/>
      </c>
      <c r="I26" s="29"/>
      <c r="J26" s="29"/>
      <c r="K26" s="29" t="str">
        <f t="array" ref="K26">IF(C26="","",SUMIF(Tableau4[colonne5],'Récap général'!C26,Tableau4[Montant]))</f>
        <v/>
      </c>
      <c r="L26" s="30" t="str">
        <f t="array" ref="L26">IF(F26="","",SUMIF(Tableau3[Nom, prénom],'Récap général'!F26,Tableau3[Montant]))</f>
        <v/>
      </c>
      <c r="M26" s="29"/>
      <c r="N26" s="29"/>
      <c r="O26" s="29"/>
      <c r="P26" s="29"/>
      <c r="Q26" s="163"/>
      <c r="R26" s="74">
        <f t="shared" si="1"/>
        <v>0</v>
      </c>
      <c r="S26" s="150"/>
      <c r="T26" s="30">
        <f t="shared" si="2"/>
        <v>0</v>
      </c>
      <c r="U26" s="151" t="str">
        <f t="array" ref="U26">IF(S26="","",T26/S26)</f>
        <v/>
      </c>
      <c r="V26" s="39" t="str">
        <f t="array" ref="V26">IF(C26="","",IF(W26="Forfaitaire",SUMIF(RH!$I$5:$I$13,'Récap général'!C26,RH!$U$5:$U$13),SUMIF(RH!$I$5:$I$13,'Récap général'!C26,RH!$R$5:$R$13)))</f>
        <v/>
      </c>
      <c r="W26" s="29" t="str">
        <f t="array" ref="W26">IF(C26="","",$U$4)</f>
        <v/>
      </c>
      <c r="X26" s="105"/>
      <c r="Y26" s="29" t="str">
        <f t="array" ref="Y26">IF(OR(X26="",V26=""),"",X26-V26)</f>
        <v/>
      </c>
      <c r="Z26" s="113" t="str">
        <f t="array" ref="Z26">IF(OR(Y26="",AB26=""),"",Y26*AB26)</f>
        <v/>
      </c>
      <c r="AA26" s="74" t="str">
        <f t="array" ref="AA26">IF(OR(R26="",V26=""),"",R26/V26)</f>
        <v/>
      </c>
      <c r="AB26" s="29"/>
      <c r="AC26" s="30" t="str">
        <f t="array" ref="AC26">IF(OR(AB26="",AA26=""),"",AB26-AA26)</f>
        <v/>
      </c>
      <c r="AD26" s="110" t="str">
        <f t="array" ref="AD26">IF(OR(AC26="",V26=""),"",AC26*V26)</f>
        <v/>
      </c>
    </row>
    <row r="27" spans="2:30" hidden="1" x14ac:dyDescent="0.3">
      <c r="B27" s="28" t="str">
        <f t="shared" si="0"/>
        <v>X</v>
      </c>
      <c r="C27" s="77"/>
      <c r="D27" s="29" t="str">
        <f t="array" ref="D27">IF(C27="","",VLOOKUP(C27,RH!$I$5:$K$13,2,FALSE))</f>
        <v/>
      </c>
      <c r="E27" s="29" t="str">
        <f t="array" ref="E27">IF(C27="","",VLOOKUP(C27,RH!$I$5:$K$13,3,FALSE))</f>
        <v/>
      </c>
      <c r="F27" s="29" t="str">
        <f t="array" ref="F27">IF(D27="","",D27&amp;" "&amp;E27)</f>
        <v/>
      </c>
      <c r="G27" s="29" t="str">
        <f t="array" ref="G27">IF(C27="","",VLOOKUP(C27,RH!$I$5:$Y$13,17,FALSE))</f>
        <v/>
      </c>
      <c r="H27" s="30" t="str">
        <f t="array" ref="H27">IF(C27="","",SUMIF(RH!$I$5:$I$13,'Récap général'!C27,RH!$Q$5:$Q$13))</f>
        <v/>
      </c>
      <c r="I27" s="29"/>
      <c r="J27" s="29"/>
      <c r="K27" s="29" t="str">
        <f t="array" ref="K27">IF(C27="","",SUMIF(Tableau4[colonne5],'Récap général'!C27,Tableau4[Montant]))</f>
        <v/>
      </c>
      <c r="L27" s="30" t="str">
        <f t="array" ref="L27">IF(F27="","",SUMIF(Tableau3[Nom, prénom],'Récap général'!F27,Tableau3[Montant]))</f>
        <v/>
      </c>
      <c r="M27" s="29"/>
      <c r="N27" s="29"/>
      <c r="O27" s="29"/>
      <c r="P27" s="29"/>
      <c r="Q27" s="163"/>
      <c r="R27" s="74">
        <f t="shared" si="1"/>
        <v>0</v>
      </c>
      <c r="S27" s="150"/>
      <c r="T27" s="30">
        <f t="shared" si="2"/>
        <v>0</v>
      </c>
      <c r="U27" s="151" t="str">
        <f t="array" ref="U27">IF(S27="","",T27/S27)</f>
        <v/>
      </c>
      <c r="V27" s="39" t="str">
        <f t="array" ref="V27">IF(C27="","",IF(W27="Forfaitaire",SUMIF(RH!$I$5:$I$13,'Récap général'!C27,RH!$U$5:$U$13),SUMIF(RH!$I$5:$I$13,'Récap général'!C27,RH!$R$5:$R$13)))</f>
        <v/>
      </c>
      <c r="W27" s="29" t="str">
        <f t="array" ref="W27">IF(C27="","",$U$4)</f>
        <v/>
      </c>
      <c r="X27" s="105"/>
      <c r="Y27" s="29" t="str">
        <f t="array" ref="Y27">IF(OR(X27="",V27=""),"",X27-V27)</f>
        <v/>
      </c>
      <c r="Z27" s="113" t="str">
        <f t="array" ref="Z27">IF(OR(Y27="",AB27=""),"",Y27*AB27)</f>
        <v/>
      </c>
      <c r="AA27" s="74" t="str">
        <f t="array" ref="AA27">IF(OR(R27="",V27=""),"",R27/V27)</f>
        <v/>
      </c>
      <c r="AB27" s="29"/>
      <c r="AC27" s="30" t="str">
        <f t="array" ref="AC27">IF(OR(AB27="",AA27=""),"",AB27-AA27)</f>
        <v/>
      </c>
      <c r="AD27" s="110" t="str">
        <f t="array" ref="AD27">IF(OR(AC27="",V27=""),"",AC27*V27)</f>
        <v/>
      </c>
    </row>
    <row r="28" spans="2:30" hidden="1" x14ac:dyDescent="0.3">
      <c r="B28" s="28" t="str">
        <f t="shared" si="0"/>
        <v>X</v>
      </c>
      <c r="C28" s="77"/>
      <c r="D28" s="29" t="str">
        <f t="array" ref="D28">IF(C28="","",VLOOKUP(C28,RH!$I$5:$K$13,2,FALSE))</f>
        <v/>
      </c>
      <c r="E28" s="29" t="str">
        <f t="array" ref="E28">IF(C28="","",VLOOKUP(C28,RH!$I$5:$K$13,3,FALSE))</f>
        <v/>
      </c>
      <c r="F28" s="29" t="str">
        <f t="array" ref="F28">IF(D28="","",D28&amp;" "&amp;E28)</f>
        <v/>
      </c>
      <c r="G28" s="29" t="str">
        <f t="array" ref="G28">IF(C28="","",VLOOKUP(C28,RH!$I$5:$Y$13,17,FALSE))</f>
        <v/>
      </c>
      <c r="H28" s="30" t="str">
        <f t="array" ref="H28">IF(C28="","",SUMIF(RH!$I$5:$I$13,'Récap général'!C28,RH!$Q$5:$Q$13))</f>
        <v/>
      </c>
      <c r="I28" s="29"/>
      <c r="J28" s="29"/>
      <c r="K28" s="29" t="str">
        <f t="array" ref="K28">IF(C28="","",SUMIF(Tableau4[colonne5],'Récap général'!C28,Tableau4[Montant]))</f>
        <v/>
      </c>
      <c r="L28" s="30" t="str">
        <f t="array" ref="L28">IF(F28="","",SUMIF(Tableau3[Nom, prénom],'Récap général'!F28,Tableau3[Montant]))</f>
        <v/>
      </c>
      <c r="M28" s="29"/>
      <c r="N28" s="29"/>
      <c r="O28" s="29"/>
      <c r="P28" s="29"/>
      <c r="Q28" s="163"/>
      <c r="R28" s="74">
        <f t="shared" si="1"/>
        <v>0</v>
      </c>
      <c r="S28" s="150"/>
      <c r="T28" s="30">
        <f t="shared" si="2"/>
        <v>0</v>
      </c>
      <c r="U28" s="151" t="str">
        <f t="array" ref="U28">IF(S28="","",T28/S28)</f>
        <v/>
      </c>
      <c r="V28" s="39" t="str">
        <f t="array" ref="V28">IF(C28="","",IF(W28="Forfaitaire",SUMIF(RH!$I$5:$I$13,'Récap général'!C28,RH!$U$5:$U$13),SUMIF(RH!$I$5:$I$13,'Récap général'!C28,RH!$R$5:$R$13)))</f>
        <v/>
      </c>
      <c r="W28" s="29" t="str">
        <f t="array" ref="W28">IF(C28="","",$U$4)</f>
        <v/>
      </c>
      <c r="X28" s="105"/>
      <c r="Y28" s="29" t="str">
        <f t="array" ref="Y28">IF(OR(X28="",V28=""),"",X28-V28)</f>
        <v/>
      </c>
      <c r="Z28" s="113" t="str">
        <f t="array" ref="Z28">IF(OR(Y28="",AB28=""),"",Y28*AB28)</f>
        <v/>
      </c>
      <c r="AA28" s="74" t="str">
        <f t="array" ref="AA28">IF(OR(R28="",V28=""),"",R28/V28)</f>
        <v/>
      </c>
      <c r="AB28" s="29"/>
      <c r="AC28" s="30" t="str">
        <f t="array" ref="AC28">IF(OR(AB28="",AA28=""),"",AB28-AA28)</f>
        <v/>
      </c>
      <c r="AD28" s="110" t="str">
        <f t="array" ref="AD28">IF(OR(AC28="",V28=""),"",AC28*V28)</f>
        <v/>
      </c>
    </row>
    <row r="29" spans="2:30" hidden="1" x14ac:dyDescent="0.3">
      <c r="B29" s="28" t="str">
        <f t="shared" si="0"/>
        <v>X</v>
      </c>
      <c r="C29" s="77"/>
      <c r="D29" s="29" t="str">
        <f t="array" ref="D29">IF(C29="","",VLOOKUP(C29,RH!$I$5:$K$13,2,FALSE))</f>
        <v/>
      </c>
      <c r="E29" s="29" t="str">
        <f t="array" ref="E29">IF(C29="","",VLOOKUP(C29,RH!$I$5:$K$13,3,FALSE))</f>
        <v/>
      </c>
      <c r="F29" s="29" t="str">
        <f t="array" ref="F29">IF(D29="","",D29&amp;" "&amp;E29)</f>
        <v/>
      </c>
      <c r="G29" s="29" t="str">
        <f t="array" ref="G29">IF(C29="","",VLOOKUP(C29,RH!$I$5:$Y$13,17,FALSE))</f>
        <v/>
      </c>
      <c r="H29" s="30" t="str">
        <f t="array" ref="H29">IF(C29="","",SUMIF(RH!$I$5:$I$13,'Récap général'!C29,RH!$Q$5:$Q$13))</f>
        <v/>
      </c>
      <c r="I29" s="29"/>
      <c r="J29" s="29"/>
      <c r="K29" s="29" t="str">
        <f t="array" ref="K29">IF(C29="","",SUMIF(Tableau4[colonne5],'Récap général'!C29,Tableau4[Montant]))</f>
        <v/>
      </c>
      <c r="L29" s="30" t="str">
        <f t="array" ref="L29">IF(F29="","",SUMIF(Tableau3[Nom, prénom],'Récap général'!F29,Tableau3[Montant]))</f>
        <v/>
      </c>
      <c r="M29" s="29"/>
      <c r="N29" s="29"/>
      <c r="O29" s="29"/>
      <c r="P29" s="29"/>
      <c r="Q29" s="163"/>
      <c r="R29" s="74">
        <f t="shared" si="1"/>
        <v>0</v>
      </c>
      <c r="S29" s="150"/>
      <c r="T29" s="30">
        <f t="shared" si="2"/>
        <v>0</v>
      </c>
      <c r="U29" s="151" t="str">
        <f t="array" ref="U29">IF(S29="","",T29/S29)</f>
        <v/>
      </c>
      <c r="V29" s="39" t="str">
        <f t="array" ref="V29">IF(C29="","",IF(W29="Forfaitaire",SUMIF(RH!$I$5:$I$13,'Récap général'!C29,RH!$U$5:$U$13),SUMIF(RH!$I$5:$I$13,'Récap général'!C29,RH!$R$5:$R$13)))</f>
        <v/>
      </c>
      <c r="W29" s="29" t="str">
        <f t="array" ref="W29">IF(C29="","",$U$4)</f>
        <v/>
      </c>
      <c r="X29" s="105"/>
      <c r="Y29" s="29" t="str">
        <f t="array" ref="Y29">IF(OR(X29="",V29=""),"",X29-V29)</f>
        <v/>
      </c>
      <c r="Z29" s="113" t="str">
        <f t="array" ref="Z29">IF(OR(Y29="",AB29=""),"",Y29*AB29)</f>
        <v/>
      </c>
      <c r="AA29" s="74" t="str">
        <f t="array" ref="AA29">IF(OR(R29="",V29=""),"",R29/V29)</f>
        <v/>
      </c>
      <c r="AB29" s="29"/>
      <c r="AC29" s="30" t="str">
        <f t="array" ref="AC29">IF(OR(AB29="",AA29=""),"",AB29-AA29)</f>
        <v/>
      </c>
      <c r="AD29" s="110" t="str">
        <f t="array" ref="AD29">IF(OR(AC29="",V29=""),"",AC29*V29)</f>
        <v/>
      </c>
    </row>
    <row r="30" spans="2:30" hidden="1" x14ac:dyDescent="0.3">
      <c r="B30" s="28" t="str">
        <f t="shared" si="0"/>
        <v>X</v>
      </c>
      <c r="C30" s="77"/>
      <c r="D30" s="29" t="str">
        <f t="array" ref="D30">IF(C30="","",VLOOKUP(C30,RH!$I$5:$K$13,2,FALSE))</f>
        <v/>
      </c>
      <c r="E30" s="29" t="str">
        <f t="array" ref="E30">IF(C30="","",VLOOKUP(C30,RH!$I$5:$K$13,3,FALSE))</f>
        <v/>
      </c>
      <c r="F30" s="29" t="str">
        <f t="array" ref="F30">IF(D30="","",D30&amp;" "&amp;E30)</f>
        <v/>
      </c>
      <c r="G30" s="29" t="str">
        <f t="array" ref="G30">IF(C30="","",VLOOKUP(C30,RH!$I$5:$Y$13,17,FALSE))</f>
        <v/>
      </c>
      <c r="H30" s="30" t="str">
        <f t="array" ref="H30">IF(C30="","",SUMIF(RH!$I$5:$I$13,'Récap général'!C30,RH!$Q$5:$Q$13))</f>
        <v/>
      </c>
      <c r="I30" s="29"/>
      <c r="J30" s="29"/>
      <c r="K30" s="29" t="str">
        <f t="array" ref="K30">IF(C30="","",SUMIF(Tableau4[colonne5],'Récap général'!C30,Tableau4[Montant]))</f>
        <v/>
      </c>
      <c r="L30" s="30" t="str">
        <f t="array" ref="L30">IF(F30="","",SUMIF(Tableau3[Nom, prénom],'Récap général'!F30,Tableau3[Montant]))</f>
        <v/>
      </c>
      <c r="M30" s="29"/>
      <c r="N30" s="29"/>
      <c r="O30" s="29"/>
      <c r="P30" s="29"/>
      <c r="Q30" s="163"/>
      <c r="R30" s="74">
        <f t="shared" si="1"/>
        <v>0</v>
      </c>
      <c r="S30" s="150"/>
      <c r="T30" s="30">
        <f t="shared" si="2"/>
        <v>0</v>
      </c>
      <c r="U30" s="151" t="str">
        <f t="array" ref="U30">IF(S30="","",T30/S30)</f>
        <v/>
      </c>
      <c r="V30" s="39" t="str">
        <f t="array" ref="V30">IF(C30="","",IF(W30="Forfaitaire",SUMIF(RH!$I$5:$I$13,'Récap général'!C30,RH!$U$5:$U$13),SUMIF(RH!$I$5:$I$13,'Récap général'!C30,RH!$R$5:$R$13)))</f>
        <v/>
      </c>
      <c r="W30" s="29" t="str">
        <f t="array" ref="W30">IF(C30="","",$U$4)</f>
        <v/>
      </c>
      <c r="X30" s="105"/>
      <c r="Y30" s="29" t="str">
        <f t="array" ref="Y30">IF(OR(X30="",V30=""),"",X30-V30)</f>
        <v/>
      </c>
      <c r="Z30" s="113" t="str">
        <f t="array" ref="Z30">IF(OR(Y30="",AB30=""),"",Y30*AB30)</f>
        <v/>
      </c>
      <c r="AA30" s="74" t="str">
        <f t="array" ref="AA30">IF(OR(R30="",V30=""),"",R30/V30)</f>
        <v/>
      </c>
      <c r="AB30" s="29"/>
      <c r="AC30" s="30" t="str">
        <f t="array" ref="AC30">IF(OR(AB30="",AA30=""),"",AB30-AA30)</f>
        <v/>
      </c>
      <c r="AD30" s="110" t="str">
        <f t="array" ref="AD30">IF(OR(AC30="",V30=""),"",AC30*V30)</f>
        <v/>
      </c>
    </row>
    <row r="31" spans="2:30" hidden="1" x14ac:dyDescent="0.3">
      <c r="B31" s="28" t="str">
        <f t="shared" si="0"/>
        <v>X</v>
      </c>
      <c r="C31" s="77"/>
      <c r="D31" s="29" t="str">
        <f t="array" ref="D31">IF(C31="","",VLOOKUP(C31,RH!$I$5:$K$13,2,FALSE))</f>
        <v/>
      </c>
      <c r="E31" s="29" t="str">
        <f t="array" ref="E31">IF(C31="","",VLOOKUP(C31,RH!$I$5:$K$13,3,FALSE))</f>
        <v/>
      </c>
      <c r="F31" s="29" t="str">
        <f t="array" ref="F31">IF(D31="","",D31&amp;" "&amp;E31)</f>
        <v/>
      </c>
      <c r="G31" s="29" t="str">
        <f t="array" ref="G31">IF(C31="","",VLOOKUP(C31,RH!$I$5:$Y$13,17,FALSE))</f>
        <v/>
      </c>
      <c r="H31" s="30" t="str">
        <f t="array" ref="H31">IF(C31="","",SUMIF(RH!$I$5:$I$13,'Récap général'!C31,RH!$Q$5:$Q$13))</f>
        <v/>
      </c>
      <c r="I31" s="29"/>
      <c r="J31" s="29"/>
      <c r="K31" s="29" t="str">
        <f t="array" ref="K31">IF(C31="","",SUMIF(Tableau4[colonne5],'Récap général'!C31,Tableau4[Montant]))</f>
        <v/>
      </c>
      <c r="L31" s="30" t="str">
        <f t="array" ref="L31">IF(F31="","",SUMIF(Tableau3[Nom, prénom],'Récap général'!F31,Tableau3[Montant]))</f>
        <v/>
      </c>
      <c r="M31" s="29"/>
      <c r="N31" s="29"/>
      <c r="O31" s="29"/>
      <c r="P31" s="29"/>
      <c r="Q31" s="163"/>
      <c r="R31" s="74">
        <f t="shared" si="1"/>
        <v>0</v>
      </c>
      <c r="S31" s="150"/>
      <c r="T31" s="30">
        <f t="shared" si="2"/>
        <v>0</v>
      </c>
      <c r="U31" s="151" t="str">
        <f t="array" ref="U31">IF(S31="","",T31/S31)</f>
        <v/>
      </c>
      <c r="V31" s="39" t="str">
        <f t="array" ref="V31">IF(C31="","",IF(W31="Forfaitaire",SUMIF(RH!$I$5:$I$13,'Récap général'!C31,RH!$U$5:$U$13),SUMIF(RH!$I$5:$I$13,'Récap général'!C31,RH!$R$5:$R$13)))</f>
        <v/>
      </c>
      <c r="W31" s="29" t="str">
        <f t="array" ref="W31">IF(C31="","",$U$4)</f>
        <v/>
      </c>
      <c r="X31" s="105"/>
      <c r="Y31" s="29" t="str">
        <f t="array" ref="Y31">IF(OR(X31="",V31=""),"",X31-V31)</f>
        <v/>
      </c>
      <c r="Z31" s="113" t="str">
        <f t="array" ref="Z31">IF(OR(Y31="",AB31=""),"",Y31*AB31)</f>
        <v/>
      </c>
      <c r="AA31" s="74" t="str">
        <f t="array" ref="AA31">IF(OR(R31="",V31=""),"",R31/V31)</f>
        <v/>
      </c>
      <c r="AB31" s="29"/>
      <c r="AC31" s="30" t="str">
        <f t="array" ref="AC31">IF(OR(AB31="",AA31=""),"",AB31-AA31)</f>
        <v/>
      </c>
      <c r="AD31" s="110" t="str">
        <f t="array" ref="AD31">IF(OR(AC31="",V31=""),"",AC31*V31)</f>
        <v/>
      </c>
    </row>
    <row r="32" spans="2:30" hidden="1" x14ac:dyDescent="0.3">
      <c r="B32" s="28" t="str">
        <f t="shared" si="0"/>
        <v>X</v>
      </c>
      <c r="C32" s="77"/>
      <c r="D32" s="29" t="str">
        <f t="array" ref="D32">IF(C32="","",VLOOKUP(C32,RH!$I$5:$K$13,2,FALSE))</f>
        <v/>
      </c>
      <c r="E32" s="29" t="str">
        <f t="array" ref="E32">IF(C32="","",VLOOKUP(C32,RH!$I$5:$K$13,3,FALSE))</f>
        <v/>
      </c>
      <c r="F32" s="29" t="str">
        <f t="array" ref="F32">IF(D32="","",D32&amp;" "&amp;E32)</f>
        <v/>
      </c>
      <c r="G32" s="29" t="str">
        <f t="array" ref="G32">IF(C32="","",VLOOKUP(C32,RH!$I$5:$Y$13,17,FALSE))</f>
        <v/>
      </c>
      <c r="H32" s="30" t="str">
        <f t="array" ref="H32">IF(C32="","",SUMIF(RH!$I$5:$I$13,'Récap général'!C32,RH!$Q$5:$Q$13))</f>
        <v/>
      </c>
      <c r="I32" s="29"/>
      <c r="J32" s="29"/>
      <c r="K32" s="29" t="str">
        <f t="array" ref="K32">IF(C32="","",SUMIF(Tableau4[colonne5],'Récap général'!C32,Tableau4[Montant]))</f>
        <v/>
      </c>
      <c r="L32" s="30" t="str">
        <f t="array" ref="L32">IF(F32="","",SUMIF(Tableau3[Nom, prénom],'Récap général'!F32,Tableau3[Montant]))</f>
        <v/>
      </c>
      <c r="M32" s="29"/>
      <c r="N32" s="29"/>
      <c r="O32" s="29"/>
      <c r="P32" s="29"/>
      <c r="Q32" s="163"/>
      <c r="R32" s="74">
        <f t="shared" si="1"/>
        <v>0</v>
      </c>
      <c r="S32" s="150"/>
      <c r="T32" s="30">
        <f t="shared" si="2"/>
        <v>0</v>
      </c>
      <c r="U32" s="151" t="str">
        <f t="array" ref="U32">IF(S32="","",T32/S32)</f>
        <v/>
      </c>
      <c r="V32" s="39" t="str">
        <f t="array" ref="V32">IF(C32="","",IF(W32="Forfaitaire",SUMIF(RH!$I$5:$I$13,'Récap général'!C32,RH!$U$5:$U$13),SUMIF(RH!$I$5:$I$13,'Récap général'!C32,RH!$R$5:$R$13)))</f>
        <v/>
      </c>
      <c r="W32" s="29" t="str">
        <f t="array" ref="W32">IF(C32="","",$U$4)</f>
        <v/>
      </c>
      <c r="X32" s="105"/>
      <c r="Y32" s="29" t="str">
        <f t="array" ref="Y32">IF(OR(X32="",V32=""),"",X32-V32)</f>
        <v/>
      </c>
      <c r="Z32" s="113" t="str">
        <f t="array" ref="Z32">IF(OR(Y32="",AB32=""),"",Y32*AB32)</f>
        <v/>
      </c>
      <c r="AA32" s="74" t="str">
        <f t="array" ref="AA32">IF(OR(R32="",V32=""),"",R32/V32)</f>
        <v/>
      </c>
      <c r="AB32" s="29"/>
      <c r="AC32" s="30" t="str">
        <f t="array" ref="AC32">IF(OR(AB32="",AA32=""),"",AB32-AA32)</f>
        <v/>
      </c>
      <c r="AD32" s="110" t="str">
        <f t="array" ref="AD32">IF(OR(AC32="",V32=""),"",AC32*V32)</f>
        <v/>
      </c>
    </row>
    <row r="33" spans="2:30" hidden="1" x14ac:dyDescent="0.3">
      <c r="B33" s="28" t="str">
        <f t="shared" si="0"/>
        <v>X</v>
      </c>
      <c r="C33" s="77"/>
      <c r="D33" s="29" t="str">
        <f t="array" ref="D33">IF(C33="","",VLOOKUP(C33,RH!$I$5:$K$13,2,FALSE))</f>
        <v/>
      </c>
      <c r="E33" s="29" t="str">
        <f t="array" ref="E33">IF(C33="","",VLOOKUP(C33,RH!$I$5:$K$13,3,FALSE))</f>
        <v/>
      </c>
      <c r="F33" s="29" t="str">
        <f t="array" ref="F33">IF(D33="","",D33&amp;" "&amp;E33)</f>
        <v/>
      </c>
      <c r="G33" s="29" t="str">
        <f t="array" ref="G33">IF(C33="","",VLOOKUP(C33,RH!$I$5:$Y$13,17,FALSE))</f>
        <v/>
      </c>
      <c r="H33" s="30" t="str">
        <f t="array" ref="H33">IF(C33="","",SUMIF(RH!$I$5:$I$13,'Récap général'!C33,RH!$Q$5:$Q$13))</f>
        <v/>
      </c>
      <c r="I33" s="29"/>
      <c r="J33" s="29"/>
      <c r="K33" s="29" t="str">
        <f t="array" ref="K33">IF(C33="","",SUMIF(Tableau4[colonne5],'Récap général'!C33,Tableau4[Montant]))</f>
        <v/>
      </c>
      <c r="L33" s="30" t="str">
        <f t="array" ref="L33">IF(F33="","",SUMIF(Tableau3[Nom, prénom],'Récap général'!F33,Tableau3[Montant]))</f>
        <v/>
      </c>
      <c r="M33" s="29"/>
      <c r="N33" s="29"/>
      <c r="O33" s="29"/>
      <c r="P33" s="29"/>
      <c r="Q33" s="163"/>
      <c r="R33" s="74">
        <f t="shared" si="1"/>
        <v>0</v>
      </c>
      <c r="S33" s="150"/>
      <c r="T33" s="30">
        <f t="shared" si="2"/>
        <v>0</v>
      </c>
      <c r="U33" s="151" t="str">
        <f t="array" ref="U33">IF(S33="","",T33/S33)</f>
        <v/>
      </c>
      <c r="V33" s="39" t="str">
        <f t="array" ref="V33">IF(C33="","",IF(W33="Forfaitaire",SUMIF(RH!$I$5:$I$13,'Récap général'!C33,RH!$U$5:$U$13),SUMIF(RH!$I$5:$I$13,'Récap général'!C33,RH!$R$5:$R$13)))</f>
        <v/>
      </c>
      <c r="W33" s="29" t="str">
        <f t="array" ref="W33">IF(C33="","",$U$4)</f>
        <v/>
      </c>
      <c r="X33" s="105"/>
      <c r="Y33" s="29" t="str">
        <f t="array" ref="Y33">IF(OR(X33="",V33=""),"",X33-V33)</f>
        <v/>
      </c>
      <c r="Z33" s="113" t="str">
        <f t="array" ref="Z33">IF(OR(Y33="",AB33=""),"",Y33*AB33)</f>
        <v/>
      </c>
      <c r="AA33" s="74" t="str">
        <f t="array" ref="AA33">IF(OR(R33="",V33=""),"",R33/V33)</f>
        <v/>
      </c>
      <c r="AB33" s="29"/>
      <c r="AC33" s="30" t="str">
        <f t="array" ref="AC33">IF(OR(AB33="",AA33=""),"",AB33-AA33)</f>
        <v/>
      </c>
      <c r="AD33" s="110" t="str">
        <f t="array" ref="AD33">IF(OR(AC33="",V33=""),"",AC33*V33)</f>
        <v/>
      </c>
    </row>
    <row r="34" spans="2:30" hidden="1" x14ac:dyDescent="0.3">
      <c r="B34" s="28" t="str">
        <f t="shared" si="0"/>
        <v>X</v>
      </c>
      <c r="C34" s="77"/>
      <c r="D34" s="29" t="str">
        <f t="array" ref="D34">IF(C34="","",VLOOKUP(C34,RH!$I$5:$K$13,2,FALSE))</f>
        <v/>
      </c>
      <c r="E34" s="29" t="str">
        <f t="array" ref="E34">IF(C34="","",VLOOKUP(C34,RH!$I$5:$K$13,3,FALSE))</f>
        <v/>
      </c>
      <c r="F34" s="29" t="str">
        <f t="array" ref="F34">IF(D34="","",D34&amp;" "&amp;E34)</f>
        <v/>
      </c>
      <c r="G34" s="29" t="str">
        <f t="array" ref="G34">IF(C34="","",VLOOKUP(C34,RH!$I$5:$Y$13,17,FALSE))</f>
        <v/>
      </c>
      <c r="H34" s="30" t="str">
        <f t="array" ref="H34">IF(C34="","",SUMIF(RH!$I$5:$I$13,'Récap général'!C34,RH!$Q$5:$Q$13))</f>
        <v/>
      </c>
      <c r="I34" s="29"/>
      <c r="J34" s="29"/>
      <c r="K34" s="29" t="str">
        <f t="array" ref="K34">IF(C34="","",SUMIF(Tableau4[colonne5],'Récap général'!C34,Tableau4[Montant]))</f>
        <v/>
      </c>
      <c r="L34" s="30" t="str">
        <f t="array" ref="L34">IF(F34="","",SUMIF(Tableau3[Nom, prénom],'Récap général'!F34,Tableau3[Montant]))</f>
        <v/>
      </c>
      <c r="M34" s="29"/>
      <c r="N34" s="29"/>
      <c r="O34" s="29"/>
      <c r="P34" s="29"/>
      <c r="Q34" s="163"/>
      <c r="R34" s="74">
        <f t="shared" si="1"/>
        <v>0</v>
      </c>
      <c r="S34" s="150"/>
      <c r="T34" s="30">
        <f t="shared" si="2"/>
        <v>0</v>
      </c>
      <c r="U34" s="151" t="str">
        <f t="array" ref="U34">IF(S34="","",T34/S34)</f>
        <v/>
      </c>
      <c r="V34" s="39" t="str">
        <f t="array" ref="V34">IF(C34="","",IF(W34="Forfaitaire",SUMIF(RH!$I$5:$I$13,'Récap général'!C34,RH!$U$5:$U$13),SUMIF(RH!$I$5:$I$13,'Récap général'!C34,RH!$R$5:$R$13)))</f>
        <v/>
      </c>
      <c r="W34" s="29" t="str">
        <f t="array" ref="W34">IF(C34="","",$U$4)</f>
        <v/>
      </c>
      <c r="X34" s="105"/>
      <c r="Y34" s="29" t="str">
        <f t="array" ref="Y34">IF(OR(X34="",V34=""),"",X34-V34)</f>
        <v/>
      </c>
      <c r="Z34" s="113" t="str">
        <f t="array" ref="Z34">IF(OR(Y34="",AB34=""),"",Y34*AB34)</f>
        <v/>
      </c>
      <c r="AA34" s="74" t="str">
        <f t="array" ref="AA34">IF(OR(R34="",V34=""),"",R34/V34)</f>
        <v/>
      </c>
      <c r="AB34" s="29"/>
      <c r="AC34" s="30" t="str">
        <f t="array" ref="AC34">IF(OR(AB34="",AA34=""),"",AB34-AA34)</f>
        <v/>
      </c>
      <c r="AD34" s="110" t="str">
        <f t="array" ref="AD34">IF(OR(AC34="",V34=""),"",AC34*V34)</f>
        <v/>
      </c>
    </row>
    <row r="35" spans="2:30" hidden="1" x14ac:dyDescent="0.3">
      <c r="B35" s="28" t="str">
        <f t="shared" si="0"/>
        <v>X</v>
      </c>
      <c r="C35" s="77"/>
      <c r="D35" s="29" t="str">
        <f t="array" ref="D35">IF(C35="","",VLOOKUP(C35,RH!$I$5:$K$13,2,FALSE))</f>
        <v/>
      </c>
      <c r="E35" s="29" t="str">
        <f t="array" ref="E35">IF(C35="","",VLOOKUP(C35,RH!$I$5:$K$13,3,FALSE))</f>
        <v/>
      </c>
      <c r="F35" s="29" t="str">
        <f t="array" ref="F35">IF(D35="","",D35&amp;" "&amp;E35)</f>
        <v/>
      </c>
      <c r="G35" s="29" t="str">
        <f t="array" ref="G35">IF(C35="","",VLOOKUP(C35,RH!$I$5:$Y$13,17,FALSE))</f>
        <v/>
      </c>
      <c r="H35" s="30" t="str">
        <f t="array" ref="H35">IF(C35="","",SUMIF(RH!$I$5:$I$13,'Récap général'!C35,RH!$Q$5:$Q$13))</f>
        <v/>
      </c>
      <c r="I35" s="29"/>
      <c r="J35" s="29"/>
      <c r="K35" s="29" t="str">
        <f t="array" ref="K35">IF(C35="","",SUMIF(Tableau4[colonne5],'Récap général'!C35,Tableau4[Montant]))</f>
        <v/>
      </c>
      <c r="L35" s="30" t="str">
        <f t="array" ref="L35">IF(F35="","",SUMIF(Tableau3[Nom, prénom],'Récap général'!F35,Tableau3[Montant]))</f>
        <v/>
      </c>
      <c r="M35" s="29"/>
      <c r="N35" s="29"/>
      <c r="O35" s="29"/>
      <c r="P35" s="29"/>
      <c r="Q35" s="163"/>
      <c r="R35" s="74">
        <f t="shared" si="1"/>
        <v>0</v>
      </c>
      <c r="S35" s="150"/>
      <c r="T35" s="30">
        <f t="shared" si="2"/>
        <v>0</v>
      </c>
      <c r="U35" s="151" t="str">
        <f t="array" ref="U35">IF(S35="","",T35/S35)</f>
        <v/>
      </c>
      <c r="V35" s="39" t="str">
        <f t="array" ref="V35">IF(C35="","",IF(W35="Forfaitaire",SUMIF(RH!$I$5:$I$13,'Récap général'!C35,RH!$U$5:$U$13),SUMIF(RH!$I$5:$I$13,'Récap général'!C35,RH!$R$5:$R$13)))</f>
        <v/>
      </c>
      <c r="W35" s="29" t="str">
        <f t="array" ref="W35">IF(C35="","",$U$4)</f>
        <v/>
      </c>
      <c r="X35" s="105"/>
      <c r="Y35" s="29" t="str">
        <f t="array" ref="Y35">IF(OR(X35="",V35=""),"",X35-V35)</f>
        <v/>
      </c>
      <c r="Z35" s="113" t="str">
        <f t="array" ref="Z35">IF(OR(Y35="",AB35=""),"",Y35*AB35)</f>
        <v/>
      </c>
      <c r="AA35" s="74" t="str">
        <f t="array" ref="AA35">IF(OR(R35="",V35=""),"",R35/V35)</f>
        <v/>
      </c>
      <c r="AB35" s="29"/>
      <c r="AC35" s="30" t="str">
        <f t="array" ref="AC35">IF(OR(AB35="",AA35=""),"",AB35-AA35)</f>
        <v/>
      </c>
      <c r="AD35" s="110" t="str">
        <f t="array" ref="AD35">IF(OR(AC35="",V35=""),"",AC35*V35)</f>
        <v/>
      </c>
    </row>
    <row r="36" spans="2:30" hidden="1" x14ac:dyDescent="0.3">
      <c r="B36" s="28" t="str">
        <f t="shared" si="0"/>
        <v>X</v>
      </c>
      <c r="C36" s="77"/>
      <c r="D36" s="29" t="str">
        <f t="array" ref="D36">IF(C36="","",VLOOKUP(C36,RH!$I$5:$K$13,2,FALSE))</f>
        <v/>
      </c>
      <c r="E36" s="29" t="str">
        <f t="array" ref="E36">IF(C36="","",VLOOKUP(C36,RH!$I$5:$K$13,3,FALSE))</f>
        <v/>
      </c>
      <c r="F36" s="29" t="str">
        <f t="array" ref="F36">IF(D36="","",D36&amp;" "&amp;E36)</f>
        <v/>
      </c>
      <c r="G36" s="29" t="str">
        <f t="array" ref="G36">IF(C36="","",VLOOKUP(C36,RH!$I$5:$Y$13,17,FALSE))</f>
        <v/>
      </c>
      <c r="H36" s="30" t="str">
        <f t="array" ref="H36">IF(C36="","",SUMIF(RH!$I$5:$I$13,'Récap général'!C36,RH!$Q$5:$Q$13))</f>
        <v/>
      </c>
      <c r="I36" s="29"/>
      <c r="J36" s="29"/>
      <c r="K36" s="29" t="str">
        <f t="array" ref="K36">IF(C36="","",SUMIF(Tableau4[colonne5],'Récap général'!C36,Tableau4[Montant]))</f>
        <v/>
      </c>
      <c r="L36" s="30" t="str">
        <f t="array" ref="L36">IF(F36="","",SUMIF(Tableau3[Nom, prénom],'Récap général'!F36,Tableau3[Montant]))</f>
        <v/>
      </c>
      <c r="M36" s="29"/>
      <c r="N36" s="29"/>
      <c r="O36" s="29"/>
      <c r="P36" s="29"/>
      <c r="Q36" s="163"/>
      <c r="R36" s="74">
        <f t="shared" si="1"/>
        <v>0</v>
      </c>
      <c r="S36" s="150"/>
      <c r="T36" s="30">
        <f t="shared" si="2"/>
        <v>0</v>
      </c>
      <c r="U36" s="151" t="str">
        <f t="array" ref="U36">IF(S36="","",T36/S36)</f>
        <v/>
      </c>
      <c r="V36" s="39" t="str">
        <f t="array" ref="V36">IF(C36="","",IF(W36="Forfaitaire",SUMIF(RH!$I$5:$I$13,'Récap général'!C36,RH!$U$5:$U$13),SUMIF(RH!$I$5:$I$13,'Récap général'!C36,RH!$R$5:$R$13)))</f>
        <v/>
      </c>
      <c r="W36" s="29" t="str">
        <f t="array" ref="W36">IF(C36="","",$U$4)</f>
        <v/>
      </c>
      <c r="X36" s="105"/>
      <c r="Y36" s="29" t="str">
        <f t="array" ref="Y36">IF(OR(X36="",V36=""),"",X36-V36)</f>
        <v/>
      </c>
      <c r="Z36" s="113" t="str">
        <f t="array" ref="Z36">IF(OR(Y36="",AB36=""),"",Y36*AB36)</f>
        <v/>
      </c>
      <c r="AA36" s="74" t="str">
        <f t="array" ref="AA36">IF(OR(R36="",V36=""),"",R36/V36)</f>
        <v/>
      </c>
      <c r="AB36" s="29"/>
      <c r="AC36" s="30" t="str">
        <f t="array" ref="AC36">IF(OR(AB36="",AA36=""),"",AB36-AA36)</f>
        <v/>
      </c>
      <c r="AD36" s="110" t="str">
        <f t="array" ref="AD36">IF(OR(AC36="",V36=""),"",AC36*V36)</f>
        <v/>
      </c>
    </row>
    <row r="37" spans="2:30" hidden="1" x14ac:dyDescent="0.3">
      <c r="B37" s="28" t="str">
        <f t="shared" si="0"/>
        <v>X</v>
      </c>
      <c r="C37" s="77"/>
      <c r="D37" s="29" t="str">
        <f t="array" ref="D37">IF(C37="","",VLOOKUP(C37,RH!$I$5:$K$13,2,FALSE))</f>
        <v/>
      </c>
      <c r="E37" s="29" t="str">
        <f t="array" ref="E37">IF(C37="","",VLOOKUP(C37,RH!$I$5:$K$13,3,FALSE))</f>
        <v/>
      </c>
      <c r="F37" s="29" t="str">
        <f t="array" ref="F37">IF(D37="","",D37&amp;" "&amp;E37)</f>
        <v/>
      </c>
      <c r="G37" s="29" t="str">
        <f t="array" ref="G37">IF(C37="","",VLOOKUP(C37,RH!$I$5:$Y$13,17,FALSE))</f>
        <v/>
      </c>
      <c r="H37" s="30" t="str">
        <f t="array" ref="H37">IF(C37="","",SUMIF(RH!$I$5:$I$13,'Récap général'!C37,RH!$Q$5:$Q$13))</f>
        <v/>
      </c>
      <c r="I37" s="29"/>
      <c r="J37" s="29"/>
      <c r="K37" s="29" t="str">
        <f t="array" ref="K37">IF(C37="","",SUMIF(Tableau4[colonne5],'Récap général'!C37,Tableau4[Montant]))</f>
        <v/>
      </c>
      <c r="L37" s="30" t="str">
        <f t="array" ref="L37">IF(F37="","",SUMIF(Tableau3[Nom, prénom],'Récap général'!F37,Tableau3[Montant]))</f>
        <v/>
      </c>
      <c r="M37" s="29"/>
      <c r="N37" s="29"/>
      <c r="O37" s="29"/>
      <c r="P37" s="29"/>
      <c r="Q37" s="163"/>
      <c r="R37" s="74">
        <f t="shared" si="1"/>
        <v>0</v>
      </c>
      <c r="S37" s="150"/>
      <c r="T37" s="30">
        <f t="shared" si="2"/>
        <v>0</v>
      </c>
      <c r="U37" s="151" t="str">
        <f t="array" ref="U37">IF(S37="","",T37/S37)</f>
        <v/>
      </c>
      <c r="V37" s="39" t="str">
        <f t="array" ref="V37">IF(C37="","",IF(W37="Forfaitaire",SUMIF(RH!$I$5:$I$13,'Récap général'!C37,RH!$U$5:$U$13),SUMIF(RH!$I$5:$I$13,'Récap général'!C37,RH!$R$5:$R$13)))</f>
        <v/>
      </c>
      <c r="W37" s="29" t="str">
        <f t="array" ref="W37">IF(C37="","",$U$4)</f>
        <v/>
      </c>
      <c r="X37" s="105"/>
      <c r="Y37" s="29" t="str">
        <f t="array" ref="Y37">IF(OR(X37="",V37=""),"",X37-V37)</f>
        <v/>
      </c>
      <c r="Z37" s="113" t="str">
        <f t="array" ref="Z37">IF(OR(Y37="",AB37=""),"",Y37*AB37)</f>
        <v/>
      </c>
      <c r="AA37" s="74" t="str">
        <f t="array" ref="AA37">IF(OR(R37="",V37=""),"",R37/V37)</f>
        <v/>
      </c>
      <c r="AB37" s="29"/>
      <c r="AC37" s="30" t="str">
        <f t="array" ref="AC37">IF(OR(AB37="",AA37=""),"",AB37-AA37)</f>
        <v/>
      </c>
      <c r="AD37" s="110" t="str">
        <f t="array" ref="AD37">IF(OR(AC37="",V37=""),"",AC37*V37)</f>
        <v/>
      </c>
    </row>
    <row r="38" spans="2:30" hidden="1" x14ac:dyDescent="0.3">
      <c r="B38" s="28" t="str">
        <f t="shared" si="0"/>
        <v>X</v>
      </c>
      <c r="C38" s="77"/>
      <c r="D38" s="29" t="str">
        <f t="array" ref="D38">IF(C38="","",VLOOKUP(C38,RH!$I$5:$K$13,2,FALSE))</f>
        <v/>
      </c>
      <c r="E38" s="29" t="str">
        <f t="array" ref="E38">IF(C38="","",VLOOKUP(C38,RH!$I$5:$K$13,3,FALSE))</f>
        <v/>
      </c>
      <c r="F38" s="29" t="str">
        <f t="array" ref="F38">IF(D38="","",D38&amp;" "&amp;E38)</f>
        <v/>
      </c>
      <c r="G38" s="29" t="str">
        <f t="array" ref="G38">IF(C38="","",VLOOKUP(C38,RH!$I$5:$Y$13,17,FALSE))</f>
        <v/>
      </c>
      <c r="H38" s="30" t="str">
        <f t="array" ref="H38">IF(C38="","",SUMIF(RH!$I$5:$I$13,'Récap général'!C38,RH!$Q$5:$Q$13))</f>
        <v/>
      </c>
      <c r="I38" s="29"/>
      <c r="J38" s="29"/>
      <c r="K38" s="29" t="str">
        <f t="array" ref="K38">IF(C38="","",SUMIF(Tableau4[colonne5],'Récap général'!C38,Tableau4[Montant]))</f>
        <v/>
      </c>
      <c r="L38" s="30" t="str">
        <f t="array" ref="L38">IF(F38="","",SUMIF(Tableau3[Nom, prénom],'Récap général'!F38,Tableau3[Montant]))</f>
        <v/>
      </c>
      <c r="M38" s="29"/>
      <c r="N38" s="29"/>
      <c r="O38" s="29"/>
      <c r="P38" s="29"/>
      <c r="Q38" s="163"/>
      <c r="R38" s="74">
        <f t="shared" si="1"/>
        <v>0</v>
      </c>
      <c r="S38" s="150"/>
      <c r="T38" s="30">
        <f t="shared" si="2"/>
        <v>0</v>
      </c>
      <c r="U38" s="151" t="str">
        <f t="array" ref="U38">IF(S38="","",T38/S38)</f>
        <v/>
      </c>
      <c r="V38" s="39" t="str">
        <f t="array" ref="V38">IF(C38="","",IF(W38="Forfaitaire",SUMIF(RH!$I$5:$I$13,'Récap général'!C38,RH!$U$5:$U$13),SUMIF(RH!$I$5:$I$13,'Récap général'!C38,RH!$R$5:$R$13)))</f>
        <v/>
      </c>
      <c r="W38" s="29" t="str">
        <f t="array" ref="W38">IF(C38="","",$U$4)</f>
        <v/>
      </c>
      <c r="X38" s="105"/>
      <c r="Y38" s="29" t="str">
        <f t="array" ref="Y38">IF(OR(X38="",V38=""),"",X38-V38)</f>
        <v/>
      </c>
      <c r="Z38" s="113" t="str">
        <f t="array" ref="Z38">IF(OR(Y38="",AB38=""),"",Y38*AB38)</f>
        <v/>
      </c>
      <c r="AA38" s="74" t="str">
        <f t="array" ref="AA38">IF(OR(R38="",V38=""),"",R38/V38)</f>
        <v/>
      </c>
      <c r="AB38" s="29"/>
      <c r="AC38" s="30" t="str">
        <f t="array" ref="AC38">IF(OR(AB38="",AA38=""),"",AB38-AA38)</f>
        <v/>
      </c>
      <c r="AD38" s="110" t="str">
        <f t="array" ref="AD38">IF(OR(AC38="",V38=""),"",AC38*V38)</f>
        <v/>
      </c>
    </row>
    <row r="39" spans="2:30" hidden="1" x14ac:dyDescent="0.3">
      <c r="B39" s="28" t="str">
        <f t="shared" si="0"/>
        <v>X</v>
      </c>
      <c r="C39" s="77"/>
      <c r="D39" s="29" t="str">
        <f t="array" ref="D39">IF(C39="","",VLOOKUP(C39,RH!$I$5:$K$13,2,FALSE))</f>
        <v/>
      </c>
      <c r="E39" s="29" t="str">
        <f t="array" ref="E39">IF(C39="","",VLOOKUP(C39,RH!$I$5:$K$13,3,FALSE))</f>
        <v/>
      </c>
      <c r="F39" s="29" t="str">
        <f t="array" ref="F39">IF(D39="","",D39&amp;" "&amp;E39)</f>
        <v/>
      </c>
      <c r="G39" s="29" t="str">
        <f t="array" ref="G39">IF(C39="","",VLOOKUP(C39,RH!$I$5:$Y$13,17,FALSE))</f>
        <v/>
      </c>
      <c r="H39" s="30" t="str">
        <f t="array" ref="H39">IF(C39="","",SUMIF(RH!$I$5:$I$13,'Récap général'!C39,RH!$Q$5:$Q$13))</f>
        <v/>
      </c>
      <c r="I39" s="29"/>
      <c r="J39" s="29"/>
      <c r="K39" s="29" t="str">
        <f t="array" ref="K39">IF(C39="","",SUMIF(Tableau4[colonne5],'Récap général'!C39,Tableau4[Montant]))</f>
        <v/>
      </c>
      <c r="L39" s="30" t="str">
        <f t="array" ref="L39">IF(F39="","",SUMIF(Tableau3[Nom, prénom],'Récap général'!F39,Tableau3[Montant]))</f>
        <v/>
      </c>
      <c r="M39" s="29"/>
      <c r="N39" s="29"/>
      <c r="O39" s="29"/>
      <c r="P39" s="29"/>
      <c r="Q39" s="163"/>
      <c r="R39" s="74">
        <f t="shared" si="1"/>
        <v>0</v>
      </c>
      <c r="S39" s="150"/>
      <c r="T39" s="30">
        <f t="shared" si="2"/>
        <v>0</v>
      </c>
      <c r="U39" s="151" t="str">
        <f t="array" ref="U39">IF(S39="","",T39/S39)</f>
        <v/>
      </c>
      <c r="V39" s="39" t="str">
        <f t="array" ref="V39">IF(C39="","",IF(W39="Forfaitaire",SUMIF(RH!$I$5:$I$13,'Récap général'!C39,RH!$U$5:$U$13),SUMIF(RH!$I$5:$I$13,'Récap général'!C39,RH!$R$5:$R$13)))</f>
        <v/>
      </c>
      <c r="W39" s="29" t="str">
        <f t="array" ref="W39">IF(C39="","",$U$4)</f>
        <v/>
      </c>
      <c r="X39" s="105"/>
      <c r="Y39" s="29" t="str">
        <f t="array" ref="Y39">IF(OR(X39="",V39=""),"",X39-V39)</f>
        <v/>
      </c>
      <c r="Z39" s="113" t="str">
        <f t="array" ref="Z39">IF(OR(Y39="",AB39=""),"",Y39*AB39)</f>
        <v/>
      </c>
      <c r="AA39" s="74" t="str">
        <f t="array" ref="AA39">IF(OR(R39="",V39=""),"",R39/V39)</f>
        <v/>
      </c>
      <c r="AB39" s="29"/>
      <c r="AC39" s="30" t="str">
        <f t="array" ref="AC39">IF(OR(AB39="",AA39=""),"",AB39-AA39)</f>
        <v/>
      </c>
      <c r="AD39" s="110" t="str">
        <f t="array" ref="AD39">IF(OR(AC39="",V39=""),"",AC39*V39)</f>
        <v/>
      </c>
    </row>
    <row r="40" spans="2:30" hidden="1" x14ac:dyDescent="0.3">
      <c r="B40" s="28" t="str">
        <f t="shared" si="0"/>
        <v>X</v>
      </c>
      <c r="C40" s="77"/>
      <c r="D40" s="29" t="str">
        <f t="array" ref="D40">IF(C40="","",VLOOKUP(C40,RH!$I$5:$K$13,2,FALSE))</f>
        <v/>
      </c>
      <c r="E40" s="29" t="str">
        <f t="array" ref="E40">IF(C40="","",VLOOKUP(C40,RH!$I$5:$K$13,3,FALSE))</f>
        <v/>
      </c>
      <c r="F40" s="29" t="str">
        <f t="array" ref="F40">IF(D40="","",D40&amp;" "&amp;E40)</f>
        <v/>
      </c>
      <c r="G40" s="29" t="str">
        <f t="array" ref="G40">IF(C40="","",VLOOKUP(C40,RH!$I$5:$Y$13,17,FALSE))</f>
        <v/>
      </c>
      <c r="H40" s="30" t="str">
        <f t="array" ref="H40">IF(C40="","",SUMIF(RH!$I$5:$I$13,'Récap général'!C40,RH!$Q$5:$Q$13))</f>
        <v/>
      </c>
      <c r="I40" s="29"/>
      <c r="J40" s="29"/>
      <c r="K40" s="29" t="str">
        <f t="array" ref="K40">IF(C40="","",SUMIF(Tableau4[colonne5],'Récap général'!C40,Tableau4[Montant]))</f>
        <v/>
      </c>
      <c r="L40" s="30" t="str">
        <f t="array" ref="L40">IF(F40="","",SUMIF(Tableau3[Nom, prénom],'Récap général'!F40,Tableau3[Montant]))</f>
        <v/>
      </c>
      <c r="M40" s="29"/>
      <c r="N40" s="29"/>
      <c r="O40" s="29"/>
      <c r="P40" s="29"/>
      <c r="Q40" s="163"/>
      <c r="R40" s="74">
        <f t="shared" si="1"/>
        <v>0</v>
      </c>
      <c r="S40" s="150"/>
      <c r="T40" s="30">
        <f t="shared" si="2"/>
        <v>0</v>
      </c>
      <c r="U40" s="151" t="str">
        <f t="array" ref="U40">IF(S40="","",T40/S40)</f>
        <v/>
      </c>
      <c r="V40" s="39" t="str">
        <f t="array" ref="V40">IF(C40="","",IF(W40="Forfaitaire",SUMIF(RH!$I$5:$I$13,'Récap général'!C40,RH!$U$5:$U$13),SUMIF(RH!$I$5:$I$13,'Récap général'!C40,RH!$R$5:$R$13)))</f>
        <v/>
      </c>
      <c r="W40" s="29" t="str">
        <f t="array" ref="W40">IF(C40="","",$U$4)</f>
        <v/>
      </c>
      <c r="X40" s="105"/>
      <c r="Y40" s="29" t="str">
        <f t="array" ref="Y40">IF(OR(X40="",V40=""),"",X40-V40)</f>
        <v/>
      </c>
      <c r="Z40" s="113" t="str">
        <f t="array" ref="Z40">IF(OR(Y40="",AB40=""),"",Y40*AB40)</f>
        <v/>
      </c>
      <c r="AA40" s="74" t="str">
        <f t="array" ref="AA40">IF(OR(R40="",V40=""),"",R40/V40)</f>
        <v/>
      </c>
      <c r="AB40" s="29"/>
      <c r="AC40" s="30" t="str">
        <f t="array" ref="AC40">IF(OR(AB40="",AA40=""),"",AB40-AA40)</f>
        <v/>
      </c>
      <c r="AD40" s="110" t="str">
        <f t="array" ref="AD40">IF(OR(AC40="",V40=""),"",AC40*V40)</f>
        <v/>
      </c>
    </row>
    <row r="41" spans="2:30" hidden="1" x14ac:dyDescent="0.3">
      <c r="B41" s="28" t="str">
        <f t="shared" si="0"/>
        <v>X</v>
      </c>
      <c r="C41" s="77"/>
      <c r="D41" s="29" t="str">
        <f t="array" ref="D41">IF(C41="","",VLOOKUP(C41,RH!$I$5:$K$13,2,FALSE))</f>
        <v/>
      </c>
      <c r="E41" s="29" t="str">
        <f t="array" ref="E41">IF(C41="","",VLOOKUP(C41,RH!$I$5:$K$13,3,FALSE))</f>
        <v/>
      </c>
      <c r="F41" s="29" t="str">
        <f t="array" ref="F41">IF(D41="","",D41&amp;" "&amp;E41)</f>
        <v/>
      </c>
      <c r="G41" s="29" t="str">
        <f t="array" ref="G41">IF(C41="","",VLOOKUP(C41,RH!$I$5:$Y$13,17,FALSE))</f>
        <v/>
      </c>
      <c r="H41" s="30" t="str">
        <f t="array" ref="H41">IF(C41="","",SUMIF(RH!$I$5:$I$13,'Récap général'!C41,RH!$Q$5:$Q$13))</f>
        <v/>
      </c>
      <c r="I41" s="29"/>
      <c r="J41" s="29"/>
      <c r="K41" s="29" t="str">
        <f t="array" ref="K41">IF(C41="","",SUMIF(Tableau4[colonne5],'Récap général'!C41,Tableau4[Montant]))</f>
        <v/>
      </c>
      <c r="L41" s="30" t="str">
        <f t="array" ref="L41">IF(F41="","",SUMIF(Tableau3[Nom, prénom],'Récap général'!F41,Tableau3[Montant]))</f>
        <v/>
      </c>
      <c r="M41" s="29"/>
      <c r="N41" s="29"/>
      <c r="O41" s="29"/>
      <c r="P41" s="29"/>
      <c r="Q41" s="163"/>
      <c r="R41" s="74">
        <f t="shared" si="1"/>
        <v>0</v>
      </c>
      <c r="S41" s="150"/>
      <c r="T41" s="30">
        <f t="shared" si="2"/>
        <v>0</v>
      </c>
      <c r="U41" s="151" t="str">
        <f t="array" ref="U41">IF(S41="","",T41/S41)</f>
        <v/>
      </c>
      <c r="V41" s="39" t="str">
        <f t="array" ref="V41">IF(C41="","",IF(W41="Forfaitaire",SUMIF(RH!$I$5:$I$13,'Récap général'!C41,RH!$U$5:$U$13),SUMIF(RH!$I$5:$I$13,'Récap général'!C41,RH!$R$5:$R$13)))</f>
        <v/>
      </c>
      <c r="W41" s="29" t="str">
        <f t="array" ref="W41">IF(C41="","",$U$4)</f>
        <v/>
      </c>
      <c r="X41" s="105"/>
      <c r="Y41" s="29" t="str">
        <f t="array" ref="Y41">IF(OR(X41="",V41=""),"",X41-V41)</f>
        <v/>
      </c>
      <c r="Z41" s="113" t="str">
        <f t="array" ref="Z41">IF(OR(Y41="",AB41=""),"",Y41*AB41)</f>
        <v/>
      </c>
      <c r="AA41" s="74" t="str">
        <f t="array" ref="AA41">IF(OR(R41="",V41=""),"",R41/V41)</f>
        <v/>
      </c>
      <c r="AB41" s="29"/>
      <c r="AC41" s="30" t="str">
        <f t="array" ref="AC41">IF(OR(AB41="",AA41=""),"",AB41-AA41)</f>
        <v/>
      </c>
      <c r="AD41" s="110" t="str">
        <f t="array" ref="AD41">IF(OR(AC41="",V41=""),"",AC41*V41)</f>
        <v/>
      </c>
    </row>
    <row r="42" spans="2:30" hidden="1" x14ac:dyDescent="0.3">
      <c r="B42" s="28" t="str">
        <f t="shared" si="0"/>
        <v>X</v>
      </c>
      <c r="C42" s="77"/>
      <c r="D42" s="29" t="str">
        <f t="array" ref="D42">IF(C42="","",VLOOKUP(C42,RH!$I$5:$K$13,2,FALSE))</f>
        <v/>
      </c>
      <c r="E42" s="29" t="str">
        <f t="array" ref="E42">IF(C42="","",VLOOKUP(C42,RH!$I$5:$K$13,3,FALSE))</f>
        <v/>
      </c>
      <c r="F42" s="29" t="str">
        <f t="array" ref="F42">IF(D42="","",D42&amp;" "&amp;E42)</f>
        <v/>
      </c>
      <c r="G42" s="29" t="str">
        <f t="array" ref="G42">IF(C42="","",VLOOKUP(C42,RH!$I$5:$Y$13,17,FALSE))</f>
        <v/>
      </c>
      <c r="H42" s="30" t="str">
        <f t="array" ref="H42">IF(C42="","",SUMIF(RH!$I$5:$I$13,'Récap général'!C42,RH!$Q$5:$Q$13))</f>
        <v/>
      </c>
      <c r="I42" s="29"/>
      <c r="J42" s="29"/>
      <c r="K42" s="29" t="str">
        <f t="array" ref="K42">IF(C42="","",SUMIF(Tableau4[colonne5],'Récap général'!C42,Tableau4[Montant]))</f>
        <v/>
      </c>
      <c r="L42" s="30" t="str">
        <f t="array" ref="L42">IF(F42="","",SUMIF(Tableau3[Nom, prénom],'Récap général'!F42,Tableau3[Montant]))</f>
        <v/>
      </c>
      <c r="M42" s="29"/>
      <c r="N42" s="29"/>
      <c r="O42" s="29"/>
      <c r="P42" s="29"/>
      <c r="Q42" s="163"/>
      <c r="R42" s="74">
        <f t="shared" si="1"/>
        <v>0</v>
      </c>
      <c r="S42" s="150"/>
      <c r="T42" s="30">
        <f t="shared" si="2"/>
        <v>0</v>
      </c>
      <c r="U42" s="151" t="str">
        <f t="array" ref="U42">IF(S42="","",T42/S42)</f>
        <v/>
      </c>
      <c r="V42" s="39" t="str">
        <f t="array" ref="V42">IF(C42="","",IF(W42="Forfaitaire",SUMIF(RH!$I$5:$I$13,'Récap général'!C42,RH!$U$5:$U$13),SUMIF(RH!$I$5:$I$13,'Récap général'!C42,RH!$R$5:$R$13)))</f>
        <v/>
      </c>
      <c r="W42" s="29" t="str">
        <f t="array" ref="W42">IF(C42="","",$U$4)</f>
        <v/>
      </c>
      <c r="X42" s="105"/>
      <c r="Y42" s="29" t="str">
        <f t="array" ref="Y42">IF(OR(X42="",V42=""),"",X42-V42)</f>
        <v/>
      </c>
      <c r="Z42" s="113" t="str">
        <f t="array" ref="Z42">IF(OR(Y42="",AB42=""),"",Y42*AB42)</f>
        <v/>
      </c>
      <c r="AA42" s="74" t="str">
        <f t="array" ref="AA42">IF(OR(R42="",V42=""),"",R42/V42)</f>
        <v/>
      </c>
      <c r="AB42" s="29"/>
      <c r="AC42" s="30" t="str">
        <f t="array" ref="AC42">IF(OR(AB42="",AA42=""),"",AB42-AA42)</f>
        <v/>
      </c>
      <c r="AD42" s="110" t="str">
        <f t="array" ref="AD42">IF(OR(AC42="",V42=""),"",AC42*V42)</f>
        <v/>
      </c>
    </row>
    <row r="43" spans="2:30" hidden="1" x14ac:dyDescent="0.3">
      <c r="B43" s="28" t="str">
        <f t="shared" si="0"/>
        <v>X</v>
      </c>
      <c r="C43" s="77"/>
      <c r="D43" s="29" t="str">
        <f t="array" ref="D43">IF(C43="","",VLOOKUP(C43,RH!$I$5:$K$13,2,FALSE))</f>
        <v/>
      </c>
      <c r="E43" s="29" t="str">
        <f t="array" ref="E43">IF(C43="","",VLOOKUP(C43,RH!$I$5:$K$13,3,FALSE))</f>
        <v/>
      </c>
      <c r="F43" s="29" t="str">
        <f t="array" ref="F43">IF(D43="","",D43&amp;" "&amp;E43)</f>
        <v/>
      </c>
      <c r="G43" s="29" t="str">
        <f t="array" ref="G43">IF(C43="","",VLOOKUP(C43,RH!$I$5:$Y$13,17,FALSE))</f>
        <v/>
      </c>
      <c r="H43" s="30" t="str">
        <f t="array" ref="H43">IF(C43="","",SUMIF(RH!$I$5:$I$13,'Récap général'!C43,RH!$Q$5:$Q$13))</f>
        <v/>
      </c>
      <c r="I43" s="29"/>
      <c r="J43" s="29"/>
      <c r="K43" s="29" t="str">
        <f t="array" ref="K43">IF(C43="","",SUMIF(Tableau4[colonne5],'Récap général'!C43,Tableau4[Montant]))</f>
        <v/>
      </c>
      <c r="L43" s="30" t="str">
        <f t="array" ref="L43">IF(F43="","",SUMIF(Tableau3[Nom, prénom],'Récap général'!F43,Tableau3[Montant]))</f>
        <v/>
      </c>
      <c r="M43" s="29"/>
      <c r="N43" s="29"/>
      <c r="O43" s="29"/>
      <c r="P43" s="29"/>
      <c r="Q43" s="163"/>
      <c r="R43" s="74">
        <f t="shared" si="1"/>
        <v>0</v>
      </c>
      <c r="S43" s="150"/>
      <c r="T43" s="30">
        <f t="shared" si="2"/>
        <v>0</v>
      </c>
      <c r="U43" s="151" t="str">
        <f t="array" ref="U43">IF(S43="","",T43/S43)</f>
        <v/>
      </c>
      <c r="V43" s="39" t="str">
        <f t="array" ref="V43">IF(C43="","",IF(W43="Forfaitaire",SUMIF(RH!$I$5:$I$13,'Récap général'!C43,RH!$U$5:$U$13),SUMIF(RH!$I$5:$I$13,'Récap général'!C43,RH!$R$5:$R$13)))</f>
        <v/>
      </c>
      <c r="W43" s="29" t="str">
        <f t="array" ref="W43">IF(C43="","",$U$4)</f>
        <v/>
      </c>
      <c r="X43" s="105"/>
      <c r="Y43" s="29" t="str">
        <f t="array" ref="Y43">IF(OR(X43="",V43=""),"",X43-V43)</f>
        <v/>
      </c>
      <c r="Z43" s="113" t="str">
        <f t="array" ref="Z43">IF(OR(Y43="",AB43=""),"",Y43*AB43)</f>
        <v/>
      </c>
      <c r="AA43" s="74" t="str">
        <f t="array" ref="AA43">IF(OR(R43="",V43=""),"",R43/V43)</f>
        <v/>
      </c>
      <c r="AB43" s="29"/>
      <c r="AC43" s="30" t="str">
        <f t="array" ref="AC43">IF(OR(AB43="",AA43=""),"",AB43-AA43)</f>
        <v/>
      </c>
      <c r="AD43" s="110" t="str">
        <f t="array" ref="AD43">IF(OR(AC43="",V43=""),"",AC43*V43)</f>
        <v/>
      </c>
    </row>
    <row r="44" spans="2:30" hidden="1" x14ac:dyDescent="0.3">
      <c r="B44" s="28" t="str">
        <f t="shared" si="0"/>
        <v>X</v>
      </c>
      <c r="C44" s="77"/>
      <c r="D44" s="29" t="str">
        <f t="array" ref="D44">IF(C44="","",VLOOKUP(C44,RH!$I$5:$K$13,2,FALSE))</f>
        <v/>
      </c>
      <c r="E44" s="29" t="str">
        <f t="array" ref="E44">IF(C44="","",VLOOKUP(C44,RH!$I$5:$K$13,3,FALSE))</f>
        <v/>
      </c>
      <c r="F44" s="29" t="str">
        <f t="array" ref="F44">IF(D44="","",D44&amp;" "&amp;E44)</f>
        <v/>
      </c>
      <c r="G44" s="29" t="str">
        <f t="array" ref="G44">IF(C44="","",VLOOKUP(C44,RH!$I$5:$Y$13,17,FALSE))</f>
        <v/>
      </c>
      <c r="H44" s="30" t="str">
        <f t="array" ref="H44">IF(C44="","",SUMIF(RH!$I$5:$I$13,'Récap général'!C44,RH!$Q$5:$Q$13))</f>
        <v/>
      </c>
      <c r="I44" s="29"/>
      <c r="J44" s="29"/>
      <c r="K44" s="29" t="str">
        <f t="array" ref="K44">IF(C44="","",SUMIF(Tableau4[colonne5],'Récap général'!C44,Tableau4[Montant]))</f>
        <v/>
      </c>
      <c r="L44" s="30" t="str">
        <f t="array" ref="L44">IF(F44="","",SUMIF(Tableau3[Nom, prénom],'Récap général'!F44,Tableau3[Montant]))</f>
        <v/>
      </c>
      <c r="M44" s="29"/>
      <c r="N44" s="29"/>
      <c r="O44" s="29"/>
      <c r="P44" s="29"/>
      <c r="Q44" s="163"/>
      <c r="R44" s="74">
        <f t="shared" ref="R44:R75" si="3">SUM(C44:Q44)</f>
        <v>0</v>
      </c>
      <c r="S44" s="150"/>
      <c r="T44" s="30">
        <f t="shared" si="2"/>
        <v>0</v>
      </c>
      <c r="U44" s="151" t="str">
        <f t="array" ref="U44">IF(S44="","",T44/S44)</f>
        <v/>
      </c>
      <c r="V44" s="39" t="str">
        <f t="array" ref="V44">IF(C44="","",IF(W44="Forfaitaire",SUMIF(RH!$I$5:$I$13,'Récap général'!C44,RH!$U$5:$U$13),SUMIF(RH!$I$5:$I$13,'Récap général'!C44,RH!$R$5:$R$13)))</f>
        <v/>
      </c>
      <c r="W44" s="29" t="str">
        <f t="array" ref="W44">IF(C44="","",$U$4)</f>
        <v/>
      </c>
      <c r="X44" s="105"/>
      <c r="Y44" s="29" t="str">
        <f t="array" ref="Y44">IF(OR(X44="",V44=""),"",X44-V44)</f>
        <v/>
      </c>
      <c r="Z44" s="113" t="str">
        <f t="array" ref="Z44">IF(OR(Y44="",AB44=""),"",Y44*AB44)</f>
        <v/>
      </c>
      <c r="AA44" s="74" t="str">
        <f t="array" ref="AA44">IF(OR(R44="",V44=""),"",R44/V44)</f>
        <v/>
      </c>
      <c r="AB44" s="29"/>
      <c r="AC44" s="30" t="str">
        <f t="array" ref="AC44">IF(OR(AB44="",AA44=""),"",AB44-AA44)</f>
        <v/>
      </c>
      <c r="AD44" s="110" t="str">
        <f t="array" ref="AD44">IF(OR(AC44="",V44=""),"",AC44*V44)</f>
        <v/>
      </c>
    </row>
    <row r="45" spans="2:30" hidden="1" x14ac:dyDescent="0.3">
      <c r="B45" s="28" t="str">
        <f t="shared" si="0"/>
        <v>X</v>
      </c>
      <c r="C45" s="77"/>
      <c r="D45" s="29" t="str">
        <f t="array" ref="D45">IF(C45="","",VLOOKUP(C45,RH!$I$5:$K$13,2,FALSE))</f>
        <v/>
      </c>
      <c r="E45" s="29" t="str">
        <f t="array" ref="E45">IF(C45="","",VLOOKUP(C45,RH!$I$5:$K$13,3,FALSE))</f>
        <v/>
      </c>
      <c r="F45" s="29" t="str">
        <f t="array" ref="F45">IF(D45="","",D45&amp;" "&amp;E45)</f>
        <v/>
      </c>
      <c r="G45" s="29" t="str">
        <f t="array" ref="G45">IF(C45="","",VLOOKUP(C45,RH!$I$5:$Y$13,17,FALSE))</f>
        <v/>
      </c>
      <c r="H45" s="30" t="str">
        <f t="array" ref="H45">IF(C45="","",SUMIF(RH!$I$5:$I$13,'Récap général'!C45,RH!$Q$5:$Q$13))</f>
        <v/>
      </c>
      <c r="I45" s="29"/>
      <c r="J45" s="29"/>
      <c r="K45" s="29" t="str">
        <f t="array" ref="K45">IF(C45="","",SUMIF(Tableau4[colonne5],'Récap général'!C45,Tableau4[Montant]))</f>
        <v/>
      </c>
      <c r="L45" s="30" t="str">
        <f t="array" ref="L45">IF(F45="","",SUMIF(Tableau3[Nom, prénom],'Récap général'!F45,Tableau3[Montant]))</f>
        <v/>
      </c>
      <c r="M45" s="29"/>
      <c r="N45" s="29"/>
      <c r="O45" s="29"/>
      <c r="P45" s="29"/>
      <c r="Q45" s="163"/>
      <c r="R45" s="74">
        <f t="shared" si="3"/>
        <v>0</v>
      </c>
      <c r="S45" s="150"/>
      <c r="T45" s="30">
        <f t="shared" si="2"/>
        <v>0</v>
      </c>
      <c r="U45" s="151" t="str">
        <f t="array" ref="U45">IF(S45="","",T45/S45)</f>
        <v/>
      </c>
      <c r="V45" s="39" t="str">
        <f t="array" ref="V45">IF(C45="","",IF(W45="Forfaitaire",SUMIF(RH!$I$5:$I$13,'Récap général'!C45,RH!$U$5:$U$13),SUMIF(RH!$I$5:$I$13,'Récap général'!C45,RH!$R$5:$R$13)))</f>
        <v/>
      </c>
      <c r="W45" s="29" t="str">
        <f t="array" ref="W45">IF(C45="","",$U$4)</f>
        <v/>
      </c>
      <c r="X45" s="105"/>
      <c r="Y45" s="29" t="str">
        <f t="array" ref="Y45">IF(OR(X45="",V45=""),"",X45-V45)</f>
        <v/>
      </c>
      <c r="Z45" s="113" t="str">
        <f t="array" ref="Z45">IF(OR(Y45="",AB45=""),"",Y45*AB45)</f>
        <v/>
      </c>
      <c r="AA45" s="74" t="str">
        <f t="array" ref="AA45">IF(OR(R45="",V45=""),"",R45/V45)</f>
        <v/>
      </c>
      <c r="AB45" s="29"/>
      <c r="AC45" s="30" t="str">
        <f t="array" ref="AC45">IF(OR(AB45="",AA45=""),"",AB45-AA45)</f>
        <v/>
      </c>
      <c r="AD45" s="110" t="str">
        <f t="array" ref="AD45">IF(OR(AC45="",V45=""),"",AC45*V45)</f>
        <v/>
      </c>
    </row>
    <row r="46" spans="2:30" hidden="1" x14ac:dyDescent="0.3">
      <c r="B46" s="28" t="str">
        <f t="shared" si="0"/>
        <v>X</v>
      </c>
      <c r="C46" s="77"/>
      <c r="D46" s="29" t="str">
        <f t="array" ref="D46">IF(C46="","",VLOOKUP(C46,RH!$I$5:$K$13,2,FALSE))</f>
        <v/>
      </c>
      <c r="E46" s="29" t="str">
        <f t="array" ref="E46">IF(C46="","",VLOOKUP(C46,RH!$I$5:$K$13,3,FALSE))</f>
        <v/>
      </c>
      <c r="F46" s="29" t="str">
        <f t="array" ref="F46">IF(D46="","",D46&amp;" "&amp;E46)</f>
        <v/>
      </c>
      <c r="G46" s="29" t="str">
        <f t="array" ref="G46">IF(C46="","",VLOOKUP(C46,RH!$I$5:$Y$13,17,FALSE))</f>
        <v/>
      </c>
      <c r="H46" s="30" t="str">
        <f t="array" ref="H46">IF(C46="","",SUMIF(RH!$I$5:$I$13,'Récap général'!C46,RH!$Q$5:$Q$13))</f>
        <v/>
      </c>
      <c r="I46" s="29"/>
      <c r="J46" s="29"/>
      <c r="K46" s="29" t="str">
        <f t="array" ref="K46">IF(C46="","",SUMIF(Tableau4[colonne5],'Récap général'!C46,Tableau4[Montant]))</f>
        <v/>
      </c>
      <c r="L46" s="30" t="str">
        <f t="array" ref="L46">IF(F46="","",SUMIF(Tableau3[Nom, prénom],'Récap général'!F46,Tableau3[Montant]))</f>
        <v/>
      </c>
      <c r="M46" s="29"/>
      <c r="N46" s="29"/>
      <c r="O46" s="29"/>
      <c r="P46" s="29"/>
      <c r="Q46" s="163"/>
      <c r="R46" s="74">
        <f t="shared" si="3"/>
        <v>0</v>
      </c>
      <c r="S46" s="150"/>
      <c r="T46" s="30">
        <f t="shared" si="2"/>
        <v>0</v>
      </c>
      <c r="U46" s="151" t="str">
        <f t="array" ref="U46">IF(S46="","",T46/S46)</f>
        <v/>
      </c>
      <c r="V46" s="39" t="str">
        <f t="array" ref="V46">IF(C46="","",IF(W46="Forfaitaire",SUMIF(RH!$I$5:$I$13,'Récap général'!C46,RH!$U$5:$U$13),SUMIF(RH!$I$5:$I$13,'Récap général'!C46,RH!$R$5:$R$13)))</f>
        <v/>
      </c>
      <c r="W46" s="29" t="str">
        <f t="array" ref="W46">IF(C46="","",$U$4)</f>
        <v/>
      </c>
      <c r="X46" s="105"/>
      <c r="Y46" s="29" t="str">
        <f t="array" ref="Y46">IF(OR(X46="",V46=""),"",X46-V46)</f>
        <v/>
      </c>
      <c r="Z46" s="113" t="str">
        <f t="array" ref="Z46">IF(OR(Y46="",AB46=""),"",Y46*AB46)</f>
        <v/>
      </c>
      <c r="AA46" s="74" t="str">
        <f t="array" ref="AA46">IF(OR(R46="",V46=""),"",R46/V46)</f>
        <v/>
      </c>
      <c r="AB46" s="29"/>
      <c r="AC46" s="30" t="str">
        <f t="array" ref="AC46">IF(OR(AB46="",AA46=""),"",AB46-AA46)</f>
        <v/>
      </c>
      <c r="AD46" s="110" t="str">
        <f t="array" ref="AD46">IF(OR(AC46="",V46=""),"",AC46*V46)</f>
        <v/>
      </c>
    </row>
    <row r="47" spans="2:30" hidden="1" x14ac:dyDescent="0.3">
      <c r="B47" s="28" t="str">
        <f t="shared" si="0"/>
        <v>X</v>
      </c>
      <c r="C47" s="77"/>
      <c r="D47" s="29" t="str">
        <f t="array" ref="D47">IF(C47="","",VLOOKUP(C47,RH!$I$5:$K$13,2,FALSE))</f>
        <v/>
      </c>
      <c r="E47" s="29" t="str">
        <f t="array" ref="E47">IF(C47="","",VLOOKUP(C47,RH!$I$5:$K$13,3,FALSE))</f>
        <v/>
      </c>
      <c r="F47" s="29" t="str">
        <f t="array" ref="F47">IF(D47="","",D47&amp;" "&amp;E47)</f>
        <v/>
      </c>
      <c r="G47" s="29" t="str">
        <f t="array" ref="G47">IF(C47="","",VLOOKUP(C47,RH!$I$5:$Y$13,17,FALSE))</f>
        <v/>
      </c>
      <c r="H47" s="30" t="str">
        <f t="array" ref="H47">IF(C47="","",SUMIF(RH!$I$5:$I$13,'Récap général'!C47,RH!$Q$5:$Q$13))</f>
        <v/>
      </c>
      <c r="I47" s="29"/>
      <c r="J47" s="29"/>
      <c r="K47" s="29" t="str">
        <f t="array" ref="K47">IF(C47="","",SUMIF(Tableau4[colonne5],'Récap général'!C47,Tableau4[Montant]))</f>
        <v/>
      </c>
      <c r="L47" s="30" t="str">
        <f t="array" ref="L47">IF(F47="","",SUMIF(Tableau3[Nom, prénom],'Récap général'!F47,Tableau3[Montant]))</f>
        <v/>
      </c>
      <c r="M47" s="29"/>
      <c r="N47" s="29"/>
      <c r="O47" s="29"/>
      <c r="P47" s="29"/>
      <c r="Q47" s="163"/>
      <c r="R47" s="74">
        <f t="shared" si="3"/>
        <v>0</v>
      </c>
      <c r="S47" s="150"/>
      <c r="T47" s="30">
        <f t="shared" si="2"/>
        <v>0</v>
      </c>
      <c r="U47" s="151" t="str">
        <f t="array" ref="U47">IF(S47="","",T47/S47)</f>
        <v/>
      </c>
      <c r="V47" s="39" t="str">
        <f t="array" ref="V47">IF(C47="","",IF(W47="Forfaitaire",SUMIF(RH!$I$5:$I$13,'Récap général'!C47,RH!$U$5:$U$13),SUMIF(RH!$I$5:$I$13,'Récap général'!C47,RH!$R$5:$R$13)))</f>
        <v/>
      </c>
      <c r="W47" s="29" t="str">
        <f t="array" ref="W47">IF(C47="","",$U$4)</f>
        <v/>
      </c>
      <c r="X47" s="105"/>
      <c r="Y47" s="29" t="str">
        <f t="array" ref="Y47">IF(OR(X47="",V47=""),"",X47-V47)</f>
        <v/>
      </c>
      <c r="Z47" s="113" t="str">
        <f t="array" ref="Z47">IF(OR(Y47="",AB47=""),"",Y47*AB47)</f>
        <v/>
      </c>
      <c r="AA47" s="74" t="str">
        <f t="array" ref="AA47">IF(OR(R47="",V47=""),"",R47/V47)</f>
        <v/>
      </c>
      <c r="AB47" s="29"/>
      <c r="AC47" s="30" t="str">
        <f t="array" ref="AC47">IF(OR(AB47="",AA47=""),"",AB47-AA47)</f>
        <v/>
      </c>
      <c r="AD47" s="110" t="str">
        <f t="array" ref="AD47">IF(OR(AC47="",V47=""),"",AC47*V47)</f>
        <v/>
      </c>
    </row>
    <row r="48" spans="2:30" hidden="1" x14ac:dyDescent="0.3">
      <c r="B48" s="28" t="str">
        <f t="shared" si="0"/>
        <v>X</v>
      </c>
      <c r="C48" s="77"/>
      <c r="D48" s="29" t="str">
        <f t="array" ref="D48">IF(C48="","",VLOOKUP(C48,RH!$I$5:$K$13,2,FALSE))</f>
        <v/>
      </c>
      <c r="E48" s="29" t="str">
        <f t="array" ref="E48">IF(C48="","",VLOOKUP(C48,RH!$I$5:$K$13,3,FALSE))</f>
        <v/>
      </c>
      <c r="F48" s="29" t="str">
        <f t="array" ref="F48">IF(D48="","",D48&amp;" "&amp;E48)</f>
        <v/>
      </c>
      <c r="G48" s="29" t="str">
        <f t="array" ref="G48">IF(C48="","",VLOOKUP(C48,RH!$I$5:$Y$13,17,FALSE))</f>
        <v/>
      </c>
      <c r="H48" s="30" t="str">
        <f t="array" ref="H48">IF(C48="","",SUMIF(RH!$I$5:$I$13,'Récap général'!C48,RH!$Q$5:$Q$13))</f>
        <v/>
      </c>
      <c r="I48" s="29"/>
      <c r="J48" s="29"/>
      <c r="K48" s="29" t="str">
        <f t="array" ref="K48">IF(C48="","",SUMIF(Tableau4[colonne5],'Récap général'!C48,Tableau4[Montant]))</f>
        <v/>
      </c>
      <c r="L48" s="30" t="str">
        <f t="array" ref="L48">IF(F48="","",SUMIF(Tableau3[Nom, prénom],'Récap général'!F48,Tableau3[Montant]))</f>
        <v/>
      </c>
      <c r="M48" s="29"/>
      <c r="N48" s="29"/>
      <c r="O48" s="29"/>
      <c r="P48" s="29"/>
      <c r="Q48" s="163"/>
      <c r="R48" s="74">
        <f t="shared" si="3"/>
        <v>0</v>
      </c>
      <c r="S48" s="150"/>
      <c r="T48" s="30">
        <f t="shared" si="2"/>
        <v>0</v>
      </c>
      <c r="U48" s="151" t="str">
        <f t="array" ref="U48">IF(S48="","",T48/S48)</f>
        <v/>
      </c>
      <c r="V48" s="39" t="str">
        <f t="array" ref="V48">IF(C48="","",IF(W48="Forfaitaire",SUMIF(RH!$I$5:$I$13,'Récap général'!C48,RH!$U$5:$U$13),SUMIF(RH!$I$5:$I$13,'Récap général'!C48,RH!$R$5:$R$13)))</f>
        <v/>
      </c>
      <c r="W48" s="29" t="str">
        <f t="array" ref="W48">IF(C48="","",$U$4)</f>
        <v/>
      </c>
      <c r="X48" s="105"/>
      <c r="Y48" s="29" t="str">
        <f t="array" ref="Y48">IF(OR(X48="",V48=""),"",X48-V48)</f>
        <v/>
      </c>
      <c r="Z48" s="113" t="str">
        <f t="array" ref="Z48">IF(OR(Y48="",AB48=""),"",Y48*AB48)</f>
        <v/>
      </c>
      <c r="AA48" s="74" t="str">
        <f t="array" ref="AA48">IF(OR(R48="",V48=""),"",R48/V48)</f>
        <v/>
      </c>
      <c r="AB48" s="29"/>
      <c r="AC48" s="30" t="str">
        <f t="array" ref="AC48">IF(OR(AB48="",AA48=""),"",AB48-AA48)</f>
        <v/>
      </c>
      <c r="AD48" s="110" t="str">
        <f t="array" ref="AD48">IF(OR(AC48="",V48=""),"",AC48*V48)</f>
        <v/>
      </c>
    </row>
    <row r="49" spans="2:30" hidden="1" x14ac:dyDescent="0.3">
      <c r="B49" s="28" t="str">
        <f t="shared" si="0"/>
        <v>X</v>
      </c>
      <c r="C49" s="77"/>
      <c r="D49" s="29" t="str">
        <f t="array" ref="D49">IF(C49="","",VLOOKUP(C49,RH!$I$5:$K$13,2,FALSE))</f>
        <v/>
      </c>
      <c r="E49" s="29" t="str">
        <f t="array" ref="E49">IF(C49="","",VLOOKUP(C49,RH!$I$5:$K$13,3,FALSE))</f>
        <v/>
      </c>
      <c r="F49" s="29" t="str">
        <f t="array" ref="F49">IF(D49="","",D49&amp;" "&amp;E49)</f>
        <v/>
      </c>
      <c r="G49" s="29" t="str">
        <f t="array" ref="G49">IF(C49="","",VLOOKUP(C49,RH!$I$5:$Y$13,17,FALSE))</f>
        <v/>
      </c>
      <c r="H49" s="30" t="str">
        <f t="array" ref="H49">IF(C49="","",SUMIF(RH!$I$5:$I$13,'Récap général'!C49,RH!$Q$5:$Q$13))</f>
        <v/>
      </c>
      <c r="I49" s="29"/>
      <c r="J49" s="29"/>
      <c r="K49" s="29" t="str">
        <f t="array" ref="K49">IF(C49="","",SUMIF(Tableau4[colonne5],'Récap général'!C49,Tableau4[Montant]))</f>
        <v/>
      </c>
      <c r="L49" s="30" t="str">
        <f t="array" ref="L49">IF(F49="","",SUMIF(Tableau3[Nom, prénom],'Récap général'!F49,Tableau3[Montant]))</f>
        <v/>
      </c>
      <c r="M49" s="29"/>
      <c r="N49" s="29"/>
      <c r="O49" s="29"/>
      <c r="P49" s="29"/>
      <c r="Q49" s="163"/>
      <c r="R49" s="74">
        <f t="shared" si="3"/>
        <v>0</v>
      </c>
      <c r="S49" s="150"/>
      <c r="T49" s="30">
        <f t="shared" si="2"/>
        <v>0</v>
      </c>
      <c r="U49" s="151" t="str">
        <f t="array" ref="U49">IF(S49="","",T49/S49)</f>
        <v/>
      </c>
      <c r="V49" s="39" t="str">
        <f t="array" ref="V49">IF(C49="","",IF(W49="Forfaitaire",SUMIF(RH!$I$5:$I$13,'Récap général'!C49,RH!$U$5:$U$13),SUMIF(RH!$I$5:$I$13,'Récap général'!C49,RH!$R$5:$R$13)))</f>
        <v/>
      </c>
      <c r="W49" s="29" t="str">
        <f t="array" ref="W49">IF(C49="","",$U$4)</f>
        <v/>
      </c>
      <c r="X49" s="105"/>
      <c r="Y49" s="29" t="str">
        <f t="array" ref="Y49">IF(OR(X49="",V49=""),"",X49-V49)</f>
        <v/>
      </c>
      <c r="Z49" s="113" t="str">
        <f t="array" ref="Z49">IF(OR(Y49="",AB49=""),"",Y49*AB49)</f>
        <v/>
      </c>
      <c r="AA49" s="74" t="str">
        <f t="array" ref="AA49">IF(OR(R49="",V49=""),"",R49/V49)</f>
        <v/>
      </c>
      <c r="AB49" s="29"/>
      <c r="AC49" s="30" t="str">
        <f t="array" ref="AC49">IF(OR(AB49="",AA49=""),"",AB49-AA49)</f>
        <v/>
      </c>
      <c r="AD49" s="110" t="str">
        <f t="array" ref="AD49">IF(OR(AC49="",V49=""),"",AC49*V49)</f>
        <v/>
      </c>
    </row>
    <row r="50" spans="2:30" hidden="1" x14ac:dyDescent="0.3">
      <c r="B50" s="28" t="str">
        <f t="shared" si="0"/>
        <v>X</v>
      </c>
      <c r="C50" s="77"/>
      <c r="D50" s="29" t="str">
        <f t="array" ref="D50">IF(C50="","",VLOOKUP(C50,RH!$I$5:$K$13,2,FALSE))</f>
        <v/>
      </c>
      <c r="E50" s="29" t="str">
        <f t="array" ref="E50">IF(C50="","",VLOOKUP(C50,RH!$I$5:$K$13,3,FALSE))</f>
        <v/>
      </c>
      <c r="F50" s="29" t="str">
        <f t="array" ref="F50">IF(D50="","",D50&amp;" "&amp;E50)</f>
        <v/>
      </c>
      <c r="G50" s="29" t="str">
        <f t="array" ref="G50">IF(C50="","",VLOOKUP(C50,RH!$I$5:$Y$13,17,FALSE))</f>
        <v/>
      </c>
      <c r="H50" s="30" t="str">
        <f t="array" ref="H50">IF(C50="","",SUMIF(RH!$I$5:$I$13,'Récap général'!C50,RH!$Q$5:$Q$13))</f>
        <v/>
      </c>
      <c r="I50" s="29"/>
      <c r="J50" s="29"/>
      <c r="K50" s="29" t="str">
        <f t="array" ref="K50">IF(C50="","",SUMIF(Tableau4[colonne5],'Récap général'!C50,Tableau4[Montant]))</f>
        <v/>
      </c>
      <c r="L50" s="30" t="str">
        <f t="array" ref="L50">IF(F50="","",SUMIF(Tableau3[Nom, prénom],'Récap général'!F50,Tableau3[Montant]))</f>
        <v/>
      </c>
      <c r="M50" s="29"/>
      <c r="N50" s="29"/>
      <c r="O50" s="29"/>
      <c r="P50" s="29"/>
      <c r="Q50" s="163"/>
      <c r="R50" s="74">
        <f t="shared" si="3"/>
        <v>0</v>
      </c>
      <c r="S50" s="150"/>
      <c r="T50" s="30">
        <f t="shared" si="2"/>
        <v>0</v>
      </c>
      <c r="U50" s="151" t="str">
        <f t="array" ref="U50">IF(S50="","",T50/S50)</f>
        <v/>
      </c>
      <c r="V50" s="39" t="str">
        <f t="array" ref="V50">IF(C50="","",IF(W50="Forfaitaire",SUMIF(RH!$I$5:$I$13,'Récap général'!C50,RH!$U$5:$U$13),SUMIF(RH!$I$5:$I$13,'Récap général'!C50,RH!$R$5:$R$13)))</f>
        <v/>
      </c>
      <c r="W50" s="29" t="str">
        <f t="array" ref="W50">IF(C50="","",$U$4)</f>
        <v/>
      </c>
      <c r="X50" s="105"/>
      <c r="Y50" s="29" t="str">
        <f t="array" ref="Y50">IF(OR(X50="",V50=""),"",X50-V50)</f>
        <v/>
      </c>
      <c r="Z50" s="113" t="str">
        <f t="array" ref="Z50">IF(OR(Y50="",AB50=""),"",Y50*AB50)</f>
        <v/>
      </c>
      <c r="AA50" s="74" t="str">
        <f t="array" ref="AA50">IF(OR(R50="",V50=""),"",R50/V50)</f>
        <v/>
      </c>
      <c r="AB50" s="29"/>
      <c r="AC50" s="30" t="str">
        <f t="array" ref="AC50">IF(OR(AB50="",AA50=""),"",AB50-AA50)</f>
        <v/>
      </c>
      <c r="AD50" s="110" t="str">
        <f t="array" ref="AD50">IF(OR(AC50="",V50=""),"",AC50*V50)</f>
        <v/>
      </c>
    </row>
    <row r="51" spans="2:30" hidden="1" x14ac:dyDescent="0.3">
      <c r="B51" s="28" t="str">
        <f t="shared" si="0"/>
        <v>X</v>
      </c>
      <c r="C51" s="77"/>
      <c r="D51" s="29" t="str">
        <f t="array" ref="D51">IF(C51="","",VLOOKUP(C51,RH!$I$5:$K$13,2,FALSE))</f>
        <v/>
      </c>
      <c r="E51" s="29" t="str">
        <f t="array" ref="E51">IF(C51="","",VLOOKUP(C51,RH!$I$5:$K$13,3,FALSE))</f>
        <v/>
      </c>
      <c r="F51" s="29" t="str">
        <f t="array" ref="F51">IF(D51="","",D51&amp;" "&amp;E51)</f>
        <v/>
      </c>
      <c r="G51" s="29" t="str">
        <f t="array" ref="G51">IF(C51="","",VLOOKUP(C51,RH!$I$5:$Y$13,17,FALSE))</f>
        <v/>
      </c>
      <c r="H51" s="30" t="str">
        <f t="array" ref="H51">IF(C51="","",SUMIF(RH!$I$5:$I$13,'Récap général'!C51,RH!$Q$5:$Q$13))</f>
        <v/>
      </c>
      <c r="I51" s="29"/>
      <c r="J51" s="29"/>
      <c r="K51" s="29" t="str">
        <f t="array" ref="K51">IF(C51="","",SUMIF(Tableau4[colonne5],'Récap général'!C51,Tableau4[Montant]))</f>
        <v/>
      </c>
      <c r="L51" s="30" t="str">
        <f t="array" ref="L51">IF(F51="","",SUMIF(Tableau3[Nom, prénom],'Récap général'!F51,Tableau3[Montant]))</f>
        <v/>
      </c>
      <c r="M51" s="29"/>
      <c r="N51" s="29"/>
      <c r="O51" s="29"/>
      <c r="P51" s="29"/>
      <c r="Q51" s="163"/>
      <c r="R51" s="74">
        <f t="shared" si="3"/>
        <v>0</v>
      </c>
      <c r="S51" s="150"/>
      <c r="T51" s="30">
        <f t="shared" si="2"/>
        <v>0</v>
      </c>
      <c r="U51" s="151" t="str">
        <f t="array" ref="U51">IF(S51="","",T51/S51)</f>
        <v/>
      </c>
      <c r="V51" s="39" t="str">
        <f t="array" ref="V51">IF(C51="","",IF(W51="Forfaitaire",SUMIF(RH!$I$5:$I$13,'Récap général'!C51,RH!$U$5:$U$13),SUMIF(RH!$I$5:$I$13,'Récap général'!C51,RH!$R$5:$R$13)))</f>
        <v/>
      </c>
      <c r="W51" s="29" t="str">
        <f t="array" ref="W51">IF(C51="","",$U$4)</f>
        <v/>
      </c>
      <c r="X51" s="105"/>
      <c r="Y51" s="29" t="str">
        <f t="array" ref="Y51">IF(OR(X51="",V51=""),"",X51-V51)</f>
        <v/>
      </c>
      <c r="Z51" s="113" t="str">
        <f t="array" ref="Z51">IF(OR(Y51="",AB51=""),"",Y51*AB51)</f>
        <v/>
      </c>
      <c r="AA51" s="74" t="str">
        <f t="array" ref="AA51">IF(OR(R51="",V51=""),"",R51/V51)</f>
        <v/>
      </c>
      <c r="AB51" s="29"/>
      <c r="AC51" s="30" t="str">
        <f t="array" ref="AC51">IF(OR(AB51="",AA51=""),"",AB51-AA51)</f>
        <v/>
      </c>
      <c r="AD51" s="110" t="str">
        <f t="array" ref="AD51">IF(OR(AC51="",V51=""),"",AC51*V51)</f>
        <v/>
      </c>
    </row>
    <row r="52" spans="2:30" hidden="1" x14ac:dyDescent="0.3">
      <c r="B52" s="28" t="str">
        <f t="shared" si="0"/>
        <v>X</v>
      </c>
      <c r="C52" s="77"/>
      <c r="D52" s="29" t="str">
        <f t="array" ref="D52">IF(C52="","",VLOOKUP(C52,RH!$I$5:$K$13,2,FALSE))</f>
        <v/>
      </c>
      <c r="E52" s="29" t="str">
        <f t="array" ref="E52">IF(C52="","",VLOOKUP(C52,RH!$I$5:$K$13,3,FALSE))</f>
        <v/>
      </c>
      <c r="F52" s="29" t="str">
        <f t="array" ref="F52">IF(D52="","",D52&amp;" "&amp;E52)</f>
        <v/>
      </c>
      <c r="G52" s="29" t="str">
        <f t="array" ref="G52">IF(C52="","",VLOOKUP(C52,RH!$I$5:$Y$13,17,FALSE))</f>
        <v/>
      </c>
      <c r="H52" s="30" t="str">
        <f t="array" ref="H52">IF(C52="","",SUMIF(RH!$I$5:$I$13,'Récap général'!C52,RH!$Q$5:$Q$13))</f>
        <v/>
      </c>
      <c r="I52" s="29"/>
      <c r="J52" s="29"/>
      <c r="K52" s="29" t="str">
        <f t="array" ref="K52">IF(C52="","",SUMIF(Tableau4[colonne5],'Récap général'!C52,Tableau4[Montant]))</f>
        <v/>
      </c>
      <c r="L52" s="30" t="str">
        <f t="array" ref="L52">IF(F52="","",SUMIF(Tableau3[Nom, prénom],'Récap général'!F52,Tableau3[Montant]))</f>
        <v/>
      </c>
      <c r="M52" s="29"/>
      <c r="N52" s="29"/>
      <c r="O52" s="29"/>
      <c r="P52" s="29"/>
      <c r="Q52" s="163"/>
      <c r="R52" s="74">
        <f t="shared" si="3"/>
        <v>0</v>
      </c>
      <c r="S52" s="150"/>
      <c r="T52" s="30">
        <f t="shared" si="2"/>
        <v>0</v>
      </c>
      <c r="U52" s="151" t="str">
        <f t="array" ref="U52">IF(S52="","",T52/S52)</f>
        <v/>
      </c>
      <c r="V52" s="39" t="str">
        <f t="array" ref="V52">IF(C52="","",IF(W52="Forfaitaire",SUMIF(RH!$I$5:$I$13,'Récap général'!C52,RH!$U$5:$U$13),SUMIF(RH!$I$5:$I$13,'Récap général'!C52,RH!$R$5:$R$13)))</f>
        <v/>
      </c>
      <c r="W52" s="29" t="str">
        <f t="array" ref="W52">IF(C52="","",$U$4)</f>
        <v/>
      </c>
      <c r="X52" s="105"/>
      <c r="Y52" s="29" t="str">
        <f t="array" ref="Y52">IF(OR(X52="",V52=""),"",X52-V52)</f>
        <v/>
      </c>
      <c r="Z52" s="113" t="str">
        <f t="array" ref="Z52">IF(OR(Y52="",AB52=""),"",Y52*AB52)</f>
        <v/>
      </c>
      <c r="AA52" s="74" t="str">
        <f t="array" ref="AA52">IF(OR(R52="",V52=""),"",R52/V52)</f>
        <v/>
      </c>
      <c r="AB52" s="29"/>
      <c r="AC52" s="30" t="str">
        <f t="array" ref="AC52">IF(OR(AB52="",AA52=""),"",AB52-AA52)</f>
        <v/>
      </c>
      <c r="AD52" s="110" t="str">
        <f t="array" ref="AD52">IF(OR(AC52="",V52=""),"",AC52*V52)</f>
        <v/>
      </c>
    </row>
    <row r="53" spans="2:30" hidden="1" x14ac:dyDescent="0.3">
      <c r="B53" s="28" t="str">
        <f t="shared" si="0"/>
        <v>X</v>
      </c>
      <c r="C53" s="77"/>
      <c r="D53" s="29" t="str">
        <f t="array" ref="D53">IF(C53="","",VLOOKUP(C53,RH!$I$5:$K$13,2,FALSE))</f>
        <v/>
      </c>
      <c r="E53" s="29" t="str">
        <f t="array" ref="E53">IF(C53="","",VLOOKUP(C53,RH!$I$5:$K$13,3,FALSE))</f>
        <v/>
      </c>
      <c r="F53" s="29" t="str">
        <f t="array" ref="F53">IF(D53="","",D53&amp;" "&amp;E53)</f>
        <v/>
      </c>
      <c r="G53" s="29" t="str">
        <f t="array" ref="G53">IF(C53="","",VLOOKUP(C53,RH!$I$5:$Y$13,17,FALSE))</f>
        <v/>
      </c>
      <c r="H53" s="30" t="str">
        <f t="array" ref="H53">IF(C53="","",SUMIF(RH!$I$5:$I$13,'Récap général'!C53,RH!$Q$5:$Q$13))</f>
        <v/>
      </c>
      <c r="I53" s="29"/>
      <c r="J53" s="29"/>
      <c r="K53" s="29" t="str">
        <f t="array" ref="K53">IF(C53="","",SUMIF(Tableau4[colonne5],'Récap général'!C53,Tableau4[Montant]))</f>
        <v/>
      </c>
      <c r="L53" s="30" t="str">
        <f t="array" ref="L53">IF(F53="","",SUMIF(Tableau3[Nom, prénom],'Récap général'!F53,Tableau3[Montant]))</f>
        <v/>
      </c>
      <c r="M53" s="29"/>
      <c r="N53" s="29"/>
      <c r="O53" s="29"/>
      <c r="P53" s="29"/>
      <c r="Q53" s="163"/>
      <c r="R53" s="74">
        <f t="shared" si="3"/>
        <v>0</v>
      </c>
      <c r="S53" s="150"/>
      <c r="T53" s="30">
        <f t="shared" si="2"/>
        <v>0</v>
      </c>
      <c r="U53" s="151" t="str">
        <f t="array" ref="U53">IF(S53="","",T53/S53)</f>
        <v/>
      </c>
      <c r="V53" s="39" t="str">
        <f t="array" ref="V53">IF(C53="","",IF(W53="Forfaitaire",SUMIF(RH!$I$5:$I$13,'Récap général'!C53,RH!$U$5:$U$13),SUMIF(RH!$I$5:$I$13,'Récap général'!C53,RH!$R$5:$R$13)))</f>
        <v/>
      </c>
      <c r="W53" s="29" t="str">
        <f t="array" ref="W53">IF(C53="","",$U$4)</f>
        <v/>
      </c>
      <c r="X53" s="105"/>
      <c r="Y53" s="29" t="str">
        <f t="array" ref="Y53">IF(OR(X53="",V53=""),"",X53-V53)</f>
        <v/>
      </c>
      <c r="Z53" s="113" t="str">
        <f t="array" ref="Z53">IF(OR(Y53="",AB53=""),"",Y53*AB53)</f>
        <v/>
      </c>
      <c r="AA53" s="74" t="str">
        <f t="array" ref="AA53">IF(OR(R53="",V53=""),"",R53/V53)</f>
        <v/>
      </c>
      <c r="AB53" s="29"/>
      <c r="AC53" s="30" t="str">
        <f t="array" ref="AC53">IF(OR(AB53="",AA53=""),"",AB53-AA53)</f>
        <v/>
      </c>
      <c r="AD53" s="110" t="str">
        <f t="array" ref="AD53">IF(OR(AC53="",V53=""),"",AC53*V53)</f>
        <v/>
      </c>
    </row>
    <row r="54" spans="2:30" hidden="1" x14ac:dyDescent="0.3">
      <c r="B54" s="28" t="str">
        <f t="shared" si="0"/>
        <v>X</v>
      </c>
      <c r="C54" s="77"/>
      <c r="D54" s="29" t="str">
        <f t="array" ref="D54">IF(C54="","",VLOOKUP(C54,RH!$I$5:$K$13,2,FALSE))</f>
        <v/>
      </c>
      <c r="E54" s="29" t="str">
        <f t="array" ref="E54">IF(C54="","",VLOOKUP(C54,RH!$I$5:$K$13,3,FALSE))</f>
        <v/>
      </c>
      <c r="F54" s="29" t="str">
        <f t="array" ref="F54">IF(D54="","",D54&amp;" "&amp;E54)</f>
        <v/>
      </c>
      <c r="G54" s="29" t="str">
        <f t="array" ref="G54">IF(C54="","",VLOOKUP(C54,RH!$I$5:$Y$13,17,FALSE))</f>
        <v/>
      </c>
      <c r="H54" s="30" t="str">
        <f t="array" ref="H54">IF(C54="","",SUMIF(RH!$I$5:$I$13,'Récap général'!C54,RH!$Q$5:$Q$13))</f>
        <v/>
      </c>
      <c r="I54" s="29"/>
      <c r="J54" s="29"/>
      <c r="K54" s="29" t="str">
        <f t="array" ref="K54">IF(C54="","",SUMIF(Tableau4[colonne5],'Récap général'!C54,Tableau4[Montant]))</f>
        <v/>
      </c>
      <c r="L54" s="30" t="str">
        <f t="array" ref="L54">IF(F54="","",SUMIF(Tableau3[Nom, prénom],'Récap général'!F54,Tableau3[Montant]))</f>
        <v/>
      </c>
      <c r="M54" s="29"/>
      <c r="N54" s="29"/>
      <c r="O54" s="29"/>
      <c r="P54" s="29"/>
      <c r="Q54" s="163"/>
      <c r="R54" s="74">
        <f t="shared" si="3"/>
        <v>0</v>
      </c>
      <c r="S54" s="150"/>
      <c r="T54" s="30">
        <f t="shared" si="2"/>
        <v>0</v>
      </c>
      <c r="U54" s="151" t="str">
        <f t="array" ref="U54">IF(S54="","",T54/S54)</f>
        <v/>
      </c>
      <c r="V54" s="39" t="str">
        <f t="array" ref="V54">IF(C54="","",IF(W54="Forfaitaire",SUMIF(RH!$I$5:$I$13,'Récap général'!C54,RH!$U$5:$U$13),SUMIF(RH!$I$5:$I$13,'Récap général'!C54,RH!$R$5:$R$13)))</f>
        <v/>
      </c>
      <c r="W54" s="29" t="str">
        <f t="array" ref="W54">IF(C54="","",$U$4)</f>
        <v/>
      </c>
      <c r="X54" s="105"/>
      <c r="Y54" s="29" t="str">
        <f t="array" ref="Y54">IF(OR(X54="",V54=""),"",X54-V54)</f>
        <v/>
      </c>
      <c r="Z54" s="113" t="str">
        <f t="array" ref="Z54">IF(OR(Y54="",AB54=""),"",Y54*AB54)</f>
        <v/>
      </c>
      <c r="AA54" s="74" t="str">
        <f t="array" ref="AA54">IF(OR(R54="",V54=""),"",R54/V54)</f>
        <v/>
      </c>
      <c r="AB54" s="29"/>
      <c r="AC54" s="30" t="str">
        <f t="array" ref="AC54">IF(OR(AB54="",AA54=""),"",AB54-AA54)</f>
        <v/>
      </c>
      <c r="AD54" s="110" t="str">
        <f t="array" ref="AD54">IF(OR(AC54="",V54=""),"",AC54*V54)</f>
        <v/>
      </c>
    </row>
    <row r="55" spans="2:30" hidden="1" x14ac:dyDescent="0.3">
      <c r="B55" s="28" t="str">
        <f t="shared" si="0"/>
        <v>X</v>
      </c>
      <c r="C55" s="77"/>
      <c r="D55" s="29" t="str">
        <f t="array" ref="D55">IF(C55="","",VLOOKUP(C55,RH!$I$5:$K$13,2,FALSE))</f>
        <v/>
      </c>
      <c r="E55" s="29" t="str">
        <f t="array" ref="E55">IF(C55="","",VLOOKUP(C55,RH!$I$5:$K$13,3,FALSE))</f>
        <v/>
      </c>
      <c r="F55" s="29" t="str">
        <f t="array" ref="F55">IF(D55="","",D55&amp;" "&amp;E55)</f>
        <v/>
      </c>
      <c r="G55" s="29" t="str">
        <f t="array" ref="G55">IF(C55="","",VLOOKUP(C55,RH!$I$5:$Y$13,17,FALSE))</f>
        <v/>
      </c>
      <c r="H55" s="30" t="str">
        <f t="array" ref="H55">IF(C55="","",SUMIF(RH!$I$5:$I$13,'Récap général'!C55,RH!$Q$5:$Q$13))</f>
        <v/>
      </c>
      <c r="I55" s="29"/>
      <c r="J55" s="29"/>
      <c r="K55" s="29" t="str">
        <f t="array" ref="K55">IF(C55="","",SUMIF(Tableau4[colonne5],'Récap général'!C55,Tableau4[Montant]))</f>
        <v/>
      </c>
      <c r="L55" s="30" t="str">
        <f t="array" ref="L55">IF(F55="","",SUMIF(Tableau3[Nom, prénom],'Récap général'!F55,Tableau3[Montant]))</f>
        <v/>
      </c>
      <c r="M55" s="29"/>
      <c r="N55" s="29"/>
      <c r="O55" s="29"/>
      <c r="P55" s="29"/>
      <c r="Q55" s="163"/>
      <c r="R55" s="74">
        <f t="shared" si="3"/>
        <v>0</v>
      </c>
      <c r="S55" s="150"/>
      <c r="T55" s="30">
        <f t="shared" si="2"/>
        <v>0</v>
      </c>
      <c r="U55" s="151" t="str">
        <f t="array" ref="U55">IF(S55="","",T55/S55)</f>
        <v/>
      </c>
      <c r="V55" s="39" t="str">
        <f t="array" ref="V55">IF(C55="","",IF(W55="Forfaitaire",SUMIF(RH!$I$5:$I$13,'Récap général'!C55,RH!$U$5:$U$13),SUMIF(RH!$I$5:$I$13,'Récap général'!C55,RH!$R$5:$R$13)))</f>
        <v/>
      </c>
      <c r="W55" s="29" t="str">
        <f t="array" ref="W55">IF(C55="","",$U$4)</f>
        <v/>
      </c>
      <c r="X55" s="105"/>
      <c r="Y55" s="29" t="str">
        <f t="array" ref="Y55">IF(OR(X55="",V55=""),"",X55-V55)</f>
        <v/>
      </c>
      <c r="Z55" s="113" t="str">
        <f t="array" ref="Z55">IF(OR(Y55="",AB55=""),"",Y55*AB55)</f>
        <v/>
      </c>
      <c r="AA55" s="74" t="str">
        <f t="array" ref="AA55">IF(OR(R55="",V55=""),"",R55/V55)</f>
        <v/>
      </c>
      <c r="AB55" s="29"/>
      <c r="AC55" s="30" t="str">
        <f t="array" ref="AC55">IF(OR(AB55="",AA55=""),"",AB55-AA55)</f>
        <v/>
      </c>
      <c r="AD55" s="110" t="str">
        <f t="array" ref="AD55">IF(OR(AC55="",V55=""),"",AC55*V55)</f>
        <v/>
      </c>
    </row>
    <row r="56" spans="2:30" hidden="1" x14ac:dyDescent="0.3">
      <c r="B56" s="28" t="str">
        <f t="shared" si="0"/>
        <v>X</v>
      </c>
      <c r="C56" s="77"/>
      <c r="D56" s="29" t="str">
        <f t="array" ref="D56">IF(C56="","",VLOOKUP(C56,RH!$I$5:$K$13,2,FALSE))</f>
        <v/>
      </c>
      <c r="E56" s="29" t="str">
        <f t="array" ref="E56">IF(C56="","",VLOOKUP(C56,RH!$I$5:$K$13,3,FALSE))</f>
        <v/>
      </c>
      <c r="F56" s="29" t="str">
        <f t="array" ref="F56">IF(D56="","",D56&amp;" "&amp;E56)</f>
        <v/>
      </c>
      <c r="G56" s="29" t="str">
        <f t="array" ref="G56">IF(C56="","",VLOOKUP(C56,RH!$I$5:$Y$13,17,FALSE))</f>
        <v/>
      </c>
      <c r="H56" s="30" t="str">
        <f t="array" ref="H56">IF(C56="","",SUMIF(RH!$I$5:$I$13,'Récap général'!C56,RH!$Q$5:$Q$13))</f>
        <v/>
      </c>
      <c r="I56" s="29"/>
      <c r="J56" s="29"/>
      <c r="K56" s="29" t="str">
        <f t="array" ref="K56">IF(C56="","",SUMIF(Tableau4[colonne5],'Récap général'!C56,Tableau4[Montant]))</f>
        <v/>
      </c>
      <c r="L56" s="30" t="str">
        <f t="array" ref="L56">IF(F56="","",SUMIF(Tableau3[Nom, prénom],'Récap général'!F56,Tableau3[Montant]))</f>
        <v/>
      </c>
      <c r="M56" s="29"/>
      <c r="N56" s="29"/>
      <c r="O56" s="29"/>
      <c r="P56" s="29"/>
      <c r="Q56" s="163"/>
      <c r="R56" s="74">
        <f t="shared" si="3"/>
        <v>0</v>
      </c>
      <c r="S56" s="150"/>
      <c r="T56" s="30">
        <f t="shared" si="2"/>
        <v>0</v>
      </c>
      <c r="U56" s="151" t="str">
        <f t="array" ref="U56">IF(S56="","",T56/S56)</f>
        <v/>
      </c>
      <c r="V56" s="39" t="str">
        <f t="array" ref="V56">IF(C56="","",IF(W56="Forfaitaire",SUMIF(RH!$I$5:$I$13,'Récap général'!C56,RH!$U$5:$U$13),SUMIF(RH!$I$5:$I$13,'Récap général'!C56,RH!$R$5:$R$13)))</f>
        <v/>
      </c>
      <c r="W56" s="29" t="str">
        <f t="array" ref="W56">IF(C56="","",$U$4)</f>
        <v/>
      </c>
      <c r="X56" s="105"/>
      <c r="Y56" s="29" t="str">
        <f t="array" ref="Y56">IF(OR(X56="",V56=""),"",X56-V56)</f>
        <v/>
      </c>
      <c r="Z56" s="113" t="str">
        <f t="array" ref="Z56">IF(OR(Y56="",AB56=""),"",Y56*AB56)</f>
        <v/>
      </c>
      <c r="AA56" s="74" t="str">
        <f t="array" ref="AA56">IF(OR(R56="",V56=""),"",R56/V56)</f>
        <v/>
      </c>
      <c r="AB56" s="29"/>
      <c r="AC56" s="30" t="str">
        <f t="array" ref="AC56">IF(OR(AB56="",AA56=""),"",AB56-AA56)</f>
        <v/>
      </c>
      <c r="AD56" s="110" t="str">
        <f t="array" ref="AD56">IF(OR(AC56="",V56=""),"",AC56*V56)</f>
        <v/>
      </c>
    </row>
    <row r="57" spans="2:30" hidden="1" x14ac:dyDescent="0.3">
      <c r="B57" s="28" t="str">
        <f t="shared" si="0"/>
        <v>X</v>
      </c>
      <c r="C57" s="77"/>
      <c r="D57" s="29" t="str">
        <f t="array" ref="D57">IF(C57="","",VLOOKUP(C57,RH!$I$5:$K$13,2,FALSE))</f>
        <v/>
      </c>
      <c r="E57" s="29" t="str">
        <f t="array" ref="E57">IF(C57="","",VLOOKUP(C57,RH!$I$5:$K$13,3,FALSE))</f>
        <v/>
      </c>
      <c r="F57" s="29" t="str">
        <f t="array" ref="F57">IF(D57="","",D57&amp;" "&amp;E57)</f>
        <v/>
      </c>
      <c r="G57" s="29" t="str">
        <f t="array" ref="G57">IF(C57="","",VLOOKUP(C57,RH!$I$5:$Y$13,17,FALSE))</f>
        <v/>
      </c>
      <c r="H57" s="30" t="str">
        <f t="array" ref="H57">IF(C57="","",SUMIF(RH!$I$5:$I$13,'Récap général'!C57,RH!$Q$5:$Q$13))</f>
        <v/>
      </c>
      <c r="I57" s="29"/>
      <c r="J57" s="29"/>
      <c r="K57" s="29" t="str">
        <f t="array" ref="K57">IF(C57="","",SUMIF(Tableau4[colonne5],'Récap général'!C57,Tableau4[Montant]))</f>
        <v/>
      </c>
      <c r="L57" s="30" t="str">
        <f t="array" ref="L57">IF(F57="","",SUMIF(Tableau3[Nom, prénom],'Récap général'!F57,Tableau3[Montant]))</f>
        <v/>
      </c>
      <c r="M57" s="29"/>
      <c r="N57" s="29"/>
      <c r="O57" s="29"/>
      <c r="P57" s="29"/>
      <c r="Q57" s="163"/>
      <c r="R57" s="74">
        <f t="shared" si="3"/>
        <v>0</v>
      </c>
      <c r="S57" s="150"/>
      <c r="T57" s="30">
        <f t="shared" si="2"/>
        <v>0</v>
      </c>
      <c r="U57" s="151" t="str">
        <f t="array" ref="U57">IF(S57="","",T57/S57)</f>
        <v/>
      </c>
      <c r="V57" s="39" t="str">
        <f t="array" ref="V57">IF(C57="","",IF(W57="Forfaitaire",SUMIF(RH!$I$5:$I$13,'Récap général'!C57,RH!$U$5:$U$13),SUMIF(RH!$I$5:$I$13,'Récap général'!C57,RH!$R$5:$R$13)))</f>
        <v/>
      </c>
      <c r="W57" s="29" t="str">
        <f t="array" ref="W57">IF(C57="","",$U$4)</f>
        <v/>
      </c>
      <c r="X57" s="105"/>
      <c r="Y57" s="29" t="str">
        <f t="array" ref="Y57">IF(OR(X57="",V57=""),"",X57-V57)</f>
        <v/>
      </c>
      <c r="Z57" s="113" t="str">
        <f t="array" ref="Z57">IF(OR(Y57="",AB57=""),"",Y57*AB57)</f>
        <v/>
      </c>
      <c r="AA57" s="74" t="str">
        <f t="array" ref="AA57">IF(OR(R57="",V57=""),"",R57/V57)</f>
        <v/>
      </c>
      <c r="AB57" s="29"/>
      <c r="AC57" s="30" t="str">
        <f t="array" ref="AC57">IF(OR(AB57="",AA57=""),"",AB57-AA57)</f>
        <v/>
      </c>
      <c r="AD57" s="110" t="str">
        <f t="array" ref="AD57">IF(OR(AC57="",V57=""),"",AC57*V57)</f>
        <v/>
      </c>
    </row>
    <row r="58" spans="2:30" hidden="1" x14ac:dyDescent="0.3">
      <c r="B58" s="28" t="str">
        <f t="shared" si="0"/>
        <v>X</v>
      </c>
      <c r="C58" s="77"/>
      <c r="D58" s="29" t="str">
        <f t="array" ref="D58">IF(C58="","",VLOOKUP(C58,RH!$I$5:$K$13,2,FALSE))</f>
        <v/>
      </c>
      <c r="E58" s="29" t="str">
        <f t="array" ref="E58">IF(C58="","",VLOOKUP(C58,RH!$I$5:$K$13,3,FALSE))</f>
        <v/>
      </c>
      <c r="F58" s="29" t="str">
        <f t="array" ref="F58">IF(D58="","",D58&amp;" "&amp;E58)</f>
        <v/>
      </c>
      <c r="G58" s="29" t="str">
        <f t="array" ref="G58">IF(C58="","",VLOOKUP(C58,RH!$I$5:$Y$13,17,FALSE))</f>
        <v/>
      </c>
      <c r="H58" s="30" t="str">
        <f t="array" ref="H58">IF(C58="","",SUMIF(RH!$I$5:$I$13,'Récap général'!C58,RH!$Q$5:$Q$13))</f>
        <v/>
      </c>
      <c r="I58" s="29"/>
      <c r="J58" s="29"/>
      <c r="K58" s="29" t="str">
        <f t="array" ref="K58">IF(C58="","",SUMIF(Tableau4[colonne5],'Récap général'!C58,Tableau4[Montant]))</f>
        <v/>
      </c>
      <c r="L58" s="30" t="str">
        <f t="array" ref="L58">IF(F58="","",SUMIF(Tableau3[Nom, prénom],'Récap général'!F58,Tableau3[Montant]))</f>
        <v/>
      </c>
      <c r="M58" s="29"/>
      <c r="N58" s="29"/>
      <c r="O58" s="29"/>
      <c r="P58" s="29"/>
      <c r="Q58" s="163"/>
      <c r="R58" s="74">
        <f t="shared" si="3"/>
        <v>0</v>
      </c>
      <c r="S58" s="150"/>
      <c r="T58" s="30">
        <f t="shared" si="2"/>
        <v>0</v>
      </c>
      <c r="U58" s="151" t="str">
        <f t="array" ref="U58">IF(S58="","",T58/S58)</f>
        <v/>
      </c>
      <c r="V58" s="39" t="str">
        <f t="array" ref="V58">IF(C58="","",IF(W58="Forfaitaire",SUMIF(RH!$I$5:$I$13,'Récap général'!C58,RH!$U$5:$U$13),SUMIF(RH!$I$5:$I$13,'Récap général'!C58,RH!$R$5:$R$13)))</f>
        <v/>
      </c>
      <c r="W58" s="29" t="str">
        <f t="array" ref="W58">IF(C58="","",$U$4)</f>
        <v/>
      </c>
      <c r="X58" s="105"/>
      <c r="Y58" s="29" t="str">
        <f t="array" ref="Y58">IF(OR(X58="",V58=""),"",X58-V58)</f>
        <v/>
      </c>
      <c r="Z58" s="113" t="str">
        <f t="array" ref="Z58">IF(OR(Y58="",AB58=""),"",Y58*AB58)</f>
        <v/>
      </c>
      <c r="AA58" s="74" t="str">
        <f t="array" ref="AA58">IF(OR(R58="",V58=""),"",R58/V58)</f>
        <v/>
      </c>
      <c r="AB58" s="29"/>
      <c r="AC58" s="30" t="str">
        <f t="array" ref="AC58">IF(OR(AB58="",AA58=""),"",AB58-AA58)</f>
        <v/>
      </c>
      <c r="AD58" s="110" t="str">
        <f t="array" ref="AD58">IF(OR(AC58="",V58=""),"",AC58*V58)</f>
        <v/>
      </c>
    </row>
    <row r="59" spans="2:30" hidden="1" x14ac:dyDescent="0.3">
      <c r="B59" s="28" t="str">
        <f t="shared" si="0"/>
        <v>X</v>
      </c>
      <c r="C59" s="77"/>
      <c r="D59" s="29" t="str">
        <f t="array" ref="D59">IF(C59="","",VLOOKUP(C59,RH!$I$5:$K$13,2,FALSE))</f>
        <v/>
      </c>
      <c r="E59" s="29" t="str">
        <f t="array" ref="E59">IF(C59="","",VLOOKUP(C59,RH!$I$5:$K$13,3,FALSE))</f>
        <v/>
      </c>
      <c r="F59" s="29" t="str">
        <f t="array" ref="F59">IF(D59="","",D59&amp;" "&amp;E59)</f>
        <v/>
      </c>
      <c r="G59" s="29" t="str">
        <f t="array" ref="G59">IF(C59="","",VLOOKUP(C59,RH!$I$5:$Y$13,17,FALSE))</f>
        <v/>
      </c>
      <c r="H59" s="30" t="str">
        <f t="array" ref="H59">IF(C59="","",SUMIF(RH!$I$5:$I$13,'Récap général'!C59,RH!$Q$5:$Q$13))</f>
        <v/>
      </c>
      <c r="I59" s="29"/>
      <c r="J59" s="29"/>
      <c r="K59" s="29" t="str">
        <f t="array" ref="K59">IF(C59="","",SUMIF(Tableau4[colonne5],'Récap général'!C59,Tableau4[Montant]))</f>
        <v/>
      </c>
      <c r="L59" s="30" t="str">
        <f t="array" ref="L59">IF(F59="","",SUMIF(Tableau3[Nom, prénom],'Récap général'!F59,Tableau3[Montant]))</f>
        <v/>
      </c>
      <c r="M59" s="29"/>
      <c r="N59" s="29"/>
      <c r="O59" s="29"/>
      <c r="P59" s="29"/>
      <c r="Q59" s="163"/>
      <c r="R59" s="74">
        <f t="shared" si="3"/>
        <v>0</v>
      </c>
      <c r="S59" s="150"/>
      <c r="T59" s="30">
        <f t="shared" si="2"/>
        <v>0</v>
      </c>
      <c r="U59" s="151" t="str">
        <f t="array" ref="U59">IF(S59="","",T59/S59)</f>
        <v/>
      </c>
      <c r="V59" s="39" t="str">
        <f t="array" ref="V59">IF(C59="","",IF(W59="Forfaitaire",SUMIF(RH!$I$5:$I$13,'Récap général'!C59,RH!$U$5:$U$13),SUMIF(RH!$I$5:$I$13,'Récap général'!C59,RH!$R$5:$R$13)))</f>
        <v/>
      </c>
      <c r="W59" s="29" t="str">
        <f t="array" ref="W59">IF(C59="","",$U$4)</f>
        <v/>
      </c>
      <c r="X59" s="105"/>
      <c r="Y59" s="29" t="str">
        <f t="array" ref="Y59">IF(OR(X59="",V59=""),"",X59-V59)</f>
        <v/>
      </c>
      <c r="Z59" s="113" t="str">
        <f t="array" ref="Z59">IF(OR(Y59="",AB59=""),"",Y59*AB59)</f>
        <v/>
      </c>
      <c r="AA59" s="74" t="str">
        <f t="array" ref="AA59">IF(OR(R59="",V59=""),"",R59/V59)</f>
        <v/>
      </c>
      <c r="AB59" s="29"/>
      <c r="AC59" s="30" t="str">
        <f t="array" ref="AC59">IF(OR(AB59="",AA59=""),"",AB59-AA59)</f>
        <v/>
      </c>
      <c r="AD59" s="110" t="str">
        <f t="array" ref="AD59">IF(OR(AC59="",V59=""),"",AC59*V59)</f>
        <v/>
      </c>
    </row>
    <row r="60" spans="2:30" hidden="1" x14ac:dyDescent="0.3">
      <c r="B60" s="28" t="str">
        <f t="shared" si="0"/>
        <v>X</v>
      </c>
      <c r="C60" s="77"/>
      <c r="D60" s="29" t="str">
        <f t="array" ref="D60">IF(C60="","",VLOOKUP(C60,RH!$I$5:$K$13,2,FALSE))</f>
        <v/>
      </c>
      <c r="E60" s="29" t="str">
        <f t="array" ref="E60">IF(C60="","",VLOOKUP(C60,RH!$I$5:$K$13,3,FALSE))</f>
        <v/>
      </c>
      <c r="F60" s="29" t="str">
        <f t="array" ref="F60">IF(D60="","",D60&amp;" "&amp;E60)</f>
        <v/>
      </c>
      <c r="G60" s="29" t="str">
        <f t="array" ref="G60">IF(C60="","",VLOOKUP(C60,RH!$I$5:$Y$13,17,FALSE))</f>
        <v/>
      </c>
      <c r="H60" s="30" t="str">
        <f t="array" ref="H60">IF(C60="","",SUMIF(RH!$I$5:$I$13,'Récap général'!C60,RH!$Q$5:$Q$13))</f>
        <v/>
      </c>
      <c r="I60" s="29"/>
      <c r="J60" s="29"/>
      <c r="K60" s="29" t="str">
        <f t="array" ref="K60">IF(C60="","",SUMIF(Tableau4[colonne5],'Récap général'!C60,Tableau4[Montant]))</f>
        <v/>
      </c>
      <c r="L60" s="30" t="str">
        <f t="array" ref="L60">IF(F60="","",SUMIF(Tableau3[Nom, prénom],'Récap général'!F60,Tableau3[Montant]))</f>
        <v/>
      </c>
      <c r="M60" s="29"/>
      <c r="N60" s="29"/>
      <c r="O60" s="29"/>
      <c r="P60" s="29"/>
      <c r="Q60" s="163"/>
      <c r="R60" s="74">
        <f t="shared" si="3"/>
        <v>0</v>
      </c>
      <c r="S60" s="150"/>
      <c r="T60" s="30">
        <f t="shared" si="2"/>
        <v>0</v>
      </c>
      <c r="U60" s="151" t="str">
        <f t="array" ref="U60">IF(S60="","",T60/S60)</f>
        <v/>
      </c>
      <c r="V60" s="39" t="str">
        <f t="array" ref="V60">IF(C60="","",IF(W60="Forfaitaire",SUMIF(RH!$I$5:$I$13,'Récap général'!C60,RH!$U$5:$U$13),SUMIF(RH!$I$5:$I$13,'Récap général'!C60,RH!$R$5:$R$13)))</f>
        <v/>
      </c>
      <c r="W60" s="29" t="str">
        <f t="array" ref="W60">IF(C60="","",$U$4)</f>
        <v/>
      </c>
      <c r="X60" s="105"/>
      <c r="Y60" s="29" t="str">
        <f t="array" ref="Y60">IF(OR(X60="",V60=""),"",X60-V60)</f>
        <v/>
      </c>
      <c r="Z60" s="113" t="str">
        <f t="array" ref="Z60">IF(OR(Y60="",AB60=""),"",Y60*AB60)</f>
        <v/>
      </c>
      <c r="AA60" s="74" t="str">
        <f t="array" ref="AA60">IF(OR(R60="",V60=""),"",R60/V60)</f>
        <v/>
      </c>
      <c r="AB60" s="29"/>
      <c r="AC60" s="30" t="str">
        <f t="array" ref="AC60">IF(OR(AB60="",AA60=""),"",AB60-AA60)</f>
        <v/>
      </c>
      <c r="AD60" s="110" t="str">
        <f t="array" ref="AD60">IF(OR(AC60="",V60=""),"",AC60*V60)</f>
        <v/>
      </c>
    </row>
    <row r="61" spans="2:30" hidden="1" x14ac:dyDescent="0.3">
      <c r="B61" s="28" t="str">
        <f t="shared" si="0"/>
        <v>X</v>
      </c>
      <c r="C61" s="77"/>
      <c r="D61" s="29" t="str">
        <f t="array" ref="D61">IF(C61="","",VLOOKUP(C61,RH!$I$5:$K$13,2,FALSE))</f>
        <v/>
      </c>
      <c r="E61" s="29" t="str">
        <f t="array" ref="E61">IF(C61="","",VLOOKUP(C61,RH!$I$5:$K$13,3,FALSE))</f>
        <v/>
      </c>
      <c r="F61" s="29" t="str">
        <f t="array" ref="F61">IF(D61="","",D61&amp;" "&amp;E61)</f>
        <v/>
      </c>
      <c r="G61" s="29" t="str">
        <f t="array" ref="G61">IF(C61="","",VLOOKUP(C61,RH!$I$5:$Y$13,17,FALSE))</f>
        <v/>
      </c>
      <c r="H61" s="30" t="str">
        <f t="array" ref="H61">IF(C61="","",SUMIF(RH!$I$5:$I$13,'Récap général'!C61,RH!$Q$5:$Q$13))</f>
        <v/>
      </c>
      <c r="I61" s="29"/>
      <c r="J61" s="29"/>
      <c r="K61" s="29" t="str">
        <f t="array" ref="K61">IF(C61="","",SUMIF(Tableau4[colonne5],'Récap général'!C61,Tableau4[Montant]))</f>
        <v/>
      </c>
      <c r="L61" s="30" t="str">
        <f t="array" ref="L61">IF(F61="","",SUMIF(Tableau3[Nom, prénom],'Récap général'!F61,Tableau3[Montant]))</f>
        <v/>
      </c>
      <c r="M61" s="29"/>
      <c r="N61" s="29"/>
      <c r="O61" s="29"/>
      <c r="P61" s="29"/>
      <c r="Q61" s="163"/>
      <c r="R61" s="74">
        <f t="shared" si="3"/>
        <v>0</v>
      </c>
      <c r="S61" s="150"/>
      <c r="T61" s="30">
        <f t="shared" si="2"/>
        <v>0</v>
      </c>
      <c r="U61" s="151" t="str">
        <f t="array" ref="U61">IF(S61="","",T61/S61)</f>
        <v/>
      </c>
      <c r="V61" s="39" t="str">
        <f t="array" ref="V61">IF(C61="","",IF(W61="Forfaitaire",SUMIF(RH!$I$5:$I$13,'Récap général'!C61,RH!$U$5:$U$13),SUMIF(RH!$I$5:$I$13,'Récap général'!C61,RH!$R$5:$R$13)))</f>
        <v/>
      </c>
      <c r="W61" s="29" t="str">
        <f t="array" ref="W61">IF(C61="","",$U$4)</f>
        <v/>
      </c>
      <c r="X61" s="105"/>
      <c r="Y61" s="29" t="str">
        <f t="array" ref="Y61">IF(OR(X61="",V61=""),"",X61-V61)</f>
        <v/>
      </c>
      <c r="Z61" s="113" t="str">
        <f t="array" ref="Z61">IF(OR(Y61="",AB61=""),"",Y61*AB61)</f>
        <v/>
      </c>
      <c r="AA61" s="74" t="str">
        <f t="array" ref="AA61">IF(OR(R61="",V61=""),"",R61/V61)</f>
        <v/>
      </c>
      <c r="AB61" s="29"/>
      <c r="AC61" s="30" t="str">
        <f t="array" ref="AC61">IF(OR(AB61="",AA61=""),"",AB61-AA61)</f>
        <v/>
      </c>
      <c r="AD61" s="110" t="str">
        <f t="array" ref="AD61">IF(OR(AC61="",V61=""),"",AC61*V61)</f>
        <v/>
      </c>
    </row>
    <row r="62" spans="2:30" hidden="1" x14ac:dyDescent="0.3">
      <c r="B62" s="28" t="str">
        <f t="shared" si="0"/>
        <v>X</v>
      </c>
      <c r="C62" s="77"/>
      <c r="D62" s="29" t="str">
        <f t="array" ref="D62">IF(C62="","",VLOOKUP(C62,RH!$I$5:$K$13,2,FALSE))</f>
        <v/>
      </c>
      <c r="E62" s="29" t="str">
        <f t="array" ref="E62">IF(C62="","",VLOOKUP(C62,RH!$I$5:$K$13,3,FALSE))</f>
        <v/>
      </c>
      <c r="F62" s="29" t="str">
        <f t="array" ref="F62">IF(D62="","",D62&amp;" "&amp;E62)</f>
        <v/>
      </c>
      <c r="G62" s="29" t="str">
        <f t="array" ref="G62">IF(C62="","",VLOOKUP(C62,RH!$I$5:$Y$13,17,FALSE))</f>
        <v/>
      </c>
      <c r="H62" s="30" t="str">
        <f t="array" ref="H62">IF(C62="","",SUMIF(RH!$I$5:$I$13,'Récap général'!C62,RH!$Q$5:$Q$13))</f>
        <v/>
      </c>
      <c r="I62" s="29"/>
      <c r="J62" s="29"/>
      <c r="K62" s="29" t="str">
        <f t="array" ref="K62">IF(C62="","",SUMIF(Tableau4[colonne5],'Récap général'!C62,Tableau4[Montant]))</f>
        <v/>
      </c>
      <c r="L62" s="30" t="str">
        <f t="array" ref="L62">IF(F62="","",SUMIF(Tableau3[Nom, prénom],'Récap général'!F62,Tableau3[Montant]))</f>
        <v/>
      </c>
      <c r="M62" s="29"/>
      <c r="N62" s="29"/>
      <c r="O62" s="29"/>
      <c r="P62" s="29"/>
      <c r="Q62" s="163"/>
      <c r="R62" s="74">
        <f t="shared" si="3"/>
        <v>0</v>
      </c>
      <c r="S62" s="150"/>
      <c r="T62" s="30">
        <f t="shared" si="2"/>
        <v>0</v>
      </c>
      <c r="U62" s="151" t="str">
        <f t="array" ref="U62">IF(S62="","",T62/S62)</f>
        <v/>
      </c>
      <c r="V62" s="39" t="str">
        <f t="array" ref="V62">IF(C62="","",IF(W62="Forfaitaire",SUMIF(RH!$I$5:$I$13,'Récap général'!C62,RH!$U$5:$U$13),SUMIF(RH!$I$5:$I$13,'Récap général'!C62,RH!$R$5:$R$13)))</f>
        <v/>
      </c>
      <c r="W62" s="29" t="str">
        <f t="array" ref="W62">IF(C62="","",$U$4)</f>
        <v/>
      </c>
      <c r="X62" s="105"/>
      <c r="Y62" s="29" t="str">
        <f t="array" ref="Y62">IF(OR(X62="",V62=""),"",X62-V62)</f>
        <v/>
      </c>
      <c r="Z62" s="113" t="str">
        <f t="array" ref="Z62">IF(OR(Y62="",AB62=""),"",Y62*AB62)</f>
        <v/>
      </c>
      <c r="AA62" s="74" t="str">
        <f t="array" ref="AA62">IF(OR(R62="",V62=""),"",R62/V62)</f>
        <v/>
      </c>
      <c r="AB62" s="29"/>
      <c r="AC62" s="30" t="str">
        <f t="array" ref="AC62">IF(OR(AB62="",AA62=""),"",AB62-AA62)</f>
        <v/>
      </c>
      <c r="AD62" s="110" t="str">
        <f t="array" ref="AD62">IF(OR(AC62="",V62=""),"",AC62*V62)</f>
        <v/>
      </c>
    </row>
    <row r="63" spans="2:30" hidden="1" x14ac:dyDescent="0.3">
      <c r="B63" s="28" t="str">
        <f t="shared" si="0"/>
        <v>X</v>
      </c>
      <c r="C63" s="77"/>
      <c r="D63" s="29" t="str">
        <f t="array" ref="D63">IF(C63="","",VLOOKUP(C63,RH!$I$5:$K$13,2,FALSE))</f>
        <v/>
      </c>
      <c r="E63" s="29" t="str">
        <f t="array" ref="E63">IF(C63="","",VLOOKUP(C63,RH!$I$5:$K$13,3,FALSE))</f>
        <v/>
      </c>
      <c r="F63" s="29" t="str">
        <f t="array" ref="F63">IF(D63="","",D63&amp;" "&amp;E63)</f>
        <v/>
      </c>
      <c r="G63" s="29" t="str">
        <f t="array" ref="G63">IF(C63="","",VLOOKUP(C63,RH!$I$5:$Y$13,17,FALSE))</f>
        <v/>
      </c>
      <c r="H63" s="30" t="str">
        <f t="array" ref="H63">IF(C63="","",SUMIF(RH!$I$5:$I$13,'Récap général'!C63,RH!$Q$5:$Q$13))</f>
        <v/>
      </c>
      <c r="I63" s="29"/>
      <c r="J63" s="29"/>
      <c r="K63" s="29" t="str">
        <f t="array" ref="K63">IF(C63="","",SUMIF(Tableau4[colonne5],'Récap général'!C63,Tableau4[Montant]))</f>
        <v/>
      </c>
      <c r="L63" s="30" t="str">
        <f t="array" ref="L63">IF(F63="","",SUMIF(Tableau3[Nom, prénom],'Récap général'!F63,Tableau3[Montant]))</f>
        <v/>
      </c>
      <c r="M63" s="29"/>
      <c r="N63" s="29"/>
      <c r="O63" s="29"/>
      <c r="P63" s="29"/>
      <c r="Q63" s="163"/>
      <c r="R63" s="74">
        <f t="shared" si="3"/>
        <v>0</v>
      </c>
      <c r="S63" s="150"/>
      <c r="T63" s="30">
        <f t="shared" si="2"/>
        <v>0</v>
      </c>
      <c r="U63" s="151" t="str">
        <f t="array" ref="U63">IF(S63="","",T63/S63)</f>
        <v/>
      </c>
      <c r="V63" s="39" t="str">
        <f t="array" ref="V63">IF(C63="","",IF(W63="Forfaitaire",SUMIF(RH!$I$5:$I$13,'Récap général'!C63,RH!$U$5:$U$13),SUMIF(RH!$I$5:$I$13,'Récap général'!C63,RH!$R$5:$R$13)))</f>
        <v/>
      </c>
      <c r="W63" s="29" t="str">
        <f t="array" ref="W63">IF(C63="","",$U$4)</f>
        <v/>
      </c>
      <c r="X63" s="105"/>
      <c r="Y63" s="29" t="str">
        <f t="array" ref="Y63">IF(OR(X63="",V63=""),"",X63-V63)</f>
        <v/>
      </c>
      <c r="Z63" s="113" t="str">
        <f t="array" ref="Z63">IF(OR(Y63="",AB63=""),"",Y63*AB63)</f>
        <v/>
      </c>
      <c r="AA63" s="74" t="str">
        <f t="array" ref="AA63">IF(OR(R63="",V63=""),"",R63/V63)</f>
        <v/>
      </c>
      <c r="AB63" s="29"/>
      <c r="AC63" s="30" t="str">
        <f t="array" ref="AC63">IF(OR(AB63="",AA63=""),"",AB63-AA63)</f>
        <v/>
      </c>
      <c r="AD63" s="110" t="str">
        <f t="array" ref="AD63">IF(OR(AC63="",V63=""),"",AC63*V63)</f>
        <v/>
      </c>
    </row>
    <row r="64" spans="2:30" hidden="1" x14ac:dyDescent="0.3">
      <c r="B64" s="28" t="str">
        <f t="shared" si="0"/>
        <v>X</v>
      </c>
      <c r="C64" s="77"/>
      <c r="D64" s="29" t="str">
        <f t="array" ref="D64">IF(C64="","",VLOOKUP(C64,RH!$I$5:$K$13,2,FALSE))</f>
        <v/>
      </c>
      <c r="E64" s="29" t="str">
        <f t="array" ref="E64">IF(C64="","",VLOOKUP(C64,RH!$I$5:$K$13,3,FALSE))</f>
        <v/>
      </c>
      <c r="F64" s="29" t="str">
        <f t="array" ref="F64">IF(D64="","",D64&amp;" "&amp;E64)</f>
        <v/>
      </c>
      <c r="G64" s="29" t="str">
        <f t="array" ref="G64">IF(C64="","",VLOOKUP(C64,RH!$I$5:$Y$13,17,FALSE))</f>
        <v/>
      </c>
      <c r="H64" s="30" t="str">
        <f t="array" ref="H64">IF(C64="","",SUMIF(RH!$I$5:$I$13,'Récap général'!C64,RH!$Q$5:$Q$13))</f>
        <v/>
      </c>
      <c r="I64" s="29"/>
      <c r="J64" s="29"/>
      <c r="K64" s="29" t="str">
        <f t="array" ref="K64">IF(C64="","",SUMIF(Tableau4[colonne5],'Récap général'!C64,Tableau4[Montant]))</f>
        <v/>
      </c>
      <c r="L64" s="30" t="str">
        <f t="array" ref="L64">IF(F64="","",SUMIF(Tableau3[Nom, prénom],'Récap général'!F64,Tableau3[Montant]))</f>
        <v/>
      </c>
      <c r="M64" s="29"/>
      <c r="N64" s="29"/>
      <c r="O64" s="29"/>
      <c r="P64" s="29"/>
      <c r="Q64" s="163"/>
      <c r="R64" s="74">
        <f t="shared" si="3"/>
        <v>0</v>
      </c>
      <c r="S64" s="150"/>
      <c r="T64" s="30">
        <f t="shared" si="2"/>
        <v>0</v>
      </c>
      <c r="U64" s="151" t="str">
        <f t="array" ref="U64">IF(S64="","",T64/S64)</f>
        <v/>
      </c>
      <c r="V64" s="39" t="str">
        <f t="array" ref="V64">IF(C64="","",IF(W64="Forfaitaire",SUMIF(RH!$I$5:$I$13,'Récap général'!C64,RH!$U$5:$U$13),SUMIF(RH!$I$5:$I$13,'Récap général'!C64,RH!$R$5:$R$13)))</f>
        <v/>
      </c>
      <c r="W64" s="29" t="str">
        <f t="array" ref="W64">IF(C64="","",$U$4)</f>
        <v/>
      </c>
      <c r="X64" s="105"/>
      <c r="Y64" s="29" t="str">
        <f t="array" ref="Y64">IF(OR(X64="",V64=""),"",X64-V64)</f>
        <v/>
      </c>
      <c r="Z64" s="113" t="str">
        <f t="array" ref="Z64">IF(OR(Y64="",AB64=""),"",Y64*AB64)</f>
        <v/>
      </c>
      <c r="AA64" s="74" t="str">
        <f t="array" ref="AA64">IF(OR(R64="",V64=""),"",R64/V64)</f>
        <v/>
      </c>
      <c r="AB64" s="29"/>
      <c r="AC64" s="30" t="str">
        <f t="array" ref="AC64">IF(OR(AB64="",AA64=""),"",AB64-AA64)</f>
        <v/>
      </c>
      <c r="AD64" s="110" t="str">
        <f t="array" ref="AD64">IF(OR(AC64="",V64=""),"",AC64*V64)</f>
        <v/>
      </c>
    </row>
    <row r="65" spans="2:30" hidden="1" x14ac:dyDescent="0.3">
      <c r="B65" s="28" t="str">
        <f t="shared" si="0"/>
        <v>X</v>
      </c>
      <c r="C65" s="77"/>
      <c r="D65" s="29" t="str">
        <f t="array" ref="D65">IF(C65="","",VLOOKUP(C65,RH!$I$5:$K$13,2,FALSE))</f>
        <v/>
      </c>
      <c r="E65" s="29" t="str">
        <f t="array" ref="E65">IF(C65="","",VLOOKUP(C65,RH!$I$5:$K$13,3,FALSE))</f>
        <v/>
      </c>
      <c r="F65" s="29" t="str">
        <f t="array" ref="F65">IF(D65="","",D65&amp;" "&amp;E65)</f>
        <v/>
      </c>
      <c r="G65" s="29" t="str">
        <f t="array" ref="G65">IF(C65="","",VLOOKUP(C65,RH!$I$5:$Y$13,17,FALSE))</f>
        <v/>
      </c>
      <c r="H65" s="30" t="str">
        <f t="array" ref="H65">IF(C65="","",SUMIF(RH!$I$5:$I$13,'Récap général'!C65,RH!$Q$5:$Q$13))</f>
        <v/>
      </c>
      <c r="I65" s="29"/>
      <c r="J65" s="29"/>
      <c r="K65" s="29" t="str">
        <f t="array" ref="K65">IF(C65="","",SUMIF(Tableau4[colonne5],'Récap général'!C65,Tableau4[Montant]))</f>
        <v/>
      </c>
      <c r="L65" s="30" t="str">
        <f t="array" ref="L65">IF(F65="","",SUMIF(Tableau3[Nom, prénom],'Récap général'!F65,Tableau3[Montant]))</f>
        <v/>
      </c>
      <c r="M65" s="29"/>
      <c r="N65" s="29"/>
      <c r="O65" s="29"/>
      <c r="P65" s="29"/>
      <c r="Q65" s="163"/>
      <c r="R65" s="74">
        <f t="shared" si="3"/>
        <v>0</v>
      </c>
      <c r="S65" s="150"/>
      <c r="T65" s="30">
        <f t="shared" si="2"/>
        <v>0</v>
      </c>
      <c r="U65" s="151" t="str">
        <f t="array" ref="U65">IF(S65="","",T65/S65)</f>
        <v/>
      </c>
      <c r="V65" s="39" t="str">
        <f t="array" ref="V65">IF(C65="","",IF(W65="Forfaitaire",SUMIF(RH!$I$5:$I$13,'Récap général'!C65,RH!$U$5:$U$13),SUMIF(RH!$I$5:$I$13,'Récap général'!C65,RH!$R$5:$R$13)))</f>
        <v/>
      </c>
      <c r="W65" s="29" t="str">
        <f t="array" ref="W65">IF(C65="","",$U$4)</f>
        <v/>
      </c>
      <c r="X65" s="105"/>
      <c r="Y65" s="29" t="str">
        <f t="array" ref="Y65">IF(OR(X65="",V65=""),"",X65-V65)</f>
        <v/>
      </c>
      <c r="Z65" s="113" t="str">
        <f t="array" ref="Z65">IF(OR(Y65="",AB65=""),"",Y65*AB65)</f>
        <v/>
      </c>
      <c r="AA65" s="74" t="str">
        <f t="array" ref="AA65">IF(OR(R65="",V65=""),"",R65/V65)</f>
        <v/>
      </c>
      <c r="AB65" s="29"/>
      <c r="AC65" s="30" t="str">
        <f t="array" ref="AC65">IF(OR(AB65="",AA65=""),"",AB65-AA65)</f>
        <v/>
      </c>
      <c r="AD65" s="110" t="str">
        <f t="array" ref="AD65">IF(OR(AC65="",V65=""),"",AC65*V65)</f>
        <v/>
      </c>
    </row>
    <row r="66" spans="2:30" hidden="1" x14ac:dyDescent="0.3">
      <c r="B66" s="28" t="str">
        <f t="shared" si="0"/>
        <v>X</v>
      </c>
      <c r="C66" s="77"/>
      <c r="D66" s="29" t="str">
        <f t="array" ref="D66">IF(C66="","",VLOOKUP(C66,RH!$I$5:$K$13,2,FALSE))</f>
        <v/>
      </c>
      <c r="E66" s="29" t="str">
        <f t="array" ref="E66">IF(C66="","",VLOOKUP(C66,RH!$I$5:$K$13,3,FALSE))</f>
        <v/>
      </c>
      <c r="F66" s="29" t="str">
        <f t="array" ref="F66">IF(D66="","",D66&amp;" "&amp;E66)</f>
        <v/>
      </c>
      <c r="G66" s="29" t="str">
        <f t="array" ref="G66">IF(C66="","",VLOOKUP(C66,RH!$I$5:$Y$13,17,FALSE))</f>
        <v/>
      </c>
      <c r="H66" s="30" t="str">
        <f t="array" ref="H66">IF(C66="","",SUMIF(RH!$I$5:$I$13,'Récap général'!C66,RH!$Q$5:$Q$13))</f>
        <v/>
      </c>
      <c r="I66" s="29"/>
      <c r="J66" s="29"/>
      <c r="K66" s="29" t="str">
        <f t="array" ref="K66">IF(C66="","",SUMIF(Tableau4[colonne5],'Récap général'!C66,Tableau4[Montant]))</f>
        <v/>
      </c>
      <c r="L66" s="30" t="str">
        <f t="array" ref="L66">IF(F66="","",SUMIF(Tableau3[Nom, prénom],'Récap général'!F66,Tableau3[Montant]))</f>
        <v/>
      </c>
      <c r="M66" s="29"/>
      <c r="N66" s="29"/>
      <c r="O66" s="29"/>
      <c r="P66" s="29"/>
      <c r="Q66" s="163"/>
      <c r="R66" s="74">
        <f t="shared" si="3"/>
        <v>0</v>
      </c>
      <c r="S66" s="150"/>
      <c r="T66" s="30">
        <f t="shared" si="2"/>
        <v>0</v>
      </c>
      <c r="U66" s="151" t="str">
        <f t="array" ref="U66">IF(S66="","",T66/S66)</f>
        <v/>
      </c>
      <c r="V66" s="39" t="str">
        <f t="array" ref="V66">IF(C66="","",IF(W66="Forfaitaire",SUMIF(RH!$I$5:$I$13,'Récap général'!C66,RH!$U$5:$U$13),SUMIF(RH!$I$5:$I$13,'Récap général'!C66,RH!$R$5:$R$13)))</f>
        <v/>
      </c>
      <c r="W66" s="29" t="str">
        <f t="array" ref="W66">IF(C66="","",$U$4)</f>
        <v/>
      </c>
      <c r="X66" s="105"/>
      <c r="Y66" s="29" t="str">
        <f t="array" ref="Y66">IF(OR(X66="",V66=""),"",X66-V66)</f>
        <v/>
      </c>
      <c r="Z66" s="113" t="str">
        <f t="array" ref="Z66">IF(OR(Y66="",AB66=""),"",Y66*AB66)</f>
        <v/>
      </c>
      <c r="AA66" s="74" t="str">
        <f t="array" ref="AA66">IF(OR(R66="",V66=""),"",R66/V66)</f>
        <v/>
      </c>
      <c r="AB66" s="29"/>
      <c r="AC66" s="30" t="str">
        <f t="array" ref="AC66">IF(OR(AB66="",AA66=""),"",AB66-AA66)</f>
        <v/>
      </c>
      <c r="AD66" s="110" t="str">
        <f t="array" ref="AD66">IF(OR(AC66="",V66=""),"",AC66*V66)</f>
        <v/>
      </c>
    </row>
    <row r="67" spans="2:30" hidden="1" x14ac:dyDescent="0.3">
      <c r="B67" s="28" t="str">
        <f t="shared" si="0"/>
        <v>X</v>
      </c>
      <c r="C67" s="77"/>
      <c r="D67" s="29" t="str">
        <f t="array" ref="D67">IF(C67="","",VLOOKUP(C67,RH!$I$5:$K$13,2,FALSE))</f>
        <v/>
      </c>
      <c r="E67" s="29" t="str">
        <f t="array" ref="E67">IF(C67="","",VLOOKUP(C67,RH!$I$5:$K$13,3,FALSE))</f>
        <v/>
      </c>
      <c r="F67" s="29" t="str">
        <f t="array" ref="F67">IF(D67="","",D67&amp;" "&amp;E67)</f>
        <v/>
      </c>
      <c r="G67" s="29" t="str">
        <f t="array" ref="G67">IF(C67="","",VLOOKUP(C67,RH!$I$5:$Y$13,17,FALSE))</f>
        <v/>
      </c>
      <c r="H67" s="30" t="str">
        <f t="array" ref="H67">IF(C67="","",SUMIF(RH!$I$5:$I$13,'Récap général'!C67,RH!$Q$5:$Q$13))</f>
        <v/>
      </c>
      <c r="I67" s="29"/>
      <c r="J67" s="29"/>
      <c r="K67" s="29" t="str">
        <f t="array" ref="K67">IF(C67="","",SUMIF(Tableau4[colonne5],'Récap général'!C67,Tableau4[Montant]))</f>
        <v/>
      </c>
      <c r="L67" s="30" t="str">
        <f t="array" ref="L67">IF(F67="","",SUMIF(Tableau3[Nom, prénom],'Récap général'!F67,Tableau3[Montant]))</f>
        <v/>
      </c>
      <c r="M67" s="29"/>
      <c r="N67" s="29"/>
      <c r="O67" s="29"/>
      <c r="P67" s="29"/>
      <c r="Q67" s="163"/>
      <c r="R67" s="74">
        <f t="shared" si="3"/>
        <v>0</v>
      </c>
      <c r="S67" s="150"/>
      <c r="T67" s="30">
        <f t="shared" si="2"/>
        <v>0</v>
      </c>
      <c r="U67" s="151" t="str">
        <f t="array" ref="U67">IF(S67="","",T67/S67)</f>
        <v/>
      </c>
      <c r="V67" s="39" t="str">
        <f t="array" ref="V67">IF(C67="","",IF(W67="Forfaitaire",SUMIF(RH!$I$5:$I$13,'Récap général'!C67,RH!$U$5:$U$13),SUMIF(RH!$I$5:$I$13,'Récap général'!C67,RH!$R$5:$R$13)))</f>
        <v/>
      </c>
      <c r="W67" s="29" t="str">
        <f t="array" ref="W67">IF(C67="","",$U$4)</f>
        <v/>
      </c>
      <c r="X67" s="105"/>
      <c r="Y67" s="29" t="str">
        <f t="array" ref="Y67">IF(OR(X67="",V67=""),"",X67-V67)</f>
        <v/>
      </c>
      <c r="Z67" s="113" t="str">
        <f t="array" ref="Z67">IF(OR(Y67="",AB67=""),"",Y67*AB67)</f>
        <v/>
      </c>
      <c r="AA67" s="74" t="str">
        <f t="array" ref="AA67">IF(OR(R67="",V67=""),"",R67/V67)</f>
        <v/>
      </c>
      <c r="AB67" s="29"/>
      <c r="AC67" s="30" t="str">
        <f t="array" ref="AC67">IF(OR(AB67="",AA67=""),"",AB67-AA67)</f>
        <v/>
      </c>
      <c r="AD67" s="110" t="str">
        <f t="array" ref="AD67">IF(OR(AC67="",V67=""),"",AC67*V67)</f>
        <v/>
      </c>
    </row>
    <row r="68" spans="2:30" hidden="1" x14ac:dyDescent="0.3">
      <c r="B68" s="28" t="str">
        <f t="shared" si="0"/>
        <v>X</v>
      </c>
      <c r="C68" s="77"/>
      <c r="D68" s="29" t="str">
        <f t="array" ref="D68">IF(C68="","",VLOOKUP(C68,RH!$I$5:$K$13,2,FALSE))</f>
        <v/>
      </c>
      <c r="E68" s="29" t="str">
        <f t="array" ref="E68">IF(C68="","",VLOOKUP(C68,RH!$I$5:$K$13,3,FALSE))</f>
        <v/>
      </c>
      <c r="F68" s="29" t="str">
        <f t="array" ref="F68">IF(D68="","",D68&amp;" "&amp;E68)</f>
        <v/>
      </c>
      <c r="G68" s="29" t="str">
        <f t="array" ref="G68">IF(C68="","",VLOOKUP(C68,RH!$I$5:$Y$13,17,FALSE))</f>
        <v/>
      </c>
      <c r="H68" s="30" t="str">
        <f t="array" ref="H68">IF(C68="","",SUMIF(RH!$I$5:$I$13,'Récap général'!C68,RH!$Q$5:$Q$13))</f>
        <v/>
      </c>
      <c r="I68" s="29"/>
      <c r="J68" s="29"/>
      <c r="K68" s="29" t="str">
        <f t="array" ref="K68">IF(C68="","",SUMIF(Tableau4[colonne5],'Récap général'!C68,Tableau4[Montant]))</f>
        <v/>
      </c>
      <c r="L68" s="30" t="str">
        <f t="array" ref="L68">IF(F68="","",SUMIF(Tableau3[Nom, prénom],'Récap général'!F68,Tableau3[Montant]))</f>
        <v/>
      </c>
      <c r="M68" s="29"/>
      <c r="N68" s="29"/>
      <c r="O68" s="29"/>
      <c r="P68" s="29"/>
      <c r="Q68" s="163"/>
      <c r="R68" s="74">
        <f t="shared" si="3"/>
        <v>0</v>
      </c>
      <c r="S68" s="150"/>
      <c r="T68" s="30">
        <f t="shared" si="2"/>
        <v>0</v>
      </c>
      <c r="U68" s="151" t="str">
        <f t="array" ref="U68">IF(S68="","",T68/S68)</f>
        <v/>
      </c>
      <c r="V68" s="39" t="str">
        <f t="array" ref="V68">IF(C68="","",IF(W68="Forfaitaire",SUMIF(RH!$I$5:$I$13,'Récap général'!C68,RH!$U$5:$U$13),SUMIF(RH!$I$5:$I$13,'Récap général'!C68,RH!$R$5:$R$13)))</f>
        <v/>
      </c>
      <c r="W68" s="29" t="str">
        <f t="array" ref="W68">IF(C68="","",$U$4)</f>
        <v/>
      </c>
      <c r="X68" s="105"/>
      <c r="Y68" s="29" t="str">
        <f t="array" ref="Y68">IF(OR(X68="",V68=""),"",X68-V68)</f>
        <v/>
      </c>
      <c r="Z68" s="113" t="str">
        <f t="array" ref="Z68">IF(OR(Y68="",AB68=""),"",Y68*AB68)</f>
        <v/>
      </c>
      <c r="AA68" s="74" t="str">
        <f t="array" ref="AA68">IF(OR(R68="",V68=""),"",R68/V68)</f>
        <v/>
      </c>
      <c r="AB68" s="29"/>
      <c r="AC68" s="30" t="str">
        <f t="array" ref="AC68">IF(OR(AB68="",AA68=""),"",AB68-AA68)</f>
        <v/>
      </c>
      <c r="AD68" s="110" t="str">
        <f t="array" ref="AD68">IF(OR(AC68="",V68=""),"",AC68*V68)</f>
        <v/>
      </c>
    </row>
    <row r="69" spans="2:30" hidden="1" x14ac:dyDescent="0.3">
      <c r="B69" s="28" t="str">
        <f t="shared" si="0"/>
        <v>X</v>
      </c>
      <c r="C69" s="77"/>
      <c r="D69" s="29" t="str">
        <f t="array" ref="D69">IF(C69="","",VLOOKUP(C69,RH!$I$5:$K$13,2,FALSE))</f>
        <v/>
      </c>
      <c r="E69" s="29" t="str">
        <f t="array" ref="E69">IF(C69="","",VLOOKUP(C69,RH!$I$5:$K$13,3,FALSE))</f>
        <v/>
      </c>
      <c r="F69" s="29" t="str">
        <f t="array" ref="F69">IF(D69="","",D69&amp;" "&amp;E69)</f>
        <v/>
      </c>
      <c r="G69" s="29" t="str">
        <f t="array" ref="G69">IF(C69="","",VLOOKUP(C69,RH!$I$5:$Y$13,17,FALSE))</f>
        <v/>
      </c>
      <c r="H69" s="30" t="str">
        <f t="array" ref="H69">IF(C69="","",SUMIF(RH!$I$5:$I$13,'Récap général'!C69,RH!$Q$5:$Q$13))</f>
        <v/>
      </c>
      <c r="I69" s="29"/>
      <c r="J69" s="29"/>
      <c r="K69" s="29" t="str">
        <f t="array" ref="K69">IF(C69="","",SUMIF(Tableau4[colonne5],'Récap général'!C69,Tableau4[Montant]))</f>
        <v/>
      </c>
      <c r="L69" s="30" t="str">
        <f t="array" ref="L69">IF(F69="","",SUMIF(Tableau3[Nom, prénom],'Récap général'!F69,Tableau3[Montant]))</f>
        <v/>
      </c>
      <c r="M69" s="29"/>
      <c r="N69" s="29"/>
      <c r="O69" s="29"/>
      <c r="P69" s="29"/>
      <c r="Q69" s="163"/>
      <c r="R69" s="74">
        <f t="shared" si="3"/>
        <v>0</v>
      </c>
      <c r="S69" s="150"/>
      <c r="T69" s="30">
        <f t="shared" si="2"/>
        <v>0</v>
      </c>
      <c r="U69" s="151" t="str">
        <f t="array" ref="U69">IF(S69="","",T69/S69)</f>
        <v/>
      </c>
      <c r="V69" s="39" t="str">
        <f t="array" ref="V69">IF(C69="","",IF(W69="Forfaitaire",SUMIF(RH!$I$5:$I$13,'Récap général'!C69,RH!$U$5:$U$13),SUMIF(RH!$I$5:$I$13,'Récap général'!C69,RH!$R$5:$R$13)))</f>
        <v/>
      </c>
      <c r="W69" s="29" t="str">
        <f t="array" ref="W69">IF(C69="","",$U$4)</f>
        <v/>
      </c>
      <c r="X69" s="105"/>
      <c r="Y69" s="29" t="str">
        <f t="array" ref="Y69">IF(OR(X69="",V69=""),"",X69-V69)</f>
        <v/>
      </c>
      <c r="Z69" s="113" t="str">
        <f t="array" ref="Z69">IF(OR(Y69="",AB69=""),"",Y69*AB69)</f>
        <v/>
      </c>
      <c r="AA69" s="74" t="str">
        <f t="array" ref="AA69">IF(OR(R69="",V69=""),"",R69/V69)</f>
        <v/>
      </c>
      <c r="AB69" s="29"/>
      <c r="AC69" s="30" t="str">
        <f t="array" ref="AC69">IF(OR(AB69="",AA69=""),"",AB69-AA69)</f>
        <v/>
      </c>
      <c r="AD69" s="110" t="str">
        <f t="array" ref="AD69">IF(OR(AC69="",V69=""),"",AC69*V69)</f>
        <v/>
      </c>
    </row>
    <row r="70" spans="2:30" hidden="1" x14ac:dyDescent="0.3">
      <c r="B70" s="28" t="str">
        <f t="shared" si="0"/>
        <v>X</v>
      </c>
      <c r="C70" s="77"/>
      <c r="D70" s="29" t="str">
        <f t="array" ref="D70">IF(C70="","",VLOOKUP(C70,RH!$I$5:$K$13,2,FALSE))</f>
        <v/>
      </c>
      <c r="E70" s="29" t="str">
        <f t="array" ref="E70">IF(C70="","",VLOOKUP(C70,RH!$I$5:$K$13,3,FALSE))</f>
        <v/>
      </c>
      <c r="F70" s="29" t="str">
        <f t="array" ref="F70">IF(D70="","",D70&amp;" "&amp;E70)</f>
        <v/>
      </c>
      <c r="G70" s="29" t="str">
        <f t="array" ref="G70">IF(C70="","",VLOOKUP(C70,RH!$I$5:$Y$13,17,FALSE))</f>
        <v/>
      </c>
      <c r="H70" s="30" t="str">
        <f t="array" ref="H70">IF(C70="","",SUMIF(RH!$I$5:$I$13,'Récap général'!C70,RH!$Q$5:$Q$13))</f>
        <v/>
      </c>
      <c r="I70" s="29"/>
      <c r="J70" s="29"/>
      <c r="K70" s="29" t="str">
        <f t="array" ref="K70">IF(C70="","",SUMIF(Tableau4[colonne5],'Récap général'!C70,Tableau4[Montant]))</f>
        <v/>
      </c>
      <c r="L70" s="30" t="str">
        <f t="array" ref="L70">IF(F70="","",SUMIF(Tableau3[Nom, prénom],'Récap général'!F70,Tableau3[Montant]))</f>
        <v/>
      </c>
      <c r="M70" s="29"/>
      <c r="N70" s="29"/>
      <c r="O70" s="29"/>
      <c r="P70" s="29"/>
      <c r="Q70" s="163"/>
      <c r="R70" s="74">
        <f t="shared" si="3"/>
        <v>0</v>
      </c>
      <c r="S70" s="150"/>
      <c r="T70" s="30">
        <f t="shared" si="2"/>
        <v>0</v>
      </c>
      <c r="U70" s="151" t="str">
        <f t="array" ref="U70">IF(S70="","",T70/S70)</f>
        <v/>
      </c>
      <c r="V70" s="39" t="str">
        <f t="array" ref="V70">IF(C70="","",IF(W70="Forfaitaire",SUMIF(RH!$I$5:$I$13,'Récap général'!C70,RH!$U$5:$U$13),SUMIF(RH!$I$5:$I$13,'Récap général'!C70,RH!$R$5:$R$13)))</f>
        <v/>
      </c>
      <c r="W70" s="29" t="str">
        <f t="array" ref="W70">IF(C70="","",$U$4)</f>
        <v/>
      </c>
      <c r="X70" s="105"/>
      <c r="Y70" s="29" t="str">
        <f t="array" ref="Y70">IF(OR(X70="",V70=""),"",X70-V70)</f>
        <v/>
      </c>
      <c r="Z70" s="113" t="str">
        <f t="array" ref="Z70">IF(OR(Y70="",AB70=""),"",Y70*AB70)</f>
        <v/>
      </c>
      <c r="AA70" s="74" t="str">
        <f t="array" ref="AA70">IF(OR(R70="",V70=""),"",R70/V70)</f>
        <v/>
      </c>
      <c r="AB70" s="29"/>
      <c r="AC70" s="30" t="str">
        <f t="array" ref="AC70">IF(OR(AB70="",AA70=""),"",AB70-AA70)</f>
        <v/>
      </c>
      <c r="AD70" s="110" t="str">
        <f t="array" ref="AD70">IF(OR(AC70="",V70=""),"",AC70*V70)</f>
        <v/>
      </c>
    </row>
    <row r="71" spans="2:30" hidden="1" x14ac:dyDescent="0.3">
      <c r="B71" s="28" t="str">
        <f t="shared" si="0"/>
        <v>X</v>
      </c>
      <c r="C71" s="77"/>
      <c r="D71" s="29" t="str">
        <f t="array" ref="D71">IF(C71="","",VLOOKUP(C71,RH!$I$5:$K$13,2,FALSE))</f>
        <v/>
      </c>
      <c r="E71" s="29" t="str">
        <f t="array" ref="E71">IF(C71="","",VLOOKUP(C71,RH!$I$5:$K$13,3,FALSE))</f>
        <v/>
      </c>
      <c r="F71" s="29" t="str">
        <f t="array" ref="F71">IF(D71="","",D71&amp;" "&amp;E71)</f>
        <v/>
      </c>
      <c r="G71" s="29" t="str">
        <f t="array" ref="G71">IF(C71="","",VLOOKUP(C71,RH!$I$5:$Y$13,17,FALSE))</f>
        <v/>
      </c>
      <c r="H71" s="30" t="str">
        <f t="array" ref="H71">IF(C71="","",SUMIF(RH!$I$5:$I$13,'Récap général'!C71,RH!$Q$5:$Q$13))</f>
        <v/>
      </c>
      <c r="I71" s="29"/>
      <c r="J71" s="29"/>
      <c r="K71" s="29" t="str">
        <f t="array" ref="K71">IF(C71="","",SUMIF(Tableau4[colonne5],'Récap général'!C71,Tableau4[Montant]))</f>
        <v/>
      </c>
      <c r="L71" s="30" t="str">
        <f t="array" ref="L71">IF(F71="","",SUMIF(Tableau3[Nom, prénom],'Récap général'!F71,Tableau3[Montant]))</f>
        <v/>
      </c>
      <c r="M71" s="29"/>
      <c r="N71" s="29"/>
      <c r="O71" s="29"/>
      <c r="P71" s="29"/>
      <c r="Q71" s="163"/>
      <c r="R71" s="74">
        <f t="shared" si="3"/>
        <v>0</v>
      </c>
      <c r="S71" s="150"/>
      <c r="T71" s="30">
        <f t="shared" si="2"/>
        <v>0</v>
      </c>
      <c r="U71" s="151" t="str">
        <f t="array" ref="U71">IF(S71="","",T71/S71)</f>
        <v/>
      </c>
      <c r="V71" s="39" t="str">
        <f t="array" ref="V71">IF(C71="","",IF(W71="Forfaitaire",SUMIF(RH!$I$5:$I$13,'Récap général'!C71,RH!$U$5:$U$13),SUMIF(RH!$I$5:$I$13,'Récap général'!C71,RH!$R$5:$R$13)))</f>
        <v/>
      </c>
      <c r="W71" s="29" t="str">
        <f t="array" ref="W71">IF(C71="","",$U$4)</f>
        <v/>
      </c>
      <c r="X71" s="105"/>
      <c r="Y71" s="29" t="str">
        <f t="array" ref="Y71">IF(OR(X71="",V71=""),"",X71-V71)</f>
        <v/>
      </c>
      <c r="Z71" s="113" t="str">
        <f t="array" ref="Z71">IF(OR(Y71="",AB71=""),"",Y71*AB71)</f>
        <v/>
      </c>
      <c r="AA71" s="74" t="str">
        <f t="array" ref="AA71">IF(OR(R71="",V71=""),"",R71/V71)</f>
        <v/>
      </c>
      <c r="AB71" s="29"/>
      <c r="AC71" s="30" t="str">
        <f t="array" ref="AC71">IF(OR(AB71="",AA71=""),"",AB71-AA71)</f>
        <v/>
      </c>
      <c r="AD71" s="110" t="str">
        <f t="array" ref="AD71">IF(OR(AC71="",V71=""),"",AC71*V71)</f>
        <v/>
      </c>
    </row>
    <row r="72" spans="2:30" hidden="1" x14ac:dyDescent="0.3">
      <c r="B72" s="28" t="str">
        <f t="shared" si="0"/>
        <v>X</v>
      </c>
      <c r="C72" s="77"/>
      <c r="D72" s="29" t="str">
        <f t="array" ref="D72">IF(C72="","",VLOOKUP(C72,RH!$I$5:$K$13,2,FALSE))</f>
        <v/>
      </c>
      <c r="E72" s="29" t="str">
        <f t="array" ref="E72">IF(C72="","",VLOOKUP(C72,RH!$I$5:$K$13,3,FALSE))</f>
        <v/>
      </c>
      <c r="F72" s="29" t="str">
        <f t="array" ref="F72">IF(D72="","",D72&amp;" "&amp;E72)</f>
        <v/>
      </c>
      <c r="G72" s="29" t="str">
        <f t="array" ref="G72">IF(C72="","",VLOOKUP(C72,RH!$I$5:$Y$13,17,FALSE))</f>
        <v/>
      </c>
      <c r="H72" s="30" t="str">
        <f t="array" ref="H72">IF(C72="","",SUMIF(RH!$I$5:$I$13,'Récap général'!C72,RH!$Q$5:$Q$13))</f>
        <v/>
      </c>
      <c r="I72" s="29"/>
      <c r="J72" s="29"/>
      <c r="K72" s="29" t="str">
        <f t="array" ref="K72">IF(C72="","",SUMIF(Tableau4[colonne5],'Récap général'!C72,Tableau4[Montant]))</f>
        <v/>
      </c>
      <c r="L72" s="30" t="str">
        <f t="array" ref="L72">IF(F72="","",SUMIF(Tableau3[Nom, prénom],'Récap général'!F72,Tableau3[Montant]))</f>
        <v/>
      </c>
      <c r="M72" s="29"/>
      <c r="N72" s="29"/>
      <c r="O72" s="29"/>
      <c r="P72" s="29"/>
      <c r="Q72" s="163"/>
      <c r="R72" s="74">
        <f t="shared" si="3"/>
        <v>0</v>
      </c>
      <c r="S72" s="150"/>
      <c r="T72" s="30">
        <f t="shared" si="2"/>
        <v>0</v>
      </c>
      <c r="U72" s="151" t="str">
        <f t="array" ref="U72">IF(S72="","",T72/S72)</f>
        <v/>
      </c>
      <c r="V72" s="39" t="str">
        <f t="array" ref="V72">IF(C72="","",IF(W72="Forfaitaire",SUMIF(RH!$I$5:$I$13,'Récap général'!C72,RH!$U$5:$U$13),SUMIF(RH!$I$5:$I$13,'Récap général'!C72,RH!$R$5:$R$13)))</f>
        <v/>
      </c>
      <c r="W72" s="29" t="str">
        <f t="array" ref="W72">IF(C72="","",$U$4)</f>
        <v/>
      </c>
      <c r="X72" s="105"/>
      <c r="Y72" s="29" t="str">
        <f t="array" ref="Y72">IF(OR(X72="",V72=""),"",X72-V72)</f>
        <v/>
      </c>
      <c r="Z72" s="113" t="str">
        <f t="array" ref="Z72">IF(OR(Y72="",AB72=""),"",Y72*AB72)</f>
        <v/>
      </c>
      <c r="AA72" s="74" t="str">
        <f t="array" ref="AA72">IF(OR(R72="",V72=""),"",R72/V72)</f>
        <v/>
      </c>
      <c r="AB72" s="29"/>
      <c r="AC72" s="30" t="str">
        <f t="array" ref="AC72">IF(OR(AB72="",AA72=""),"",AB72-AA72)</f>
        <v/>
      </c>
      <c r="AD72" s="110" t="str">
        <f t="array" ref="AD72">IF(OR(AC72="",V72=""),"",AC72*V72)</f>
        <v/>
      </c>
    </row>
    <row r="73" spans="2:30" hidden="1" x14ac:dyDescent="0.3">
      <c r="B73" s="28" t="str">
        <f t="shared" si="0"/>
        <v>X</v>
      </c>
      <c r="C73" s="77"/>
      <c r="D73" s="29" t="str">
        <f t="array" ref="D73">IF(C73="","",VLOOKUP(C73,RH!$I$5:$K$13,2,FALSE))</f>
        <v/>
      </c>
      <c r="E73" s="29" t="str">
        <f t="array" ref="E73">IF(C73="","",VLOOKUP(C73,RH!$I$5:$K$13,3,FALSE))</f>
        <v/>
      </c>
      <c r="F73" s="29" t="str">
        <f t="array" ref="F73">IF(D73="","",D73&amp;" "&amp;E73)</f>
        <v/>
      </c>
      <c r="G73" s="29" t="str">
        <f t="array" ref="G73">IF(C73="","",VLOOKUP(C73,RH!$I$5:$Y$13,17,FALSE))</f>
        <v/>
      </c>
      <c r="H73" s="30" t="str">
        <f t="array" ref="H73">IF(C73="","",SUMIF(RH!$I$5:$I$13,'Récap général'!C73,RH!$Q$5:$Q$13))</f>
        <v/>
      </c>
      <c r="I73" s="29"/>
      <c r="J73" s="29"/>
      <c r="K73" s="29" t="str">
        <f t="array" ref="K73">IF(C73="","",SUMIF(Tableau4[colonne5],'Récap général'!C73,Tableau4[Montant]))</f>
        <v/>
      </c>
      <c r="L73" s="30" t="str">
        <f t="array" ref="L73">IF(F73="","",SUMIF(Tableau3[Nom, prénom],'Récap général'!F73,Tableau3[Montant]))</f>
        <v/>
      </c>
      <c r="M73" s="29"/>
      <c r="N73" s="29"/>
      <c r="O73" s="29"/>
      <c r="P73" s="29"/>
      <c r="Q73" s="163"/>
      <c r="R73" s="74">
        <f t="shared" si="3"/>
        <v>0</v>
      </c>
      <c r="S73" s="150"/>
      <c r="T73" s="30">
        <f t="shared" si="2"/>
        <v>0</v>
      </c>
      <c r="U73" s="151" t="str">
        <f t="array" ref="U73">IF(S73="","",T73/S73)</f>
        <v/>
      </c>
      <c r="V73" s="39" t="str">
        <f t="array" ref="V73">IF(C73="","",IF(W73="Forfaitaire",SUMIF(RH!$I$5:$I$13,'Récap général'!C73,RH!$U$5:$U$13),SUMIF(RH!$I$5:$I$13,'Récap général'!C73,RH!$R$5:$R$13)))</f>
        <v/>
      </c>
      <c r="W73" s="29" t="str">
        <f t="array" ref="W73">IF(C73="","",$U$4)</f>
        <v/>
      </c>
      <c r="X73" s="105"/>
      <c r="Y73" s="29" t="str">
        <f t="array" ref="Y73">IF(OR(X73="",V73=""),"",X73-V73)</f>
        <v/>
      </c>
      <c r="Z73" s="113" t="str">
        <f t="array" ref="Z73">IF(OR(Y73="",AB73=""),"",Y73*AB73)</f>
        <v/>
      </c>
      <c r="AA73" s="74" t="str">
        <f t="array" ref="AA73">IF(OR(R73="",V73=""),"",R73/V73)</f>
        <v/>
      </c>
      <c r="AB73" s="29"/>
      <c r="AC73" s="30" t="str">
        <f t="array" ref="AC73">IF(OR(AB73="",AA73=""),"",AB73-AA73)</f>
        <v/>
      </c>
      <c r="AD73" s="110" t="str">
        <f t="array" ref="AD73">IF(OR(AC73="",V73=""),"",AC73*V73)</f>
        <v/>
      </c>
    </row>
    <row r="74" spans="2:30" hidden="1" x14ac:dyDescent="0.3">
      <c r="B74" s="28" t="str">
        <f t="shared" si="0"/>
        <v>X</v>
      </c>
      <c r="C74" s="77"/>
      <c r="D74" s="29" t="str">
        <f t="array" ref="D74">IF(C74="","",VLOOKUP(C74,RH!$I$5:$K$13,2,FALSE))</f>
        <v/>
      </c>
      <c r="E74" s="29" t="str">
        <f t="array" ref="E74">IF(C74="","",VLOOKUP(C74,RH!$I$5:$K$13,3,FALSE))</f>
        <v/>
      </c>
      <c r="F74" s="29" t="str">
        <f t="array" ref="F74">IF(D74="","",D74&amp;" "&amp;E74)</f>
        <v/>
      </c>
      <c r="G74" s="29" t="str">
        <f t="array" ref="G74">IF(C74="","",VLOOKUP(C74,RH!$I$5:$Y$13,17,FALSE))</f>
        <v/>
      </c>
      <c r="H74" s="30" t="str">
        <f t="array" ref="H74">IF(C74="","",SUMIF(RH!$I$5:$I$13,'Récap général'!C74,RH!$Q$5:$Q$13))</f>
        <v/>
      </c>
      <c r="I74" s="29"/>
      <c r="J74" s="29"/>
      <c r="K74" s="29" t="str">
        <f t="array" ref="K74">IF(C74="","",SUMIF(Tableau4[colonne5],'Récap général'!C74,Tableau4[Montant]))</f>
        <v/>
      </c>
      <c r="L74" s="30" t="str">
        <f t="array" ref="L74">IF(F74="","",SUMIF(Tableau3[Nom, prénom],'Récap général'!F74,Tableau3[Montant]))</f>
        <v/>
      </c>
      <c r="M74" s="29"/>
      <c r="N74" s="29"/>
      <c r="O74" s="29"/>
      <c r="P74" s="29"/>
      <c r="Q74" s="163"/>
      <c r="R74" s="74">
        <f t="shared" si="3"/>
        <v>0</v>
      </c>
      <c r="S74" s="150"/>
      <c r="T74" s="30">
        <f t="shared" si="2"/>
        <v>0</v>
      </c>
      <c r="U74" s="151" t="str">
        <f t="array" ref="U74">IF(S74="","",T74/S74)</f>
        <v/>
      </c>
      <c r="V74" s="39" t="str">
        <f t="array" ref="V74">IF(C74="","",IF(W74="Forfaitaire",SUMIF(RH!$I$5:$I$13,'Récap général'!C74,RH!$U$5:$U$13),SUMIF(RH!$I$5:$I$13,'Récap général'!C74,RH!$R$5:$R$13)))</f>
        <v/>
      </c>
      <c r="W74" s="29" t="str">
        <f t="array" ref="W74">IF(C74="","",$U$4)</f>
        <v/>
      </c>
      <c r="X74" s="105"/>
      <c r="Y74" s="29" t="str">
        <f t="array" ref="Y74">IF(OR(X74="",V74=""),"",X74-V74)</f>
        <v/>
      </c>
      <c r="Z74" s="113" t="str">
        <f t="array" ref="Z74">IF(OR(Y74="",AB74=""),"",Y74*AB74)</f>
        <v/>
      </c>
      <c r="AA74" s="74" t="str">
        <f t="array" ref="AA74">IF(OR(R74="",V74=""),"",R74/V74)</f>
        <v/>
      </c>
      <c r="AB74" s="29"/>
      <c r="AC74" s="30" t="str">
        <f t="array" ref="AC74">IF(OR(AB74="",AA74=""),"",AB74-AA74)</f>
        <v/>
      </c>
      <c r="AD74" s="110" t="str">
        <f t="array" ref="AD74">IF(OR(AC74="",V74=""),"",AC74*V74)</f>
        <v/>
      </c>
    </row>
    <row r="75" spans="2:30" hidden="1" x14ac:dyDescent="0.3">
      <c r="B75" s="28" t="str">
        <f t="shared" si="0"/>
        <v>X</v>
      </c>
      <c r="C75" s="77"/>
      <c r="D75" s="29" t="str">
        <f t="array" ref="D75">IF(C75="","",VLOOKUP(C75,RH!$I$5:$K$13,2,FALSE))</f>
        <v/>
      </c>
      <c r="E75" s="29" t="str">
        <f t="array" ref="E75">IF(C75="","",VLOOKUP(C75,RH!$I$5:$K$13,3,FALSE))</f>
        <v/>
      </c>
      <c r="F75" s="29" t="str">
        <f t="array" ref="F75">IF(D75="","",D75&amp;" "&amp;E75)</f>
        <v/>
      </c>
      <c r="G75" s="29" t="str">
        <f t="array" ref="G75">IF(C75="","",VLOOKUP(C75,RH!$I$5:$Y$13,17,FALSE))</f>
        <v/>
      </c>
      <c r="H75" s="30" t="str">
        <f t="array" ref="H75">IF(C75="","",SUMIF(RH!$I$5:$I$13,'Récap général'!C75,RH!$Q$5:$Q$13))</f>
        <v/>
      </c>
      <c r="I75" s="29"/>
      <c r="J75" s="29"/>
      <c r="K75" s="29" t="str">
        <f t="array" ref="K75">IF(C75="","",SUMIF(Tableau4[colonne5],'Récap général'!C75,Tableau4[Montant]))</f>
        <v/>
      </c>
      <c r="L75" s="30" t="str">
        <f t="array" ref="L75">IF(F75="","",SUMIF(Tableau3[Nom, prénom],'Récap général'!F75,Tableau3[Montant]))</f>
        <v/>
      </c>
      <c r="M75" s="29"/>
      <c r="N75" s="29"/>
      <c r="O75" s="29"/>
      <c r="P75" s="29"/>
      <c r="Q75" s="163"/>
      <c r="R75" s="74">
        <f t="shared" si="3"/>
        <v>0</v>
      </c>
      <c r="S75" s="150"/>
      <c r="T75" s="30">
        <f t="shared" si="2"/>
        <v>0</v>
      </c>
      <c r="U75" s="151" t="str">
        <f t="array" ref="U75">IF(S75="","",T75/S75)</f>
        <v/>
      </c>
      <c r="V75" s="39" t="str">
        <f t="array" ref="V75">IF(C75="","",IF(W75="Forfaitaire",SUMIF(RH!$I$5:$I$13,'Récap général'!C75,RH!$U$5:$U$13),SUMIF(RH!$I$5:$I$13,'Récap général'!C75,RH!$R$5:$R$13)))</f>
        <v/>
      </c>
      <c r="W75" s="29" t="str">
        <f t="array" ref="W75">IF(C75="","",$U$4)</f>
        <v/>
      </c>
      <c r="X75" s="105"/>
      <c r="Y75" s="29" t="str">
        <f t="array" ref="Y75">IF(OR(X75="",V75=""),"",X75-V75)</f>
        <v/>
      </c>
      <c r="Z75" s="113" t="str">
        <f t="array" ref="Z75">IF(OR(Y75="",AB75=""),"",Y75*AB75)</f>
        <v/>
      </c>
      <c r="AA75" s="74" t="str">
        <f t="array" ref="AA75">IF(OR(R75="",V75=""),"",R75/V75)</f>
        <v/>
      </c>
      <c r="AB75" s="29"/>
      <c r="AC75" s="30" t="str">
        <f t="array" ref="AC75">IF(OR(AB75="",AA75=""),"",AB75-AA75)</f>
        <v/>
      </c>
      <c r="AD75" s="110" t="str">
        <f t="array" ref="AD75">IF(OR(AC75="",V75=""),"",AC75*V75)</f>
        <v/>
      </c>
    </row>
    <row r="76" spans="2:30" hidden="1" x14ac:dyDescent="0.3">
      <c r="B76" s="28" t="str">
        <f t="shared" ref="B76:B81" si="4">IF(C76="","X","")</f>
        <v>X</v>
      </c>
      <c r="C76" s="77"/>
      <c r="D76" s="29" t="str">
        <f t="array" ref="D76">IF(C76="","",VLOOKUP(C76,RH!$I$5:$K$13,2,FALSE))</f>
        <v/>
      </c>
      <c r="E76" s="29" t="str">
        <f t="array" ref="E76">IF(C76="","",VLOOKUP(C76,RH!$I$5:$K$13,3,FALSE))</f>
        <v/>
      </c>
      <c r="F76" s="29" t="str">
        <f t="array" ref="F76">IF(D76="","",D76&amp;" "&amp;E76)</f>
        <v/>
      </c>
      <c r="G76" s="29" t="str">
        <f t="array" ref="G76">IF(C76="","",VLOOKUP(C76,RH!$I$5:$Y$13,17,FALSE))</f>
        <v/>
      </c>
      <c r="H76" s="30" t="str">
        <f t="array" ref="H76">IF(C76="","",SUMIF(RH!$I$5:$I$13,'Récap général'!C76,RH!$Q$5:$Q$13))</f>
        <v/>
      </c>
      <c r="I76" s="29"/>
      <c r="J76" s="29"/>
      <c r="K76" s="29" t="str">
        <f t="array" ref="K76">IF(C76="","",SUMIF(Tableau4[colonne5],'Récap général'!C76,Tableau4[Montant]))</f>
        <v/>
      </c>
      <c r="L76" s="30" t="str">
        <f t="array" ref="L76">IF(F76="","",SUMIF(Tableau3[Nom, prénom],'Récap général'!F76,Tableau3[Montant]))</f>
        <v/>
      </c>
      <c r="M76" s="29"/>
      <c r="N76" s="29"/>
      <c r="O76" s="29"/>
      <c r="P76" s="29"/>
      <c r="Q76" s="163"/>
      <c r="R76" s="74">
        <f t="shared" ref="R76:R81" si="5">SUM(C76:Q76)</f>
        <v>0</v>
      </c>
      <c r="S76" s="150"/>
      <c r="T76" s="30">
        <f t="shared" si="2"/>
        <v>0</v>
      </c>
      <c r="U76" s="151" t="str">
        <f t="array" ref="U76">IF(S76="","",T76/S76)</f>
        <v/>
      </c>
      <c r="V76" s="39" t="str">
        <f t="array" ref="V76">IF(C76="","",IF(W76="Forfaitaire",SUMIF(RH!$I$5:$I$13,'Récap général'!C76,RH!$U$5:$U$13),SUMIF(RH!$I$5:$I$13,'Récap général'!C76,RH!$R$5:$R$13)))</f>
        <v/>
      </c>
      <c r="W76" s="29" t="str">
        <f t="array" ref="W76">IF(C76="","",$U$4)</f>
        <v/>
      </c>
      <c r="X76" s="105"/>
      <c r="Y76" s="29" t="str">
        <f t="array" ref="Y76">IF(OR(X76="",V76=""),"",X76-V76)</f>
        <v/>
      </c>
      <c r="Z76" s="113" t="str">
        <f t="array" ref="Z76">IF(OR(Y76="",AB76=""),"",Y76*AB76)</f>
        <v/>
      </c>
      <c r="AA76" s="74" t="str">
        <f t="array" ref="AA76">IF(OR(R76="",V76=""),"",R76/V76)</f>
        <v/>
      </c>
      <c r="AB76" s="29"/>
      <c r="AC76" s="30" t="str">
        <f t="array" ref="AC76">IF(OR(AB76="",AA76=""),"",AB76-AA76)</f>
        <v/>
      </c>
      <c r="AD76" s="110" t="str">
        <f t="array" ref="AD76">IF(OR(AC76="",V76=""),"",AC76*V76)</f>
        <v/>
      </c>
    </row>
    <row r="77" spans="2:30" hidden="1" x14ac:dyDescent="0.3">
      <c r="B77" s="28" t="str">
        <f t="shared" si="4"/>
        <v>X</v>
      </c>
      <c r="C77" s="77"/>
      <c r="D77" s="29" t="str">
        <f t="array" ref="D77">IF(C77="","",VLOOKUP(C77,RH!$I$5:$K$13,2,FALSE))</f>
        <v/>
      </c>
      <c r="E77" s="29" t="str">
        <f t="array" ref="E77">IF(C77="","",VLOOKUP(C77,RH!$I$5:$K$13,3,FALSE))</f>
        <v/>
      </c>
      <c r="F77" s="29" t="str">
        <f t="array" ref="F77">IF(D77="","",D77&amp;" "&amp;E77)</f>
        <v/>
      </c>
      <c r="G77" s="29" t="str">
        <f t="array" ref="G77">IF(C77="","",VLOOKUP(C77,RH!$I$5:$Y$13,17,FALSE))</f>
        <v/>
      </c>
      <c r="H77" s="30" t="str">
        <f t="array" ref="H77">IF(C77="","",SUMIF(RH!$I$5:$I$13,'Récap général'!C77,RH!$Q$5:$Q$13))</f>
        <v/>
      </c>
      <c r="I77" s="29"/>
      <c r="J77" s="29"/>
      <c r="K77" s="29" t="str">
        <f t="array" ref="K77">IF(C77="","",SUMIF(Tableau4[colonne5],'Récap général'!C77,Tableau4[Montant]))</f>
        <v/>
      </c>
      <c r="L77" s="30" t="str">
        <f t="array" ref="L77">IF(F77="","",SUMIF(Tableau3[Nom, prénom],'Récap général'!F77,Tableau3[Montant]))</f>
        <v/>
      </c>
      <c r="M77" s="29"/>
      <c r="N77" s="29"/>
      <c r="O77" s="29"/>
      <c r="P77" s="29"/>
      <c r="Q77" s="163"/>
      <c r="R77" s="74">
        <f t="shared" si="5"/>
        <v>0</v>
      </c>
      <c r="S77" s="150"/>
      <c r="T77" s="30">
        <f t="shared" ref="T77:T81" si="6">S77-R77</f>
        <v>0</v>
      </c>
      <c r="U77" s="151" t="str">
        <f t="array" ref="U77">IF(S77="","",T77/S77)</f>
        <v/>
      </c>
      <c r="V77" s="39" t="str">
        <f t="array" ref="V77">IF(C77="","",IF(W77="Forfaitaire",SUMIF(RH!$I$5:$I$13,'Récap général'!C77,RH!$U$5:$U$13),SUMIF(RH!$I$5:$I$13,'Récap général'!C77,RH!$R$5:$R$13)))</f>
        <v/>
      </c>
      <c r="W77" s="29" t="str">
        <f t="array" ref="W77">IF(C77="","",$U$4)</f>
        <v/>
      </c>
      <c r="X77" s="105"/>
      <c r="Y77" s="29" t="str">
        <f t="array" ref="Y77">IF(OR(X77="",V77=""),"",X77-V77)</f>
        <v/>
      </c>
      <c r="Z77" s="113" t="str">
        <f t="array" ref="Z77">IF(OR(Y77="",AB77=""),"",Y77*AB77)</f>
        <v/>
      </c>
      <c r="AA77" s="74" t="str">
        <f t="array" ref="AA77">IF(OR(R77="",V77=""),"",R77/V77)</f>
        <v/>
      </c>
      <c r="AB77" s="29"/>
      <c r="AC77" s="30" t="str">
        <f t="array" ref="AC77">IF(OR(AB77="",AA77=""),"",AB77-AA77)</f>
        <v/>
      </c>
      <c r="AD77" s="110" t="str">
        <f t="array" ref="AD77">IF(OR(AC77="",V77=""),"",AC77*V77)</f>
        <v/>
      </c>
    </row>
    <row r="78" spans="2:30" hidden="1" x14ac:dyDescent="0.3">
      <c r="B78" s="28" t="str">
        <f t="shared" si="4"/>
        <v>X</v>
      </c>
      <c r="C78" s="77"/>
      <c r="D78" s="29" t="str">
        <f t="array" ref="D78">IF(C78="","",VLOOKUP(C78,RH!$I$5:$K$13,2,FALSE))</f>
        <v/>
      </c>
      <c r="E78" s="29" t="str">
        <f t="array" ref="E78">IF(C78="","",VLOOKUP(C78,RH!$I$5:$K$13,3,FALSE))</f>
        <v/>
      </c>
      <c r="F78" s="29" t="str">
        <f t="array" ref="F78">IF(D78="","",D78&amp;" "&amp;E78)</f>
        <v/>
      </c>
      <c r="G78" s="29" t="str">
        <f t="array" ref="G78">IF(C78="","",VLOOKUP(C78,RH!$I$5:$Y$13,17,FALSE))</f>
        <v/>
      </c>
      <c r="H78" s="30" t="str">
        <f t="array" ref="H78">IF(C78="","",SUMIF(RH!$I$5:$I$13,'Récap général'!C78,RH!$Q$5:$Q$13))</f>
        <v/>
      </c>
      <c r="I78" s="29"/>
      <c r="J78" s="29"/>
      <c r="K78" s="29" t="str">
        <f t="array" ref="K78">IF(C78="","",SUMIF(Tableau4[colonne5],'Récap général'!C78,Tableau4[Montant]))</f>
        <v/>
      </c>
      <c r="L78" s="30" t="str">
        <f t="array" ref="L78">IF(F78="","",SUMIF(Tableau3[Nom, prénom],'Récap général'!F78,Tableau3[Montant]))</f>
        <v/>
      </c>
      <c r="M78" s="29"/>
      <c r="N78" s="29"/>
      <c r="O78" s="29"/>
      <c r="P78" s="29"/>
      <c r="Q78" s="163"/>
      <c r="R78" s="74">
        <f t="shared" si="5"/>
        <v>0</v>
      </c>
      <c r="S78" s="150"/>
      <c r="T78" s="30">
        <f t="shared" si="6"/>
        <v>0</v>
      </c>
      <c r="U78" s="151" t="str">
        <f t="array" ref="U78">IF(S78="","",T78/S78)</f>
        <v/>
      </c>
      <c r="V78" s="39" t="str">
        <f t="array" ref="V78">IF(C78="","",IF(W78="Forfaitaire",SUMIF(RH!$I$5:$I$13,'Récap général'!C78,RH!$U$5:$U$13),SUMIF(RH!$I$5:$I$13,'Récap général'!C78,RH!$R$5:$R$13)))</f>
        <v/>
      </c>
      <c r="W78" s="29" t="str">
        <f t="array" ref="W78">IF(C78="","",$U$4)</f>
        <v/>
      </c>
      <c r="X78" s="105"/>
      <c r="Y78" s="29" t="str">
        <f t="array" ref="Y78">IF(OR(X78="",V78=""),"",X78-V78)</f>
        <v/>
      </c>
      <c r="Z78" s="113" t="str">
        <f t="array" ref="Z78">IF(OR(Y78="",AB78=""),"",Y78*AB78)</f>
        <v/>
      </c>
      <c r="AA78" s="74" t="str">
        <f t="array" ref="AA78">IF(OR(R78="",V78=""),"",R78/V78)</f>
        <v/>
      </c>
      <c r="AB78" s="29"/>
      <c r="AC78" s="30" t="str">
        <f t="array" ref="AC78">IF(OR(AB78="",AA78=""),"",AB78-AA78)</f>
        <v/>
      </c>
      <c r="AD78" s="110" t="str">
        <f t="array" ref="AD78">IF(OR(AC78="",V78=""),"",AC78*V78)</f>
        <v/>
      </c>
    </row>
    <row r="79" spans="2:30" hidden="1" x14ac:dyDescent="0.3">
      <c r="B79" s="28" t="str">
        <f t="shared" si="4"/>
        <v>X</v>
      </c>
      <c r="C79" s="77"/>
      <c r="D79" s="29" t="str">
        <f t="array" ref="D79">IF(C79="","",VLOOKUP(C79,RH!$I$5:$K$13,2,FALSE))</f>
        <v/>
      </c>
      <c r="E79" s="29" t="str">
        <f t="array" ref="E79">IF(C79="","",VLOOKUP(C79,RH!$I$5:$K$13,3,FALSE))</f>
        <v/>
      </c>
      <c r="F79" s="29" t="str">
        <f t="array" ref="F79">IF(D79="","",D79&amp;" "&amp;E79)</f>
        <v/>
      </c>
      <c r="G79" s="29" t="str">
        <f t="array" ref="G79">IF(C79="","",VLOOKUP(C79,RH!$I$5:$Y$13,17,FALSE))</f>
        <v/>
      </c>
      <c r="H79" s="30" t="str">
        <f t="array" ref="H79">IF(C79="","",SUMIF(RH!$I$5:$I$13,'Récap général'!C79,RH!$Q$5:$Q$13))</f>
        <v/>
      </c>
      <c r="I79" s="29"/>
      <c r="J79" s="29"/>
      <c r="K79" s="29" t="str">
        <f t="array" ref="K79">IF(C79="","",SUMIF(Tableau4[colonne5],'Récap général'!C79,Tableau4[Montant]))</f>
        <v/>
      </c>
      <c r="L79" s="30" t="str">
        <f t="array" ref="L79">IF(F79="","",SUMIF(Tableau3[Nom, prénom],'Récap général'!F79,Tableau3[Montant]))</f>
        <v/>
      </c>
      <c r="M79" s="29"/>
      <c r="N79" s="29"/>
      <c r="O79" s="29"/>
      <c r="P79" s="29"/>
      <c r="Q79" s="163"/>
      <c r="R79" s="74">
        <f t="shared" si="5"/>
        <v>0</v>
      </c>
      <c r="S79" s="150"/>
      <c r="T79" s="30">
        <f t="shared" si="6"/>
        <v>0</v>
      </c>
      <c r="U79" s="151" t="str">
        <f t="array" ref="U79">IF(S79="","",T79/S79)</f>
        <v/>
      </c>
      <c r="V79" s="39" t="str">
        <f t="array" ref="V79">IF(C79="","",IF(W79="Forfaitaire",SUMIF(RH!$I$5:$I$13,'Récap général'!C79,RH!$U$5:$U$13),SUMIF(RH!$I$5:$I$13,'Récap général'!C79,RH!$R$5:$R$13)))</f>
        <v/>
      </c>
      <c r="W79" s="29" t="str">
        <f t="array" ref="W79">IF(C79="","",$U$4)</f>
        <v/>
      </c>
      <c r="X79" s="105"/>
      <c r="Y79" s="29" t="str">
        <f t="array" ref="Y79">IF(OR(X79="",V79=""),"",X79-V79)</f>
        <v/>
      </c>
      <c r="Z79" s="113" t="str">
        <f t="array" ref="Z79">IF(OR(Y79="",AB79=""),"",Y79*AB79)</f>
        <v/>
      </c>
      <c r="AA79" s="74" t="str">
        <f t="array" ref="AA79">IF(OR(R79="",V79=""),"",R79/V79)</f>
        <v/>
      </c>
      <c r="AB79" s="29"/>
      <c r="AC79" s="30" t="str">
        <f t="array" ref="AC79">IF(OR(AB79="",AA79=""),"",AB79-AA79)</f>
        <v/>
      </c>
      <c r="AD79" s="110" t="str">
        <f t="array" ref="AD79">IF(OR(AC79="",V79=""),"",AC79*V79)</f>
        <v/>
      </c>
    </row>
    <row r="80" spans="2:30" hidden="1" x14ac:dyDescent="0.3">
      <c r="B80" s="28" t="str">
        <f t="shared" si="4"/>
        <v>X</v>
      </c>
      <c r="C80" s="77"/>
      <c r="D80" s="29" t="str">
        <f t="array" ref="D80">IF(C80="","",VLOOKUP(C80,RH!$I$5:$K$13,2,FALSE))</f>
        <v/>
      </c>
      <c r="E80" s="29" t="str">
        <f t="array" ref="E80">IF(C80="","",VLOOKUP(C80,RH!$I$5:$K$13,3,FALSE))</f>
        <v/>
      </c>
      <c r="F80" s="29" t="str">
        <f t="array" ref="F80">IF(D80="","",D80&amp;" "&amp;E80)</f>
        <v/>
      </c>
      <c r="G80" s="29" t="str">
        <f t="array" ref="G80">IF(C80="","",VLOOKUP(C80,RH!$I$5:$Y$13,17,FALSE))</f>
        <v/>
      </c>
      <c r="H80" s="30" t="str">
        <f t="array" ref="H80">IF(C80="","",SUMIF(RH!$I$5:$I$13,'Récap général'!C80,RH!$Q$5:$Q$13))</f>
        <v/>
      </c>
      <c r="I80" s="29"/>
      <c r="J80" s="29"/>
      <c r="K80" s="29" t="str">
        <f t="array" ref="K80">IF(C80="","",SUMIF(Tableau4[colonne5],'Récap général'!C80,Tableau4[Montant]))</f>
        <v/>
      </c>
      <c r="L80" s="30" t="str">
        <f t="array" ref="L80">IF(F80="","",SUMIF(Tableau3[Nom, prénom],'Récap général'!F80,Tableau3[Montant]))</f>
        <v/>
      </c>
      <c r="M80" s="29"/>
      <c r="N80" s="29"/>
      <c r="O80" s="29"/>
      <c r="P80" s="29"/>
      <c r="Q80" s="163"/>
      <c r="R80" s="74">
        <f t="shared" si="5"/>
        <v>0</v>
      </c>
      <c r="S80" s="150"/>
      <c r="T80" s="30">
        <f t="shared" si="6"/>
        <v>0</v>
      </c>
      <c r="U80" s="151" t="str">
        <f t="array" ref="U80">IF(S80="","",T80/S80)</f>
        <v/>
      </c>
      <c r="V80" s="39" t="str">
        <f t="array" ref="V80">IF(C80="","",IF(W80="Forfaitaire",SUMIF(RH!$I$5:$I$13,'Récap général'!C80,RH!$U$5:$U$13),SUMIF(RH!$I$5:$I$13,'Récap général'!C80,RH!$R$5:$R$13)))</f>
        <v/>
      </c>
      <c r="W80" s="29" t="str">
        <f t="array" ref="W80">IF(C80="","",$U$4)</f>
        <v/>
      </c>
      <c r="X80" s="105"/>
      <c r="Y80" s="29" t="str">
        <f t="array" ref="Y80">IF(OR(X80="",V80=""),"",X80-V80)</f>
        <v/>
      </c>
      <c r="Z80" s="113" t="str">
        <f t="array" ref="Z80">IF(OR(Y80="",AB80=""),"",Y80*AB80)</f>
        <v/>
      </c>
      <c r="AA80" s="74" t="str">
        <f t="array" ref="AA80">IF(OR(R80="",V80=""),"",R80/V80)</f>
        <v/>
      </c>
      <c r="AB80" s="29"/>
      <c r="AC80" s="30" t="str">
        <f t="array" ref="AC80">IF(OR(AB80="",AA80=""),"",AB80-AA80)</f>
        <v/>
      </c>
      <c r="AD80" s="110" t="str">
        <f t="array" ref="AD80">IF(OR(AC80="",V80=""),"",AC80*V80)</f>
        <v/>
      </c>
    </row>
    <row r="81" spans="2:30" hidden="1" x14ac:dyDescent="0.3">
      <c r="B81" s="28" t="str">
        <f t="shared" si="4"/>
        <v>X</v>
      </c>
      <c r="C81" s="77"/>
      <c r="D81" s="29" t="str">
        <f t="array" ref="D81">IF(C81="","",VLOOKUP(C81,RH!$I$5:$K$13,2,FALSE))</f>
        <v/>
      </c>
      <c r="E81" s="29" t="str">
        <f t="array" ref="E81">IF(C81="","",VLOOKUP(C81,RH!$I$5:$K$13,3,FALSE))</f>
        <v/>
      </c>
      <c r="F81" s="29" t="str">
        <f t="array" ref="F81">IF(D81="","",D81&amp;" "&amp;E81)</f>
        <v/>
      </c>
      <c r="G81" s="29" t="str">
        <f t="array" ref="G81">IF(C81="","",VLOOKUP(C81,RH!$I$5:$Y$13,17,FALSE))</f>
        <v/>
      </c>
      <c r="H81" s="30" t="str">
        <f t="array" ref="H81">IF(C81="","",SUMIF(RH!$I$5:$I$13,'Récap général'!C81,RH!$Q$5:$Q$13))</f>
        <v/>
      </c>
      <c r="I81" s="29"/>
      <c r="J81" s="29"/>
      <c r="K81" s="29" t="str">
        <f t="array" ref="K81">IF(C81="","",SUMIF(Tableau4[colonne5],'Récap général'!C81,Tableau4[Montant]))</f>
        <v/>
      </c>
      <c r="L81" s="30" t="str">
        <f t="array" ref="L81">IF(F81="","",SUMIF(Tableau3[Nom, prénom],'Récap général'!F81,Tableau3[Montant]))</f>
        <v/>
      </c>
      <c r="M81" s="29"/>
      <c r="N81" s="29"/>
      <c r="O81" s="29"/>
      <c r="P81" s="29"/>
      <c r="Q81" s="163"/>
      <c r="R81" s="74">
        <f t="shared" si="5"/>
        <v>0</v>
      </c>
      <c r="S81" s="150"/>
      <c r="T81" s="30">
        <f t="shared" si="6"/>
        <v>0</v>
      </c>
      <c r="U81" s="151" t="str">
        <f t="array" ref="U81">IF(S81="","",T81/S81)</f>
        <v/>
      </c>
      <c r="V81" s="39" t="str">
        <f t="array" ref="V81">IF(C81="","",IF(W81="Forfaitaire",SUMIF(RH!$I$5:$I$13,'Récap général'!C81,RH!$U$5:$U$13),SUMIF(RH!$I$5:$I$13,'Récap général'!C81,RH!$R$5:$R$13)))</f>
        <v/>
      </c>
      <c r="W81" s="29" t="str">
        <f t="array" ref="W81">IF(C81="","",$U$4)</f>
        <v/>
      </c>
      <c r="X81" s="105"/>
      <c r="Y81" s="29" t="str">
        <f t="array" ref="Y81">IF(OR(X81="",V81=""),"",X81-V81)</f>
        <v/>
      </c>
      <c r="Z81" s="113" t="str">
        <f t="array" ref="Z81">IF(OR(Y81="",AB81=""),"",Y81*AB81)</f>
        <v/>
      </c>
      <c r="AA81" s="74" t="str">
        <f t="array" ref="AA81">IF(OR(R81="",V81=""),"",R81/V81)</f>
        <v/>
      </c>
      <c r="AB81" s="29"/>
      <c r="AC81" s="30" t="str">
        <f t="array" ref="AC81">IF(OR(AB81="",AA81=""),"",AB81-AA81)</f>
        <v/>
      </c>
      <c r="AD81" s="110" t="str">
        <f t="array" ref="AD81">IF(OR(AC81="",V81=""),"",AC81*V81)</f>
        <v/>
      </c>
    </row>
    <row r="82" spans="2:30" ht="3.75" customHeight="1" x14ac:dyDescent="0.3">
      <c r="B82" s="28"/>
      <c r="C82" s="79"/>
      <c r="D82" s="31"/>
      <c r="E82" s="31"/>
      <c r="F82" s="31"/>
      <c r="G82" s="31"/>
      <c r="H82" s="31"/>
      <c r="I82" s="31"/>
      <c r="J82" s="31"/>
      <c r="K82" s="31"/>
      <c r="L82" s="31"/>
      <c r="M82" s="31"/>
      <c r="N82" s="31"/>
      <c r="O82" s="31"/>
      <c r="P82" s="31"/>
      <c r="Q82" s="41"/>
      <c r="R82" s="75"/>
      <c r="S82" s="31"/>
      <c r="T82" s="31"/>
      <c r="U82" s="152"/>
      <c r="V82" s="42"/>
      <c r="W82" s="31"/>
      <c r="X82" s="31"/>
      <c r="Y82" s="31"/>
      <c r="Z82" s="41"/>
      <c r="AA82" s="75"/>
      <c r="AB82" s="31"/>
      <c r="AC82" s="31"/>
      <c r="AD82" s="80"/>
    </row>
    <row r="83" spans="2:30" ht="15" thickBot="1" x14ac:dyDescent="0.35">
      <c r="B83" s="28"/>
      <c r="C83" s="81" t="s">
        <v>82</v>
      </c>
      <c r="D83" s="82"/>
      <c r="E83" s="83"/>
      <c r="F83" s="83"/>
      <c r="G83" s="83"/>
      <c r="H83" s="84">
        <f t="shared" ref="H83:Y83" si="7">SUM(H12:H81)</f>
        <v>28781</v>
      </c>
      <c r="I83" s="84">
        <f t="shared" si="7"/>
        <v>0</v>
      </c>
      <c r="J83" s="84">
        <f t="shared" si="7"/>
        <v>0</v>
      </c>
      <c r="K83" s="84">
        <f t="shared" si="7"/>
        <v>0</v>
      </c>
      <c r="L83" s="84">
        <f t="shared" si="7"/>
        <v>0</v>
      </c>
      <c r="M83" s="84">
        <f t="shared" si="7"/>
        <v>0</v>
      </c>
      <c r="N83" s="84">
        <f t="shared" si="7"/>
        <v>0</v>
      </c>
      <c r="O83" s="84">
        <f t="shared" si="7"/>
        <v>0</v>
      </c>
      <c r="P83" s="84">
        <f t="shared" si="7"/>
        <v>0</v>
      </c>
      <c r="Q83" s="85">
        <f t="shared" si="7"/>
        <v>0</v>
      </c>
      <c r="R83" s="86">
        <f t="shared" si="7"/>
        <v>31909</v>
      </c>
      <c r="S83" s="84">
        <f ca="1">SUM(S12:S81)</f>
        <v>4</v>
      </c>
      <c r="T83" s="84">
        <f t="shared" ca="1" si="7"/>
        <v>-31905</v>
      </c>
      <c r="U83" s="153">
        <f ca="1">IF(OR(T83="",S83=""),"",T83/S83)</f>
        <v>-7976.25</v>
      </c>
      <c r="V83" s="109"/>
      <c r="W83" s="84"/>
      <c r="X83" s="84">
        <f t="shared" ca="1" si="7"/>
        <v>6</v>
      </c>
      <c r="Y83" s="84">
        <f t="shared" ca="1" si="7"/>
        <v>-164</v>
      </c>
      <c r="Z83" s="85">
        <f ca="1">SUM(Z12:Z81)</f>
        <v>0</v>
      </c>
      <c r="AA83" s="86"/>
      <c r="AB83" s="84"/>
      <c r="AC83" s="84"/>
      <c r="AD83" s="89">
        <f>SUM(AD12:AD81)</f>
        <v>0</v>
      </c>
    </row>
    <row r="84" spans="2:30" ht="15" thickBot="1" x14ac:dyDescent="0.35">
      <c r="B84" s="28"/>
      <c r="C84" s="32"/>
      <c r="D84" s="33"/>
      <c r="E84" s="33"/>
      <c r="F84" s="33"/>
      <c r="G84" s="33"/>
      <c r="H84" s="33"/>
      <c r="I84" s="33"/>
      <c r="J84" s="33"/>
      <c r="K84" s="33"/>
      <c r="L84" s="33"/>
      <c r="M84" s="33"/>
      <c r="N84" s="33"/>
      <c r="O84" s="33"/>
      <c r="P84" s="33"/>
      <c r="Q84" s="33"/>
      <c r="R84" s="33"/>
      <c r="S84" s="33"/>
      <c r="T84" s="33"/>
      <c r="U84" s="33"/>
      <c r="V84" s="33"/>
      <c r="W84" s="33"/>
      <c r="X84" s="33"/>
      <c r="Y84" s="33"/>
      <c r="Z84" s="33"/>
      <c r="AA84" s="33"/>
      <c r="AB84" s="33"/>
      <c r="AC84" s="33"/>
      <c r="AD84" s="33"/>
    </row>
    <row r="85" spans="2:30" x14ac:dyDescent="0.3">
      <c r="B85" s="33"/>
      <c r="C85" s="181" t="s">
        <v>27</v>
      </c>
      <c r="D85" s="182"/>
      <c r="E85" s="182"/>
      <c r="F85" s="182"/>
      <c r="G85" s="182"/>
      <c r="H85" s="182"/>
      <c r="I85" s="182"/>
      <c r="J85" s="182"/>
      <c r="K85" s="182"/>
      <c r="L85" s="182"/>
      <c r="M85" s="182"/>
      <c r="N85" s="182"/>
      <c r="O85" s="182"/>
      <c r="P85" s="182"/>
      <c r="Q85" s="182"/>
      <c r="R85" s="182"/>
      <c r="S85" s="182"/>
      <c r="T85" s="182"/>
      <c r="U85" s="182"/>
      <c r="V85" s="182"/>
      <c r="W85" s="182"/>
      <c r="X85" s="182"/>
      <c r="Y85" s="182"/>
      <c r="Z85" s="182"/>
      <c r="AA85" s="182"/>
      <c r="AB85" s="182"/>
      <c r="AC85" s="182"/>
      <c r="AD85" s="183"/>
    </row>
    <row r="86" spans="2:30" ht="15" thickBot="1" x14ac:dyDescent="0.35">
      <c r="B86" s="33"/>
      <c r="C86" s="118" t="s">
        <v>27</v>
      </c>
      <c r="D86" s="119" t="s">
        <v>8</v>
      </c>
      <c r="E86" s="119" t="s">
        <v>9</v>
      </c>
      <c r="F86" s="119"/>
      <c r="G86" s="119" t="s">
        <v>81</v>
      </c>
      <c r="H86" s="119" t="s">
        <v>30</v>
      </c>
      <c r="I86" s="120" t="s">
        <v>31</v>
      </c>
      <c r="J86" s="98" t="s">
        <v>129</v>
      </c>
      <c r="K86" s="120" t="s">
        <v>32</v>
      </c>
      <c r="L86" s="120" t="s">
        <v>33</v>
      </c>
      <c r="M86" s="120" t="s">
        <v>34</v>
      </c>
      <c r="N86" s="120" t="s">
        <v>35</v>
      </c>
      <c r="O86" s="120" t="s">
        <v>36</v>
      </c>
      <c r="P86" s="120" t="s">
        <v>37</v>
      </c>
      <c r="Q86" s="123" t="s">
        <v>38</v>
      </c>
      <c r="R86" s="125" t="s">
        <v>44</v>
      </c>
      <c r="S86" s="98" t="s">
        <v>45</v>
      </c>
      <c r="T86" s="126" t="s">
        <v>46</v>
      </c>
      <c r="U86" s="127" t="s">
        <v>47</v>
      </c>
      <c r="V86" s="124" t="s">
        <v>48</v>
      </c>
      <c r="W86" s="121" t="s">
        <v>49</v>
      </c>
      <c r="X86" s="121" t="s">
        <v>50</v>
      </c>
      <c r="Y86" s="121" t="s">
        <v>51</v>
      </c>
      <c r="Z86" s="128" t="s">
        <v>52</v>
      </c>
      <c r="AA86" s="104" t="s">
        <v>53</v>
      </c>
      <c r="AB86" s="121" t="s">
        <v>54</v>
      </c>
      <c r="AC86" s="121" t="s">
        <v>55</v>
      </c>
      <c r="AD86" s="122" t="s">
        <v>56</v>
      </c>
    </row>
    <row r="87" spans="2:30" ht="3.75" customHeight="1" x14ac:dyDescent="0.3">
      <c r="B87" s="33"/>
      <c r="C87" s="90"/>
      <c r="D87" s="91"/>
      <c r="E87" s="91"/>
      <c r="F87" s="91"/>
      <c r="G87" s="91"/>
      <c r="H87" s="91"/>
      <c r="I87" s="91"/>
      <c r="J87" s="91"/>
      <c r="K87" s="91"/>
      <c r="L87" s="91"/>
      <c r="M87" s="91"/>
      <c r="N87" s="91"/>
      <c r="O87" s="91"/>
      <c r="P87" s="91"/>
      <c r="Q87" s="92"/>
      <c r="R87" s="93"/>
      <c r="S87" s="91"/>
      <c r="T87" s="91"/>
      <c r="U87" s="94"/>
      <c r="V87" s="34"/>
      <c r="W87" s="91"/>
      <c r="X87" s="91"/>
      <c r="Y87" s="91"/>
      <c r="Z87" s="92"/>
      <c r="AA87" s="93"/>
      <c r="AB87" s="91"/>
      <c r="AC87" s="91"/>
      <c r="AD87" s="95"/>
    </row>
    <row r="88" spans="2:30" hidden="1" x14ac:dyDescent="0.3">
      <c r="B88" s="35" t="str">
        <f t="shared" ref="B88:B151" si="8">IF(C88="","X","")</f>
        <v>X</v>
      </c>
      <c r="C88" s="77"/>
      <c r="D88" s="29" t="str">
        <f t="array" ref="D88">IF(C88="","",VLOOKUP(C88,RH!$I$5:$K$13,2,FALSE))</f>
        <v/>
      </c>
      <c r="E88" s="29" t="str">
        <f t="array" ref="E88">IF(C88="","",VLOOKUP(C88,RH!$I$5:$K$13,3,FALSE))</f>
        <v/>
      </c>
      <c r="F88" s="29" t="str">
        <f t="array" ref="F88">IF(D88="","",D88&amp;" "&amp;E88)</f>
        <v/>
      </c>
      <c r="G88" s="29" t="str">
        <f t="array" ref="G88">IF(C88="","",VLOOKUP(C88,RH!$I$5:$Y$13,17,FALSE))</f>
        <v/>
      </c>
      <c r="H88" s="30" t="str">
        <f t="array" ref="H88">IF(C88="","",SUMIF(RH!$I$5:$I$13,'Récap général'!C88,RH!$Q$5:$Q$13))</f>
        <v/>
      </c>
      <c r="I88" s="29"/>
      <c r="J88" s="29"/>
      <c r="K88" s="29" t="str">
        <f t="array" ref="K88">IF(C88="","",SUMIF(Tableau4[colonne5],'Récap général'!C88,Tableau4[Montant]))</f>
        <v/>
      </c>
      <c r="L88" s="30" t="str">
        <f t="array" ref="L88">IF(F88="","",SUMIF(Tableau3[Nom, prénom],'Récap général'!F88,Tableau3[Montant]))</f>
        <v/>
      </c>
      <c r="M88" s="29"/>
      <c r="N88" s="29"/>
      <c r="O88" s="29"/>
      <c r="P88" s="29"/>
      <c r="Q88" s="163"/>
      <c r="R88" s="74">
        <f t="shared" ref="R88:R119" si="9">SUM(C88:Q88)</f>
        <v>0</v>
      </c>
      <c r="S88" s="105"/>
      <c r="T88" s="30">
        <f t="shared" ref="T88:T151" si="10">S88-R88</f>
        <v>0</v>
      </c>
      <c r="U88" s="107" t="str">
        <f t="array" ref="U88">IF(S88="","",T88/S88)</f>
        <v/>
      </c>
      <c r="V88" s="40" t="str">
        <f t="array" ref="V88">IF(C88="","",SUMIF(RH!$I$5:$I$13,'Récap général'!C88,RH!$R$5:$R$13))</f>
        <v/>
      </c>
      <c r="W88" s="29" t="str">
        <f t="array" ref="W88">IF(C88="","","Horaire")</f>
        <v/>
      </c>
      <c r="X88" s="105"/>
      <c r="Y88" s="29" t="str">
        <f t="array" ref="Y88">IF(OR(X88="",V88=""),"",X88-V88)</f>
        <v/>
      </c>
      <c r="Z88" s="113" t="str">
        <f t="array" ref="Z88">IF(OR(Y88="",AB88=""),"",Y88*AB88)</f>
        <v/>
      </c>
      <c r="AA88" s="74" t="str">
        <f t="array" ref="AA88">IF(OR(R88="",V88=""),"",R88/V88)</f>
        <v/>
      </c>
      <c r="AB88" s="29"/>
      <c r="AC88" s="30" t="str">
        <f t="array" ref="AC88">IF(OR(AB88="",AA88=""),"",AB88-AA88)</f>
        <v/>
      </c>
      <c r="AD88" s="110" t="str">
        <f t="array" ref="AD88">IF(OR(AC88="",V88=""),"",AC88*V88)</f>
        <v/>
      </c>
    </row>
    <row r="89" spans="2:30" hidden="1" x14ac:dyDescent="0.3">
      <c r="B89" s="28" t="str">
        <f t="shared" si="8"/>
        <v>X</v>
      </c>
      <c r="C89" s="77"/>
      <c r="D89" s="29" t="str">
        <f t="array" ref="D89">IF(C89="","",VLOOKUP(C89,RH!$I$5:$K$13,2,FALSE))</f>
        <v/>
      </c>
      <c r="E89" s="29" t="str">
        <f t="array" ref="E89">IF(C89="","",VLOOKUP(C89,RH!$I$5:$K$13,3,FALSE))</f>
        <v/>
      </c>
      <c r="F89" s="29" t="str">
        <f t="array" ref="F89">IF(D89="","",D89&amp;" "&amp;E89)</f>
        <v/>
      </c>
      <c r="G89" s="29" t="str">
        <f t="array" ref="G89">IF(C89="","",VLOOKUP(C89,RH!$I$5:$Y$13,17,FALSE))</f>
        <v/>
      </c>
      <c r="H89" s="30" t="str">
        <f t="array" ref="H89">IF(C89="","",SUMIF(RH!$I$5:$I$13,'Récap général'!C89,RH!$Q$5:$Q$13))</f>
        <v/>
      </c>
      <c r="I89" s="29"/>
      <c r="J89" s="29"/>
      <c r="K89" s="29" t="str">
        <f t="array" ref="K89">IF(C89="","",SUMIF(Tableau4[colonne5],'Récap général'!C89,Tableau4[Montant]))</f>
        <v/>
      </c>
      <c r="L89" s="30" t="str">
        <f t="array" ref="L89">IF(F89="","",SUMIF(Tableau3[Nom, prénom],'Récap général'!F89,Tableau3[Montant]))</f>
        <v/>
      </c>
      <c r="M89" s="29"/>
      <c r="N89" s="29"/>
      <c r="O89" s="29"/>
      <c r="P89" s="29"/>
      <c r="Q89" s="163"/>
      <c r="R89" s="74">
        <f t="shared" si="9"/>
        <v>0</v>
      </c>
      <c r="S89" s="105"/>
      <c r="T89" s="30">
        <f t="shared" si="10"/>
        <v>0</v>
      </c>
      <c r="U89" s="107" t="str">
        <f t="array" ref="U89">IF(S89="","",T89/S89)</f>
        <v/>
      </c>
      <c r="V89" s="40" t="str">
        <f t="array" ref="V89">IF(C89="","",SUMIF(RH!$I$5:$I$13,'Récap général'!C89,RH!$R$5:$R$13))</f>
        <v/>
      </c>
      <c r="W89" s="29" t="str">
        <f t="array" ref="W89">IF(C89="","","Horaire")</f>
        <v/>
      </c>
      <c r="X89" s="105"/>
      <c r="Y89" s="29" t="str">
        <f t="array" ref="Y89">IF(OR(X89="",V89=""),"",X89-V89)</f>
        <v/>
      </c>
      <c r="Z89" s="113" t="str">
        <f t="array" ref="Z89">IF(OR(Y89="",AB89=""),"",Y89*AB89)</f>
        <v/>
      </c>
      <c r="AA89" s="74" t="str">
        <f t="array" ref="AA89">IF(OR(R89="",V89=""),"",R89/V89)</f>
        <v/>
      </c>
      <c r="AB89" s="29"/>
      <c r="AC89" s="30" t="str">
        <f t="array" ref="AC89">IF(OR(AB89="",AA89=""),"",AB89-AA89)</f>
        <v/>
      </c>
      <c r="AD89" s="110" t="str">
        <f t="array" ref="AD89">IF(OR(AC89="",V89=""),"",AC89*V89)</f>
        <v/>
      </c>
    </row>
    <row r="90" spans="2:30" hidden="1" x14ac:dyDescent="0.3">
      <c r="B90" s="28" t="str">
        <f t="shared" si="8"/>
        <v>X</v>
      </c>
      <c r="C90" s="77"/>
      <c r="D90" s="29" t="str">
        <f t="array" ref="D90">IF(C90="","",VLOOKUP(C90,RH!$I$5:$K$13,2,FALSE))</f>
        <v/>
      </c>
      <c r="E90" s="29" t="str">
        <f t="array" ref="E90">IF(C90="","",VLOOKUP(C90,RH!$I$5:$K$13,3,FALSE))</f>
        <v/>
      </c>
      <c r="F90" s="29" t="str">
        <f t="array" ref="F90">IF(D90="","",D90&amp;" "&amp;E90)</f>
        <v/>
      </c>
      <c r="G90" s="29" t="str">
        <f t="array" ref="G90">IF(C90="","",VLOOKUP(C90,RH!$I$5:$Y$13,17,FALSE))</f>
        <v/>
      </c>
      <c r="H90" s="30" t="str">
        <f t="array" ref="H90">IF(C90="","",SUMIF(RH!$I$5:$I$13,'Récap général'!C90,RH!$Q$5:$Q$13))</f>
        <v/>
      </c>
      <c r="I90" s="29"/>
      <c r="J90" s="29"/>
      <c r="K90" s="29" t="str">
        <f t="array" ref="K90">IF(C90="","",SUMIF(Tableau4[colonne5],'Récap général'!C90,Tableau4[Montant]))</f>
        <v/>
      </c>
      <c r="L90" s="30" t="str">
        <f t="array" ref="L90">IF(F90="","",SUMIF(Tableau3[Nom, prénom],'Récap général'!F90,Tableau3[Montant]))</f>
        <v/>
      </c>
      <c r="M90" s="29"/>
      <c r="N90" s="29"/>
      <c r="O90" s="29"/>
      <c r="P90" s="29"/>
      <c r="Q90" s="163"/>
      <c r="R90" s="74">
        <f t="shared" si="9"/>
        <v>0</v>
      </c>
      <c r="S90" s="105"/>
      <c r="T90" s="30">
        <f t="shared" si="10"/>
        <v>0</v>
      </c>
      <c r="U90" s="107" t="str">
        <f t="array" ref="U90">IF(S90="","",T90/S90)</f>
        <v/>
      </c>
      <c r="V90" s="40" t="str">
        <f t="array" ref="V90">IF(C90="","",SUMIF(RH!$I$5:$I$13,'Récap général'!C90,RH!$R$5:$R$13))</f>
        <v/>
      </c>
      <c r="W90" s="29" t="str">
        <f t="array" ref="W90">IF(C90="","","Horaire")</f>
        <v/>
      </c>
      <c r="X90" s="105"/>
      <c r="Y90" s="29" t="str">
        <f t="array" ref="Y90">IF(OR(X90="",V90=""),"",X90-V90)</f>
        <v/>
      </c>
      <c r="Z90" s="113" t="str">
        <f t="array" ref="Z90">IF(OR(Y90="",AB90=""),"",Y90*AB90)</f>
        <v/>
      </c>
      <c r="AA90" s="74" t="str">
        <f t="array" ref="AA90">IF(OR(R90="",V90=""),"",R90/V90)</f>
        <v/>
      </c>
      <c r="AB90" s="29"/>
      <c r="AC90" s="30" t="str">
        <f t="array" ref="AC90">IF(OR(AB90="",AA90=""),"",AB90-AA90)</f>
        <v/>
      </c>
      <c r="AD90" s="110" t="str">
        <f t="array" ref="AD90">IF(OR(AC90="",V90=""),"",AC90*V90)</f>
        <v/>
      </c>
    </row>
    <row r="91" spans="2:30" hidden="1" x14ac:dyDescent="0.3">
      <c r="B91" s="28" t="str">
        <f t="shared" si="8"/>
        <v>X</v>
      </c>
      <c r="C91" s="77"/>
      <c r="D91" s="29" t="str">
        <f t="array" ref="D91">IF(C91="","",VLOOKUP(C91,RH!$I$5:$K$13,2,FALSE))</f>
        <v/>
      </c>
      <c r="E91" s="29" t="str">
        <f t="array" ref="E91">IF(C91="","",VLOOKUP(C91,RH!$I$5:$K$13,3,FALSE))</f>
        <v/>
      </c>
      <c r="F91" s="29" t="str">
        <f t="array" ref="F91">IF(D91="","",D91&amp;" "&amp;E91)</f>
        <v/>
      </c>
      <c r="G91" s="29" t="str">
        <f t="array" ref="G91">IF(C91="","",VLOOKUP(C91,RH!$I$5:$Y$13,17,FALSE))</f>
        <v/>
      </c>
      <c r="H91" s="30" t="str">
        <f t="array" ref="H91">IF(C91="","",SUMIF(RH!$I$5:$I$13,'Récap général'!C91,RH!$Q$5:$Q$13))</f>
        <v/>
      </c>
      <c r="I91" s="29"/>
      <c r="J91" s="29"/>
      <c r="K91" s="29" t="str">
        <f t="array" ref="K91">IF(C91="","",SUMIF(Tableau4[colonne5],'Récap général'!C91,Tableau4[Montant]))</f>
        <v/>
      </c>
      <c r="L91" s="30" t="str">
        <f t="array" ref="L91">IF(F91="","",SUMIF(Tableau3[Nom, prénom],'Récap général'!F91,Tableau3[Montant]))</f>
        <v/>
      </c>
      <c r="M91" s="29"/>
      <c r="N91" s="29"/>
      <c r="O91" s="29"/>
      <c r="P91" s="29"/>
      <c r="Q91" s="163"/>
      <c r="R91" s="74">
        <f t="shared" si="9"/>
        <v>0</v>
      </c>
      <c r="S91" s="105"/>
      <c r="T91" s="30">
        <f t="shared" si="10"/>
        <v>0</v>
      </c>
      <c r="U91" s="107" t="str">
        <f t="array" ref="U91">IF(S91="","",T91/S91)</f>
        <v/>
      </c>
      <c r="V91" s="40" t="str">
        <f t="array" ref="V91">IF(C91="","",SUMIF(RH!$I$5:$I$13,'Récap général'!C91,RH!$R$5:$R$13))</f>
        <v/>
      </c>
      <c r="W91" s="29" t="str">
        <f t="array" ref="W91">IF(C91="","","Horaire")</f>
        <v/>
      </c>
      <c r="X91" s="105"/>
      <c r="Y91" s="29" t="str">
        <f t="array" ref="Y91">IF(OR(X91="",V91=""),"",X91-V91)</f>
        <v/>
      </c>
      <c r="Z91" s="113" t="str">
        <f t="array" ref="Z91">IF(OR(Y91="",AB91=""),"",Y91*AB91)</f>
        <v/>
      </c>
      <c r="AA91" s="74" t="str">
        <f t="array" ref="AA91">IF(OR(R91="",V91=""),"",R91/V91)</f>
        <v/>
      </c>
      <c r="AB91" s="29"/>
      <c r="AC91" s="30" t="str">
        <f t="array" ref="AC91">IF(OR(AB91="",AA91=""),"",AB91-AA91)</f>
        <v/>
      </c>
      <c r="AD91" s="110" t="str">
        <f t="array" ref="AD91">IF(OR(AC91="",V91=""),"",AC91*V91)</f>
        <v/>
      </c>
    </row>
    <row r="92" spans="2:30" hidden="1" x14ac:dyDescent="0.3">
      <c r="B92" s="28" t="str">
        <f t="shared" si="8"/>
        <v>X</v>
      </c>
      <c r="C92" s="77"/>
      <c r="D92" s="29" t="str">
        <f t="array" ref="D92">IF(C92="","",VLOOKUP(C92,RH!$I$5:$K$13,2,FALSE))</f>
        <v/>
      </c>
      <c r="E92" s="29" t="str">
        <f t="array" ref="E92">IF(C92="","",VLOOKUP(C92,RH!$I$5:$K$13,3,FALSE))</f>
        <v/>
      </c>
      <c r="F92" s="29" t="str">
        <f t="array" ref="F92">IF(D92="","",D92&amp;" "&amp;E92)</f>
        <v/>
      </c>
      <c r="G92" s="29" t="str">
        <f t="array" ref="G92">IF(C92="","",VLOOKUP(C92,RH!$I$5:$Y$13,17,FALSE))</f>
        <v/>
      </c>
      <c r="H92" s="30" t="str">
        <f t="array" ref="H92">IF(C92="","",SUMIF(RH!$I$5:$I$13,'Récap général'!C92,RH!$Q$5:$Q$13))</f>
        <v/>
      </c>
      <c r="I92" s="29"/>
      <c r="J92" s="29"/>
      <c r="K92" s="29" t="str">
        <f t="array" ref="K92">IF(C92="","",SUMIF(Tableau4[colonne5],'Récap général'!C92,Tableau4[Montant]))</f>
        <v/>
      </c>
      <c r="L92" s="30" t="str">
        <f t="array" ref="L92">IF(F92="","",SUMIF(Tableau3[Nom, prénom],'Récap général'!F92,Tableau3[Montant]))</f>
        <v/>
      </c>
      <c r="M92" s="29"/>
      <c r="N92" s="29"/>
      <c r="O92" s="29"/>
      <c r="P92" s="29"/>
      <c r="Q92" s="163"/>
      <c r="R92" s="74">
        <f t="shared" si="9"/>
        <v>0</v>
      </c>
      <c r="S92" s="105"/>
      <c r="T92" s="30">
        <f t="shared" si="10"/>
        <v>0</v>
      </c>
      <c r="U92" s="107" t="str">
        <f t="array" ref="U92">IF(S92="","",T92/S92)</f>
        <v/>
      </c>
      <c r="V92" s="40" t="str">
        <f t="array" ref="V92">IF(C92="","",SUMIF(RH!$I$5:$I$13,'Récap général'!C92,RH!$R$5:$R$13))</f>
        <v/>
      </c>
      <c r="W92" s="29" t="str">
        <f t="array" ref="W92">IF(C92="","","Horaire")</f>
        <v/>
      </c>
      <c r="X92" s="105"/>
      <c r="Y92" s="29" t="str">
        <f t="array" ref="Y92">IF(OR(X92="",V92=""),"",X92-V92)</f>
        <v/>
      </c>
      <c r="Z92" s="113" t="str">
        <f t="array" ref="Z92">IF(OR(Y92="",AB92=""),"",Y92*AB92)</f>
        <v/>
      </c>
      <c r="AA92" s="74" t="str">
        <f t="array" ref="AA92">IF(OR(R92="",V92=""),"",R92/V92)</f>
        <v/>
      </c>
      <c r="AB92" s="29"/>
      <c r="AC92" s="30" t="str">
        <f t="array" ref="AC92">IF(OR(AB92="",AA92=""),"",AB92-AA92)</f>
        <v/>
      </c>
      <c r="AD92" s="110" t="str">
        <f t="array" ref="AD92">IF(OR(AC92="",V92=""),"",AC92*V92)</f>
        <v/>
      </c>
    </row>
    <row r="93" spans="2:30" hidden="1" x14ac:dyDescent="0.3">
      <c r="B93" s="28" t="str">
        <f t="shared" si="8"/>
        <v>X</v>
      </c>
      <c r="C93" s="77"/>
      <c r="D93" s="29" t="str">
        <f t="array" ref="D93">IF(C93="","",VLOOKUP(C93,RH!$I$5:$K$13,2,FALSE))</f>
        <v/>
      </c>
      <c r="E93" s="29" t="str">
        <f t="array" ref="E93">IF(C93="","",VLOOKUP(C93,RH!$I$5:$K$13,3,FALSE))</f>
        <v/>
      </c>
      <c r="F93" s="29" t="str">
        <f t="array" ref="F93">IF(D93="","",D93&amp;" "&amp;E93)</f>
        <v/>
      </c>
      <c r="G93" s="29" t="str">
        <f t="array" ref="G93">IF(C93="","",VLOOKUP(C93,RH!$I$5:$Y$13,17,FALSE))</f>
        <v/>
      </c>
      <c r="H93" s="30" t="str">
        <f t="array" ref="H93">IF(C93="","",SUMIF(RH!$I$5:$I$13,'Récap général'!C93,RH!$Q$5:$Q$13))</f>
        <v/>
      </c>
      <c r="I93" s="29"/>
      <c r="J93" s="29"/>
      <c r="K93" s="29" t="str">
        <f t="array" ref="K93">IF(C93="","",SUMIF(Tableau4[colonne5],'Récap général'!C93,Tableau4[Montant]))</f>
        <v/>
      </c>
      <c r="L93" s="30" t="str">
        <f t="array" ref="L93">IF(F93="","",SUMIF(Tableau3[Nom, prénom],'Récap général'!F93,Tableau3[Montant]))</f>
        <v/>
      </c>
      <c r="M93" s="29"/>
      <c r="N93" s="29"/>
      <c r="O93" s="29"/>
      <c r="P93" s="29"/>
      <c r="Q93" s="163"/>
      <c r="R93" s="74">
        <f t="shared" si="9"/>
        <v>0</v>
      </c>
      <c r="S93" s="105"/>
      <c r="T93" s="30">
        <f t="shared" si="10"/>
        <v>0</v>
      </c>
      <c r="U93" s="107" t="str">
        <f t="array" ref="U93">IF(S93="","",T93/S93)</f>
        <v/>
      </c>
      <c r="V93" s="40" t="str">
        <f t="array" ref="V93">IF(C93="","",SUMIF(RH!$I$5:$I$13,'Récap général'!C93,RH!$R$5:$R$13))</f>
        <v/>
      </c>
      <c r="W93" s="29" t="str">
        <f t="array" ref="W93">IF(C93="","","Horaire")</f>
        <v/>
      </c>
      <c r="X93" s="105"/>
      <c r="Y93" s="29" t="str">
        <f t="array" ref="Y93">IF(OR(X93="",V93=""),"",X93-V93)</f>
        <v/>
      </c>
      <c r="Z93" s="113" t="str">
        <f t="array" ref="Z93">IF(OR(Y93="",AB93=""),"",Y93*AB93)</f>
        <v/>
      </c>
      <c r="AA93" s="74" t="str">
        <f t="array" ref="AA93">IF(OR(R93="",V93=""),"",R93/V93)</f>
        <v/>
      </c>
      <c r="AB93" s="29"/>
      <c r="AC93" s="30" t="str">
        <f t="array" ref="AC93">IF(OR(AB93="",AA93=""),"",AB93-AA93)</f>
        <v/>
      </c>
      <c r="AD93" s="110" t="str">
        <f t="array" ref="AD93">IF(OR(AC93="",V93=""),"",AC93*V93)</f>
        <v/>
      </c>
    </row>
    <row r="94" spans="2:30" hidden="1" x14ac:dyDescent="0.3">
      <c r="B94" s="28" t="str">
        <f t="shared" si="8"/>
        <v>X</v>
      </c>
      <c r="C94" s="77"/>
      <c r="D94" s="29" t="str">
        <f t="array" ref="D94">IF(C94="","",VLOOKUP(C94,RH!$I$5:$K$13,2,FALSE))</f>
        <v/>
      </c>
      <c r="E94" s="29" t="str">
        <f t="array" ref="E94">IF(C94="","",VLOOKUP(C94,RH!$I$5:$K$13,3,FALSE))</f>
        <v/>
      </c>
      <c r="F94" s="29" t="str">
        <f t="array" ref="F94">IF(D94="","",D94&amp;" "&amp;E94)</f>
        <v/>
      </c>
      <c r="G94" s="29" t="str">
        <f t="array" ref="G94">IF(C94="","",VLOOKUP(C94,RH!$I$5:$Y$13,17,FALSE))</f>
        <v/>
      </c>
      <c r="H94" s="30" t="str">
        <f t="array" ref="H94">IF(C94="","",SUMIF(RH!$I$5:$I$13,'Récap général'!C94,RH!$Q$5:$Q$13))</f>
        <v/>
      </c>
      <c r="I94" s="29"/>
      <c r="J94" s="29"/>
      <c r="K94" s="29" t="str">
        <f t="array" ref="K94">IF(C94="","",SUMIF(Tableau4[colonne5],'Récap général'!C94,Tableau4[Montant]))</f>
        <v/>
      </c>
      <c r="L94" s="30" t="str">
        <f t="array" ref="L94">IF(F94="","",SUMIF(Tableau3[Nom, prénom],'Récap général'!F94,Tableau3[Montant]))</f>
        <v/>
      </c>
      <c r="M94" s="29"/>
      <c r="N94" s="29"/>
      <c r="O94" s="29"/>
      <c r="P94" s="29"/>
      <c r="Q94" s="163"/>
      <c r="R94" s="74">
        <f t="shared" si="9"/>
        <v>0</v>
      </c>
      <c r="S94" s="105"/>
      <c r="T94" s="30">
        <f t="shared" si="10"/>
        <v>0</v>
      </c>
      <c r="U94" s="107" t="str">
        <f t="array" ref="U94">IF(S94="","",T94/S94)</f>
        <v/>
      </c>
      <c r="V94" s="40" t="str">
        <f t="array" ref="V94">IF(C94="","",SUMIF(RH!$I$5:$I$13,'Récap général'!C94,RH!$R$5:$R$13))</f>
        <v/>
      </c>
      <c r="W94" s="29" t="str">
        <f t="array" ref="W94">IF(C94="","","Horaire")</f>
        <v/>
      </c>
      <c r="X94" s="105"/>
      <c r="Y94" s="29" t="str">
        <f t="array" ref="Y94">IF(OR(X94="",V94=""),"",X94-V94)</f>
        <v/>
      </c>
      <c r="Z94" s="113" t="str">
        <f t="array" ref="Z94">IF(OR(Y94="",AB94=""),"",Y94*AB94)</f>
        <v/>
      </c>
      <c r="AA94" s="74" t="str">
        <f t="array" ref="AA94">IF(OR(R94="",V94=""),"",R94/V94)</f>
        <v/>
      </c>
      <c r="AB94" s="29"/>
      <c r="AC94" s="30" t="str">
        <f t="array" ref="AC94">IF(OR(AB94="",AA94=""),"",AB94-AA94)</f>
        <v/>
      </c>
      <c r="AD94" s="110" t="str">
        <f t="array" ref="AD94">IF(OR(AC94="",V94=""),"",AC94*V94)</f>
        <v/>
      </c>
    </row>
    <row r="95" spans="2:30" hidden="1" x14ac:dyDescent="0.3">
      <c r="B95" s="28" t="str">
        <f t="shared" si="8"/>
        <v>X</v>
      </c>
      <c r="C95" s="77"/>
      <c r="D95" s="29" t="str">
        <f t="array" ref="D95">IF(C95="","",VLOOKUP(C95,RH!$I$5:$K$13,2,FALSE))</f>
        <v/>
      </c>
      <c r="E95" s="29" t="str">
        <f t="array" ref="E95">IF(C95="","",VLOOKUP(C95,RH!$I$5:$K$13,3,FALSE))</f>
        <v/>
      </c>
      <c r="F95" s="29" t="str">
        <f t="array" ref="F95">IF(D95="","",D95&amp;" "&amp;E95)</f>
        <v/>
      </c>
      <c r="G95" s="29" t="str">
        <f t="array" ref="G95">IF(C95="","",VLOOKUP(C95,RH!$I$5:$Y$13,17,FALSE))</f>
        <v/>
      </c>
      <c r="H95" s="30" t="str">
        <f t="array" ref="H95">IF(C95="","",SUMIF(RH!$I$5:$I$13,'Récap général'!C95,RH!$Q$5:$Q$13))</f>
        <v/>
      </c>
      <c r="I95" s="29"/>
      <c r="J95" s="29"/>
      <c r="K95" s="29" t="str">
        <f t="array" ref="K95">IF(C95="","",SUMIF(Tableau4[colonne5],'Récap général'!C95,Tableau4[Montant]))</f>
        <v/>
      </c>
      <c r="L95" s="30" t="str">
        <f t="array" ref="L95">IF(F95="","",SUMIF(Tableau3[Nom, prénom],'Récap général'!F95,Tableau3[Montant]))</f>
        <v/>
      </c>
      <c r="M95" s="29"/>
      <c r="N95" s="29"/>
      <c r="O95" s="29"/>
      <c r="P95" s="29"/>
      <c r="Q95" s="163"/>
      <c r="R95" s="74">
        <f t="shared" si="9"/>
        <v>0</v>
      </c>
      <c r="S95" s="105"/>
      <c r="T95" s="30">
        <f t="shared" si="10"/>
        <v>0</v>
      </c>
      <c r="U95" s="107" t="str">
        <f t="array" ref="U95">IF(S95="","",T95/S95)</f>
        <v/>
      </c>
      <c r="V95" s="40" t="str">
        <f t="array" ref="V95">IF(C95="","",SUMIF(RH!$I$5:$I$13,'Récap général'!C95,RH!$R$5:$R$13))</f>
        <v/>
      </c>
      <c r="W95" s="29" t="str">
        <f t="array" ref="W95">IF(C95="","","Horaire")</f>
        <v/>
      </c>
      <c r="X95" s="105"/>
      <c r="Y95" s="29" t="str">
        <f t="array" ref="Y95">IF(OR(X95="",V95=""),"",X95-V95)</f>
        <v/>
      </c>
      <c r="Z95" s="113" t="str">
        <f t="array" ref="Z95">IF(OR(Y95="",AB95=""),"",Y95*AB95)</f>
        <v/>
      </c>
      <c r="AA95" s="74" t="str">
        <f t="array" ref="AA95">IF(OR(R95="",V95=""),"",R95/V95)</f>
        <v/>
      </c>
      <c r="AB95" s="29"/>
      <c r="AC95" s="30" t="str">
        <f t="array" ref="AC95">IF(OR(AB95="",AA95=""),"",AB95-AA95)</f>
        <v/>
      </c>
      <c r="AD95" s="110" t="str">
        <f t="array" ref="AD95">IF(OR(AC95="",V95=""),"",AC95*V95)</f>
        <v/>
      </c>
    </row>
    <row r="96" spans="2:30" hidden="1" x14ac:dyDescent="0.3">
      <c r="B96" s="28" t="str">
        <f t="shared" si="8"/>
        <v>X</v>
      </c>
      <c r="C96" s="77"/>
      <c r="D96" s="29" t="str">
        <f t="array" ref="D96">IF(C96="","",VLOOKUP(C96,RH!$I$5:$K$13,2,FALSE))</f>
        <v/>
      </c>
      <c r="E96" s="29" t="str">
        <f t="array" ref="E96">IF(C96="","",VLOOKUP(C96,RH!$I$5:$K$13,3,FALSE))</f>
        <v/>
      </c>
      <c r="F96" s="29" t="str">
        <f t="array" ref="F96">IF(D96="","",D96&amp;" "&amp;E96)</f>
        <v/>
      </c>
      <c r="G96" s="29" t="str">
        <f t="array" ref="G96">IF(C96="","",VLOOKUP(C96,RH!$I$5:$Y$13,17,FALSE))</f>
        <v/>
      </c>
      <c r="H96" s="30" t="str">
        <f t="array" ref="H96">IF(C96="","",SUMIF(RH!$I$5:$I$13,'Récap général'!C96,RH!$Q$5:$Q$13))</f>
        <v/>
      </c>
      <c r="I96" s="29"/>
      <c r="J96" s="29"/>
      <c r="K96" s="29" t="str">
        <f t="array" ref="K96">IF(C96="","",SUMIF(Tableau4[colonne5],'Récap général'!C96,Tableau4[Montant]))</f>
        <v/>
      </c>
      <c r="L96" s="30" t="str">
        <f t="array" ref="L96">IF(F96="","",SUMIF(Tableau3[Nom, prénom],'Récap général'!F96,Tableau3[Montant]))</f>
        <v/>
      </c>
      <c r="M96" s="29"/>
      <c r="N96" s="29"/>
      <c r="O96" s="29"/>
      <c r="P96" s="29"/>
      <c r="Q96" s="163"/>
      <c r="R96" s="74">
        <f t="shared" si="9"/>
        <v>0</v>
      </c>
      <c r="S96" s="105"/>
      <c r="T96" s="30">
        <f t="shared" si="10"/>
        <v>0</v>
      </c>
      <c r="U96" s="107" t="str">
        <f t="array" ref="U96">IF(S96="","",T96/S96)</f>
        <v/>
      </c>
      <c r="V96" s="40" t="str">
        <f t="array" ref="V96">IF(C96="","",SUMIF(RH!$I$5:$I$13,'Récap général'!C96,RH!$R$5:$R$13))</f>
        <v/>
      </c>
      <c r="W96" s="29" t="str">
        <f t="array" ref="W96">IF(C96="","","Horaire")</f>
        <v/>
      </c>
      <c r="X96" s="105"/>
      <c r="Y96" s="29" t="str">
        <f t="array" ref="Y96">IF(OR(X96="",V96=""),"",X96-V96)</f>
        <v/>
      </c>
      <c r="Z96" s="113" t="str">
        <f t="array" ref="Z96">IF(OR(Y96="",AB96=""),"",Y96*AB96)</f>
        <v/>
      </c>
      <c r="AA96" s="74" t="str">
        <f t="array" ref="AA96">IF(OR(R96="",V96=""),"",R96/V96)</f>
        <v/>
      </c>
      <c r="AB96" s="29"/>
      <c r="AC96" s="30" t="str">
        <f t="array" ref="AC96">IF(OR(AB96="",AA96=""),"",AB96-AA96)</f>
        <v/>
      </c>
      <c r="AD96" s="110" t="str">
        <f t="array" ref="AD96">IF(OR(AC96="",V96=""),"",AC96*V96)</f>
        <v/>
      </c>
    </row>
    <row r="97" spans="2:30" hidden="1" x14ac:dyDescent="0.3">
      <c r="B97" s="28" t="str">
        <f t="shared" si="8"/>
        <v>X</v>
      </c>
      <c r="C97" s="77"/>
      <c r="D97" s="29" t="str">
        <f t="array" ref="D97">IF(C97="","",VLOOKUP(C97,RH!$I$5:$K$13,2,FALSE))</f>
        <v/>
      </c>
      <c r="E97" s="29" t="str">
        <f t="array" ref="E97">IF(C97="","",VLOOKUP(C97,RH!$I$5:$K$13,3,FALSE))</f>
        <v/>
      </c>
      <c r="F97" s="29" t="str">
        <f t="array" ref="F97">IF(D97="","",D97&amp;" "&amp;E97)</f>
        <v/>
      </c>
      <c r="G97" s="29" t="str">
        <f t="array" ref="G97">IF(C97="","",VLOOKUP(C97,RH!$I$5:$Y$13,17,FALSE))</f>
        <v/>
      </c>
      <c r="H97" s="30" t="str">
        <f t="array" ref="H97">IF(C97="","",SUMIF(RH!$I$5:$I$13,'Récap général'!C97,RH!$Q$5:$Q$13))</f>
        <v/>
      </c>
      <c r="I97" s="29"/>
      <c r="J97" s="29"/>
      <c r="K97" s="29" t="str">
        <f t="array" ref="K97">IF(C97="","",SUMIF(Tableau4[colonne5],'Récap général'!C97,Tableau4[Montant]))</f>
        <v/>
      </c>
      <c r="L97" s="30" t="str">
        <f t="array" ref="L97">IF(F97="","",SUMIF(Tableau3[Nom, prénom],'Récap général'!F97,Tableau3[Montant]))</f>
        <v/>
      </c>
      <c r="M97" s="29"/>
      <c r="N97" s="29"/>
      <c r="O97" s="29"/>
      <c r="P97" s="29"/>
      <c r="Q97" s="163"/>
      <c r="R97" s="74">
        <f t="shared" si="9"/>
        <v>0</v>
      </c>
      <c r="S97" s="105"/>
      <c r="T97" s="30">
        <f t="shared" si="10"/>
        <v>0</v>
      </c>
      <c r="U97" s="107" t="str">
        <f t="array" ref="U97">IF(S97="","",T97/S97)</f>
        <v/>
      </c>
      <c r="V97" s="40" t="str">
        <f t="array" ref="V97">IF(C97="","",SUMIF(RH!$I$5:$I$13,'Récap général'!C97,RH!$R$5:$R$13))</f>
        <v/>
      </c>
      <c r="W97" s="29" t="str">
        <f t="array" ref="W97">IF(C97="","","Horaire")</f>
        <v/>
      </c>
      <c r="X97" s="105"/>
      <c r="Y97" s="29" t="str">
        <f t="array" ref="Y97">IF(OR(X97="",V97=""),"",X97-V97)</f>
        <v/>
      </c>
      <c r="Z97" s="113" t="str">
        <f t="array" ref="Z97">IF(OR(Y97="",AB97=""),"",Y97*AB97)</f>
        <v/>
      </c>
      <c r="AA97" s="74" t="str">
        <f t="array" ref="AA97">IF(OR(R97="",V97=""),"",R97/V97)</f>
        <v/>
      </c>
      <c r="AB97" s="29"/>
      <c r="AC97" s="30" t="str">
        <f t="array" ref="AC97">IF(OR(AB97="",AA97=""),"",AB97-AA97)</f>
        <v/>
      </c>
      <c r="AD97" s="110" t="str">
        <f t="array" ref="AD97">IF(OR(AC97="",V97=""),"",AC97*V97)</f>
        <v/>
      </c>
    </row>
    <row r="98" spans="2:30" hidden="1" x14ac:dyDescent="0.3">
      <c r="B98" s="28" t="str">
        <f t="shared" si="8"/>
        <v>X</v>
      </c>
      <c r="C98" s="77"/>
      <c r="D98" s="29" t="str">
        <f t="array" ref="D98">IF(C98="","",VLOOKUP(C98,RH!$I$5:$K$13,2,FALSE))</f>
        <v/>
      </c>
      <c r="E98" s="29" t="str">
        <f t="array" ref="E98">IF(C98="","",VLOOKUP(C98,RH!$I$5:$K$13,3,FALSE))</f>
        <v/>
      </c>
      <c r="F98" s="29" t="str">
        <f t="array" ref="F98">IF(D98="","",D98&amp;" "&amp;E98)</f>
        <v/>
      </c>
      <c r="G98" s="29" t="str">
        <f t="array" ref="G98">IF(C98="","",VLOOKUP(C98,RH!$I$5:$Y$13,17,FALSE))</f>
        <v/>
      </c>
      <c r="H98" s="30" t="str">
        <f t="array" ref="H98">IF(C98="","",SUMIF(RH!$I$5:$I$13,'Récap général'!C98,RH!$Q$5:$Q$13))</f>
        <v/>
      </c>
      <c r="I98" s="29"/>
      <c r="J98" s="29"/>
      <c r="K98" s="29" t="str">
        <f t="array" ref="K98">IF(C98="","",SUMIF(Tableau4[colonne5],'Récap général'!C98,Tableau4[Montant]))</f>
        <v/>
      </c>
      <c r="L98" s="30" t="str">
        <f t="array" ref="L98">IF(F98="","",SUMIF(Tableau3[Nom, prénom],'Récap général'!F98,Tableau3[Montant]))</f>
        <v/>
      </c>
      <c r="M98" s="29"/>
      <c r="N98" s="29"/>
      <c r="O98" s="29"/>
      <c r="P98" s="29"/>
      <c r="Q98" s="163"/>
      <c r="R98" s="74">
        <f t="shared" si="9"/>
        <v>0</v>
      </c>
      <c r="S98" s="105"/>
      <c r="T98" s="30">
        <f t="shared" si="10"/>
        <v>0</v>
      </c>
      <c r="U98" s="107" t="str">
        <f t="array" ref="U98">IF(S98="","",T98/S98)</f>
        <v/>
      </c>
      <c r="V98" s="40" t="str">
        <f t="array" ref="V98">IF(C98="","",SUMIF(RH!$I$5:$I$13,'Récap général'!C98,RH!$R$5:$R$13))</f>
        <v/>
      </c>
      <c r="W98" s="29" t="str">
        <f t="array" ref="W98">IF(C98="","","Horaire")</f>
        <v/>
      </c>
      <c r="X98" s="105"/>
      <c r="Y98" s="29" t="str">
        <f t="array" ref="Y98">IF(OR(X98="",V98=""),"",X98-V98)</f>
        <v/>
      </c>
      <c r="Z98" s="113" t="str">
        <f t="array" ref="Z98">IF(OR(Y98="",AB98=""),"",Y98*AB98)</f>
        <v/>
      </c>
      <c r="AA98" s="74" t="str">
        <f t="array" ref="AA98">IF(OR(R98="",V98=""),"",R98/V98)</f>
        <v/>
      </c>
      <c r="AB98" s="29"/>
      <c r="AC98" s="30" t="str">
        <f t="array" ref="AC98">IF(OR(AB98="",AA98=""),"",AB98-AA98)</f>
        <v/>
      </c>
      <c r="AD98" s="110" t="str">
        <f t="array" ref="AD98">IF(OR(AC98="",V98=""),"",AC98*V98)</f>
        <v/>
      </c>
    </row>
    <row r="99" spans="2:30" hidden="1" x14ac:dyDescent="0.3">
      <c r="B99" s="28" t="str">
        <f t="shared" si="8"/>
        <v>X</v>
      </c>
      <c r="C99" s="77"/>
      <c r="D99" s="29" t="str">
        <f t="array" ref="D99">IF(C99="","",VLOOKUP(C99,RH!$I$5:$K$13,2,FALSE))</f>
        <v/>
      </c>
      <c r="E99" s="29" t="str">
        <f t="array" ref="E99">IF(C99="","",VLOOKUP(C99,RH!$I$5:$K$13,3,FALSE))</f>
        <v/>
      </c>
      <c r="F99" s="29" t="str">
        <f t="array" ref="F99">IF(D99="","",D99&amp;" "&amp;E99)</f>
        <v/>
      </c>
      <c r="G99" s="29" t="str">
        <f t="array" ref="G99">IF(C99="","",VLOOKUP(C99,RH!$I$5:$Y$13,17,FALSE))</f>
        <v/>
      </c>
      <c r="H99" s="30" t="str">
        <f t="array" ref="H99">IF(C99="","",SUMIF(RH!$I$5:$I$13,'Récap général'!C99,RH!$Q$5:$Q$13))</f>
        <v/>
      </c>
      <c r="I99" s="29"/>
      <c r="J99" s="29"/>
      <c r="K99" s="29" t="str">
        <f t="array" ref="K99">IF(C99="","",SUMIF(Tableau4[colonne5],'Récap général'!C99,Tableau4[Montant]))</f>
        <v/>
      </c>
      <c r="L99" s="30" t="str">
        <f t="array" ref="L99">IF(F99="","",SUMIF(Tableau3[Nom, prénom],'Récap général'!F99,Tableau3[Montant]))</f>
        <v/>
      </c>
      <c r="M99" s="29"/>
      <c r="N99" s="29"/>
      <c r="O99" s="29"/>
      <c r="P99" s="29"/>
      <c r="Q99" s="163"/>
      <c r="R99" s="74">
        <f t="shared" si="9"/>
        <v>0</v>
      </c>
      <c r="S99" s="105"/>
      <c r="T99" s="30">
        <f t="shared" si="10"/>
        <v>0</v>
      </c>
      <c r="U99" s="107" t="str">
        <f t="array" ref="U99">IF(S99="","",T99/S99)</f>
        <v/>
      </c>
      <c r="V99" s="40" t="str">
        <f t="array" ref="V99">IF(C99="","",SUMIF(RH!$I$5:$I$13,'Récap général'!C99,RH!$R$5:$R$13))</f>
        <v/>
      </c>
      <c r="W99" s="29" t="str">
        <f t="array" ref="W99">IF(C99="","","Horaire")</f>
        <v/>
      </c>
      <c r="X99" s="105"/>
      <c r="Y99" s="29" t="str">
        <f t="array" ref="Y99">IF(OR(X99="",V99=""),"",X99-V99)</f>
        <v/>
      </c>
      <c r="Z99" s="113" t="str">
        <f t="array" ref="Z99">IF(OR(Y99="",AB99=""),"",Y99*AB99)</f>
        <v/>
      </c>
      <c r="AA99" s="74" t="str">
        <f t="array" ref="AA99">IF(OR(R99="",V99=""),"",R99/V99)</f>
        <v/>
      </c>
      <c r="AB99" s="29"/>
      <c r="AC99" s="30" t="str">
        <f t="array" ref="AC99">IF(OR(AB99="",AA99=""),"",AB99-AA99)</f>
        <v/>
      </c>
      <c r="AD99" s="110" t="str">
        <f t="array" ref="AD99">IF(OR(AC99="",V99=""),"",AC99*V99)</f>
        <v/>
      </c>
    </row>
    <row r="100" spans="2:30" hidden="1" x14ac:dyDescent="0.3">
      <c r="B100" s="28" t="str">
        <f t="shared" si="8"/>
        <v>X</v>
      </c>
      <c r="C100" s="77"/>
      <c r="D100" s="29" t="str">
        <f t="array" ref="D100">IF(C100="","",VLOOKUP(C100,RH!$I$5:$K$13,2,FALSE))</f>
        <v/>
      </c>
      <c r="E100" s="29" t="str">
        <f t="array" ref="E100">IF(C100="","",VLOOKUP(C100,RH!$I$5:$K$13,3,FALSE))</f>
        <v/>
      </c>
      <c r="F100" s="29" t="str">
        <f t="array" ref="F100">IF(D100="","",D100&amp;" "&amp;E100)</f>
        <v/>
      </c>
      <c r="G100" s="29" t="str">
        <f t="array" ref="G100">IF(C100="","",VLOOKUP(C100,RH!$I$5:$Y$13,17,FALSE))</f>
        <v/>
      </c>
      <c r="H100" s="30" t="str">
        <f t="array" ref="H100">IF(C100="","",SUMIF(RH!$I$5:$I$13,'Récap général'!C100,RH!$Q$5:$Q$13))</f>
        <v/>
      </c>
      <c r="I100" s="29"/>
      <c r="J100" s="29"/>
      <c r="K100" s="29" t="str">
        <f t="array" ref="K100">IF(C100="","",SUMIF(Tableau4[colonne5],'Récap général'!C100,Tableau4[Montant]))</f>
        <v/>
      </c>
      <c r="L100" s="30" t="str">
        <f t="array" ref="L100">IF(F100="","",SUMIF(Tableau3[Nom, prénom],'Récap général'!F100,Tableau3[Montant]))</f>
        <v/>
      </c>
      <c r="M100" s="29"/>
      <c r="N100" s="29"/>
      <c r="O100" s="29"/>
      <c r="P100" s="29"/>
      <c r="Q100" s="163"/>
      <c r="R100" s="74">
        <f t="shared" si="9"/>
        <v>0</v>
      </c>
      <c r="S100" s="105"/>
      <c r="T100" s="30">
        <f t="shared" si="10"/>
        <v>0</v>
      </c>
      <c r="U100" s="107" t="str">
        <f t="array" ref="U100">IF(S100="","",T100/S100)</f>
        <v/>
      </c>
      <c r="V100" s="40" t="str">
        <f t="array" ref="V100">IF(C100="","",SUMIF(RH!$I$5:$I$13,'Récap général'!C100,RH!$R$5:$R$13))</f>
        <v/>
      </c>
      <c r="W100" s="29" t="str">
        <f t="array" ref="W100">IF(C100="","","Horaire")</f>
        <v/>
      </c>
      <c r="X100" s="105"/>
      <c r="Y100" s="29" t="str">
        <f t="array" ref="Y100">IF(OR(X100="",V100=""),"",X100-V100)</f>
        <v/>
      </c>
      <c r="Z100" s="113" t="str">
        <f t="array" ref="Z100">IF(OR(Y100="",AB100=""),"",Y100*AB100)</f>
        <v/>
      </c>
      <c r="AA100" s="74" t="str">
        <f t="array" ref="AA100">IF(OR(R100="",V100=""),"",R100/V100)</f>
        <v/>
      </c>
      <c r="AB100" s="29"/>
      <c r="AC100" s="30" t="str">
        <f t="array" ref="AC100">IF(OR(AB100="",AA100=""),"",AB100-AA100)</f>
        <v/>
      </c>
      <c r="AD100" s="110" t="str">
        <f t="array" ref="AD100">IF(OR(AC100="",V100=""),"",AC100*V100)</f>
        <v/>
      </c>
    </row>
    <row r="101" spans="2:30" hidden="1" x14ac:dyDescent="0.3">
      <c r="B101" s="28" t="str">
        <f t="shared" si="8"/>
        <v>X</v>
      </c>
      <c r="C101" s="77"/>
      <c r="D101" s="29" t="str">
        <f t="array" ref="D101">IF(C101="","",VLOOKUP(C101,RH!$I$5:$K$13,2,FALSE))</f>
        <v/>
      </c>
      <c r="E101" s="29" t="str">
        <f t="array" ref="E101">IF(C101="","",VLOOKUP(C101,RH!$I$5:$K$13,3,FALSE))</f>
        <v/>
      </c>
      <c r="F101" s="29" t="str">
        <f t="array" ref="F101">IF(D101="","",D101&amp;" "&amp;E101)</f>
        <v/>
      </c>
      <c r="G101" s="29" t="str">
        <f t="array" ref="G101">IF(C101="","",VLOOKUP(C101,RH!$I$5:$Y$13,17,FALSE))</f>
        <v/>
      </c>
      <c r="H101" s="30" t="str">
        <f t="array" ref="H101">IF(C101="","",SUMIF(RH!$I$5:$I$13,'Récap général'!C101,RH!$Q$5:$Q$13))</f>
        <v/>
      </c>
      <c r="I101" s="29"/>
      <c r="J101" s="29"/>
      <c r="K101" s="29" t="str">
        <f t="array" ref="K101">IF(C101="","",SUMIF(Tableau4[colonne5],'Récap général'!C101,Tableau4[Montant]))</f>
        <v/>
      </c>
      <c r="L101" s="30" t="str">
        <f t="array" ref="L101">IF(F101="","",SUMIF(Tableau3[Nom, prénom],'Récap général'!F101,Tableau3[Montant]))</f>
        <v/>
      </c>
      <c r="M101" s="29"/>
      <c r="N101" s="29"/>
      <c r="O101" s="29"/>
      <c r="P101" s="29"/>
      <c r="Q101" s="163"/>
      <c r="R101" s="74">
        <f t="shared" si="9"/>
        <v>0</v>
      </c>
      <c r="S101" s="105"/>
      <c r="T101" s="30">
        <f t="shared" si="10"/>
        <v>0</v>
      </c>
      <c r="U101" s="107" t="str">
        <f t="array" ref="U101">IF(S101="","",T101/S101)</f>
        <v/>
      </c>
      <c r="V101" s="40" t="str">
        <f t="array" ref="V101">IF(C101="","",SUMIF(RH!$I$5:$I$13,'Récap général'!C101,RH!$R$5:$R$13))</f>
        <v/>
      </c>
      <c r="W101" s="29" t="str">
        <f t="array" ref="W101">IF(C101="","","Horaire")</f>
        <v/>
      </c>
      <c r="X101" s="105"/>
      <c r="Y101" s="29" t="str">
        <f t="array" ref="Y101">IF(OR(X101="",V101=""),"",X101-V101)</f>
        <v/>
      </c>
      <c r="Z101" s="113" t="str">
        <f t="array" ref="Z101">IF(OR(Y101="",AB101=""),"",Y101*AB101)</f>
        <v/>
      </c>
      <c r="AA101" s="74" t="str">
        <f t="array" ref="AA101">IF(OR(R101="",V101=""),"",R101/V101)</f>
        <v/>
      </c>
      <c r="AB101" s="29"/>
      <c r="AC101" s="30" t="str">
        <f t="array" ref="AC101">IF(OR(AB101="",AA101=""),"",AB101-AA101)</f>
        <v/>
      </c>
      <c r="AD101" s="110" t="str">
        <f t="array" ref="AD101">IF(OR(AC101="",V101=""),"",AC101*V101)</f>
        <v/>
      </c>
    </row>
    <row r="102" spans="2:30" hidden="1" x14ac:dyDescent="0.3">
      <c r="B102" s="28" t="str">
        <f t="shared" si="8"/>
        <v>X</v>
      </c>
      <c r="C102" s="77"/>
      <c r="D102" s="29" t="str">
        <f t="array" ref="D102">IF(C102="","",VLOOKUP(C102,RH!$I$5:$K$13,2,FALSE))</f>
        <v/>
      </c>
      <c r="E102" s="29" t="str">
        <f t="array" ref="E102">IF(C102="","",VLOOKUP(C102,RH!$I$5:$K$13,3,FALSE))</f>
        <v/>
      </c>
      <c r="F102" s="29" t="str">
        <f t="array" ref="F102">IF(D102="","",D102&amp;" "&amp;E102)</f>
        <v/>
      </c>
      <c r="G102" s="29" t="str">
        <f t="array" ref="G102">IF(C102="","",VLOOKUP(C102,RH!$I$5:$Y$13,17,FALSE))</f>
        <v/>
      </c>
      <c r="H102" s="30" t="str">
        <f t="array" ref="H102">IF(C102="","",SUMIF(RH!$I$5:$I$13,'Récap général'!C102,RH!$Q$5:$Q$13))</f>
        <v/>
      </c>
      <c r="I102" s="29"/>
      <c r="J102" s="29"/>
      <c r="K102" s="29" t="str">
        <f t="array" ref="K102">IF(C102="","",SUMIF(Tableau4[colonne5],'Récap général'!C102,Tableau4[Montant]))</f>
        <v/>
      </c>
      <c r="L102" s="30" t="str">
        <f t="array" ref="L102">IF(F102="","",SUMIF(Tableau3[Nom, prénom],'Récap général'!F102,Tableau3[Montant]))</f>
        <v/>
      </c>
      <c r="M102" s="29"/>
      <c r="N102" s="29"/>
      <c r="O102" s="29"/>
      <c r="P102" s="29"/>
      <c r="Q102" s="163"/>
      <c r="R102" s="74">
        <f t="shared" si="9"/>
        <v>0</v>
      </c>
      <c r="S102" s="105"/>
      <c r="T102" s="30">
        <f t="shared" si="10"/>
        <v>0</v>
      </c>
      <c r="U102" s="107" t="str">
        <f t="array" ref="U102">IF(S102="","",T102/S102)</f>
        <v/>
      </c>
      <c r="V102" s="40" t="str">
        <f t="array" ref="V102">IF(C102="","",SUMIF(RH!$I$5:$I$13,'Récap général'!C102,RH!$R$5:$R$13))</f>
        <v/>
      </c>
      <c r="W102" s="29" t="str">
        <f t="array" ref="W102">IF(C102="","","Horaire")</f>
        <v/>
      </c>
      <c r="X102" s="105"/>
      <c r="Y102" s="29" t="str">
        <f t="array" ref="Y102">IF(OR(X102="",V102=""),"",X102-V102)</f>
        <v/>
      </c>
      <c r="Z102" s="113" t="str">
        <f t="array" ref="Z102">IF(OR(Y102="",AB102=""),"",Y102*AB102)</f>
        <v/>
      </c>
      <c r="AA102" s="74" t="str">
        <f t="array" ref="AA102">IF(OR(R102="",V102=""),"",R102/V102)</f>
        <v/>
      </c>
      <c r="AB102" s="29"/>
      <c r="AC102" s="30" t="str">
        <f t="array" ref="AC102">IF(OR(AB102="",AA102=""),"",AB102-AA102)</f>
        <v/>
      </c>
      <c r="AD102" s="110" t="str">
        <f t="array" ref="AD102">IF(OR(AC102="",V102=""),"",AC102*V102)</f>
        <v/>
      </c>
    </row>
    <row r="103" spans="2:30" hidden="1" x14ac:dyDescent="0.3">
      <c r="B103" s="28" t="str">
        <f t="shared" si="8"/>
        <v>X</v>
      </c>
      <c r="C103" s="77"/>
      <c r="D103" s="29" t="str">
        <f t="array" ref="D103">IF(C103="","",VLOOKUP(C103,RH!$I$5:$K$13,2,FALSE))</f>
        <v/>
      </c>
      <c r="E103" s="29" t="str">
        <f t="array" ref="E103">IF(C103="","",VLOOKUP(C103,RH!$I$5:$K$13,3,FALSE))</f>
        <v/>
      </c>
      <c r="F103" s="29" t="str">
        <f t="array" ref="F103">IF(D103="","",D103&amp;" "&amp;E103)</f>
        <v/>
      </c>
      <c r="G103" s="29" t="str">
        <f t="array" ref="G103">IF(C103="","",VLOOKUP(C103,RH!$I$5:$Y$13,17,FALSE))</f>
        <v/>
      </c>
      <c r="H103" s="30" t="str">
        <f t="array" ref="H103">IF(C103="","",SUMIF(RH!$I$5:$I$13,'Récap général'!C103,RH!$Q$5:$Q$13))</f>
        <v/>
      </c>
      <c r="I103" s="29"/>
      <c r="J103" s="29"/>
      <c r="K103" s="29" t="str">
        <f t="array" ref="K103">IF(C103="","",SUMIF(Tableau4[colonne5],'Récap général'!C103,Tableau4[Montant]))</f>
        <v/>
      </c>
      <c r="L103" s="30" t="str">
        <f t="array" ref="L103">IF(F103="","",SUMIF(Tableau3[Nom, prénom],'Récap général'!F103,Tableau3[Montant]))</f>
        <v/>
      </c>
      <c r="M103" s="29"/>
      <c r="N103" s="29"/>
      <c r="O103" s="29"/>
      <c r="P103" s="29"/>
      <c r="Q103" s="163"/>
      <c r="R103" s="74">
        <f t="shared" si="9"/>
        <v>0</v>
      </c>
      <c r="S103" s="105"/>
      <c r="T103" s="30">
        <f t="shared" si="10"/>
        <v>0</v>
      </c>
      <c r="U103" s="107" t="str">
        <f t="array" ref="U103">IF(S103="","",T103/S103)</f>
        <v/>
      </c>
      <c r="V103" s="40" t="str">
        <f t="array" ref="V103">IF(C103="","",SUMIF(RH!$I$5:$I$13,'Récap général'!C103,RH!$R$5:$R$13))</f>
        <v/>
      </c>
      <c r="W103" s="29" t="str">
        <f t="array" ref="W103">IF(C103="","","Horaire")</f>
        <v/>
      </c>
      <c r="X103" s="105"/>
      <c r="Y103" s="29" t="str">
        <f t="array" ref="Y103">IF(OR(X103="",V103=""),"",X103-V103)</f>
        <v/>
      </c>
      <c r="Z103" s="113" t="str">
        <f t="array" ref="Z103">IF(OR(Y103="",AB103=""),"",Y103*AB103)</f>
        <v/>
      </c>
      <c r="AA103" s="74" t="str">
        <f t="array" ref="AA103">IF(OR(R103="",V103=""),"",R103/V103)</f>
        <v/>
      </c>
      <c r="AB103" s="29"/>
      <c r="AC103" s="30" t="str">
        <f t="array" ref="AC103">IF(OR(AB103="",AA103=""),"",AB103-AA103)</f>
        <v/>
      </c>
      <c r="AD103" s="110" t="str">
        <f t="array" ref="AD103">IF(OR(AC103="",V103=""),"",AC103*V103)</f>
        <v/>
      </c>
    </row>
    <row r="104" spans="2:30" hidden="1" x14ac:dyDescent="0.3">
      <c r="B104" s="28" t="str">
        <f t="shared" si="8"/>
        <v>X</v>
      </c>
      <c r="C104" s="77"/>
      <c r="D104" s="29" t="str">
        <f t="array" ref="D104">IF(C104="","",VLOOKUP(C104,RH!$I$5:$K$13,2,FALSE))</f>
        <v/>
      </c>
      <c r="E104" s="29" t="str">
        <f t="array" ref="E104">IF(C104="","",VLOOKUP(C104,RH!$I$5:$K$13,3,FALSE))</f>
        <v/>
      </c>
      <c r="F104" s="29" t="str">
        <f t="array" ref="F104">IF(D104="","",D104&amp;" "&amp;E104)</f>
        <v/>
      </c>
      <c r="G104" s="29" t="str">
        <f t="array" ref="G104">IF(C104="","",VLOOKUP(C104,RH!$I$5:$Y$13,17,FALSE))</f>
        <v/>
      </c>
      <c r="H104" s="30" t="str">
        <f t="array" ref="H104">IF(C104="","",SUMIF(RH!$I$5:$I$13,'Récap général'!C104,RH!$Q$5:$Q$13))</f>
        <v/>
      </c>
      <c r="I104" s="29"/>
      <c r="J104" s="29"/>
      <c r="K104" s="29" t="str">
        <f t="array" ref="K104">IF(C104="","",SUMIF(Tableau4[colonne5],'Récap général'!C104,Tableau4[Montant]))</f>
        <v/>
      </c>
      <c r="L104" s="30" t="str">
        <f t="array" ref="L104">IF(F104="","",SUMIF(Tableau3[Nom, prénom],'Récap général'!F104,Tableau3[Montant]))</f>
        <v/>
      </c>
      <c r="M104" s="29"/>
      <c r="N104" s="29"/>
      <c r="O104" s="29"/>
      <c r="P104" s="29"/>
      <c r="Q104" s="163"/>
      <c r="R104" s="74">
        <f t="shared" si="9"/>
        <v>0</v>
      </c>
      <c r="S104" s="105"/>
      <c r="T104" s="30">
        <f t="shared" si="10"/>
        <v>0</v>
      </c>
      <c r="U104" s="107" t="str">
        <f t="array" ref="U104">IF(S104="","",T104/S104)</f>
        <v/>
      </c>
      <c r="V104" s="40" t="str">
        <f t="array" ref="V104">IF(C104="","",SUMIF(RH!$I$5:$I$13,'Récap général'!C104,RH!$R$5:$R$13))</f>
        <v/>
      </c>
      <c r="W104" s="29" t="str">
        <f t="array" ref="W104">IF(C104="","","Horaire")</f>
        <v/>
      </c>
      <c r="X104" s="105"/>
      <c r="Y104" s="29" t="str">
        <f t="array" ref="Y104">IF(OR(X104="",V104=""),"",X104-V104)</f>
        <v/>
      </c>
      <c r="Z104" s="113" t="str">
        <f t="array" ref="Z104">IF(OR(Y104="",AB104=""),"",Y104*AB104)</f>
        <v/>
      </c>
      <c r="AA104" s="74" t="str">
        <f t="array" ref="AA104">IF(OR(R104="",V104=""),"",R104/V104)</f>
        <v/>
      </c>
      <c r="AB104" s="29"/>
      <c r="AC104" s="30" t="str">
        <f t="array" ref="AC104">IF(OR(AB104="",AA104=""),"",AB104-AA104)</f>
        <v/>
      </c>
      <c r="AD104" s="110" t="str">
        <f t="array" ref="AD104">IF(OR(AC104="",V104=""),"",AC104*V104)</f>
        <v/>
      </c>
    </row>
    <row r="105" spans="2:30" hidden="1" x14ac:dyDescent="0.3">
      <c r="B105" s="28" t="str">
        <f t="shared" si="8"/>
        <v>X</v>
      </c>
      <c r="C105" s="77"/>
      <c r="D105" s="29" t="str">
        <f t="array" ref="D105">IF(C105="","",VLOOKUP(C105,RH!$I$5:$K$13,2,FALSE))</f>
        <v/>
      </c>
      <c r="E105" s="29" t="str">
        <f t="array" ref="E105">IF(C105="","",VLOOKUP(C105,RH!$I$5:$K$13,3,FALSE))</f>
        <v/>
      </c>
      <c r="F105" s="29" t="str">
        <f t="array" ref="F105">IF(D105="","",D105&amp;" "&amp;E105)</f>
        <v/>
      </c>
      <c r="G105" s="29" t="str">
        <f t="array" ref="G105">IF(C105="","",VLOOKUP(C105,RH!$I$5:$Y$13,17,FALSE))</f>
        <v/>
      </c>
      <c r="H105" s="30" t="str">
        <f t="array" ref="H105">IF(C105="","",SUMIF(RH!$I$5:$I$13,'Récap général'!C105,RH!$Q$5:$Q$13))</f>
        <v/>
      </c>
      <c r="I105" s="29"/>
      <c r="J105" s="29"/>
      <c r="K105" s="29" t="str">
        <f t="array" ref="K105">IF(C105="","",SUMIF(Tableau4[colonne5],'Récap général'!C105,Tableau4[Montant]))</f>
        <v/>
      </c>
      <c r="L105" s="30" t="str">
        <f t="array" ref="L105">IF(F105="","",SUMIF(Tableau3[Nom, prénom],'Récap général'!F105,Tableau3[Montant]))</f>
        <v/>
      </c>
      <c r="M105" s="29"/>
      <c r="N105" s="29"/>
      <c r="O105" s="29"/>
      <c r="P105" s="29"/>
      <c r="Q105" s="163"/>
      <c r="R105" s="74">
        <f t="shared" si="9"/>
        <v>0</v>
      </c>
      <c r="S105" s="105"/>
      <c r="T105" s="30">
        <f t="shared" si="10"/>
        <v>0</v>
      </c>
      <c r="U105" s="107" t="str">
        <f t="array" ref="U105">IF(S105="","",T105/S105)</f>
        <v/>
      </c>
      <c r="V105" s="40" t="str">
        <f t="array" ref="V105">IF(C105="","",SUMIF(RH!$I$5:$I$13,'Récap général'!C105,RH!$R$5:$R$13))</f>
        <v/>
      </c>
      <c r="W105" s="29" t="str">
        <f t="array" ref="W105">IF(C105="","","Horaire")</f>
        <v/>
      </c>
      <c r="X105" s="105"/>
      <c r="Y105" s="29" t="str">
        <f t="array" ref="Y105">IF(OR(X105="",V105=""),"",X105-V105)</f>
        <v/>
      </c>
      <c r="Z105" s="113" t="str">
        <f t="array" ref="Z105">IF(OR(Y105="",AB105=""),"",Y105*AB105)</f>
        <v/>
      </c>
      <c r="AA105" s="74" t="str">
        <f t="array" ref="AA105">IF(OR(R105="",V105=""),"",R105/V105)</f>
        <v/>
      </c>
      <c r="AB105" s="29"/>
      <c r="AC105" s="30" t="str">
        <f t="array" ref="AC105">IF(OR(AB105="",AA105=""),"",AB105-AA105)</f>
        <v/>
      </c>
      <c r="AD105" s="110" t="str">
        <f t="array" ref="AD105">IF(OR(AC105="",V105=""),"",AC105*V105)</f>
        <v/>
      </c>
    </row>
    <row r="106" spans="2:30" hidden="1" x14ac:dyDescent="0.3">
      <c r="B106" s="28" t="str">
        <f t="shared" si="8"/>
        <v>X</v>
      </c>
      <c r="C106" s="77"/>
      <c r="D106" s="29" t="str">
        <f t="array" ref="D106">IF(C106="","",VLOOKUP(C106,RH!$I$5:$K$13,2,FALSE))</f>
        <v/>
      </c>
      <c r="E106" s="29" t="str">
        <f t="array" ref="E106">IF(C106="","",VLOOKUP(C106,RH!$I$5:$K$13,3,FALSE))</f>
        <v/>
      </c>
      <c r="F106" s="29" t="str">
        <f t="array" ref="F106">IF(D106="","",D106&amp;" "&amp;E106)</f>
        <v/>
      </c>
      <c r="G106" s="29" t="str">
        <f t="array" ref="G106">IF(C106="","",VLOOKUP(C106,RH!$I$5:$Y$13,17,FALSE))</f>
        <v/>
      </c>
      <c r="H106" s="30" t="str">
        <f t="array" ref="H106">IF(C106="","",SUMIF(RH!$I$5:$I$13,'Récap général'!C106,RH!$Q$5:$Q$13))</f>
        <v/>
      </c>
      <c r="I106" s="29"/>
      <c r="J106" s="29"/>
      <c r="K106" s="29" t="str">
        <f t="array" ref="K106">IF(C106="","",SUMIF(Tableau4[colonne5],'Récap général'!C106,Tableau4[Montant]))</f>
        <v/>
      </c>
      <c r="L106" s="30" t="str">
        <f t="array" ref="L106">IF(F106="","",SUMIF(Tableau3[Nom, prénom],'Récap général'!F106,Tableau3[Montant]))</f>
        <v/>
      </c>
      <c r="M106" s="29"/>
      <c r="N106" s="29"/>
      <c r="O106" s="29"/>
      <c r="P106" s="29"/>
      <c r="Q106" s="163"/>
      <c r="R106" s="74">
        <f t="shared" si="9"/>
        <v>0</v>
      </c>
      <c r="S106" s="105"/>
      <c r="T106" s="30">
        <f t="shared" si="10"/>
        <v>0</v>
      </c>
      <c r="U106" s="107" t="str">
        <f t="array" ref="U106">IF(S106="","",T106/S106)</f>
        <v/>
      </c>
      <c r="V106" s="40" t="str">
        <f t="array" ref="V106">IF(C106="","",SUMIF(RH!$I$5:$I$13,'Récap général'!C106,RH!$R$5:$R$13))</f>
        <v/>
      </c>
      <c r="W106" s="29" t="str">
        <f t="array" ref="W106">IF(C106="","","Horaire")</f>
        <v/>
      </c>
      <c r="X106" s="105"/>
      <c r="Y106" s="29" t="str">
        <f t="array" ref="Y106">IF(OR(X106="",V106=""),"",X106-V106)</f>
        <v/>
      </c>
      <c r="Z106" s="113" t="str">
        <f t="array" ref="Z106">IF(OR(Y106="",AB106=""),"",Y106*AB106)</f>
        <v/>
      </c>
      <c r="AA106" s="74" t="str">
        <f t="array" ref="AA106">IF(OR(R106="",V106=""),"",R106/V106)</f>
        <v/>
      </c>
      <c r="AB106" s="29"/>
      <c r="AC106" s="30" t="str">
        <f t="array" ref="AC106">IF(OR(AB106="",AA106=""),"",AB106-AA106)</f>
        <v/>
      </c>
      <c r="AD106" s="110" t="str">
        <f t="array" ref="AD106">IF(OR(AC106="",V106=""),"",AC106*V106)</f>
        <v/>
      </c>
    </row>
    <row r="107" spans="2:30" hidden="1" x14ac:dyDescent="0.3">
      <c r="B107" s="28" t="str">
        <f t="shared" si="8"/>
        <v>X</v>
      </c>
      <c r="C107" s="77"/>
      <c r="D107" s="29" t="str">
        <f t="array" ref="D107">IF(C107="","",VLOOKUP(C107,RH!$I$5:$K$13,2,FALSE))</f>
        <v/>
      </c>
      <c r="E107" s="29" t="str">
        <f t="array" ref="E107">IF(C107="","",VLOOKUP(C107,RH!$I$5:$K$13,3,FALSE))</f>
        <v/>
      </c>
      <c r="F107" s="29" t="str">
        <f t="array" ref="F107">IF(D107="","",D107&amp;" "&amp;E107)</f>
        <v/>
      </c>
      <c r="G107" s="29" t="str">
        <f t="array" ref="G107">IF(C107="","",VLOOKUP(C107,RH!$I$5:$Y$13,17,FALSE))</f>
        <v/>
      </c>
      <c r="H107" s="30" t="str">
        <f t="array" ref="H107">IF(C107="","",SUMIF(RH!$I$5:$I$13,'Récap général'!C107,RH!$Q$5:$Q$13))</f>
        <v/>
      </c>
      <c r="I107" s="29"/>
      <c r="J107" s="29"/>
      <c r="K107" s="29" t="str">
        <f t="array" ref="K107">IF(C107="","",SUMIF(Tableau4[colonne5],'Récap général'!C107,Tableau4[Montant]))</f>
        <v/>
      </c>
      <c r="L107" s="30" t="str">
        <f t="array" ref="L107">IF(F107="","",SUMIF(Tableau3[Nom, prénom],'Récap général'!F107,Tableau3[Montant]))</f>
        <v/>
      </c>
      <c r="M107" s="29"/>
      <c r="N107" s="29"/>
      <c r="O107" s="29"/>
      <c r="P107" s="29"/>
      <c r="Q107" s="163"/>
      <c r="R107" s="74">
        <f t="shared" si="9"/>
        <v>0</v>
      </c>
      <c r="S107" s="105"/>
      <c r="T107" s="30">
        <f t="shared" si="10"/>
        <v>0</v>
      </c>
      <c r="U107" s="107" t="str">
        <f t="array" ref="U107">IF(S107="","",T107/S107)</f>
        <v/>
      </c>
      <c r="V107" s="40" t="str">
        <f t="array" ref="V107">IF(C107="","",SUMIF(RH!$I$5:$I$13,'Récap général'!C107,RH!$R$5:$R$13))</f>
        <v/>
      </c>
      <c r="W107" s="29" t="str">
        <f t="array" ref="W107">IF(C107="","","Horaire")</f>
        <v/>
      </c>
      <c r="X107" s="105"/>
      <c r="Y107" s="29" t="str">
        <f t="array" ref="Y107">IF(OR(X107="",V107=""),"",X107-V107)</f>
        <v/>
      </c>
      <c r="Z107" s="113" t="str">
        <f t="array" ref="Z107">IF(OR(Y107="",AB107=""),"",Y107*AB107)</f>
        <v/>
      </c>
      <c r="AA107" s="74" t="str">
        <f t="array" ref="AA107">IF(OR(R107="",V107=""),"",R107/V107)</f>
        <v/>
      </c>
      <c r="AB107" s="29"/>
      <c r="AC107" s="30" t="str">
        <f t="array" ref="AC107">IF(OR(AB107="",AA107=""),"",AB107-AA107)</f>
        <v/>
      </c>
      <c r="AD107" s="110" t="str">
        <f t="array" ref="AD107">IF(OR(AC107="",V107=""),"",AC107*V107)</f>
        <v/>
      </c>
    </row>
    <row r="108" spans="2:30" hidden="1" x14ac:dyDescent="0.3">
      <c r="B108" s="28" t="str">
        <f t="shared" si="8"/>
        <v>X</v>
      </c>
      <c r="C108" s="77"/>
      <c r="D108" s="29" t="str">
        <f t="array" ref="D108">IF(C108="","",VLOOKUP(C108,RH!$I$5:$K$13,2,FALSE))</f>
        <v/>
      </c>
      <c r="E108" s="29" t="str">
        <f t="array" ref="E108">IF(C108="","",VLOOKUP(C108,RH!$I$5:$K$13,3,FALSE))</f>
        <v/>
      </c>
      <c r="F108" s="29" t="str">
        <f t="array" ref="F108">IF(D108="","",D108&amp;" "&amp;E108)</f>
        <v/>
      </c>
      <c r="G108" s="29" t="str">
        <f t="array" ref="G108">IF(C108="","",VLOOKUP(C108,RH!$I$5:$Y$13,17,FALSE))</f>
        <v/>
      </c>
      <c r="H108" s="30" t="str">
        <f t="array" ref="H108">IF(C108="","",SUMIF(RH!$I$5:$I$13,'Récap général'!C108,RH!$Q$5:$Q$13))</f>
        <v/>
      </c>
      <c r="I108" s="29"/>
      <c r="J108" s="29"/>
      <c r="K108" s="29" t="str">
        <f t="array" ref="K108">IF(C108="","",SUMIF(Tableau4[colonne5],'Récap général'!C108,Tableau4[Montant]))</f>
        <v/>
      </c>
      <c r="L108" s="30" t="str">
        <f t="array" ref="L108">IF(F108="","",SUMIF(Tableau3[Nom, prénom],'Récap général'!F108,Tableau3[Montant]))</f>
        <v/>
      </c>
      <c r="M108" s="29"/>
      <c r="N108" s="29"/>
      <c r="O108" s="29"/>
      <c r="P108" s="29"/>
      <c r="Q108" s="163"/>
      <c r="R108" s="74">
        <f t="shared" si="9"/>
        <v>0</v>
      </c>
      <c r="S108" s="105"/>
      <c r="T108" s="30">
        <f t="shared" si="10"/>
        <v>0</v>
      </c>
      <c r="U108" s="107" t="str">
        <f t="array" ref="U108">IF(S108="","",T108/S108)</f>
        <v/>
      </c>
      <c r="V108" s="40" t="str">
        <f t="array" ref="V108">IF(C108="","",SUMIF(RH!$I$5:$I$13,'Récap général'!C108,RH!$R$5:$R$13))</f>
        <v/>
      </c>
      <c r="W108" s="29" t="str">
        <f t="array" ref="W108">IF(C108="","","Horaire")</f>
        <v/>
      </c>
      <c r="X108" s="105"/>
      <c r="Y108" s="29" t="str">
        <f t="array" ref="Y108">IF(OR(X108="",V108=""),"",X108-V108)</f>
        <v/>
      </c>
      <c r="Z108" s="113" t="str">
        <f t="array" ref="Z108">IF(OR(Y108="",AB108=""),"",Y108*AB108)</f>
        <v/>
      </c>
      <c r="AA108" s="74" t="str">
        <f t="array" ref="AA108">IF(OR(R108="",V108=""),"",R108/V108)</f>
        <v/>
      </c>
      <c r="AB108" s="29"/>
      <c r="AC108" s="30" t="str">
        <f t="array" ref="AC108">IF(OR(AB108="",AA108=""),"",AB108-AA108)</f>
        <v/>
      </c>
      <c r="AD108" s="110" t="str">
        <f t="array" ref="AD108">IF(OR(AC108="",V108=""),"",AC108*V108)</f>
        <v/>
      </c>
    </row>
    <row r="109" spans="2:30" hidden="1" x14ac:dyDescent="0.3">
      <c r="B109" s="28" t="str">
        <f t="shared" si="8"/>
        <v>X</v>
      </c>
      <c r="C109" s="77"/>
      <c r="D109" s="29" t="str">
        <f t="array" ref="D109">IF(C109="","",VLOOKUP(C109,RH!$I$5:$K$13,2,FALSE))</f>
        <v/>
      </c>
      <c r="E109" s="29" t="str">
        <f t="array" ref="E109">IF(C109="","",VLOOKUP(C109,RH!$I$5:$K$13,3,FALSE))</f>
        <v/>
      </c>
      <c r="F109" s="29" t="str">
        <f t="array" ref="F109">IF(D109="","",D109&amp;" "&amp;E109)</f>
        <v/>
      </c>
      <c r="G109" s="29" t="str">
        <f t="array" ref="G109">IF(C109="","",VLOOKUP(C109,RH!$I$5:$Y$13,17,FALSE))</f>
        <v/>
      </c>
      <c r="H109" s="30" t="str">
        <f t="array" ref="H109">IF(C109="","",SUMIF(RH!$I$5:$I$13,'Récap général'!C109,RH!$Q$5:$Q$13))</f>
        <v/>
      </c>
      <c r="I109" s="29"/>
      <c r="J109" s="29"/>
      <c r="K109" s="29" t="str">
        <f t="array" ref="K109">IF(C109="","",SUMIF(Tableau4[colonne5],'Récap général'!C109,Tableau4[Montant]))</f>
        <v/>
      </c>
      <c r="L109" s="30" t="str">
        <f t="array" ref="L109">IF(F109="","",SUMIF(Tableau3[Nom, prénom],'Récap général'!F109,Tableau3[Montant]))</f>
        <v/>
      </c>
      <c r="M109" s="29"/>
      <c r="N109" s="29"/>
      <c r="O109" s="29"/>
      <c r="P109" s="29"/>
      <c r="Q109" s="163"/>
      <c r="R109" s="74">
        <f t="shared" si="9"/>
        <v>0</v>
      </c>
      <c r="S109" s="105"/>
      <c r="T109" s="30">
        <f t="shared" si="10"/>
        <v>0</v>
      </c>
      <c r="U109" s="107" t="str">
        <f t="array" ref="U109">IF(S109="","",T109/S109)</f>
        <v/>
      </c>
      <c r="V109" s="40" t="str">
        <f t="array" ref="V109">IF(C109="","",SUMIF(RH!$I$5:$I$13,'Récap général'!C109,RH!$R$5:$R$13))</f>
        <v/>
      </c>
      <c r="W109" s="29" t="str">
        <f t="array" ref="W109">IF(C109="","","Horaire")</f>
        <v/>
      </c>
      <c r="X109" s="105"/>
      <c r="Y109" s="29" t="str">
        <f t="array" ref="Y109">IF(OR(X109="",V109=""),"",X109-V109)</f>
        <v/>
      </c>
      <c r="Z109" s="113" t="str">
        <f t="array" ref="Z109">IF(OR(Y109="",AB109=""),"",Y109*AB109)</f>
        <v/>
      </c>
      <c r="AA109" s="74" t="str">
        <f t="array" ref="AA109">IF(OR(R109="",V109=""),"",R109/V109)</f>
        <v/>
      </c>
      <c r="AB109" s="29"/>
      <c r="AC109" s="30" t="str">
        <f t="array" ref="AC109">IF(OR(AB109="",AA109=""),"",AB109-AA109)</f>
        <v/>
      </c>
      <c r="AD109" s="110" t="str">
        <f t="array" ref="AD109">IF(OR(AC109="",V109=""),"",AC109*V109)</f>
        <v/>
      </c>
    </row>
    <row r="110" spans="2:30" hidden="1" x14ac:dyDescent="0.3">
      <c r="B110" s="28" t="str">
        <f t="shared" si="8"/>
        <v>X</v>
      </c>
      <c r="C110" s="77"/>
      <c r="D110" s="29" t="str">
        <f t="array" ref="D110">IF(C110="","",VLOOKUP(C110,RH!$I$5:$K$13,2,FALSE))</f>
        <v/>
      </c>
      <c r="E110" s="29" t="str">
        <f t="array" ref="E110">IF(C110="","",VLOOKUP(C110,RH!$I$5:$K$13,3,FALSE))</f>
        <v/>
      </c>
      <c r="F110" s="29" t="str">
        <f t="array" ref="F110">IF(D110="","",D110&amp;" "&amp;E110)</f>
        <v/>
      </c>
      <c r="G110" s="29" t="str">
        <f t="array" ref="G110">IF(C110="","",VLOOKUP(C110,RH!$I$5:$Y$13,17,FALSE))</f>
        <v/>
      </c>
      <c r="H110" s="30" t="str">
        <f t="array" ref="H110">IF(C110="","",SUMIF(RH!$I$5:$I$13,'Récap général'!C110,RH!$Q$5:$Q$13))</f>
        <v/>
      </c>
      <c r="I110" s="29"/>
      <c r="J110" s="29"/>
      <c r="K110" s="29" t="str">
        <f t="array" ref="K110">IF(C110="","",SUMIF(Tableau4[colonne5],'Récap général'!C110,Tableau4[Montant]))</f>
        <v/>
      </c>
      <c r="L110" s="30" t="str">
        <f t="array" ref="L110">IF(F110="","",SUMIF(Tableau3[Nom, prénom],'Récap général'!F110,Tableau3[Montant]))</f>
        <v/>
      </c>
      <c r="M110" s="29"/>
      <c r="N110" s="29"/>
      <c r="O110" s="29"/>
      <c r="P110" s="29"/>
      <c r="Q110" s="163"/>
      <c r="R110" s="74">
        <f t="shared" si="9"/>
        <v>0</v>
      </c>
      <c r="S110" s="105"/>
      <c r="T110" s="30">
        <f t="shared" si="10"/>
        <v>0</v>
      </c>
      <c r="U110" s="107" t="str">
        <f t="array" ref="U110">IF(S110="","",T110/S110)</f>
        <v/>
      </c>
      <c r="V110" s="40" t="str">
        <f t="array" ref="V110">IF(C110="","",SUMIF(RH!$I$5:$I$13,'Récap général'!C110,RH!$R$5:$R$13))</f>
        <v/>
      </c>
      <c r="W110" s="29" t="str">
        <f t="array" ref="W110">IF(C110="","","Horaire")</f>
        <v/>
      </c>
      <c r="X110" s="105"/>
      <c r="Y110" s="29" t="str">
        <f t="array" ref="Y110">IF(OR(X110="",V110=""),"",X110-V110)</f>
        <v/>
      </c>
      <c r="Z110" s="113" t="str">
        <f t="array" ref="Z110">IF(OR(Y110="",AB110=""),"",Y110*AB110)</f>
        <v/>
      </c>
      <c r="AA110" s="74" t="str">
        <f t="array" ref="AA110">IF(OR(R110="",V110=""),"",R110/V110)</f>
        <v/>
      </c>
      <c r="AB110" s="29"/>
      <c r="AC110" s="30" t="str">
        <f t="array" ref="AC110">IF(OR(AB110="",AA110=""),"",AB110-AA110)</f>
        <v/>
      </c>
      <c r="AD110" s="110" t="str">
        <f t="array" ref="AD110">IF(OR(AC110="",V110=""),"",AC110*V110)</f>
        <v/>
      </c>
    </row>
    <row r="111" spans="2:30" hidden="1" x14ac:dyDescent="0.3">
      <c r="B111" s="28" t="str">
        <f t="shared" si="8"/>
        <v>X</v>
      </c>
      <c r="C111" s="77"/>
      <c r="D111" s="29" t="str">
        <f t="array" ref="D111">IF(C111="","",VLOOKUP(C111,RH!$I$5:$K$13,2,FALSE))</f>
        <v/>
      </c>
      <c r="E111" s="29" t="str">
        <f t="array" ref="E111">IF(C111="","",VLOOKUP(C111,RH!$I$5:$K$13,3,FALSE))</f>
        <v/>
      </c>
      <c r="F111" s="29" t="str">
        <f t="array" ref="F111">IF(D111="","",D111&amp;" "&amp;E111)</f>
        <v/>
      </c>
      <c r="G111" s="29" t="str">
        <f t="array" ref="G111">IF(C111="","",VLOOKUP(C111,RH!$I$5:$Y$13,17,FALSE))</f>
        <v/>
      </c>
      <c r="H111" s="30" t="str">
        <f t="array" ref="H111">IF(C111="","",SUMIF(RH!$I$5:$I$13,'Récap général'!C111,RH!$Q$5:$Q$13))</f>
        <v/>
      </c>
      <c r="I111" s="29"/>
      <c r="J111" s="29"/>
      <c r="K111" s="29" t="str">
        <f t="array" ref="K111">IF(C111="","",SUMIF(Tableau4[colonne5],'Récap général'!C111,Tableau4[Montant]))</f>
        <v/>
      </c>
      <c r="L111" s="30" t="str">
        <f t="array" ref="L111">IF(F111="","",SUMIF(Tableau3[Nom, prénom],'Récap général'!F111,Tableau3[Montant]))</f>
        <v/>
      </c>
      <c r="M111" s="29"/>
      <c r="N111" s="29"/>
      <c r="O111" s="29"/>
      <c r="P111" s="29"/>
      <c r="Q111" s="163"/>
      <c r="R111" s="74">
        <f t="shared" si="9"/>
        <v>0</v>
      </c>
      <c r="S111" s="105"/>
      <c r="T111" s="30">
        <f t="shared" si="10"/>
        <v>0</v>
      </c>
      <c r="U111" s="107" t="str">
        <f t="array" ref="U111">IF(S111="","",T111/S111)</f>
        <v/>
      </c>
      <c r="V111" s="40" t="str">
        <f t="array" ref="V111">IF(C111="","",SUMIF(RH!$I$5:$I$13,'Récap général'!C111,RH!$R$5:$R$13))</f>
        <v/>
      </c>
      <c r="W111" s="29" t="str">
        <f t="array" ref="W111">IF(C111="","","Horaire")</f>
        <v/>
      </c>
      <c r="X111" s="105"/>
      <c r="Y111" s="29" t="str">
        <f t="array" ref="Y111">IF(OR(X111="",V111=""),"",X111-V111)</f>
        <v/>
      </c>
      <c r="Z111" s="113" t="str">
        <f t="array" ref="Z111">IF(OR(Y111="",AB111=""),"",Y111*AB111)</f>
        <v/>
      </c>
      <c r="AA111" s="74" t="str">
        <f t="array" ref="AA111">IF(OR(R111="",V111=""),"",R111/V111)</f>
        <v/>
      </c>
      <c r="AB111" s="29"/>
      <c r="AC111" s="30" t="str">
        <f t="array" ref="AC111">IF(OR(AB111="",AA111=""),"",AB111-AA111)</f>
        <v/>
      </c>
      <c r="AD111" s="110" t="str">
        <f t="array" ref="AD111">IF(OR(AC111="",V111=""),"",AC111*V111)</f>
        <v/>
      </c>
    </row>
    <row r="112" spans="2:30" hidden="1" x14ac:dyDescent="0.3">
      <c r="B112" s="28" t="str">
        <f t="shared" si="8"/>
        <v>X</v>
      </c>
      <c r="C112" s="77"/>
      <c r="D112" s="29" t="str">
        <f t="array" ref="D112">IF(C112="","",VLOOKUP(C112,RH!$I$5:$K$13,2,FALSE))</f>
        <v/>
      </c>
      <c r="E112" s="29" t="str">
        <f t="array" ref="E112">IF(C112="","",VLOOKUP(C112,RH!$I$5:$K$13,3,FALSE))</f>
        <v/>
      </c>
      <c r="F112" s="29" t="str">
        <f t="array" ref="F112">IF(D112="","",D112&amp;" "&amp;E112)</f>
        <v/>
      </c>
      <c r="G112" s="29" t="str">
        <f t="array" ref="G112">IF(C112="","",VLOOKUP(C112,RH!$I$5:$Y$13,17,FALSE))</f>
        <v/>
      </c>
      <c r="H112" s="30" t="str">
        <f t="array" ref="H112">IF(C112="","",SUMIF(RH!$I$5:$I$13,'Récap général'!C112,RH!$Q$5:$Q$13))</f>
        <v/>
      </c>
      <c r="I112" s="29"/>
      <c r="J112" s="29"/>
      <c r="K112" s="29" t="str">
        <f t="array" ref="K112">IF(C112="","",SUMIF(Tableau4[colonne5],'Récap général'!C112,Tableau4[Montant]))</f>
        <v/>
      </c>
      <c r="L112" s="30" t="str">
        <f t="array" ref="L112">IF(F112="","",SUMIF(Tableau3[Nom, prénom],'Récap général'!F112,Tableau3[Montant]))</f>
        <v/>
      </c>
      <c r="M112" s="29"/>
      <c r="N112" s="29"/>
      <c r="O112" s="29"/>
      <c r="P112" s="29"/>
      <c r="Q112" s="163"/>
      <c r="R112" s="74">
        <f t="shared" si="9"/>
        <v>0</v>
      </c>
      <c r="S112" s="105"/>
      <c r="T112" s="30">
        <f t="shared" si="10"/>
        <v>0</v>
      </c>
      <c r="U112" s="107" t="str">
        <f t="array" ref="U112">IF(S112="","",T112/S112)</f>
        <v/>
      </c>
      <c r="V112" s="40" t="str">
        <f t="array" ref="V112">IF(C112="","",SUMIF(RH!$I$5:$I$13,'Récap général'!C112,RH!$R$5:$R$13))</f>
        <v/>
      </c>
      <c r="W112" s="29" t="str">
        <f t="array" ref="W112">IF(C112="","","Horaire")</f>
        <v/>
      </c>
      <c r="X112" s="105"/>
      <c r="Y112" s="29" t="str">
        <f t="array" ref="Y112">IF(OR(X112="",V112=""),"",X112-V112)</f>
        <v/>
      </c>
      <c r="Z112" s="113" t="str">
        <f t="array" ref="Z112">IF(OR(Y112="",AB112=""),"",Y112*AB112)</f>
        <v/>
      </c>
      <c r="AA112" s="74" t="str">
        <f t="array" ref="AA112">IF(OR(R112="",V112=""),"",R112/V112)</f>
        <v/>
      </c>
      <c r="AB112" s="29"/>
      <c r="AC112" s="30" t="str">
        <f t="array" ref="AC112">IF(OR(AB112="",AA112=""),"",AB112-AA112)</f>
        <v/>
      </c>
      <c r="AD112" s="110" t="str">
        <f t="array" ref="AD112">IF(OR(AC112="",V112=""),"",AC112*V112)</f>
        <v/>
      </c>
    </row>
    <row r="113" spans="2:30" hidden="1" x14ac:dyDescent="0.3">
      <c r="B113" s="28" t="str">
        <f t="shared" si="8"/>
        <v>X</v>
      </c>
      <c r="C113" s="77"/>
      <c r="D113" s="29" t="str">
        <f t="array" ref="D113">IF(C113="","",VLOOKUP(C113,RH!$I$5:$K$13,2,FALSE))</f>
        <v/>
      </c>
      <c r="E113" s="29" t="str">
        <f t="array" ref="E113">IF(C113="","",VLOOKUP(C113,RH!$I$5:$K$13,3,FALSE))</f>
        <v/>
      </c>
      <c r="F113" s="29" t="str">
        <f t="array" ref="F113">IF(D113="","",D113&amp;" "&amp;E113)</f>
        <v/>
      </c>
      <c r="G113" s="29" t="str">
        <f t="array" ref="G113">IF(C113="","",VLOOKUP(C113,RH!$I$5:$Y$13,17,FALSE))</f>
        <v/>
      </c>
      <c r="H113" s="30" t="str">
        <f t="array" ref="H113">IF(C113="","",SUMIF(RH!$I$5:$I$13,'Récap général'!C113,RH!$Q$5:$Q$13))</f>
        <v/>
      </c>
      <c r="I113" s="29"/>
      <c r="J113" s="29"/>
      <c r="K113" s="29" t="str">
        <f t="array" ref="K113">IF(C113="","",SUMIF(Tableau4[colonne5],'Récap général'!C113,Tableau4[Montant]))</f>
        <v/>
      </c>
      <c r="L113" s="30" t="str">
        <f t="array" ref="L113">IF(F113="","",SUMIF(Tableau3[Nom, prénom],'Récap général'!F113,Tableau3[Montant]))</f>
        <v/>
      </c>
      <c r="M113" s="29"/>
      <c r="N113" s="29"/>
      <c r="O113" s="29"/>
      <c r="P113" s="29"/>
      <c r="Q113" s="163"/>
      <c r="R113" s="74">
        <f t="shared" si="9"/>
        <v>0</v>
      </c>
      <c r="S113" s="105"/>
      <c r="T113" s="30">
        <f t="shared" si="10"/>
        <v>0</v>
      </c>
      <c r="U113" s="107" t="str">
        <f t="array" ref="U113">IF(S113="","",T113/S113)</f>
        <v/>
      </c>
      <c r="V113" s="40" t="str">
        <f t="array" ref="V113">IF(C113="","",SUMIF(RH!$I$5:$I$13,'Récap général'!C113,RH!$R$5:$R$13))</f>
        <v/>
      </c>
      <c r="W113" s="29" t="str">
        <f t="array" ref="W113">IF(C113="","","Horaire")</f>
        <v/>
      </c>
      <c r="X113" s="105"/>
      <c r="Y113" s="29" t="str">
        <f t="array" ref="Y113">IF(OR(X113="",V113=""),"",X113-V113)</f>
        <v/>
      </c>
      <c r="Z113" s="113" t="str">
        <f t="array" ref="Z113">IF(OR(Y113="",AB113=""),"",Y113*AB113)</f>
        <v/>
      </c>
      <c r="AA113" s="74" t="str">
        <f t="array" ref="AA113">IF(OR(R113="",V113=""),"",R113/V113)</f>
        <v/>
      </c>
      <c r="AB113" s="29"/>
      <c r="AC113" s="30" t="str">
        <f t="array" ref="AC113">IF(OR(AB113="",AA113=""),"",AB113-AA113)</f>
        <v/>
      </c>
      <c r="AD113" s="110" t="str">
        <f t="array" ref="AD113">IF(OR(AC113="",V113=""),"",AC113*V113)</f>
        <v/>
      </c>
    </row>
    <row r="114" spans="2:30" hidden="1" x14ac:dyDescent="0.3">
      <c r="B114" s="28" t="str">
        <f t="shared" si="8"/>
        <v>X</v>
      </c>
      <c r="C114" s="77"/>
      <c r="D114" s="29" t="str">
        <f t="array" ref="D114">IF(C114="","",VLOOKUP(C114,RH!$I$5:$K$13,2,FALSE))</f>
        <v/>
      </c>
      <c r="E114" s="29" t="str">
        <f t="array" ref="E114">IF(C114="","",VLOOKUP(C114,RH!$I$5:$K$13,3,FALSE))</f>
        <v/>
      </c>
      <c r="F114" s="29" t="str">
        <f t="array" ref="F114">IF(D114="","",D114&amp;" "&amp;E114)</f>
        <v/>
      </c>
      <c r="G114" s="29" t="str">
        <f t="array" ref="G114">IF(C114="","",VLOOKUP(C114,RH!$I$5:$Y$13,17,FALSE))</f>
        <v/>
      </c>
      <c r="H114" s="30" t="str">
        <f t="array" ref="H114">IF(C114="","",SUMIF(RH!$I$5:$I$13,'Récap général'!C114,RH!$Q$5:$Q$13))</f>
        <v/>
      </c>
      <c r="I114" s="29"/>
      <c r="J114" s="29"/>
      <c r="K114" s="29" t="str">
        <f t="array" ref="K114">IF(C114="","",SUMIF(Tableau4[colonne5],'Récap général'!C114,Tableau4[Montant]))</f>
        <v/>
      </c>
      <c r="L114" s="30" t="str">
        <f t="array" ref="L114">IF(F114="","",SUMIF(Tableau3[Nom, prénom],'Récap général'!F114,Tableau3[Montant]))</f>
        <v/>
      </c>
      <c r="M114" s="29"/>
      <c r="N114" s="29"/>
      <c r="O114" s="29"/>
      <c r="P114" s="29"/>
      <c r="Q114" s="163"/>
      <c r="R114" s="74">
        <f t="shared" si="9"/>
        <v>0</v>
      </c>
      <c r="S114" s="105"/>
      <c r="T114" s="30">
        <f t="shared" si="10"/>
        <v>0</v>
      </c>
      <c r="U114" s="107" t="str">
        <f t="array" ref="U114">IF(S114="","",T114/S114)</f>
        <v/>
      </c>
      <c r="V114" s="40" t="str">
        <f t="array" ref="V114">IF(C114="","",SUMIF(RH!$I$5:$I$13,'Récap général'!C114,RH!$R$5:$R$13))</f>
        <v/>
      </c>
      <c r="W114" s="29" t="str">
        <f t="array" ref="W114">IF(C114="","","Horaire")</f>
        <v/>
      </c>
      <c r="X114" s="105"/>
      <c r="Y114" s="29" t="str">
        <f t="array" ref="Y114">IF(OR(X114="",V114=""),"",X114-V114)</f>
        <v/>
      </c>
      <c r="Z114" s="113" t="str">
        <f t="array" ref="Z114">IF(OR(Y114="",AB114=""),"",Y114*AB114)</f>
        <v/>
      </c>
      <c r="AA114" s="74" t="str">
        <f t="array" ref="AA114">IF(OR(R114="",V114=""),"",R114/V114)</f>
        <v/>
      </c>
      <c r="AB114" s="29"/>
      <c r="AC114" s="30" t="str">
        <f t="array" ref="AC114">IF(OR(AB114="",AA114=""),"",AB114-AA114)</f>
        <v/>
      </c>
      <c r="AD114" s="110" t="str">
        <f t="array" ref="AD114">IF(OR(AC114="",V114=""),"",AC114*V114)</f>
        <v/>
      </c>
    </row>
    <row r="115" spans="2:30" hidden="1" x14ac:dyDescent="0.3">
      <c r="B115" s="28" t="str">
        <f t="shared" si="8"/>
        <v>X</v>
      </c>
      <c r="C115" s="77"/>
      <c r="D115" s="29" t="str">
        <f t="array" ref="D115">IF(C115="","",VLOOKUP(C115,RH!$I$5:$K$13,2,FALSE))</f>
        <v/>
      </c>
      <c r="E115" s="29" t="str">
        <f t="array" ref="E115">IF(C115="","",VLOOKUP(C115,RH!$I$5:$K$13,3,FALSE))</f>
        <v/>
      </c>
      <c r="F115" s="29" t="str">
        <f t="array" ref="F115">IF(D115="","",D115&amp;" "&amp;E115)</f>
        <v/>
      </c>
      <c r="G115" s="29" t="str">
        <f t="array" ref="G115">IF(C115="","",VLOOKUP(C115,RH!$I$5:$Y$13,17,FALSE))</f>
        <v/>
      </c>
      <c r="H115" s="30" t="str">
        <f t="array" ref="H115">IF(C115="","",SUMIF(RH!$I$5:$I$13,'Récap général'!C115,RH!$Q$5:$Q$13))</f>
        <v/>
      </c>
      <c r="I115" s="29"/>
      <c r="J115" s="29"/>
      <c r="K115" s="29" t="str">
        <f t="array" ref="K115">IF(C115="","",SUMIF(Tableau4[colonne5],'Récap général'!C115,Tableau4[Montant]))</f>
        <v/>
      </c>
      <c r="L115" s="30" t="str">
        <f t="array" ref="L115">IF(F115="","",SUMIF(Tableau3[Nom, prénom],'Récap général'!F115,Tableau3[Montant]))</f>
        <v/>
      </c>
      <c r="M115" s="29"/>
      <c r="N115" s="29"/>
      <c r="O115" s="29"/>
      <c r="P115" s="29"/>
      <c r="Q115" s="163"/>
      <c r="R115" s="74">
        <f t="shared" si="9"/>
        <v>0</v>
      </c>
      <c r="S115" s="105"/>
      <c r="T115" s="30">
        <f t="shared" si="10"/>
        <v>0</v>
      </c>
      <c r="U115" s="107" t="str">
        <f t="array" ref="U115">IF(S115="","",T115/S115)</f>
        <v/>
      </c>
      <c r="V115" s="40" t="str">
        <f t="array" ref="V115">IF(C115="","",SUMIF(RH!$I$5:$I$13,'Récap général'!C115,RH!$R$5:$R$13))</f>
        <v/>
      </c>
      <c r="W115" s="29" t="str">
        <f t="array" ref="W115">IF(C115="","","Horaire")</f>
        <v/>
      </c>
      <c r="X115" s="105"/>
      <c r="Y115" s="29" t="str">
        <f t="array" ref="Y115">IF(OR(X115="",V115=""),"",X115-V115)</f>
        <v/>
      </c>
      <c r="Z115" s="113" t="str">
        <f t="array" ref="Z115">IF(OR(Y115="",AB115=""),"",Y115*AB115)</f>
        <v/>
      </c>
      <c r="AA115" s="74" t="str">
        <f t="array" ref="AA115">IF(OR(R115="",V115=""),"",R115/V115)</f>
        <v/>
      </c>
      <c r="AB115" s="29"/>
      <c r="AC115" s="30" t="str">
        <f t="array" ref="AC115">IF(OR(AB115="",AA115=""),"",AB115-AA115)</f>
        <v/>
      </c>
      <c r="AD115" s="110" t="str">
        <f t="array" ref="AD115">IF(OR(AC115="",V115=""),"",AC115*V115)</f>
        <v/>
      </c>
    </row>
    <row r="116" spans="2:30" hidden="1" x14ac:dyDescent="0.3">
      <c r="B116" s="28" t="str">
        <f t="shared" si="8"/>
        <v>X</v>
      </c>
      <c r="C116" s="77"/>
      <c r="D116" s="29" t="str">
        <f t="array" ref="D116">IF(C116="","",VLOOKUP(C116,RH!$I$5:$K$13,2,FALSE))</f>
        <v/>
      </c>
      <c r="E116" s="29" t="str">
        <f t="array" ref="E116">IF(C116="","",VLOOKUP(C116,RH!$I$5:$K$13,3,FALSE))</f>
        <v/>
      </c>
      <c r="F116" s="29" t="str">
        <f t="array" ref="F116">IF(D116="","",D116&amp;" "&amp;E116)</f>
        <v/>
      </c>
      <c r="G116" s="29" t="str">
        <f t="array" ref="G116">IF(C116="","",VLOOKUP(C116,RH!$I$5:$Y$13,17,FALSE))</f>
        <v/>
      </c>
      <c r="H116" s="30" t="str">
        <f t="array" ref="H116">IF(C116="","",SUMIF(RH!$I$5:$I$13,'Récap général'!C116,RH!$Q$5:$Q$13))</f>
        <v/>
      </c>
      <c r="I116" s="29"/>
      <c r="J116" s="29"/>
      <c r="K116" s="29" t="str">
        <f t="array" ref="K116">IF(C116="","",SUMIF(Tableau4[colonne5],'Récap général'!C116,Tableau4[Montant]))</f>
        <v/>
      </c>
      <c r="L116" s="30" t="str">
        <f t="array" ref="L116">IF(F116="","",SUMIF(Tableau3[Nom, prénom],'Récap général'!F116,Tableau3[Montant]))</f>
        <v/>
      </c>
      <c r="M116" s="29"/>
      <c r="N116" s="29"/>
      <c r="O116" s="29"/>
      <c r="P116" s="29"/>
      <c r="Q116" s="163"/>
      <c r="R116" s="74">
        <f t="shared" si="9"/>
        <v>0</v>
      </c>
      <c r="S116" s="105"/>
      <c r="T116" s="30">
        <f t="shared" si="10"/>
        <v>0</v>
      </c>
      <c r="U116" s="107" t="str">
        <f t="array" ref="U116">IF(S116="","",T116/S116)</f>
        <v/>
      </c>
      <c r="V116" s="40" t="str">
        <f t="array" ref="V116">IF(C116="","",SUMIF(RH!$I$5:$I$13,'Récap général'!C116,RH!$R$5:$R$13))</f>
        <v/>
      </c>
      <c r="W116" s="29" t="str">
        <f t="array" ref="W116">IF(C116="","","Horaire")</f>
        <v/>
      </c>
      <c r="X116" s="105"/>
      <c r="Y116" s="29" t="str">
        <f t="array" ref="Y116">IF(OR(X116="",V116=""),"",X116-V116)</f>
        <v/>
      </c>
      <c r="Z116" s="113" t="str">
        <f t="array" ref="Z116">IF(OR(Y116="",AB116=""),"",Y116*AB116)</f>
        <v/>
      </c>
      <c r="AA116" s="74" t="str">
        <f t="array" ref="AA116">IF(OR(R116="",V116=""),"",R116/V116)</f>
        <v/>
      </c>
      <c r="AB116" s="29"/>
      <c r="AC116" s="30" t="str">
        <f t="array" ref="AC116">IF(OR(AB116="",AA116=""),"",AB116-AA116)</f>
        <v/>
      </c>
      <c r="AD116" s="110" t="str">
        <f t="array" ref="AD116">IF(OR(AC116="",V116=""),"",AC116*V116)</f>
        <v/>
      </c>
    </row>
    <row r="117" spans="2:30" hidden="1" x14ac:dyDescent="0.3">
      <c r="B117" s="28" t="str">
        <f t="shared" si="8"/>
        <v>X</v>
      </c>
      <c r="C117" s="77"/>
      <c r="D117" s="29" t="str">
        <f t="array" ref="D117">IF(C117="","",VLOOKUP(C117,RH!$I$5:$K$13,2,FALSE))</f>
        <v/>
      </c>
      <c r="E117" s="29" t="str">
        <f t="array" ref="E117">IF(C117="","",VLOOKUP(C117,RH!$I$5:$K$13,3,FALSE))</f>
        <v/>
      </c>
      <c r="F117" s="29" t="str">
        <f t="array" ref="F117">IF(D117="","",D117&amp;" "&amp;E117)</f>
        <v/>
      </c>
      <c r="G117" s="29" t="str">
        <f t="array" ref="G117">IF(C117="","",VLOOKUP(C117,RH!$I$5:$Y$13,17,FALSE))</f>
        <v/>
      </c>
      <c r="H117" s="30" t="str">
        <f t="array" ref="H117">IF(C117="","",SUMIF(RH!$I$5:$I$13,'Récap général'!C117,RH!$Q$5:$Q$13))</f>
        <v/>
      </c>
      <c r="I117" s="29"/>
      <c r="J117" s="29"/>
      <c r="K117" s="29" t="str">
        <f t="array" ref="K117">IF(C117="","",SUMIF(Tableau4[colonne5],'Récap général'!C117,Tableau4[Montant]))</f>
        <v/>
      </c>
      <c r="L117" s="30" t="str">
        <f t="array" ref="L117">IF(F117="","",SUMIF(Tableau3[Nom, prénom],'Récap général'!F117,Tableau3[Montant]))</f>
        <v/>
      </c>
      <c r="M117" s="29"/>
      <c r="N117" s="29"/>
      <c r="O117" s="29"/>
      <c r="P117" s="29"/>
      <c r="Q117" s="163"/>
      <c r="R117" s="74">
        <f t="shared" si="9"/>
        <v>0</v>
      </c>
      <c r="S117" s="105"/>
      <c r="T117" s="30">
        <f t="shared" si="10"/>
        <v>0</v>
      </c>
      <c r="U117" s="107" t="str">
        <f t="array" ref="U117">IF(S117="","",T117/S117)</f>
        <v/>
      </c>
      <c r="V117" s="40" t="str">
        <f t="array" ref="V117">IF(C117="","",SUMIF(RH!$I$5:$I$13,'Récap général'!C117,RH!$R$5:$R$13))</f>
        <v/>
      </c>
      <c r="W117" s="29" t="str">
        <f t="array" ref="W117">IF(C117="","","Horaire")</f>
        <v/>
      </c>
      <c r="X117" s="105"/>
      <c r="Y117" s="29" t="str">
        <f t="array" ref="Y117">IF(OR(X117="",V117=""),"",X117-V117)</f>
        <v/>
      </c>
      <c r="Z117" s="113" t="str">
        <f t="array" ref="Z117">IF(OR(Y117="",AB117=""),"",Y117*AB117)</f>
        <v/>
      </c>
      <c r="AA117" s="74" t="str">
        <f t="array" ref="AA117">IF(OR(R117="",V117=""),"",R117/V117)</f>
        <v/>
      </c>
      <c r="AB117" s="29"/>
      <c r="AC117" s="30" t="str">
        <f t="array" ref="AC117">IF(OR(AB117="",AA117=""),"",AB117-AA117)</f>
        <v/>
      </c>
      <c r="AD117" s="110" t="str">
        <f t="array" ref="AD117">IF(OR(AC117="",V117=""),"",AC117*V117)</f>
        <v/>
      </c>
    </row>
    <row r="118" spans="2:30" hidden="1" x14ac:dyDescent="0.3">
      <c r="B118" s="28" t="str">
        <f t="shared" si="8"/>
        <v>X</v>
      </c>
      <c r="C118" s="77"/>
      <c r="D118" s="29" t="str">
        <f t="array" ref="D118">IF(C118="","",VLOOKUP(C118,RH!$I$5:$K$13,2,FALSE))</f>
        <v/>
      </c>
      <c r="E118" s="29" t="str">
        <f t="array" ref="E118">IF(C118="","",VLOOKUP(C118,RH!$I$5:$K$13,3,FALSE))</f>
        <v/>
      </c>
      <c r="F118" s="29" t="str">
        <f t="array" ref="F118">IF(D118="","",D118&amp;" "&amp;E118)</f>
        <v/>
      </c>
      <c r="G118" s="29" t="str">
        <f t="array" ref="G118">IF(C118="","",VLOOKUP(C118,RH!$I$5:$Y$13,17,FALSE))</f>
        <v/>
      </c>
      <c r="H118" s="30" t="str">
        <f t="array" ref="H118">IF(C118="","",SUMIF(RH!$I$5:$I$13,'Récap général'!C118,RH!$Q$5:$Q$13))</f>
        <v/>
      </c>
      <c r="I118" s="29"/>
      <c r="J118" s="29"/>
      <c r="K118" s="29" t="str">
        <f t="array" ref="K118">IF(C118="","",SUMIF(Tableau4[colonne5],'Récap général'!C118,Tableau4[Montant]))</f>
        <v/>
      </c>
      <c r="L118" s="30" t="str">
        <f t="array" ref="L118">IF(F118="","",SUMIF(Tableau3[Nom, prénom],'Récap général'!F118,Tableau3[Montant]))</f>
        <v/>
      </c>
      <c r="M118" s="29"/>
      <c r="N118" s="29"/>
      <c r="O118" s="29"/>
      <c r="P118" s="29"/>
      <c r="Q118" s="163"/>
      <c r="R118" s="74">
        <f t="shared" si="9"/>
        <v>0</v>
      </c>
      <c r="S118" s="105"/>
      <c r="T118" s="30">
        <f t="shared" si="10"/>
        <v>0</v>
      </c>
      <c r="U118" s="107" t="str">
        <f t="array" ref="U118">IF(S118="","",T118/S118)</f>
        <v/>
      </c>
      <c r="V118" s="40" t="str">
        <f t="array" ref="V118">IF(C118="","",SUMIF(RH!$I$5:$I$13,'Récap général'!C118,RH!$R$5:$R$13))</f>
        <v/>
      </c>
      <c r="W118" s="29" t="str">
        <f t="array" ref="W118">IF(C118="","","Horaire")</f>
        <v/>
      </c>
      <c r="X118" s="105"/>
      <c r="Y118" s="29" t="str">
        <f t="array" ref="Y118">IF(OR(X118="",V118=""),"",X118-V118)</f>
        <v/>
      </c>
      <c r="Z118" s="113" t="str">
        <f t="array" ref="Z118">IF(OR(Y118="",AB118=""),"",Y118*AB118)</f>
        <v/>
      </c>
      <c r="AA118" s="74" t="str">
        <f t="array" ref="AA118">IF(OR(R118="",V118=""),"",R118/V118)</f>
        <v/>
      </c>
      <c r="AB118" s="29"/>
      <c r="AC118" s="30" t="str">
        <f t="array" ref="AC118">IF(OR(AB118="",AA118=""),"",AB118-AA118)</f>
        <v/>
      </c>
      <c r="AD118" s="110" t="str">
        <f t="array" ref="AD118">IF(OR(AC118="",V118=""),"",AC118*V118)</f>
        <v/>
      </c>
    </row>
    <row r="119" spans="2:30" hidden="1" x14ac:dyDescent="0.3">
      <c r="B119" s="28" t="str">
        <f t="shared" si="8"/>
        <v>X</v>
      </c>
      <c r="C119" s="77"/>
      <c r="D119" s="29" t="str">
        <f t="array" ref="D119">IF(C119="","",VLOOKUP(C119,RH!$I$5:$K$13,2,FALSE))</f>
        <v/>
      </c>
      <c r="E119" s="29" t="str">
        <f t="array" ref="E119">IF(C119="","",VLOOKUP(C119,RH!$I$5:$K$13,3,FALSE))</f>
        <v/>
      </c>
      <c r="F119" s="29" t="str">
        <f t="array" ref="F119">IF(D119="","",D119&amp;" "&amp;E119)</f>
        <v/>
      </c>
      <c r="G119" s="29" t="str">
        <f t="array" ref="G119">IF(C119="","",VLOOKUP(C119,RH!$I$5:$Y$13,17,FALSE))</f>
        <v/>
      </c>
      <c r="H119" s="30" t="str">
        <f t="array" ref="H119">IF(C119="","",SUMIF(RH!$I$5:$I$13,'Récap général'!C119,RH!$Q$5:$Q$13))</f>
        <v/>
      </c>
      <c r="I119" s="29"/>
      <c r="J119" s="29"/>
      <c r="K119" s="29" t="str">
        <f t="array" ref="K119">IF(C119="","",SUMIF(Tableau4[colonne5],'Récap général'!C119,Tableau4[Montant]))</f>
        <v/>
      </c>
      <c r="L119" s="30" t="str">
        <f t="array" ref="L119">IF(F119="","",SUMIF(Tableau3[Nom, prénom],'Récap général'!F119,Tableau3[Montant]))</f>
        <v/>
      </c>
      <c r="M119" s="29"/>
      <c r="N119" s="29"/>
      <c r="O119" s="29"/>
      <c r="P119" s="29"/>
      <c r="Q119" s="163"/>
      <c r="R119" s="74">
        <f t="shared" si="9"/>
        <v>0</v>
      </c>
      <c r="S119" s="105"/>
      <c r="T119" s="30">
        <f t="shared" si="10"/>
        <v>0</v>
      </c>
      <c r="U119" s="107" t="str">
        <f t="array" ref="U119">IF(S119="","",T119/S119)</f>
        <v/>
      </c>
      <c r="V119" s="40" t="str">
        <f t="array" ref="V119">IF(C119="","",SUMIF(RH!$I$5:$I$13,'Récap général'!C119,RH!$R$5:$R$13))</f>
        <v/>
      </c>
      <c r="W119" s="29" t="str">
        <f t="array" ref="W119">IF(C119="","","Horaire")</f>
        <v/>
      </c>
      <c r="X119" s="105"/>
      <c r="Y119" s="29" t="str">
        <f t="array" ref="Y119">IF(OR(X119="",V119=""),"",X119-V119)</f>
        <v/>
      </c>
      <c r="Z119" s="113" t="str">
        <f t="array" ref="Z119">IF(OR(Y119="",AB119=""),"",Y119*AB119)</f>
        <v/>
      </c>
      <c r="AA119" s="74" t="str">
        <f t="array" ref="AA119">IF(OR(R119="",V119=""),"",R119/V119)</f>
        <v/>
      </c>
      <c r="AB119" s="29"/>
      <c r="AC119" s="30" t="str">
        <f t="array" ref="AC119">IF(OR(AB119="",AA119=""),"",AB119-AA119)</f>
        <v/>
      </c>
      <c r="AD119" s="110" t="str">
        <f t="array" ref="AD119">IF(OR(AC119="",V119=""),"",AC119*V119)</f>
        <v/>
      </c>
    </row>
    <row r="120" spans="2:30" hidden="1" x14ac:dyDescent="0.3">
      <c r="B120" s="28" t="str">
        <f t="shared" si="8"/>
        <v>X</v>
      </c>
      <c r="C120" s="77"/>
      <c r="D120" s="29" t="str">
        <f t="array" ref="D120">IF(C120="","",VLOOKUP(C120,RH!$I$5:$K$13,2,FALSE))</f>
        <v/>
      </c>
      <c r="E120" s="29" t="str">
        <f t="array" ref="E120">IF(C120="","",VLOOKUP(C120,RH!$I$5:$K$13,3,FALSE))</f>
        <v/>
      </c>
      <c r="F120" s="29" t="str">
        <f t="array" ref="F120">IF(D120="","",D120&amp;" "&amp;E120)</f>
        <v/>
      </c>
      <c r="G120" s="29" t="str">
        <f t="array" ref="G120">IF(C120="","",VLOOKUP(C120,RH!$I$5:$Y$13,17,FALSE))</f>
        <v/>
      </c>
      <c r="H120" s="30" t="str">
        <f t="array" ref="H120">IF(C120="","",SUMIF(RH!$I$5:$I$13,'Récap général'!C120,RH!$Q$5:$Q$13))</f>
        <v/>
      </c>
      <c r="I120" s="29"/>
      <c r="J120" s="29"/>
      <c r="K120" s="29" t="str">
        <f t="array" ref="K120">IF(C120="","",SUMIF(Tableau4[colonne5],'Récap général'!C120,Tableau4[Montant]))</f>
        <v/>
      </c>
      <c r="L120" s="30" t="str">
        <f t="array" ref="L120">IF(F120="","",SUMIF(Tableau3[Nom, prénom],'Récap général'!F120,Tableau3[Montant]))</f>
        <v/>
      </c>
      <c r="M120" s="29"/>
      <c r="N120" s="29"/>
      <c r="O120" s="29"/>
      <c r="P120" s="29"/>
      <c r="Q120" s="163"/>
      <c r="R120" s="74">
        <f t="shared" ref="R120:R151" si="11">SUM(C120:Q120)</f>
        <v>0</v>
      </c>
      <c r="S120" s="105"/>
      <c r="T120" s="30">
        <f t="shared" si="10"/>
        <v>0</v>
      </c>
      <c r="U120" s="107" t="str">
        <f t="array" ref="U120">IF(S120="","",T120/S120)</f>
        <v/>
      </c>
      <c r="V120" s="40" t="str">
        <f t="array" ref="V120">IF(C120="","",SUMIF(RH!$I$5:$I$13,'Récap général'!C120,RH!$R$5:$R$13))</f>
        <v/>
      </c>
      <c r="W120" s="29" t="str">
        <f t="array" ref="W120">IF(C120="","","Horaire")</f>
        <v/>
      </c>
      <c r="X120" s="105"/>
      <c r="Y120" s="29" t="str">
        <f t="array" ref="Y120">IF(OR(X120="",V120=""),"",X120-V120)</f>
        <v/>
      </c>
      <c r="Z120" s="113" t="str">
        <f t="array" ref="Z120">IF(OR(Y120="",AB120=""),"",Y120*AB120)</f>
        <v/>
      </c>
      <c r="AA120" s="74" t="str">
        <f t="array" ref="AA120">IF(OR(R120="",V120=""),"",R120/V120)</f>
        <v/>
      </c>
      <c r="AB120" s="29"/>
      <c r="AC120" s="30" t="str">
        <f t="array" ref="AC120">IF(OR(AB120="",AA120=""),"",AB120-AA120)</f>
        <v/>
      </c>
      <c r="AD120" s="110" t="str">
        <f t="array" ref="AD120">IF(OR(AC120="",V120=""),"",AC120*V120)</f>
        <v/>
      </c>
    </row>
    <row r="121" spans="2:30" hidden="1" x14ac:dyDescent="0.3">
      <c r="B121" s="28" t="str">
        <f t="shared" si="8"/>
        <v>X</v>
      </c>
      <c r="C121" s="77"/>
      <c r="D121" s="29" t="str">
        <f t="array" ref="D121">IF(C121="","",VLOOKUP(C121,RH!$I$5:$K$13,2,FALSE))</f>
        <v/>
      </c>
      <c r="E121" s="29" t="str">
        <f t="array" ref="E121">IF(C121="","",VLOOKUP(C121,RH!$I$5:$K$13,3,FALSE))</f>
        <v/>
      </c>
      <c r="F121" s="29" t="str">
        <f t="array" ref="F121">IF(D121="","",D121&amp;" "&amp;E121)</f>
        <v/>
      </c>
      <c r="G121" s="29" t="str">
        <f t="array" ref="G121">IF(C121="","",VLOOKUP(C121,RH!$I$5:$Y$13,17,FALSE))</f>
        <v/>
      </c>
      <c r="H121" s="30" t="str">
        <f t="array" ref="H121">IF(C121="","",SUMIF(RH!$I$5:$I$13,'Récap général'!C121,RH!$Q$5:$Q$13))</f>
        <v/>
      </c>
      <c r="I121" s="29"/>
      <c r="J121" s="29"/>
      <c r="K121" s="29" t="str">
        <f t="array" ref="K121">IF(C121="","",SUMIF(Tableau4[colonne5],'Récap général'!C121,Tableau4[Montant]))</f>
        <v/>
      </c>
      <c r="L121" s="30" t="str">
        <f t="array" ref="L121">IF(F121="","",SUMIF(Tableau3[Nom, prénom],'Récap général'!F121,Tableau3[Montant]))</f>
        <v/>
      </c>
      <c r="M121" s="29"/>
      <c r="N121" s="29"/>
      <c r="O121" s="29"/>
      <c r="P121" s="29"/>
      <c r="Q121" s="163"/>
      <c r="R121" s="74">
        <f t="shared" si="11"/>
        <v>0</v>
      </c>
      <c r="S121" s="105"/>
      <c r="T121" s="30">
        <f t="shared" si="10"/>
        <v>0</v>
      </c>
      <c r="U121" s="107" t="str">
        <f t="array" ref="U121">IF(S121="","",T121/S121)</f>
        <v/>
      </c>
      <c r="V121" s="40" t="str">
        <f t="array" ref="V121">IF(C121="","",SUMIF(RH!$I$5:$I$13,'Récap général'!C121,RH!$R$5:$R$13))</f>
        <v/>
      </c>
      <c r="W121" s="29" t="str">
        <f t="array" ref="W121">IF(C121="","","Horaire")</f>
        <v/>
      </c>
      <c r="X121" s="105"/>
      <c r="Y121" s="29" t="str">
        <f t="array" ref="Y121">IF(OR(X121="",V121=""),"",X121-V121)</f>
        <v/>
      </c>
      <c r="Z121" s="113" t="str">
        <f t="array" ref="Z121">IF(OR(Y121="",AB121=""),"",Y121*AB121)</f>
        <v/>
      </c>
      <c r="AA121" s="74" t="str">
        <f t="array" ref="AA121">IF(OR(R121="",V121=""),"",R121/V121)</f>
        <v/>
      </c>
      <c r="AB121" s="29"/>
      <c r="AC121" s="30" t="str">
        <f t="array" ref="AC121">IF(OR(AB121="",AA121=""),"",AB121-AA121)</f>
        <v/>
      </c>
      <c r="AD121" s="110" t="str">
        <f t="array" ref="AD121">IF(OR(AC121="",V121=""),"",AC121*V121)</f>
        <v/>
      </c>
    </row>
    <row r="122" spans="2:30" hidden="1" x14ac:dyDescent="0.3">
      <c r="B122" s="28" t="str">
        <f t="shared" si="8"/>
        <v>X</v>
      </c>
      <c r="C122" s="77"/>
      <c r="D122" s="29" t="str">
        <f t="array" ref="D122">IF(C122="","",VLOOKUP(C122,RH!$I$5:$K$13,2,FALSE))</f>
        <v/>
      </c>
      <c r="E122" s="29" t="str">
        <f t="array" ref="E122">IF(C122="","",VLOOKUP(C122,RH!$I$5:$K$13,3,FALSE))</f>
        <v/>
      </c>
      <c r="F122" s="29" t="str">
        <f t="array" ref="F122">IF(D122="","",D122&amp;" "&amp;E122)</f>
        <v/>
      </c>
      <c r="G122" s="29" t="str">
        <f t="array" ref="G122">IF(C122="","",VLOOKUP(C122,RH!$I$5:$Y$13,17,FALSE))</f>
        <v/>
      </c>
      <c r="H122" s="30" t="str">
        <f t="array" ref="H122">IF(C122="","",SUMIF(RH!$I$5:$I$13,'Récap général'!C122,RH!$Q$5:$Q$13))</f>
        <v/>
      </c>
      <c r="I122" s="29"/>
      <c r="J122" s="29"/>
      <c r="K122" s="29" t="str">
        <f t="array" ref="K122">IF(C122="","",SUMIF(Tableau4[colonne5],'Récap général'!C122,Tableau4[Montant]))</f>
        <v/>
      </c>
      <c r="L122" s="30" t="str">
        <f t="array" ref="L122">IF(F122="","",SUMIF(Tableau3[Nom, prénom],'Récap général'!F122,Tableau3[Montant]))</f>
        <v/>
      </c>
      <c r="M122" s="29"/>
      <c r="N122" s="29"/>
      <c r="O122" s="29"/>
      <c r="P122" s="29"/>
      <c r="Q122" s="163"/>
      <c r="R122" s="74">
        <f t="shared" si="11"/>
        <v>0</v>
      </c>
      <c r="S122" s="105"/>
      <c r="T122" s="30">
        <f t="shared" si="10"/>
        <v>0</v>
      </c>
      <c r="U122" s="107" t="str">
        <f t="array" ref="U122">IF(S122="","",T122/S122)</f>
        <v/>
      </c>
      <c r="V122" s="40" t="str">
        <f t="array" ref="V122">IF(C122="","",SUMIF(RH!$I$5:$I$13,'Récap général'!C122,RH!$R$5:$R$13))</f>
        <v/>
      </c>
      <c r="W122" s="29" t="str">
        <f t="array" ref="W122">IF(C122="","","Horaire")</f>
        <v/>
      </c>
      <c r="X122" s="105"/>
      <c r="Y122" s="29" t="str">
        <f t="array" ref="Y122">IF(OR(X122="",V122=""),"",X122-V122)</f>
        <v/>
      </c>
      <c r="Z122" s="113" t="str">
        <f t="array" ref="Z122">IF(OR(Y122="",AB122=""),"",Y122*AB122)</f>
        <v/>
      </c>
      <c r="AA122" s="74" t="str">
        <f t="array" ref="AA122">IF(OR(R122="",V122=""),"",R122/V122)</f>
        <v/>
      </c>
      <c r="AB122" s="29"/>
      <c r="AC122" s="30" t="str">
        <f t="array" ref="AC122">IF(OR(AB122="",AA122=""),"",AB122-AA122)</f>
        <v/>
      </c>
      <c r="AD122" s="110" t="str">
        <f t="array" ref="AD122">IF(OR(AC122="",V122=""),"",AC122*V122)</f>
        <v/>
      </c>
    </row>
    <row r="123" spans="2:30" hidden="1" x14ac:dyDescent="0.3">
      <c r="B123" s="28" t="str">
        <f t="shared" si="8"/>
        <v>X</v>
      </c>
      <c r="C123" s="77"/>
      <c r="D123" s="29" t="str">
        <f t="array" ref="D123">IF(C123="","",VLOOKUP(C123,RH!$I$5:$K$13,2,FALSE))</f>
        <v/>
      </c>
      <c r="E123" s="29" t="str">
        <f t="array" ref="E123">IF(C123="","",VLOOKUP(C123,RH!$I$5:$K$13,3,FALSE))</f>
        <v/>
      </c>
      <c r="F123" s="29" t="str">
        <f t="array" ref="F123">IF(D123="","",D123&amp;" "&amp;E123)</f>
        <v/>
      </c>
      <c r="G123" s="29" t="str">
        <f t="array" ref="G123">IF(C123="","",VLOOKUP(C123,RH!$I$5:$Y$13,17,FALSE))</f>
        <v/>
      </c>
      <c r="H123" s="30" t="str">
        <f t="array" ref="H123">IF(C123="","",SUMIF(RH!$I$5:$I$13,'Récap général'!C123,RH!$Q$5:$Q$13))</f>
        <v/>
      </c>
      <c r="I123" s="29"/>
      <c r="J123" s="29"/>
      <c r="K123" s="29" t="str">
        <f t="array" ref="K123">IF(C123="","",SUMIF(Tableau4[colonne5],'Récap général'!C123,Tableau4[Montant]))</f>
        <v/>
      </c>
      <c r="L123" s="30" t="str">
        <f t="array" ref="L123">IF(F123="","",SUMIF(Tableau3[Nom, prénom],'Récap général'!F123,Tableau3[Montant]))</f>
        <v/>
      </c>
      <c r="M123" s="29"/>
      <c r="N123" s="29"/>
      <c r="O123" s="29"/>
      <c r="P123" s="29"/>
      <c r="Q123" s="163"/>
      <c r="R123" s="74">
        <f t="shared" si="11"/>
        <v>0</v>
      </c>
      <c r="S123" s="105"/>
      <c r="T123" s="30">
        <f t="shared" si="10"/>
        <v>0</v>
      </c>
      <c r="U123" s="107" t="str">
        <f t="array" ref="U123">IF(S123="","",T123/S123)</f>
        <v/>
      </c>
      <c r="V123" s="40" t="str">
        <f t="array" ref="V123">IF(C123="","",SUMIF(RH!$I$5:$I$13,'Récap général'!C123,RH!$R$5:$R$13))</f>
        <v/>
      </c>
      <c r="W123" s="29" t="str">
        <f t="array" ref="W123">IF(C123="","","Horaire")</f>
        <v/>
      </c>
      <c r="X123" s="105"/>
      <c r="Y123" s="29" t="str">
        <f t="array" ref="Y123">IF(OR(X123="",V123=""),"",X123-V123)</f>
        <v/>
      </c>
      <c r="Z123" s="113" t="str">
        <f t="array" ref="Z123">IF(OR(Y123="",AB123=""),"",Y123*AB123)</f>
        <v/>
      </c>
      <c r="AA123" s="74" t="str">
        <f t="array" ref="AA123">IF(OR(R123="",V123=""),"",R123/V123)</f>
        <v/>
      </c>
      <c r="AB123" s="29"/>
      <c r="AC123" s="30" t="str">
        <f t="array" ref="AC123">IF(OR(AB123="",AA123=""),"",AB123-AA123)</f>
        <v/>
      </c>
      <c r="AD123" s="110" t="str">
        <f t="array" ref="AD123">IF(OR(AC123="",V123=""),"",AC123*V123)</f>
        <v/>
      </c>
    </row>
    <row r="124" spans="2:30" hidden="1" x14ac:dyDescent="0.3">
      <c r="B124" s="28" t="str">
        <f t="shared" si="8"/>
        <v>X</v>
      </c>
      <c r="C124" s="77"/>
      <c r="D124" s="29" t="str">
        <f t="array" ref="D124">IF(C124="","",VLOOKUP(C124,RH!$I$5:$K$13,2,FALSE))</f>
        <v/>
      </c>
      <c r="E124" s="29" t="str">
        <f t="array" ref="E124">IF(C124="","",VLOOKUP(C124,RH!$I$5:$K$13,3,FALSE))</f>
        <v/>
      </c>
      <c r="F124" s="29" t="str">
        <f t="array" ref="F124">IF(D124="","",D124&amp;" "&amp;E124)</f>
        <v/>
      </c>
      <c r="G124" s="29" t="str">
        <f t="array" ref="G124">IF(C124="","",VLOOKUP(C124,RH!$I$5:$Y$13,17,FALSE))</f>
        <v/>
      </c>
      <c r="H124" s="30" t="str">
        <f t="array" ref="H124">IF(C124="","",SUMIF(RH!$I$5:$I$13,'Récap général'!C124,RH!$Q$5:$Q$13))</f>
        <v/>
      </c>
      <c r="I124" s="29"/>
      <c r="J124" s="29"/>
      <c r="K124" s="29" t="str">
        <f t="array" ref="K124">IF(C124="","",SUMIF(Tableau4[colonne5],'Récap général'!C124,Tableau4[Montant]))</f>
        <v/>
      </c>
      <c r="L124" s="30" t="str">
        <f t="array" ref="L124">IF(F124="","",SUMIF(Tableau3[Nom, prénom],'Récap général'!F124,Tableau3[Montant]))</f>
        <v/>
      </c>
      <c r="M124" s="29"/>
      <c r="N124" s="29"/>
      <c r="O124" s="29"/>
      <c r="P124" s="29"/>
      <c r="Q124" s="163"/>
      <c r="R124" s="74">
        <f t="shared" si="11"/>
        <v>0</v>
      </c>
      <c r="S124" s="105"/>
      <c r="T124" s="30">
        <f t="shared" si="10"/>
        <v>0</v>
      </c>
      <c r="U124" s="107" t="str">
        <f t="array" ref="U124">IF(S124="","",T124/S124)</f>
        <v/>
      </c>
      <c r="V124" s="40" t="str">
        <f t="array" ref="V124">IF(C124="","",SUMIF(RH!$I$5:$I$13,'Récap général'!C124,RH!$R$5:$R$13))</f>
        <v/>
      </c>
      <c r="W124" s="29" t="str">
        <f t="array" ref="W124">IF(C124="","","Horaire")</f>
        <v/>
      </c>
      <c r="X124" s="105"/>
      <c r="Y124" s="29" t="str">
        <f t="array" ref="Y124">IF(OR(X124="",V124=""),"",X124-V124)</f>
        <v/>
      </c>
      <c r="Z124" s="113" t="str">
        <f t="array" ref="Z124">IF(OR(Y124="",AB124=""),"",Y124*AB124)</f>
        <v/>
      </c>
      <c r="AA124" s="74" t="str">
        <f t="array" ref="AA124">IF(OR(R124="",V124=""),"",R124/V124)</f>
        <v/>
      </c>
      <c r="AB124" s="29"/>
      <c r="AC124" s="30" t="str">
        <f t="array" ref="AC124">IF(OR(AB124="",AA124=""),"",AB124-AA124)</f>
        <v/>
      </c>
      <c r="AD124" s="110" t="str">
        <f t="array" ref="AD124">IF(OR(AC124="",V124=""),"",AC124*V124)</f>
        <v/>
      </c>
    </row>
    <row r="125" spans="2:30" hidden="1" x14ac:dyDescent="0.3">
      <c r="B125" s="28" t="str">
        <f t="shared" si="8"/>
        <v>X</v>
      </c>
      <c r="C125" s="77"/>
      <c r="D125" s="29" t="str">
        <f t="array" ref="D125">IF(C125="","",VLOOKUP(C125,RH!$I$5:$K$13,2,FALSE))</f>
        <v/>
      </c>
      <c r="E125" s="29" t="str">
        <f t="array" ref="E125">IF(C125="","",VLOOKUP(C125,RH!$I$5:$K$13,3,FALSE))</f>
        <v/>
      </c>
      <c r="F125" s="29" t="str">
        <f t="array" ref="F125">IF(D125="","",D125&amp;" "&amp;E125)</f>
        <v/>
      </c>
      <c r="G125" s="29" t="str">
        <f t="array" ref="G125">IF(C125="","",VLOOKUP(C125,RH!$I$5:$Y$13,17,FALSE))</f>
        <v/>
      </c>
      <c r="H125" s="30" t="str">
        <f t="array" ref="H125">IF(C125="","",SUMIF(RH!$I$5:$I$13,'Récap général'!C125,RH!$Q$5:$Q$13))</f>
        <v/>
      </c>
      <c r="I125" s="29"/>
      <c r="J125" s="29"/>
      <c r="K125" s="29" t="str">
        <f t="array" ref="K125">IF(C125="","",SUMIF(Tableau4[colonne5],'Récap général'!C125,Tableau4[Montant]))</f>
        <v/>
      </c>
      <c r="L125" s="30" t="str">
        <f t="array" ref="L125">IF(F125="","",SUMIF(Tableau3[Nom, prénom],'Récap général'!F125,Tableau3[Montant]))</f>
        <v/>
      </c>
      <c r="M125" s="29"/>
      <c r="N125" s="29"/>
      <c r="O125" s="29"/>
      <c r="P125" s="29"/>
      <c r="Q125" s="163"/>
      <c r="R125" s="74">
        <f t="shared" si="11"/>
        <v>0</v>
      </c>
      <c r="S125" s="105"/>
      <c r="T125" s="30">
        <f t="shared" si="10"/>
        <v>0</v>
      </c>
      <c r="U125" s="107" t="str">
        <f t="array" ref="U125">IF(S125="","",T125/S125)</f>
        <v/>
      </c>
      <c r="V125" s="40" t="str">
        <f t="array" ref="V125">IF(C125="","",SUMIF(RH!$I$5:$I$13,'Récap général'!C125,RH!$R$5:$R$13))</f>
        <v/>
      </c>
      <c r="W125" s="29" t="str">
        <f t="array" ref="W125">IF(C125="","","Horaire")</f>
        <v/>
      </c>
      <c r="X125" s="105"/>
      <c r="Y125" s="29" t="str">
        <f t="array" ref="Y125">IF(OR(X125="",V125=""),"",X125-V125)</f>
        <v/>
      </c>
      <c r="Z125" s="113" t="str">
        <f t="array" ref="Z125">IF(OR(Y125="",AB125=""),"",Y125*AB125)</f>
        <v/>
      </c>
      <c r="AA125" s="74" t="str">
        <f t="array" ref="AA125">IF(OR(R125="",V125=""),"",R125/V125)</f>
        <v/>
      </c>
      <c r="AB125" s="29"/>
      <c r="AC125" s="30" t="str">
        <f t="array" ref="AC125">IF(OR(AB125="",AA125=""),"",AB125-AA125)</f>
        <v/>
      </c>
      <c r="AD125" s="110" t="str">
        <f t="array" ref="AD125">IF(OR(AC125="",V125=""),"",AC125*V125)</f>
        <v/>
      </c>
    </row>
    <row r="126" spans="2:30" hidden="1" x14ac:dyDescent="0.3">
      <c r="B126" s="28" t="str">
        <f t="shared" si="8"/>
        <v>X</v>
      </c>
      <c r="C126" s="77"/>
      <c r="D126" s="29" t="str">
        <f t="array" ref="D126">IF(C126="","",VLOOKUP(C126,RH!$I$5:$K$13,2,FALSE))</f>
        <v/>
      </c>
      <c r="E126" s="29" t="str">
        <f t="array" ref="E126">IF(C126="","",VLOOKUP(C126,RH!$I$5:$K$13,3,FALSE))</f>
        <v/>
      </c>
      <c r="F126" s="29" t="str">
        <f t="array" ref="F126">IF(D126="","",D126&amp;" "&amp;E126)</f>
        <v/>
      </c>
      <c r="G126" s="29" t="str">
        <f t="array" ref="G126">IF(C126="","",VLOOKUP(C126,RH!$I$5:$Y$13,17,FALSE))</f>
        <v/>
      </c>
      <c r="H126" s="30" t="str">
        <f t="array" ref="H126">IF(C126="","",SUMIF(RH!$I$5:$I$13,'Récap général'!C126,RH!$Q$5:$Q$13))</f>
        <v/>
      </c>
      <c r="I126" s="29"/>
      <c r="J126" s="29"/>
      <c r="K126" s="29" t="str">
        <f t="array" ref="K126">IF(C126="","",SUMIF(Tableau4[colonne5],'Récap général'!C126,Tableau4[Montant]))</f>
        <v/>
      </c>
      <c r="L126" s="30" t="str">
        <f t="array" ref="L126">IF(F126="","",SUMIF(Tableau3[Nom, prénom],'Récap général'!F126,Tableau3[Montant]))</f>
        <v/>
      </c>
      <c r="M126" s="29"/>
      <c r="N126" s="29"/>
      <c r="O126" s="29"/>
      <c r="P126" s="29"/>
      <c r="Q126" s="163"/>
      <c r="R126" s="74">
        <f t="shared" si="11"/>
        <v>0</v>
      </c>
      <c r="S126" s="105"/>
      <c r="T126" s="30">
        <f t="shared" si="10"/>
        <v>0</v>
      </c>
      <c r="U126" s="107" t="str">
        <f t="array" ref="U126">IF(S126="","",T126/S126)</f>
        <v/>
      </c>
      <c r="V126" s="40" t="str">
        <f t="array" ref="V126">IF(C126="","",SUMIF(RH!$I$5:$I$13,'Récap général'!C126,RH!$R$5:$R$13))</f>
        <v/>
      </c>
      <c r="W126" s="29" t="str">
        <f t="array" ref="W126">IF(C126="","","Horaire")</f>
        <v/>
      </c>
      <c r="X126" s="105"/>
      <c r="Y126" s="29" t="str">
        <f t="array" ref="Y126">IF(OR(X126="",V126=""),"",X126-V126)</f>
        <v/>
      </c>
      <c r="Z126" s="113" t="str">
        <f t="array" ref="Z126">IF(OR(Y126="",AB126=""),"",Y126*AB126)</f>
        <v/>
      </c>
      <c r="AA126" s="74" t="str">
        <f t="array" ref="AA126">IF(OR(R126="",V126=""),"",R126/V126)</f>
        <v/>
      </c>
      <c r="AB126" s="29"/>
      <c r="AC126" s="30" t="str">
        <f t="array" ref="AC126">IF(OR(AB126="",AA126=""),"",AB126-AA126)</f>
        <v/>
      </c>
      <c r="AD126" s="110" t="str">
        <f t="array" ref="AD126">IF(OR(AC126="",V126=""),"",AC126*V126)</f>
        <v/>
      </c>
    </row>
    <row r="127" spans="2:30" hidden="1" x14ac:dyDescent="0.3">
      <c r="B127" s="28" t="str">
        <f t="shared" si="8"/>
        <v>X</v>
      </c>
      <c r="C127" s="77"/>
      <c r="D127" s="29" t="str">
        <f t="array" ref="D127">IF(C127="","",VLOOKUP(C127,RH!$I$5:$K$13,2,FALSE))</f>
        <v/>
      </c>
      <c r="E127" s="29" t="str">
        <f t="array" ref="E127">IF(C127="","",VLOOKUP(C127,RH!$I$5:$K$13,3,FALSE))</f>
        <v/>
      </c>
      <c r="F127" s="29" t="str">
        <f t="array" ref="F127">IF(D127="","",D127&amp;" "&amp;E127)</f>
        <v/>
      </c>
      <c r="G127" s="29" t="str">
        <f t="array" ref="G127">IF(C127="","",VLOOKUP(C127,RH!$I$5:$Y$13,17,FALSE))</f>
        <v/>
      </c>
      <c r="H127" s="30" t="str">
        <f t="array" ref="H127">IF(C127="","",SUMIF(RH!$I$5:$I$13,'Récap général'!C127,RH!$Q$5:$Q$13))</f>
        <v/>
      </c>
      <c r="I127" s="29"/>
      <c r="J127" s="29"/>
      <c r="K127" s="29" t="str">
        <f t="array" ref="K127">IF(C127="","",SUMIF(Tableau4[colonne5],'Récap général'!C127,Tableau4[Montant]))</f>
        <v/>
      </c>
      <c r="L127" s="30" t="str">
        <f t="array" ref="L127">IF(F127="","",SUMIF(Tableau3[Nom, prénom],'Récap général'!F127,Tableau3[Montant]))</f>
        <v/>
      </c>
      <c r="M127" s="29"/>
      <c r="N127" s="29"/>
      <c r="O127" s="29"/>
      <c r="P127" s="29"/>
      <c r="Q127" s="163"/>
      <c r="R127" s="74">
        <f t="shared" si="11"/>
        <v>0</v>
      </c>
      <c r="S127" s="105"/>
      <c r="T127" s="30">
        <f t="shared" si="10"/>
        <v>0</v>
      </c>
      <c r="U127" s="107" t="str">
        <f t="array" ref="U127">IF(S127="","",T127/S127)</f>
        <v/>
      </c>
      <c r="V127" s="40" t="str">
        <f t="array" ref="V127">IF(C127="","",SUMIF(RH!$I$5:$I$13,'Récap général'!C127,RH!$R$5:$R$13))</f>
        <v/>
      </c>
      <c r="W127" s="29" t="str">
        <f t="array" ref="W127">IF(C127="","","Horaire")</f>
        <v/>
      </c>
      <c r="X127" s="105"/>
      <c r="Y127" s="29" t="str">
        <f t="array" ref="Y127">IF(OR(X127="",V127=""),"",X127-V127)</f>
        <v/>
      </c>
      <c r="Z127" s="113" t="str">
        <f t="array" ref="Z127">IF(OR(Y127="",AB127=""),"",Y127*AB127)</f>
        <v/>
      </c>
      <c r="AA127" s="74" t="str">
        <f t="array" ref="AA127">IF(OR(R127="",V127=""),"",R127/V127)</f>
        <v/>
      </c>
      <c r="AB127" s="29"/>
      <c r="AC127" s="30" t="str">
        <f t="array" ref="AC127">IF(OR(AB127="",AA127=""),"",AB127-AA127)</f>
        <v/>
      </c>
      <c r="AD127" s="110" t="str">
        <f t="array" ref="AD127">IF(OR(AC127="",V127=""),"",AC127*V127)</f>
        <v/>
      </c>
    </row>
    <row r="128" spans="2:30" hidden="1" x14ac:dyDescent="0.3">
      <c r="B128" s="28" t="str">
        <f t="shared" si="8"/>
        <v>X</v>
      </c>
      <c r="C128" s="77"/>
      <c r="D128" s="29" t="str">
        <f t="array" ref="D128">IF(C128="","",VLOOKUP(C128,RH!$I$5:$K$13,2,FALSE))</f>
        <v/>
      </c>
      <c r="E128" s="29" t="str">
        <f t="array" ref="E128">IF(C128="","",VLOOKUP(C128,RH!$I$5:$K$13,3,FALSE))</f>
        <v/>
      </c>
      <c r="F128" s="29" t="str">
        <f t="array" ref="F128">IF(D128="","",D128&amp;" "&amp;E128)</f>
        <v/>
      </c>
      <c r="G128" s="29" t="str">
        <f t="array" ref="G128">IF(C128="","",VLOOKUP(C128,RH!$I$5:$Y$13,17,FALSE))</f>
        <v/>
      </c>
      <c r="H128" s="30" t="str">
        <f t="array" ref="H128">IF(C128="","",SUMIF(RH!$I$5:$I$13,'Récap général'!C128,RH!$Q$5:$Q$13))</f>
        <v/>
      </c>
      <c r="I128" s="29"/>
      <c r="J128" s="29"/>
      <c r="K128" s="29" t="str">
        <f t="array" ref="K128">IF(C128="","",SUMIF(Tableau4[colonne5],'Récap général'!C128,Tableau4[Montant]))</f>
        <v/>
      </c>
      <c r="L128" s="30" t="str">
        <f t="array" ref="L128">IF(F128="","",SUMIF(Tableau3[Nom, prénom],'Récap général'!F128,Tableau3[Montant]))</f>
        <v/>
      </c>
      <c r="M128" s="29"/>
      <c r="N128" s="29"/>
      <c r="O128" s="29"/>
      <c r="P128" s="29"/>
      <c r="Q128" s="163"/>
      <c r="R128" s="74">
        <f t="shared" si="11"/>
        <v>0</v>
      </c>
      <c r="S128" s="105"/>
      <c r="T128" s="30">
        <f t="shared" si="10"/>
        <v>0</v>
      </c>
      <c r="U128" s="107" t="str">
        <f t="array" ref="U128">IF(S128="","",T128/S128)</f>
        <v/>
      </c>
      <c r="V128" s="40" t="str">
        <f t="array" ref="V128">IF(C128="","",SUMIF(RH!$I$5:$I$13,'Récap général'!C128,RH!$R$5:$R$13))</f>
        <v/>
      </c>
      <c r="W128" s="29" t="str">
        <f t="array" ref="W128">IF(C128="","","Horaire")</f>
        <v/>
      </c>
      <c r="X128" s="105"/>
      <c r="Y128" s="29" t="str">
        <f t="array" ref="Y128">IF(OR(X128="",V128=""),"",X128-V128)</f>
        <v/>
      </c>
      <c r="Z128" s="113" t="str">
        <f t="array" ref="Z128">IF(OR(Y128="",AB128=""),"",Y128*AB128)</f>
        <v/>
      </c>
      <c r="AA128" s="74" t="str">
        <f t="array" ref="AA128">IF(OR(R128="",V128=""),"",R128/V128)</f>
        <v/>
      </c>
      <c r="AB128" s="29"/>
      <c r="AC128" s="30" t="str">
        <f t="array" ref="AC128">IF(OR(AB128="",AA128=""),"",AB128-AA128)</f>
        <v/>
      </c>
      <c r="AD128" s="110" t="str">
        <f t="array" ref="AD128">IF(OR(AC128="",V128=""),"",AC128*V128)</f>
        <v/>
      </c>
    </row>
    <row r="129" spans="2:30" hidden="1" x14ac:dyDescent="0.3">
      <c r="B129" s="28" t="str">
        <f t="shared" si="8"/>
        <v>X</v>
      </c>
      <c r="C129" s="77"/>
      <c r="D129" s="29" t="str">
        <f t="array" ref="D129">IF(C129="","",VLOOKUP(C129,RH!$I$5:$K$13,2,FALSE))</f>
        <v/>
      </c>
      <c r="E129" s="29" t="str">
        <f t="array" ref="E129">IF(C129="","",VLOOKUP(C129,RH!$I$5:$K$13,3,FALSE))</f>
        <v/>
      </c>
      <c r="F129" s="29" t="str">
        <f t="array" ref="F129">IF(D129="","",D129&amp;" "&amp;E129)</f>
        <v/>
      </c>
      <c r="G129" s="29" t="str">
        <f t="array" ref="G129">IF(C129="","",VLOOKUP(C129,RH!$I$5:$Y$13,17,FALSE))</f>
        <v/>
      </c>
      <c r="H129" s="30" t="str">
        <f t="array" ref="H129">IF(C129="","",SUMIF(RH!$I$5:$I$13,'Récap général'!C129,RH!$Q$5:$Q$13))</f>
        <v/>
      </c>
      <c r="I129" s="29"/>
      <c r="J129" s="29"/>
      <c r="K129" s="29" t="str">
        <f t="array" ref="K129">IF(C129="","",SUMIF(Tableau4[colonne5],'Récap général'!C129,Tableau4[Montant]))</f>
        <v/>
      </c>
      <c r="L129" s="30" t="str">
        <f t="array" ref="L129">IF(F129="","",SUMIF(Tableau3[Nom, prénom],'Récap général'!F129,Tableau3[Montant]))</f>
        <v/>
      </c>
      <c r="M129" s="29"/>
      <c r="N129" s="29"/>
      <c r="O129" s="29"/>
      <c r="P129" s="29"/>
      <c r="Q129" s="163"/>
      <c r="R129" s="74">
        <f t="shared" si="11"/>
        <v>0</v>
      </c>
      <c r="S129" s="105"/>
      <c r="T129" s="30">
        <f t="shared" si="10"/>
        <v>0</v>
      </c>
      <c r="U129" s="107" t="str">
        <f t="array" ref="U129">IF(S129="","",T129/S129)</f>
        <v/>
      </c>
      <c r="V129" s="40" t="str">
        <f t="array" ref="V129">IF(C129="","",SUMIF(RH!$I$5:$I$13,'Récap général'!C129,RH!$R$5:$R$13))</f>
        <v/>
      </c>
      <c r="W129" s="29" t="str">
        <f t="array" ref="W129">IF(C129="","","Horaire")</f>
        <v/>
      </c>
      <c r="X129" s="105"/>
      <c r="Y129" s="29" t="str">
        <f t="array" ref="Y129">IF(OR(X129="",V129=""),"",X129-V129)</f>
        <v/>
      </c>
      <c r="Z129" s="113" t="str">
        <f t="array" ref="Z129">IF(OR(Y129="",AB129=""),"",Y129*AB129)</f>
        <v/>
      </c>
      <c r="AA129" s="74" t="str">
        <f t="array" ref="AA129">IF(OR(R129="",V129=""),"",R129/V129)</f>
        <v/>
      </c>
      <c r="AB129" s="29"/>
      <c r="AC129" s="30" t="str">
        <f t="array" ref="AC129">IF(OR(AB129="",AA129=""),"",AB129-AA129)</f>
        <v/>
      </c>
      <c r="AD129" s="110" t="str">
        <f t="array" ref="AD129">IF(OR(AC129="",V129=""),"",AC129*V129)</f>
        <v/>
      </c>
    </row>
    <row r="130" spans="2:30" hidden="1" x14ac:dyDescent="0.3">
      <c r="B130" s="28" t="str">
        <f t="shared" si="8"/>
        <v>X</v>
      </c>
      <c r="C130" s="77"/>
      <c r="D130" s="29" t="str">
        <f t="array" ref="D130">IF(C130="","",VLOOKUP(C130,RH!$I$5:$K$13,2,FALSE))</f>
        <v/>
      </c>
      <c r="E130" s="29" t="str">
        <f t="array" ref="E130">IF(C130="","",VLOOKUP(C130,RH!$I$5:$K$13,3,FALSE))</f>
        <v/>
      </c>
      <c r="F130" s="29" t="str">
        <f t="array" ref="F130">IF(D130="","",D130&amp;" "&amp;E130)</f>
        <v/>
      </c>
      <c r="G130" s="29" t="str">
        <f t="array" ref="G130">IF(C130="","",VLOOKUP(C130,RH!$I$5:$Y$13,17,FALSE))</f>
        <v/>
      </c>
      <c r="H130" s="30" t="str">
        <f t="array" ref="H130">IF(C130="","",SUMIF(RH!$I$5:$I$13,'Récap général'!C130,RH!$Q$5:$Q$13))</f>
        <v/>
      </c>
      <c r="I130" s="29"/>
      <c r="J130" s="29"/>
      <c r="K130" s="29" t="str">
        <f t="array" ref="K130">IF(C130="","",SUMIF(Tableau4[colonne5],'Récap général'!C130,Tableau4[Montant]))</f>
        <v/>
      </c>
      <c r="L130" s="30" t="str">
        <f t="array" ref="L130">IF(F130="","",SUMIF(Tableau3[Nom, prénom],'Récap général'!F130,Tableau3[Montant]))</f>
        <v/>
      </c>
      <c r="M130" s="29"/>
      <c r="N130" s="29"/>
      <c r="O130" s="29"/>
      <c r="P130" s="29"/>
      <c r="Q130" s="163"/>
      <c r="R130" s="74">
        <f t="shared" si="11"/>
        <v>0</v>
      </c>
      <c r="S130" s="105"/>
      <c r="T130" s="30">
        <f t="shared" si="10"/>
        <v>0</v>
      </c>
      <c r="U130" s="107" t="str">
        <f t="array" ref="U130">IF(S130="","",T130/S130)</f>
        <v/>
      </c>
      <c r="V130" s="40" t="str">
        <f t="array" ref="V130">IF(C130="","",SUMIF(RH!$I$5:$I$13,'Récap général'!C130,RH!$R$5:$R$13))</f>
        <v/>
      </c>
      <c r="W130" s="29" t="str">
        <f t="array" ref="W130">IF(C130="","","Horaire")</f>
        <v/>
      </c>
      <c r="X130" s="105"/>
      <c r="Y130" s="29" t="str">
        <f t="array" ref="Y130">IF(OR(X130="",V130=""),"",X130-V130)</f>
        <v/>
      </c>
      <c r="Z130" s="113" t="str">
        <f t="array" ref="Z130">IF(OR(Y130="",AB130=""),"",Y130*AB130)</f>
        <v/>
      </c>
      <c r="AA130" s="74" t="str">
        <f t="array" ref="AA130">IF(OR(R130="",V130=""),"",R130/V130)</f>
        <v/>
      </c>
      <c r="AB130" s="29"/>
      <c r="AC130" s="30" t="str">
        <f t="array" ref="AC130">IF(OR(AB130="",AA130=""),"",AB130-AA130)</f>
        <v/>
      </c>
      <c r="AD130" s="110" t="str">
        <f t="array" ref="AD130">IF(OR(AC130="",V130=""),"",AC130*V130)</f>
        <v/>
      </c>
    </row>
    <row r="131" spans="2:30" hidden="1" x14ac:dyDescent="0.3">
      <c r="B131" s="28" t="str">
        <f t="shared" si="8"/>
        <v>X</v>
      </c>
      <c r="C131" s="77"/>
      <c r="D131" s="29" t="str">
        <f t="array" ref="D131">IF(C131="","",VLOOKUP(C131,RH!$I$5:$K$13,2,FALSE))</f>
        <v/>
      </c>
      <c r="E131" s="29" t="str">
        <f t="array" ref="E131">IF(C131="","",VLOOKUP(C131,RH!$I$5:$K$13,3,FALSE))</f>
        <v/>
      </c>
      <c r="F131" s="29" t="str">
        <f t="array" ref="F131">IF(D131="","",D131&amp;" "&amp;E131)</f>
        <v/>
      </c>
      <c r="G131" s="29" t="str">
        <f t="array" ref="G131">IF(C131="","",VLOOKUP(C131,RH!$I$5:$Y$13,17,FALSE))</f>
        <v/>
      </c>
      <c r="H131" s="30" t="str">
        <f t="array" ref="H131">IF(C131="","",SUMIF(RH!$I$5:$I$13,'Récap général'!C131,RH!$Q$5:$Q$13))</f>
        <v/>
      </c>
      <c r="I131" s="29"/>
      <c r="J131" s="29"/>
      <c r="K131" s="29" t="str">
        <f t="array" ref="K131">IF(C131="","",SUMIF(Tableau4[colonne5],'Récap général'!C131,Tableau4[Montant]))</f>
        <v/>
      </c>
      <c r="L131" s="30" t="str">
        <f t="array" ref="L131">IF(F131="","",SUMIF(Tableau3[Nom, prénom],'Récap général'!F131,Tableau3[Montant]))</f>
        <v/>
      </c>
      <c r="M131" s="29"/>
      <c r="N131" s="29"/>
      <c r="O131" s="29"/>
      <c r="P131" s="29"/>
      <c r="Q131" s="163"/>
      <c r="R131" s="74">
        <f t="shared" si="11"/>
        <v>0</v>
      </c>
      <c r="S131" s="105"/>
      <c r="T131" s="30">
        <f t="shared" si="10"/>
        <v>0</v>
      </c>
      <c r="U131" s="107" t="str">
        <f t="array" ref="U131">IF(S131="","",T131/S131)</f>
        <v/>
      </c>
      <c r="V131" s="40" t="str">
        <f t="array" ref="V131">IF(C131="","",SUMIF(RH!$I$5:$I$13,'Récap général'!C131,RH!$R$5:$R$13))</f>
        <v/>
      </c>
      <c r="W131" s="29" t="str">
        <f t="array" ref="W131">IF(C131="","","Horaire")</f>
        <v/>
      </c>
      <c r="X131" s="105"/>
      <c r="Y131" s="29" t="str">
        <f t="array" ref="Y131">IF(OR(X131="",V131=""),"",X131-V131)</f>
        <v/>
      </c>
      <c r="Z131" s="113" t="str">
        <f t="array" ref="Z131">IF(OR(Y131="",AB131=""),"",Y131*AB131)</f>
        <v/>
      </c>
      <c r="AA131" s="74" t="str">
        <f t="array" ref="AA131">IF(OR(R131="",V131=""),"",R131/V131)</f>
        <v/>
      </c>
      <c r="AB131" s="29"/>
      <c r="AC131" s="30" t="str">
        <f t="array" ref="AC131">IF(OR(AB131="",AA131=""),"",AB131-AA131)</f>
        <v/>
      </c>
      <c r="AD131" s="110" t="str">
        <f t="array" ref="AD131">IF(OR(AC131="",V131=""),"",AC131*V131)</f>
        <v/>
      </c>
    </row>
    <row r="132" spans="2:30" hidden="1" x14ac:dyDescent="0.3">
      <c r="B132" s="28" t="str">
        <f t="shared" si="8"/>
        <v>X</v>
      </c>
      <c r="C132" s="77"/>
      <c r="D132" s="29" t="str">
        <f t="array" ref="D132">IF(C132="","",VLOOKUP(C132,RH!$I$5:$K$13,2,FALSE))</f>
        <v/>
      </c>
      <c r="E132" s="29" t="str">
        <f t="array" ref="E132">IF(C132="","",VLOOKUP(C132,RH!$I$5:$K$13,3,FALSE))</f>
        <v/>
      </c>
      <c r="F132" s="29" t="str">
        <f t="array" ref="F132">IF(D132="","",D132&amp;" "&amp;E132)</f>
        <v/>
      </c>
      <c r="G132" s="29" t="str">
        <f t="array" ref="G132">IF(C132="","",VLOOKUP(C132,RH!$I$5:$Y$13,17,FALSE))</f>
        <v/>
      </c>
      <c r="H132" s="30" t="str">
        <f t="array" ref="H132">IF(C132="","",SUMIF(RH!$I$5:$I$13,'Récap général'!C132,RH!$Q$5:$Q$13))</f>
        <v/>
      </c>
      <c r="I132" s="29"/>
      <c r="J132" s="29"/>
      <c r="K132" s="29" t="str">
        <f t="array" ref="K132">IF(C132="","",SUMIF(Tableau4[colonne5],'Récap général'!C132,Tableau4[Montant]))</f>
        <v/>
      </c>
      <c r="L132" s="30" t="str">
        <f t="array" ref="L132">IF(F132="","",SUMIF(Tableau3[Nom, prénom],'Récap général'!F132,Tableau3[Montant]))</f>
        <v/>
      </c>
      <c r="M132" s="29"/>
      <c r="N132" s="29"/>
      <c r="O132" s="29"/>
      <c r="P132" s="29"/>
      <c r="Q132" s="163"/>
      <c r="R132" s="74">
        <f t="shared" si="11"/>
        <v>0</v>
      </c>
      <c r="S132" s="105"/>
      <c r="T132" s="30">
        <f t="shared" si="10"/>
        <v>0</v>
      </c>
      <c r="U132" s="107" t="str">
        <f t="array" ref="U132">IF(S132="","",T132/S132)</f>
        <v/>
      </c>
      <c r="V132" s="40" t="str">
        <f t="array" ref="V132">IF(C132="","",SUMIF(RH!$I$5:$I$13,'Récap général'!C132,RH!$R$5:$R$13))</f>
        <v/>
      </c>
      <c r="W132" s="29" t="str">
        <f t="array" ref="W132">IF(C132="","","Horaire")</f>
        <v/>
      </c>
      <c r="X132" s="105"/>
      <c r="Y132" s="29" t="str">
        <f t="array" ref="Y132">IF(OR(X132="",V132=""),"",X132-V132)</f>
        <v/>
      </c>
      <c r="Z132" s="113" t="str">
        <f t="array" ref="Z132">IF(OR(Y132="",AB132=""),"",Y132*AB132)</f>
        <v/>
      </c>
      <c r="AA132" s="74" t="str">
        <f t="array" ref="AA132">IF(OR(R132="",V132=""),"",R132/V132)</f>
        <v/>
      </c>
      <c r="AB132" s="29"/>
      <c r="AC132" s="30" t="str">
        <f t="array" ref="AC132">IF(OR(AB132="",AA132=""),"",AB132-AA132)</f>
        <v/>
      </c>
      <c r="AD132" s="110" t="str">
        <f t="array" ref="AD132">IF(OR(AC132="",V132=""),"",AC132*V132)</f>
        <v/>
      </c>
    </row>
    <row r="133" spans="2:30" hidden="1" x14ac:dyDescent="0.3">
      <c r="B133" s="28" t="str">
        <f t="shared" si="8"/>
        <v>X</v>
      </c>
      <c r="C133" s="77"/>
      <c r="D133" s="29" t="str">
        <f t="array" ref="D133">IF(C133="","",VLOOKUP(C133,RH!$I$5:$K$13,2,FALSE))</f>
        <v/>
      </c>
      <c r="E133" s="29" t="str">
        <f t="array" ref="E133">IF(C133="","",VLOOKUP(C133,RH!$I$5:$K$13,3,FALSE))</f>
        <v/>
      </c>
      <c r="F133" s="29" t="str">
        <f t="array" ref="F133">IF(D133="","",D133&amp;" "&amp;E133)</f>
        <v/>
      </c>
      <c r="G133" s="29" t="str">
        <f t="array" ref="G133">IF(C133="","",VLOOKUP(C133,RH!$I$5:$Y$13,17,FALSE))</f>
        <v/>
      </c>
      <c r="H133" s="30" t="str">
        <f t="array" ref="H133">IF(C133="","",SUMIF(RH!$I$5:$I$13,'Récap général'!C133,RH!$Q$5:$Q$13))</f>
        <v/>
      </c>
      <c r="I133" s="29"/>
      <c r="J133" s="29"/>
      <c r="K133" s="29" t="str">
        <f t="array" ref="K133">IF(C133="","",SUMIF(Tableau4[colonne5],'Récap général'!C133,Tableau4[Montant]))</f>
        <v/>
      </c>
      <c r="L133" s="30" t="str">
        <f t="array" ref="L133">IF(F133="","",SUMIF(Tableau3[Nom, prénom],'Récap général'!F133,Tableau3[Montant]))</f>
        <v/>
      </c>
      <c r="M133" s="29"/>
      <c r="N133" s="29"/>
      <c r="O133" s="29"/>
      <c r="P133" s="29"/>
      <c r="Q133" s="163"/>
      <c r="R133" s="74">
        <f t="shared" si="11"/>
        <v>0</v>
      </c>
      <c r="S133" s="105"/>
      <c r="T133" s="30">
        <f t="shared" si="10"/>
        <v>0</v>
      </c>
      <c r="U133" s="107" t="str">
        <f t="array" ref="U133">IF(S133="","",T133/S133)</f>
        <v/>
      </c>
      <c r="V133" s="40" t="str">
        <f t="array" ref="V133">IF(C133="","",SUMIF(RH!$I$5:$I$13,'Récap général'!C133,RH!$R$5:$R$13))</f>
        <v/>
      </c>
      <c r="W133" s="29" t="str">
        <f t="array" ref="W133">IF(C133="","","Horaire")</f>
        <v/>
      </c>
      <c r="X133" s="105"/>
      <c r="Y133" s="29" t="str">
        <f t="array" ref="Y133">IF(OR(X133="",V133=""),"",X133-V133)</f>
        <v/>
      </c>
      <c r="Z133" s="113" t="str">
        <f t="array" ref="Z133">IF(OR(Y133="",AB133=""),"",Y133*AB133)</f>
        <v/>
      </c>
      <c r="AA133" s="74" t="str">
        <f t="array" ref="AA133">IF(OR(R133="",V133=""),"",R133/V133)</f>
        <v/>
      </c>
      <c r="AB133" s="29"/>
      <c r="AC133" s="30" t="str">
        <f t="array" ref="AC133">IF(OR(AB133="",AA133=""),"",AB133-AA133)</f>
        <v/>
      </c>
      <c r="AD133" s="110" t="str">
        <f t="array" ref="AD133">IF(OR(AC133="",V133=""),"",AC133*V133)</f>
        <v/>
      </c>
    </row>
    <row r="134" spans="2:30" hidden="1" x14ac:dyDescent="0.3">
      <c r="B134" s="28" t="str">
        <f t="shared" si="8"/>
        <v>X</v>
      </c>
      <c r="C134" s="77"/>
      <c r="D134" s="29" t="str">
        <f t="array" ref="D134">IF(C134="","",VLOOKUP(C134,RH!$I$5:$K$13,2,FALSE))</f>
        <v/>
      </c>
      <c r="E134" s="29" t="str">
        <f t="array" ref="E134">IF(C134="","",VLOOKUP(C134,RH!$I$5:$K$13,3,FALSE))</f>
        <v/>
      </c>
      <c r="F134" s="29" t="str">
        <f t="array" ref="F134">IF(D134="","",D134&amp;" "&amp;E134)</f>
        <v/>
      </c>
      <c r="G134" s="29" t="str">
        <f t="array" ref="G134">IF(C134="","",VLOOKUP(C134,RH!$I$5:$Y$13,17,FALSE))</f>
        <v/>
      </c>
      <c r="H134" s="30" t="str">
        <f t="array" ref="H134">IF(C134="","",SUMIF(RH!$I$5:$I$13,'Récap général'!C134,RH!$Q$5:$Q$13))</f>
        <v/>
      </c>
      <c r="I134" s="29"/>
      <c r="J134" s="29"/>
      <c r="K134" s="29" t="str">
        <f t="array" ref="K134">IF(C134="","",SUMIF(Tableau4[colonne5],'Récap général'!C134,Tableau4[Montant]))</f>
        <v/>
      </c>
      <c r="L134" s="30" t="str">
        <f t="array" ref="L134">IF(F134="","",SUMIF(Tableau3[Nom, prénom],'Récap général'!F134,Tableau3[Montant]))</f>
        <v/>
      </c>
      <c r="M134" s="29"/>
      <c r="N134" s="29"/>
      <c r="O134" s="29"/>
      <c r="P134" s="29"/>
      <c r="Q134" s="163"/>
      <c r="R134" s="74">
        <f t="shared" si="11"/>
        <v>0</v>
      </c>
      <c r="S134" s="105"/>
      <c r="T134" s="30">
        <f t="shared" si="10"/>
        <v>0</v>
      </c>
      <c r="U134" s="107" t="str">
        <f t="array" ref="U134">IF(S134="","",T134/S134)</f>
        <v/>
      </c>
      <c r="V134" s="40" t="str">
        <f t="array" ref="V134">IF(C134="","",SUMIF(RH!$I$5:$I$13,'Récap général'!C134,RH!$R$5:$R$13))</f>
        <v/>
      </c>
      <c r="W134" s="29" t="str">
        <f t="array" ref="W134">IF(C134="","","Horaire")</f>
        <v/>
      </c>
      <c r="X134" s="105"/>
      <c r="Y134" s="29" t="str">
        <f t="array" ref="Y134">IF(OR(X134="",V134=""),"",X134-V134)</f>
        <v/>
      </c>
      <c r="Z134" s="113" t="str">
        <f t="array" ref="Z134">IF(OR(Y134="",AB134=""),"",Y134*AB134)</f>
        <v/>
      </c>
      <c r="AA134" s="74" t="str">
        <f t="array" ref="AA134">IF(OR(R134="",V134=""),"",R134/V134)</f>
        <v/>
      </c>
      <c r="AB134" s="29"/>
      <c r="AC134" s="30" t="str">
        <f t="array" ref="AC134">IF(OR(AB134="",AA134=""),"",AB134-AA134)</f>
        <v/>
      </c>
      <c r="AD134" s="110" t="str">
        <f t="array" ref="AD134">IF(OR(AC134="",V134=""),"",AC134*V134)</f>
        <v/>
      </c>
    </row>
    <row r="135" spans="2:30" hidden="1" x14ac:dyDescent="0.3">
      <c r="B135" s="28" t="str">
        <f t="shared" si="8"/>
        <v>X</v>
      </c>
      <c r="C135" s="77"/>
      <c r="D135" s="29" t="str">
        <f t="array" ref="D135">IF(C135="","",VLOOKUP(C135,RH!$I$5:$K$13,2,FALSE))</f>
        <v/>
      </c>
      <c r="E135" s="29" t="str">
        <f t="array" ref="E135">IF(C135="","",VLOOKUP(C135,RH!$I$5:$K$13,3,FALSE))</f>
        <v/>
      </c>
      <c r="F135" s="29" t="str">
        <f t="array" ref="F135">IF(D135="","",D135&amp;" "&amp;E135)</f>
        <v/>
      </c>
      <c r="G135" s="29" t="str">
        <f t="array" ref="G135">IF(C135="","",VLOOKUP(C135,RH!$I$5:$Y$13,17,FALSE))</f>
        <v/>
      </c>
      <c r="H135" s="30" t="str">
        <f t="array" ref="H135">IF(C135="","",SUMIF(RH!$I$5:$I$13,'Récap général'!C135,RH!$Q$5:$Q$13))</f>
        <v/>
      </c>
      <c r="I135" s="29"/>
      <c r="J135" s="29"/>
      <c r="K135" s="29" t="str">
        <f t="array" ref="K135">IF(C135="","",SUMIF(Tableau4[colonne5],'Récap général'!C135,Tableau4[Montant]))</f>
        <v/>
      </c>
      <c r="L135" s="30" t="str">
        <f t="array" ref="L135">IF(F135="","",SUMIF(Tableau3[Nom, prénom],'Récap général'!F135,Tableau3[Montant]))</f>
        <v/>
      </c>
      <c r="M135" s="29"/>
      <c r="N135" s="29"/>
      <c r="O135" s="29"/>
      <c r="P135" s="29"/>
      <c r="Q135" s="163"/>
      <c r="R135" s="74">
        <f t="shared" si="11"/>
        <v>0</v>
      </c>
      <c r="S135" s="105"/>
      <c r="T135" s="30">
        <f t="shared" si="10"/>
        <v>0</v>
      </c>
      <c r="U135" s="107" t="str">
        <f t="array" ref="U135">IF(S135="","",T135/S135)</f>
        <v/>
      </c>
      <c r="V135" s="40" t="str">
        <f t="array" ref="V135">IF(C135="","",SUMIF(RH!$I$5:$I$13,'Récap général'!C135,RH!$R$5:$R$13))</f>
        <v/>
      </c>
      <c r="W135" s="29" t="str">
        <f t="array" ref="W135">IF(C135="","","Horaire")</f>
        <v/>
      </c>
      <c r="X135" s="105"/>
      <c r="Y135" s="29" t="str">
        <f t="array" ref="Y135">IF(OR(X135="",V135=""),"",X135-V135)</f>
        <v/>
      </c>
      <c r="Z135" s="113" t="str">
        <f t="array" ref="Z135">IF(OR(Y135="",AB135=""),"",Y135*AB135)</f>
        <v/>
      </c>
      <c r="AA135" s="74" t="str">
        <f t="array" ref="AA135">IF(OR(R135="",V135=""),"",R135/V135)</f>
        <v/>
      </c>
      <c r="AB135" s="29"/>
      <c r="AC135" s="30" t="str">
        <f t="array" ref="AC135">IF(OR(AB135="",AA135=""),"",AB135-AA135)</f>
        <v/>
      </c>
      <c r="AD135" s="110" t="str">
        <f t="array" ref="AD135">IF(OR(AC135="",V135=""),"",AC135*V135)</f>
        <v/>
      </c>
    </row>
    <row r="136" spans="2:30" hidden="1" x14ac:dyDescent="0.3">
      <c r="B136" s="28" t="str">
        <f t="shared" si="8"/>
        <v>X</v>
      </c>
      <c r="C136" s="77"/>
      <c r="D136" s="29" t="str">
        <f t="array" ref="D136">IF(C136="","",VLOOKUP(C136,RH!$I$5:$K$13,2,FALSE))</f>
        <v/>
      </c>
      <c r="E136" s="29" t="str">
        <f t="array" ref="E136">IF(C136="","",VLOOKUP(C136,RH!$I$5:$K$13,3,FALSE))</f>
        <v/>
      </c>
      <c r="F136" s="29" t="str">
        <f t="array" ref="F136">IF(D136="","",D136&amp;" "&amp;E136)</f>
        <v/>
      </c>
      <c r="G136" s="29" t="str">
        <f t="array" ref="G136">IF(C136="","",VLOOKUP(C136,RH!$I$5:$Y$13,17,FALSE))</f>
        <v/>
      </c>
      <c r="H136" s="30" t="str">
        <f t="array" ref="H136">IF(C136="","",SUMIF(RH!$I$5:$I$13,'Récap général'!C136,RH!$Q$5:$Q$13))</f>
        <v/>
      </c>
      <c r="I136" s="29"/>
      <c r="J136" s="29"/>
      <c r="K136" s="29" t="str">
        <f t="array" ref="K136">IF(C136="","",SUMIF(Tableau4[colonne5],'Récap général'!C136,Tableau4[Montant]))</f>
        <v/>
      </c>
      <c r="L136" s="30" t="str">
        <f t="array" ref="L136">IF(F136="","",SUMIF(Tableau3[Nom, prénom],'Récap général'!F136,Tableau3[Montant]))</f>
        <v/>
      </c>
      <c r="M136" s="29"/>
      <c r="N136" s="29"/>
      <c r="O136" s="29"/>
      <c r="P136" s="29"/>
      <c r="Q136" s="163"/>
      <c r="R136" s="74">
        <f t="shared" si="11"/>
        <v>0</v>
      </c>
      <c r="S136" s="105"/>
      <c r="T136" s="30">
        <f t="shared" si="10"/>
        <v>0</v>
      </c>
      <c r="U136" s="107" t="str">
        <f t="array" ref="U136">IF(S136="","",T136/S136)</f>
        <v/>
      </c>
      <c r="V136" s="40" t="str">
        <f t="array" ref="V136">IF(C136="","",SUMIF(RH!$I$5:$I$13,'Récap général'!C136,RH!$R$5:$R$13))</f>
        <v/>
      </c>
      <c r="W136" s="29" t="str">
        <f t="array" ref="W136">IF(C136="","","Horaire")</f>
        <v/>
      </c>
      <c r="X136" s="105"/>
      <c r="Y136" s="29" t="str">
        <f t="array" ref="Y136">IF(OR(X136="",V136=""),"",X136-V136)</f>
        <v/>
      </c>
      <c r="Z136" s="113" t="str">
        <f t="array" ref="Z136">IF(OR(Y136="",AB136=""),"",Y136*AB136)</f>
        <v/>
      </c>
      <c r="AA136" s="74" t="str">
        <f t="array" ref="AA136">IF(OR(R136="",V136=""),"",R136/V136)</f>
        <v/>
      </c>
      <c r="AB136" s="29"/>
      <c r="AC136" s="30" t="str">
        <f t="array" ref="AC136">IF(OR(AB136="",AA136=""),"",AB136-AA136)</f>
        <v/>
      </c>
      <c r="AD136" s="110" t="str">
        <f t="array" ref="AD136">IF(OR(AC136="",V136=""),"",AC136*V136)</f>
        <v/>
      </c>
    </row>
    <row r="137" spans="2:30" hidden="1" x14ac:dyDescent="0.3">
      <c r="B137" s="28" t="str">
        <f t="shared" si="8"/>
        <v>X</v>
      </c>
      <c r="C137" s="77"/>
      <c r="D137" s="29" t="str">
        <f t="array" ref="D137">IF(C137="","",VLOOKUP(C137,RH!$I$5:$K$13,2,FALSE))</f>
        <v/>
      </c>
      <c r="E137" s="29" t="str">
        <f t="array" ref="E137">IF(C137="","",VLOOKUP(C137,RH!$I$5:$K$13,3,FALSE))</f>
        <v/>
      </c>
      <c r="F137" s="29" t="str">
        <f t="array" ref="F137">IF(D137="","",D137&amp;" "&amp;E137)</f>
        <v/>
      </c>
      <c r="G137" s="29" t="str">
        <f t="array" ref="G137">IF(C137="","",VLOOKUP(C137,RH!$I$5:$Y$13,17,FALSE))</f>
        <v/>
      </c>
      <c r="H137" s="30" t="str">
        <f t="array" ref="H137">IF(C137="","",SUMIF(RH!$I$5:$I$13,'Récap général'!C137,RH!$Q$5:$Q$13))</f>
        <v/>
      </c>
      <c r="I137" s="29"/>
      <c r="J137" s="29"/>
      <c r="K137" s="29" t="str">
        <f t="array" ref="K137">IF(C137="","",SUMIF(Tableau4[colonne5],'Récap général'!C137,Tableau4[Montant]))</f>
        <v/>
      </c>
      <c r="L137" s="30" t="str">
        <f t="array" ref="L137">IF(F137="","",SUMIF(Tableau3[Nom, prénom],'Récap général'!F137,Tableau3[Montant]))</f>
        <v/>
      </c>
      <c r="M137" s="29"/>
      <c r="N137" s="29"/>
      <c r="O137" s="29"/>
      <c r="P137" s="29"/>
      <c r="Q137" s="163"/>
      <c r="R137" s="74">
        <f t="shared" si="11"/>
        <v>0</v>
      </c>
      <c r="S137" s="105"/>
      <c r="T137" s="30">
        <f t="shared" si="10"/>
        <v>0</v>
      </c>
      <c r="U137" s="107" t="str">
        <f t="array" ref="U137">IF(S137="","",T137/S137)</f>
        <v/>
      </c>
      <c r="V137" s="40" t="str">
        <f t="array" ref="V137">IF(C137="","",SUMIF(RH!$I$5:$I$13,'Récap général'!C137,RH!$R$5:$R$13))</f>
        <v/>
      </c>
      <c r="W137" s="29" t="str">
        <f t="array" ref="W137">IF(C137="","","Horaire")</f>
        <v/>
      </c>
      <c r="X137" s="105"/>
      <c r="Y137" s="29" t="str">
        <f t="array" ref="Y137">IF(OR(X137="",V137=""),"",X137-V137)</f>
        <v/>
      </c>
      <c r="Z137" s="113" t="str">
        <f t="array" ref="Z137">IF(OR(Y137="",AB137=""),"",Y137*AB137)</f>
        <v/>
      </c>
      <c r="AA137" s="74" t="str">
        <f t="array" ref="AA137">IF(OR(R137="",V137=""),"",R137/V137)</f>
        <v/>
      </c>
      <c r="AB137" s="29"/>
      <c r="AC137" s="30" t="str">
        <f t="array" ref="AC137">IF(OR(AB137="",AA137=""),"",AB137-AA137)</f>
        <v/>
      </c>
      <c r="AD137" s="110" t="str">
        <f t="array" ref="AD137">IF(OR(AC137="",V137=""),"",AC137*V137)</f>
        <v/>
      </c>
    </row>
    <row r="138" spans="2:30" hidden="1" x14ac:dyDescent="0.3">
      <c r="B138" s="28" t="str">
        <f t="shared" si="8"/>
        <v>X</v>
      </c>
      <c r="C138" s="77"/>
      <c r="D138" s="29" t="str">
        <f t="array" ref="D138">IF(C138="","",VLOOKUP(C138,RH!$I$5:$K$13,2,FALSE))</f>
        <v/>
      </c>
      <c r="E138" s="29" t="str">
        <f t="array" ref="E138">IF(C138="","",VLOOKUP(C138,RH!$I$5:$K$13,3,FALSE))</f>
        <v/>
      </c>
      <c r="F138" s="29" t="str">
        <f t="array" ref="F138">IF(D138="","",D138&amp;" "&amp;E138)</f>
        <v/>
      </c>
      <c r="G138" s="29" t="str">
        <f t="array" ref="G138">IF(C138="","",VLOOKUP(C138,RH!$I$5:$Y$13,17,FALSE))</f>
        <v/>
      </c>
      <c r="H138" s="30" t="str">
        <f t="array" ref="H138">IF(C138="","",SUMIF(RH!$I$5:$I$13,'Récap général'!C138,RH!$Q$5:$Q$13))</f>
        <v/>
      </c>
      <c r="I138" s="29"/>
      <c r="J138" s="29"/>
      <c r="K138" s="29" t="str">
        <f t="array" ref="K138">IF(C138="","",SUMIF(Tableau4[colonne5],'Récap général'!C138,Tableau4[Montant]))</f>
        <v/>
      </c>
      <c r="L138" s="30" t="str">
        <f t="array" ref="L138">IF(F138="","",SUMIF(Tableau3[Nom, prénom],'Récap général'!F138,Tableau3[Montant]))</f>
        <v/>
      </c>
      <c r="M138" s="29"/>
      <c r="N138" s="29"/>
      <c r="O138" s="29"/>
      <c r="P138" s="29"/>
      <c r="Q138" s="163"/>
      <c r="R138" s="74">
        <f t="shared" si="11"/>
        <v>0</v>
      </c>
      <c r="S138" s="105"/>
      <c r="T138" s="30">
        <f t="shared" si="10"/>
        <v>0</v>
      </c>
      <c r="U138" s="107" t="str">
        <f t="array" ref="U138">IF(S138="","",T138/S138)</f>
        <v/>
      </c>
      <c r="V138" s="40" t="str">
        <f t="array" ref="V138">IF(C138="","",SUMIF(RH!$I$5:$I$13,'Récap général'!C138,RH!$R$5:$R$13))</f>
        <v/>
      </c>
      <c r="W138" s="29" t="str">
        <f t="array" ref="W138">IF(C138="","","Horaire")</f>
        <v/>
      </c>
      <c r="X138" s="105"/>
      <c r="Y138" s="29" t="str">
        <f t="array" ref="Y138">IF(OR(X138="",V138=""),"",X138-V138)</f>
        <v/>
      </c>
      <c r="Z138" s="113" t="str">
        <f t="array" ref="Z138">IF(OR(Y138="",AB138=""),"",Y138*AB138)</f>
        <v/>
      </c>
      <c r="AA138" s="74" t="str">
        <f t="array" ref="AA138">IF(OR(R138="",V138=""),"",R138/V138)</f>
        <v/>
      </c>
      <c r="AB138" s="29"/>
      <c r="AC138" s="30" t="str">
        <f t="array" ref="AC138">IF(OR(AB138="",AA138=""),"",AB138-AA138)</f>
        <v/>
      </c>
      <c r="AD138" s="110" t="str">
        <f t="array" ref="AD138">IF(OR(AC138="",V138=""),"",AC138*V138)</f>
        <v/>
      </c>
    </row>
    <row r="139" spans="2:30" hidden="1" x14ac:dyDescent="0.3">
      <c r="B139" s="28" t="str">
        <f t="shared" si="8"/>
        <v>X</v>
      </c>
      <c r="C139" s="77"/>
      <c r="D139" s="29" t="str">
        <f t="array" ref="D139">IF(C139="","",VLOOKUP(C139,RH!$I$5:$K$13,2,FALSE))</f>
        <v/>
      </c>
      <c r="E139" s="29" t="str">
        <f t="array" ref="E139">IF(C139="","",VLOOKUP(C139,RH!$I$5:$K$13,3,FALSE))</f>
        <v/>
      </c>
      <c r="F139" s="29" t="str">
        <f t="array" ref="F139">IF(D139="","",D139&amp;" "&amp;E139)</f>
        <v/>
      </c>
      <c r="G139" s="29" t="str">
        <f t="array" ref="G139">IF(C139="","",VLOOKUP(C139,RH!$I$5:$Y$13,17,FALSE))</f>
        <v/>
      </c>
      <c r="H139" s="30" t="str">
        <f t="array" ref="H139">IF(C139="","",SUMIF(RH!$I$5:$I$13,'Récap général'!C139,RH!$Q$5:$Q$13))</f>
        <v/>
      </c>
      <c r="I139" s="29"/>
      <c r="J139" s="29"/>
      <c r="K139" s="29" t="str">
        <f t="array" ref="K139">IF(C139="","",SUMIF(Tableau4[colonne5],'Récap général'!C139,Tableau4[Montant]))</f>
        <v/>
      </c>
      <c r="L139" s="30" t="str">
        <f t="array" ref="L139">IF(F139="","",SUMIF(Tableau3[Nom, prénom],'Récap général'!F139,Tableau3[Montant]))</f>
        <v/>
      </c>
      <c r="M139" s="29"/>
      <c r="N139" s="29"/>
      <c r="O139" s="29"/>
      <c r="P139" s="29"/>
      <c r="Q139" s="163"/>
      <c r="R139" s="74">
        <f t="shared" si="11"/>
        <v>0</v>
      </c>
      <c r="S139" s="105"/>
      <c r="T139" s="30">
        <f t="shared" si="10"/>
        <v>0</v>
      </c>
      <c r="U139" s="107" t="str">
        <f t="array" ref="U139">IF(S139="","",T139/S139)</f>
        <v/>
      </c>
      <c r="V139" s="40" t="str">
        <f t="array" ref="V139">IF(C139="","",SUMIF(RH!$I$5:$I$13,'Récap général'!C139,RH!$R$5:$R$13))</f>
        <v/>
      </c>
      <c r="W139" s="29" t="str">
        <f t="array" ref="W139">IF(C139="","","Horaire")</f>
        <v/>
      </c>
      <c r="X139" s="105"/>
      <c r="Y139" s="29" t="str">
        <f t="array" ref="Y139">IF(OR(X139="",V139=""),"",X139-V139)</f>
        <v/>
      </c>
      <c r="Z139" s="113" t="str">
        <f t="array" ref="Z139">IF(OR(Y139="",AB139=""),"",Y139*AB139)</f>
        <v/>
      </c>
      <c r="AA139" s="74" t="str">
        <f t="array" ref="AA139">IF(OR(R139="",V139=""),"",R139/V139)</f>
        <v/>
      </c>
      <c r="AB139" s="29"/>
      <c r="AC139" s="30" t="str">
        <f t="array" ref="AC139">IF(OR(AB139="",AA139=""),"",AB139-AA139)</f>
        <v/>
      </c>
      <c r="AD139" s="110" t="str">
        <f t="array" ref="AD139">IF(OR(AC139="",V139=""),"",AC139*V139)</f>
        <v/>
      </c>
    </row>
    <row r="140" spans="2:30" hidden="1" x14ac:dyDescent="0.3">
      <c r="B140" s="28" t="str">
        <f t="shared" si="8"/>
        <v>X</v>
      </c>
      <c r="C140" s="77"/>
      <c r="D140" s="29" t="str">
        <f t="array" ref="D140">IF(C140="","",VLOOKUP(C140,RH!$I$5:$K$13,2,FALSE))</f>
        <v/>
      </c>
      <c r="E140" s="29" t="str">
        <f t="array" ref="E140">IF(C140="","",VLOOKUP(C140,RH!$I$5:$K$13,3,FALSE))</f>
        <v/>
      </c>
      <c r="F140" s="29" t="str">
        <f t="array" ref="F140">IF(D140="","",D140&amp;" "&amp;E140)</f>
        <v/>
      </c>
      <c r="G140" s="29" t="str">
        <f t="array" ref="G140">IF(C140="","",VLOOKUP(C140,RH!$I$5:$Y$13,17,FALSE))</f>
        <v/>
      </c>
      <c r="H140" s="30" t="str">
        <f t="array" ref="H140">IF(C140="","",SUMIF(RH!$I$5:$I$13,'Récap général'!C140,RH!$Q$5:$Q$13))</f>
        <v/>
      </c>
      <c r="I140" s="29"/>
      <c r="J140" s="29"/>
      <c r="K140" s="29" t="str">
        <f t="array" ref="K140">IF(C140="","",SUMIF(Tableau4[colonne5],'Récap général'!C140,Tableau4[Montant]))</f>
        <v/>
      </c>
      <c r="L140" s="30" t="str">
        <f t="array" ref="L140">IF(F140="","",SUMIF(Tableau3[Nom, prénom],'Récap général'!F140,Tableau3[Montant]))</f>
        <v/>
      </c>
      <c r="M140" s="29"/>
      <c r="N140" s="29"/>
      <c r="O140" s="29"/>
      <c r="P140" s="29"/>
      <c r="Q140" s="163"/>
      <c r="R140" s="74">
        <f t="shared" si="11"/>
        <v>0</v>
      </c>
      <c r="S140" s="105"/>
      <c r="T140" s="30">
        <f t="shared" si="10"/>
        <v>0</v>
      </c>
      <c r="U140" s="107" t="str">
        <f t="array" ref="U140">IF(S140="","",T140/S140)</f>
        <v/>
      </c>
      <c r="V140" s="40" t="str">
        <f t="array" ref="V140">IF(C140="","",SUMIF(RH!$I$5:$I$13,'Récap général'!C140,RH!$R$5:$R$13))</f>
        <v/>
      </c>
      <c r="W140" s="29" t="str">
        <f t="array" ref="W140">IF(C140="","","Horaire")</f>
        <v/>
      </c>
      <c r="X140" s="105"/>
      <c r="Y140" s="29" t="str">
        <f t="array" ref="Y140">IF(OR(X140="",V140=""),"",X140-V140)</f>
        <v/>
      </c>
      <c r="Z140" s="113" t="str">
        <f t="array" ref="Z140">IF(OR(Y140="",AB140=""),"",Y140*AB140)</f>
        <v/>
      </c>
      <c r="AA140" s="74" t="str">
        <f t="array" ref="AA140">IF(OR(R140="",V140=""),"",R140/V140)</f>
        <v/>
      </c>
      <c r="AB140" s="29"/>
      <c r="AC140" s="30" t="str">
        <f t="array" ref="AC140">IF(OR(AB140="",AA140=""),"",AB140-AA140)</f>
        <v/>
      </c>
      <c r="AD140" s="110" t="str">
        <f t="array" ref="AD140">IF(OR(AC140="",V140=""),"",AC140*V140)</f>
        <v/>
      </c>
    </row>
    <row r="141" spans="2:30" hidden="1" x14ac:dyDescent="0.3">
      <c r="B141" s="28" t="str">
        <f t="shared" si="8"/>
        <v>X</v>
      </c>
      <c r="C141" s="77"/>
      <c r="D141" s="29" t="str">
        <f t="array" ref="D141">IF(C141="","",VLOOKUP(C141,RH!$I$5:$K$13,2,FALSE))</f>
        <v/>
      </c>
      <c r="E141" s="29" t="str">
        <f t="array" ref="E141">IF(C141="","",VLOOKUP(C141,RH!$I$5:$K$13,3,FALSE))</f>
        <v/>
      </c>
      <c r="F141" s="29" t="str">
        <f t="array" ref="F141">IF(D141="","",D141&amp;" "&amp;E141)</f>
        <v/>
      </c>
      <c r="G141" s="29" t="str">
        <f t="array" ref="G141">IF(C141="","",VLOOKUP(C141,RH!$I$5:$Y$13,17,FALSE))</f>
        <v/>
      </c>
      <c r="H141" s="30" t="str">
        <f t="array" ref="H141">IF(C141="","",SUMIF(RH!$I$5:$I$13,'Récap général'!C141,RH!$Q$5:$Q$13))</f>
        <v/>
      </c>
      <c r="I141" s="29"/>
      <c r="J141" s="29"/>
      <c r="K141" s="29" t="str">
        <f t="array" ref="K141">IF(C141="","",SUMIF(Tableau4[colonne5],'Récap général'!C141,Tableau4[Montant]))</f>
        <v/>
      </c>
      <c r="L141" s="30" t="str">
        <f t="array" ref="L141">IF(F141="","",SUMIF(Tableau3[Nom, prénom],'Récap général'!F141,Tableau3[Montant]))</f>
        <v/>
      </c>
      <c r="M141" s="29"/>
      <c r="N141" s="29"/>
      <c r="O141" s="29"/>
      <c r="P141" s="29"/>
      <c r="Q141" s="163"/>
      <c r="R141" s="74">
        <f t="shared" si="11"/>
        <v>0</v>
      </c>
      <c r="S141" s="105"/>
      <c r="T141" s="30">
        <f t="shared" si="10"/>
        <v>0</v>
      </c>
      <c r="U141" s="107" t="str">
        <f t="array" ref="U141">IF(S141="","",T141/S141)</f>
        <v/>
      </c>
      <c r="V141" s="40" t="str">
        <f t="array" ref="V141">IF(C141="","",SUMIF(RH!$I$5:$I$13,'Récap général'!C141,RH!$R$5:$R$13))</f>
        <v/>
      </c>
      <c r="W141" s="29" t="str">
        <f t="array" ref="W141">IF(C141="","","Horaire")</f>
        <v/>
      </c>
      <c r="X141" s="105"/>
      <c r="Y141" s="29" t="str">
        <f t="array" ref="Y141">IF(OR(X141="",V141=""),"",X141-V141)</f>
        <v/>
      </c>
      <c r="Z141" s="113" t="str">
        <f t="array" ref="Z141">IF(OR(Y141="",AB141=""),"",Y141*AB141)</f>
        <v/>
      </c>
      <c r="AA141" s="74" t="str">
        <f t="array" ref="AA141">IF(OR(R141="",V141=""),"",R141/V141)</f>
        <v/>
      </c>
      <c r="AB141" s="29"/>
      <c r="AC141" s="30" t="str">
        <f t="array" ref="AC141">IF(OR(AB141="",AA141=""),"",AB141-AA141)</f>
        <v/>
      </c>
      <c r="AD141" s="110" t="str">
        <f t="array" ref="AD141">IF(OR(AC141="",V141=""),"",AC141*V141)</f>
        <v/>
      </c>
    </row>
    <row r="142" spans="2:30" hidden="1" x14ac:dyDescent="0.3">
      <c r="B142" s="28" t="str">
        <f t="shared" si="8"/>
        <v>X</v>
      </c>
      <c r="C142" s="77"/>
      <c r="D142" s="29" t="str">
        <f t="array" ref="D142">IF(C142="","",VLOOKUP(C142,RH!$I$5:$K$13,2,FALSE))</f>
        <v/>
      </c>
      <c r="E142" s="29" t="str">
        <f t="array" ref="E142">IF(C142="","",VLOOKUP(C142,RH!$I$5:$K$13,3,FALSE))</f>
        <v/>
      </c>
      <c r="F142" s="29" t="str">
        <f t="array" ref="F142">IF(D142="","",D142&amp;" "&amp;E142)</f>
        <v/>
      </c>
      <c r="G142" s="29" t="str">
        <f t="array" ref="G142">IF(C142="","",VLOOKUP(C142,RH!$I$5:$Y$13,17,FALSE))</f>
        <v/>
      </c>
      <c r="H142" s="30" t="str">
        <f t="array" ref="H142">IF(C142="","",SUMIF(RH!$I$5:$I$13,'Récap général'!C142,RH!$Q$5:$Q$13))</f>
        <v/>
      </c>
      <c r="I142" s="29"/>
      <c r="J142" s="29"/>
      <c r="K142" s="29" t="str">
        <f t="array" ref="K142">IF(C142="","",SUMIF(Tableau4[colonne5],'Récap général'!C142,Tableau4[Montant]))</f>
        <v/>
      </c>
      <c r="L142" s="30" t="str">
        <f t="array" ref="L142">IF(F142="","",SUMIF(Tableau3[Nom, prénom],'Récap général'!F142,Tableau3[Montant]))</f>
        <v/>
      </c>
      <c r="M142" s="29"/>
      <c r="N142" s="29"/>
      <c r="O142" s="29"/>
      <c r="P142" s="29"/>
      <c r="Q142" s="163"/>
      <c r="R142" s="74">
        <f t="shared" si="11"/>
        <v>0</v>
      </c>
      <c r="S142" s="105"/>
      <c r="T142" s="30">
        <f t="shared" si="10"/>
        <v>0</v>
      </c>
      <c r="U142" s="107" t="str">
        <f t="array" ref="U142">IF(S142="","",T142/S142)</f>
        <v/>
      </c>
      <c r="V142" s="40" t="str">
        <f t="array" ref="V142">IF(C142="","",SUMIF(RH!$I$5:$I$13,'Récap général'!C142,RH!$R$5:$R$13))</f>
        <v/>
      </c>
      <c r="W142" s="29" t="str">
        <f t="array" ref="W142">IF(C142="","","Horaire")</f>
        <v/>
      </c>
      <c r="X142" s="105"/>
      <c r="Y142" s="29" t="str">
        <f t="array" ref="Y142">IF(OR(X142="",V142=""),"",X142-V142)</f>
        <v/>
      </c>
      <c r="Z142" s="113" t="str">
        <f t="array" ref="Z142">IF(OR(Y142="",AB142=""),"",Y142*AB142)</f>
        <v/>
      </c>
      <c r="AA142" s="74" t="str">
        <f t="array" ref="AA142">IF(OR(R142="",V142=""),"",R142/V142)</f>
        <v/>
      </c>
      <c r="AB142" s="29"/>
      <c r="AC142" s="30" t="str">
        <f t="array" ref="AC142">IF(OR(AB142="",AA142=""),"",AB142-AA142)</f>
        <v/>
      </c>
      <c r="AD142" s="110" t="str">
        <f t="array" ref="AD142">IF(OR(AC142="",V142=""),"",AC142*V142)</f>
        <v/>
      </c>
    </row>
    <row r="143" spans="2:30" hidden="1" x14ac:dyDescent="0.3">
      <c r="B143" s="28" t="str">
        <f t="shared" si="8"/>
        <v>X</v>
      </c>
      <c r="C143" s="77"/>
      <c r="D143" s="29" t="str">
        <f t="array" ref="D143">IF(C143="","",VLOOKUP(C143,RH!$I$5:$K$13,2,FALSE))</f>
        <v/>
      </c>
      <c r="E143" s="29" t="str">
        <f t="array" ref="E143">IF(C143="","",VLOOKUP(C143,RH!$I$5:$K$13,3,FALSE))</f>
        <v/>
      </c>
      <c r="F143" s="29" t="str">
        <f t="array" ref="F143">IF(D143="","",D143&amp;" "&amp;E143)</f>
        <v/>
      </c>
      <c r="G143" s="29" t="str">
        <f t="array" ref="G143">IF(C143="","",VLOOKUP(C143,RH!$I$5:$Y$13,17,FALSE))</f>
        <v/>
      </c>
      <c r="H143" s="30" t="str">
        <f t="array" ref="H143">IF(C143="","",SUMIF(RH!$I$5:$I$13,'Récap général'!C143,RH!$Q$5:$Q$13))</f>
        <v/>
      </c>
      <c r="I143" s="29"/>
      <c r="J143" s="29"/>
      <c r="K143" s="29" t="str">
        <f t="array" ref="K143">IF(C143="","",SUMIF(Tableau4[colonne5],'Récap général'!C143,Tableau4[Montant]))</f>
        <v/>
      </c>
      <c r="L143" s="30" t="str">
        <f t="array" ref="L143">IF(F143="","",SUMIF(Tableau3[Nom, prénom],'Récap général'!F143,Tableau3[Montant]))</f>
        <v/>
      </c>
      <c r="M143" s="29"/>
      <c r="N143" s="29"/>
      <c r="O143" s="29"/>
      <c r="P143" s="29"/>
      <c r="Q143" s="163"/>
      <c r="R143" s="74">
        <f t="shared" si="11"/>
        <v>0</v>
      </c>
      <c r="S143" s="105"/>
      <c r="T143" s="30">
        <f t="shared" si="10"/>
        <v>0</v>
      </c>
      <c r="U143" s="107" t="str">
        <f t="array" ref="U143">IF(S143="","",T143/S143)</f>
        <v/>
      </c>
      <c r="V143" s="40" t="str">
        <f t="array" ref="V143">IF(C143="","",SUMIF(RH!$I$5:$I$13,'Récap général'!C143,RH!$R$5:$R$13))</f>
        <v/>
      </c>
      <c r="W143" s="29" t="str">
        <f t="array" ref="W143">IF(C143="","","Horaire")</f>
        <v/>
      </c>
      <c r="X143" s="105"/>
      <c r="Y143" s="29" t="str">
        <f t="array" ref="Y143">IF(OR(X143="",V143=""),"",X143-V143)</f>
        <v/>
      </c>
      <c r="Z143" s="113" t="str">
        <f t="array" ref="Z143">IF(OR(Y143="",AB143=""),"",Y143*AB143)</f>
        <v/>
      </c>
      <c r="AA143" s="74" t="str">
        <f t="array" ref="AA143">IF(OR(R143="",V143=""),"",R143/V143)</f>
        <v/>
      </c>
      <c r="AB143" s="29"/>
      <c r="AC143" s="30" t="str">
        <f t="array" ref="AC143">IF(OR(AB143="",AA143=""),"",AB143-AA143)</f>
        <v/>
      </c>
      <c r="AD143" s="110" t="str">
        <f t="array" ref="AD143">IF(OR(AC143="",V143=""),"",AC143*V143)</f>
        <v/>
      </c>
    </row>
    <row r="144" spans="2:30" hidden="1" x14ac:dyDescent="0.3">
      <c r="B144" s="28" t="str">
        <f t="shared" si="8"/>
        <v>X</v>
      </c>
      <c r="C144" s="77"/>
      <c r="D144" s="29" t="str">
        <f t="array" ref="D144">IF(C144="","",VLOOKUP(C144,RH!$I$5:$K$13,2,FALSE))</f>
        <v/>
      </c>
      <c r="E144" s="29" t="str">
        <f t="array" ref="E144">IF(C144="","",VLOOKUP(C144,RH!$I$5:$K$13,3,FALSE))</f>
        <v/>
      </c>
      <c r="F144" s="29" t="str">
        <f t="array" ref="F144">IF(D144="","",D144&amp;" "&amp;E144)</f>
        <v/>
      </c>
      <c r="G144" s="29" t="str">
        <f t="array" ref="G144">IF(C144="","",VLOOKUP(C144,RH!$I$5:$Y$13,17,FALSE))</f>
        <v/>
      </c>
      <c r="H144" s="30" t="str">
        <f t="array" ref="H144">IF(C144="","",SUMIF(RH!$I$5:$I$13,'Récap général'!C144,RH!$Q$5:$Q$13))</f>
        <v/>
      </c>
      <c r="I144" s="29"/>
      <c r="J144" s="29"/>
      <c r="K144" s="29" t="str">
        <f t="array" ref="K144">IF(C144="","",SUMIF(Tableau4[colonne5],'Récap général'!C144,Tableau4[Montant]))</f>
        <v/>
      </c>
      <c r="L144" s="30" t="str">
        <f t="array" ref="L144">IF(F144="","",SUMIF(Tableau3[Nom, prénom],'Récap général'!F144,Tableau3[Montant]))</f>
        <v/>
      </c>
      <c r="M144" s="29"/>
      <c r="N144" s="29"/>
      <c r="O144" s="29"/>
      <c r="P144" s="29"/>
      <c r="Q144" s="163"/>
      <c r="R144" s="74">
        <f t="shared" si="11"/>
        <v>0</v>
      </c>
      <c r="S144" s="105"/>
      <c r="T144" s="30">
        <f t="shared" si="10"/>
        <v>0</v>
      </c>
      <c r="U144" s="107" t="str">
        <f t="array" ref="U144">IF(S144="","",T144/S144)</f>
        <v/>
      </c>
      <c r="V144" s="40" t="str">
        <f t="array" ref="V144">IF(C144="","",SUMIF(RH!$I$5:$I$13,'Récap général'!C144,RH!$R$5:$R$13))</f>
        <v/>
      </c>
      <c r="W144" s="29" t="str">
        <f t="array" ref="W144">IF(C144="","","Horaire")</f>
        <v/>
      </c>
      <c r="X144" s="105"/>
      <c r="Y144" s="29" t="str">
        <f t="array" ref="Y144">IF(OR(X144="",V144=""),"",X144-V144)</f>
        <v/>
      </c>
      <c r="Z144" s="113" t="str">
        <f t="array" ref="Z144">IF(OR(Y144="",AB144=""),"",Y144*AB144)</f>
        <v/>
      </c>
      <c r="AA144" s="74" t="str">
        <f t="array" ref="AA144">IF(OR(R144="",V144=""),"",R144/V144)</f>
        <v/>
      </c>
      <c r="AB144" s="29"/>
      <c r="AC144" s="30" t="str">
        <f t="array" ref="AC144">IF(OR(AB144="",AA144=""),"",AB144-AA144)</f>
        <v/>
      </c>
      <c r="AD144" s="110" t="str">
        <f t="array" ref="AD144">IF(OR(AC144="",V144=""),"",AC144*V144)</f>
        <v/>
      </c>
    </row>
    <row r="145" spans="2:30" hidden="1" x14ac:dyDescent="0.3">
      <c r="B145" s="28" t="str">
        <f t="shared" si="8"/>
        <v>X</v>
      </c>
      <c r="C145" s="77"/>
      <c r="D145" s="29" t="str">
        <f t="array" ref="D145">IF(C145="","",VLOOKUP(C145,RH!$I$5:$K$13,2,FALSE))</f>
        <v/>
      </c>
      <c r="E145" s="29" t="str">
        <f t="array" ref="E145">IF(C145="","",VLOOKUP(C145,RH!$I$5:$K$13,3,FALSE))</f>
        <v/>
      </c>
      <c r="F145" s="29" t="str">
        <f t="array" ref="F145">IF(D145="","",D145&amp;" "&amp;E145)</f>
        <v/>
      </c>
      <c r="G145" s="29" t="str">
        <f t="array" ref="G145">IF(C145="","",VLOOKUP(C145,RH!$I$5:$Y$13,17,FALSE))</f>
        <v/>
      </c>
      <c r="H145" s="30" t="str">
        <f t="array" ref="H145">IF(C145="","",SUMIF(RH!$I$5:$I$13,'Récap général'!C145,RH!$Q$5:$Q$13))</f>
        <v/>
      </c>
      <c r="I145" s="29"/>
      <c r="J145" s="29"/>
      <c r="K145" s="29" t="str">
        <f t="array" ref="K145">IF(C145="","",SUMIF(Tableau4[colonne5],'Récap général'!C145,Tableau4[Montant]))</f>
        <v/>
      </c>
      <c r="L145" s="30" t="str">
        <f t="array" ref="L145">IF(F145="","",SUMIF(Tableau3[Nom, prénom],'Récap général'!F145,Tableau3[Montant]))</f>
        <v/>
      </c>
      <c r="M145" s="29"/>
      <c r="N145" s="29"/>
      <c r="O145" s="29"/>
      <c r="P145" s="29"/>
      <c r="Q145" s="163"/>
      <c r="R145" s="74">
        <f t="shared" si="11"/>
        <v>0</v>
      </c>
      <c r="S145" s="105"/>
      <c r="T145" s="30">
        <f t="shared" si="10"/>
        <v>0</v>
      </c>
      <c r="U145" s="107" t="str">
        <f t="array" ref="U145">IF(S145="","",T145/S145)</f>
        <v/>
      </c>
      <c r="V145" s="40" t="str">
        <f t="array" ref="V145">IF(C145="","",SUMIF(RH!$I$5:$I$13,'Récap général'!C145,RH!$R$5:$R$13))</f>
        <v/>
      </c>
      <c r="W145" s="29" t="str">
        <f t="array" ref="W145">IF(C145="","","Horaire")</f>
        <v/>
      </c>
      <c r="X145" s="105"/>
      <c r="Y145" s="29" t="str">
        <f t="array" ref="Y145">IF(OR(X145="",V145=""),"",X145-V145)</f>
        <v/>
      </c>
      <c r="Z145" s="113" t="str">
        <f t="array" ref="Z145">IF(OR(Y145="",AB145=""),"",Y145*AB145)</f>
        <v/>
      </c>
      <c r="AA145" s="74" t="str">
        <f t="array" ref="AA145">IF(OR(R145="",V145=""),"",R145/V145)</f>
        <v/>
      </c>
      <c r="AB145" s="29"/>
      <c r="AC145" s="30" t="str">
        <f t="array" ref="AC145">IF(OR(AB145="",AA145=""),"",AB145-AA145)</f>
        <v/>
      </c>
      <c r="AD145" s="110" t="str">
        <f t="array" ref="AD145">IF(OR(AC145="",V145=""),"",AC145*V145)</f>
        <v/>
      </c>
    </row>
    <row r="146" spans="2:30" hidden="1" x14ac:dyDescent="0.3">
      <c r="B146" s="28" t="str">
        <f t="shared" si="8"/>
        <v>X</v>
      </c>
      <c r="C146" s="77"/>
      <c r="D146" s="29" t="str">
        <f t="array" ref="D146">IF(C146="","",VLOOKUP(C146,RH!$I$5:$K$13,2,FALSE))</f>
        <v/>
      </c>
      <c r="E146" s="29" t="str">
        <f t="array" ref="E146">IF(C146="","",VLOOKUP(C146,RH!$I$5:$K$13,3,FALSE))</f>
        <v/>
      </c>
      <c r="F146" s="29" t="str">
        <f t="array" ref="F146">IF(D146="","",D146&amp;" "&amp;E146)</f>
        <v/>
      </c>
      <c r="G146" s="29" t="str">
        <f t="array" ref="G146">IF(C146="","",VLOOKUP(C146,RH!$I$5:$Y$13,17,FALSE))</f>
        <v/>
      </c>
      <c r="H146" s="30" t="str">
        <f t="array" ref="H146">IF(C146="","",SUMIF(RH!$I$5:$I$13,'Récap général'!C146,RH!$Q$5:$Q$13))</f>
        <v/>
      </c>
      <c r="I146" s="29"/>
      <c r="J146" s="29"/>
      <c r="K146" s="29" t="str">
        <f t="array" ref="K146">IF(C146="","",SUMIF(Tableau4[colonne5],'Récap général'!C146,Tableau4[Montant]))</f>
        <v/>
      </c>
      <c r="L146" s="30" t="str">
        <f t="array" ref="L146">IF(F146="","",SUMIF(Tableau3[Nom, prénom],'Récap général'!F146,Tableau3[Montant]))</f>
        <v/>
      </c>
      <c r="M146" s="29"/>
      <c r="N146" s="29"/>
      <c r="O146" s="29"/>
      <c r="P146" s="29"/>
      <c r="Q146" s="163"/>
      <c r="R146" s="74">
        <f t="shared" si="11"/>
        <v>0</v>
      </c>
      <c r="S146" s="105"/>
      <c r="T146" s="30">
        <f t="shared" si="10"/>
        <v>0</v>
      </c>
      <c r="U146" s="107" t="str">
        <f t="array" ref="U146">IF(S146="","",T146/S146)</f>
        <v/>
      </c>
      <c r="V146" s="40" t="str">
        <f t="array" ref="V146">IF(C146="","",SUMIF(RH!$I$5:$I$13,'Récap général'!C146,RH!$R$5:$R$13))</f>
        <v/>
      </c>
      <c r="W146" s="29" t="str">
        <f t="array" ref="W146">IF(C146="","","Horaire")</f>
        <v/>
      </c>
      <c r="X146" s="105"/>
      <c r="Y146" s="29" t="str">
        <f t="array" ref="Y146">IF(OR(X146="",V146=""),"",X146-V146)</f>
        <v/>
      </c>
      <c r="Z146" s="113" t="str">
        <f t="array" ref="Z146">IF(OR(Y146="",AB146=""),"",Y146*AB146)</f>
        <v/>
      </c>
      <c r="AA146" s="74" t="str">
        <f t="array" ref="AA146">IF(OR(R146="",V146=""),"",R146/V146)</f>
        <v/>
      </c>
      <c r="AB146" s="29"/>
      <c r="AC146" s="30" t="str">
        <f t="array" ref="AC146">IF(OR(AB146="",AA146=""),"",AB146-AA146)</f>
        <v/>
      </c>
      <c r="AD146" s="110" t="str">
        <f t="array" ref="AD146">IF(OR(AC146="",V146=""),"",AC146*V146)</f>
        <v/>
      </c>
    </row>
    <row r="147" spans="2:30" hidden="1" x14ac:dyDescent="0.3">
      <c r="B147" s="28" t="str">
        <f t="shared" si="8"/>
        <v>X</v>
      </c>
      <c r="C147" s="77"/>
      <c r="D147" s="29" t="str">
        <f t="array" ref="D147">IF(C147="","",VLOOKUP(C147,RH!$I$5:$K$13,2,FALSE))</f>
        <v/>
      </c>
      <c r="E147" s="29" t="str">
        <f t="array" ref="E147">IF(C147="","",VLOOKUP(C147,RH!$I$5:$K$13,3,FALSE))</f>
        <v/>
      </c>
      <c r="F147" s="29" t="str">
        <f t="array" ref="F147">IF(D147="","",D147&amp;" "&amp;E147)</f>
        <v/>
      </c>
      <c r="G147" s="29" t="str">
        <f t="array" ref="G147">IF(C147="","",VLOOKUP(C147,RH!$I$5:$Y$13,17,FALSE))</f>
        <v/>
      </c>
      <c r="H147" s="30" t="str">
        <f t="array" ref="H147">IF(C147="","",SUMIF(RH!$I$5:$I$13,'Récap général'!C147,RH!$Q$5:$Q$13))</f>
        <v/>
      </c>
      <c r="I147" s="29"/>
      <c r="J147" s="29"/>
      <c r="K147" s="29" t="str">
        <f t="array" ref="K147">IF(C147="","",SUMIF(Tableau4[colonne5],'Récap général'!C147,Tableau4[Montant]))</f>
        <v/>
      </c>
      <c r="L147" s="30" t="str">
        <f t="array" ref="L147">IF(F147="","",SUMIF(Tableau3[Nom, prénom],'Récap général'!F147,Tableau3[Montant]))</f>
        <v/>
      </c>
      <c r="M147" s="29"/>
      <c r="N147" s="29"/>
      <c r="O147" s="29"/>
      <c r="P147" s="29"/>
      <c r="Q147" s="163"/>
      <c r="R147" s="74">
        <f t="shared" si="11"/>
        <v>0</v>
      </c>
      <c r="S147" s="105"/>
      <c r="T147" s="30">
        <f t="shared" si="10"/>
        <v>0</v>
      </c>
      <c r="U147" s="107" t="str">
        <f t="array" ref="U147">IF(S147="","",T147/S147)</f>
        <v/>
      </c>
      <c r="V147" s="40" t="str">
        <f t="array" ref="V147">IF(C147="","",SUMIF(RH!$I$5:$I$13,'Récap général'!C147,RH!$R$5:$R$13))</f>
        <v/>
      </c>
      <c r="W147" s="29" t="str">
        <f t="array" ref="W147">IF(C147="","","Horaire")</f>
        <v/>
      </c>
      <c r="X147" s="105"/>
      <c r="Y147" s="29" t="str">
        <f t="array" ref="Y147">IF(OR(X147="",V147=""),"",X147-V147)</f>
        <v/>
      </c>
      <c r="Z147" s="113" t="str">
        <f t="array" ref="Z147">IF(OR(Y147="",AB147=""),"",Y147*AB147)</f>
        <v/>
      </c>
      <c r="AA147" s="74" t="str">
        <f t="array" ref="AA147">IF(OR(R147="",V147=""),"",R147/V147)</f>
        <v/>
      </c>
      <c r="AB147" s="29"/>
      <c r="AC147" s="30" t="str">
        <f t="array" ref="AC147">IF(OR(AB147="",AA147=""),"",AB147-AA147)</f>
        <v/>
      </c>
      <c r="AD147" s="110" t="str">
        <f t="array" ref="AD147">IF(OR(AC147="",V147=""),"",AC147*V147)</f>
        <v/>
      </c>
    </row>
    <row r="148" spans="2:30" hidden="1" x14ac:dyDescent="0.3">
      <c r="B148" s="28" t="str">
        <f t="shared" si="8"/>
        <v>X</v>
      </c>
      <c r="C148" s="116"/>
      <c r="D148" s="29" t="str">
        <f t="array" ref="D148">IF(C148="","",VLOOKUP(C148,RH!$I$5:$K$13,2,FALSE))</f>
        <v/>
      </c>
      <c r="E148" s="29" t="str">
        <f t="array" ref="E148">IF(C148="","",VLOOKUP(C148,RH!$I$5:$K$13,3,FALSE))</f>
        <v/>
      </c>
      <c r="F148" s="29" t="str">
        <f t="array" ref="F148">IF(D148="","",D148&amp;" "&amp;E148)</f>
        <v/>
      </c>
      <c r="G148" s="29" t="str">
        <f t="array" ref="G148">IF(C148="","",VLOOKUP(C148,RH!$I$5:$Y$13,17,FALSE))</f>
        <v/>
      </c>
      <c r="H148" s="30" t="str">
        <f t="array" ref="H148">IF(C148="","",SUMIF(RH!$I$5:$I$13,'Récap général'!C148,RH!$Q$5:$Q$13))</f>
        <v/>
      </c>
      <c r="I148" s="29"/>
      <c r="J148" s="29"/>
      <c r="K148" s="29" t="str">
        <f t="array" ref="K148">IF(C148="","",SUMIF(Tableau4[colonne5],'Récap général'!C148,Tableau4[Montant]))</f>
        <v/>
      </c>
      <c r="L148" s="30" t="str">
        <f t="array" ref="L148">IF(F148="","",SUMIF(Tableau3[Nom, prénom],'Récap général'!F148,Tableau3[Montant]))</f>
        <v/>
      </c>
      <c r="M148" s="29"/>
      <c r="N148" s="29"/>
      <c r="O148" s="29"/>
      <c r="P148" s="29"/>
      <c r="Q148" s="163"/>
      <c r="R148" s="74">
        <f t="shared" si="11"/>
        <v>0</v>
      </c>
      <c r="S148" s="105"/>
      <c r="T148" s="30">
        <f t="shared" si="10"/>
        <v>0</v>
      </c>
      <c r="U148" s="107" t="str">
        <f t="array" ref="U148">IF(S148="","",T148/S148)</f>
        <v/>
      </c>
      <c r="V148" s="40" t="str">
        <f t="array" ref="V148">IF(C148="","",SUMIF(RH!$I$5:$I$13,'Récap général'!C148,RH!$R$5:$R$13))</f>
        <v/>
      </c>
      <c r="W148" s="29" t="str">
        <f t="array" ref="W148">IF(C148="","","Horaire")</f>
        <v/>
      </c>
      <c r="X148" s="105"/>
      <c r="Y148" s="29" t="str">
        <f t="array" ref="Y148">IF(OR(X148="",V148=""),"",X148-V148)</f>
        <v/>
      </c>
      <c r="Z148" s="113" t="str">
        <f t="array" ref="Z148">IF(OR(Y148="",AB148=""),"",Y148*AB148)</f>
        <v/>
      </c>
      <c r="AA148" s="74" t="str">
        <f t="array" ref="AA148">IF(OR(R148="",V148=""),"",R148/V148)</f>
        <v/>
      </c>
      <c r="AB148" s="29"/>
      <c r="AC148" s="30" t="str">
        <f t="array" ref="AC148">IF(OR(AB148="",AA148=""),"",AB148-AA148)</f>
        <v/>
      </c>
      <c r="AD148" s="110" t="str">
        <f t="array" ref="AD148">IF(OR(AC148="",V148=""),"",AC148*V148)</f>
        <v/>
      </c>
    </row>
    <row r="149" spans="2:30" hidden="1" x14ac:dyDescent="0.3">
      <c r="B149" s="28" t="str">
        <f t="shared" si="8"/>
        <v>X</v>
      </c>
      <c r="C149" s="116"/>
      <c r="D149" s="29" t="str">
        <f t="array" ref="D149">IF(C149="","",VLOOKUP(C149,RH!$I$5:$K$13,2,FALSE))</f>
        <v/>
      </c>
      <c r="E149" s="29" t="str">
        <f t="array" ref="E149">IF(C149="","",VLOOKUP(C149,RH!$I$5:$K$13,3,FALSE))</f>
        <v/>
      </c>
      <c r="F149" s="29" t="str">
        <f t="array" ref="F149">IF(D149="","",D149&amp;" "&amp;E149)</f>
        <v/>
      </c>
      <c r="G149" s="29" t="str">
        <f t="array" ref="G149">IF(C149="","",VLOOKUP(C149,RH!$I$5:$Y$13,17,FALSE))</f>
        <v/>
      </c>
      <c r="H149" s="30" t="str">
        <f t="array" ref="H149">IF(C149="","",SUMIF(RH!$I$5:$I$13,'Récap général'!C149,RH!$Q$5:$Q$13))</f>
        <v/>
      </c>
      <c r="I149" s="29"/>
      <c r="J149" s="29"/>
      <c r="K149" s="29" t="str">
        <f t="array" ref="K149">IF(C149="","",SUMIF(Tableau4[colonne5],'Récap général'!C149,Tableau4[Montant]))</f>
        <v/>
      </c>
      <c r="L149" s="30" t="str">
        <f t="array" ref="L149">IF(F149="","",SUMIF(Tableau3[Nom, prénom],'Récap général'!F149,Tableau3[Montant]))</f>
        <v/>
      </c>
      <c r="M149" s="29"/>
      <c r="N149" s="29"/>
      <c r="O149" s="29"/>
      <c r="P149" s="29"/>
      <c r="Q149" s="163"/>
      <c r="R149" s="74">
        <f t="shared" si="11"/>
        <v>0</v>
      </c>
      <c r="S149" s="105"/>
      <c r="T149" s="30">
        <f t="shared" si="10"/>
        <v>0</v>
      </c>
      <c r="U149" s="107" t="str">
        <f t="array" ref="U149">IF(S149="","",T149/S149)</f>
        <v/>
      </c>
      <c r="V149" s="40" t="str">
        <f t="array" ref="V149">IF(C149="","",SUMIF(RH!$I$5:$I$13,'Récap général'!C149,RH!$R$5:$R$13))</f>
        <v/>
      </c>
      <c r="W149" s="29" t="str">
        <f t="array" ref="W149">IF(C149="","","Horaire")</f>
        <v/>
      </c>
      <c r="X149" s="105"/>
      <c r="Y149" s="29" t="str">
        <f t="array" ref="Y149">IF(OR(X149="",V149=""),"",X149-V149)</f>
        <v/>
      </c>
      <c r="Z149" s="113" t="str">
        <f t="array" ref="Z149">IF(OR(Y149="",AB149=""),"",Y149*AB149)</f>
        <v/>
      </c>
      <c r="AA149" s="74" t="str">
        <f t="array" ref="AA149">IF(OR(R149="",V149=""),"",R149/V149)</f>
        <v/>
      </c>
      <c r="AB149" s="29"/>
      <c r="AC149" s="30" t="str">
        <f t="array" ref="AC149">IF(OR(AB149="",AA149=""),"",AB149-AA149)</f>
        <v/>
      </c>
      <c r="AD149" s="110" t="str">
        <f t="array" ref="AD149">IF(OR(AC149="",V149=""),"",AC149*V149)</f>
        <v/>
      </c>
    </row>
    <row r="150" spans="2:30" hidden="1" x14ac:dyDescent="0.3">
      <c r="B150" s="28" t="str">
        <f t="shared" si="8"/>
        <v>X</v>
      </c>
      <c r="C150" s="116"/>
      <c r="D150" s="29" t="str">
        <f t="array" ref="D150">IF(C150="","",VLOOKUP(C150,RH!$I$5:$K$13,2,FALSE))</f>
        <v/>
      </c>
      <c r="E150" s="29" t="str">
        <f t="array" ref="E150">IF(C150="","",VLOOKUP(C150,RH!$I$5:$K$13,3,FALSE))</f>
        <v/>
      </c>
      <c r="F150" s="29" t="str">
        <f t="array" ref="F150">IF(D150="","",D150&amp;" "&amp;E150)</f>
        <v/>
      </c>
      <c r="G150" s="29" t="str">
        <f t="array" ref="G150">IF(C150="","",VLOOKUP(C150,RH!$I$5:$Y$13,17,FALSE))</f>
        <v/>
      </c>
      <c r="H150" s="30" t="str">
        <f t="array" ref="H150">IF(C150="","",SUMIF(RH!$I$5:$I$13,'Récap général'!C150,RH!$Q$5:$Q$13))</f>
        <v/>
      </c>
      <c r="I150" s="29"/>
      <c r="J150" s="29"/>
      <c r="K150" s="29" t="str">
        <f t="array" ref="K150">IF(C150="","",SUMIF(Tableau4[colonne5],'Récap général'!C150,Tableau4[Montant]))</f>
        <v/>
      </c>
      <c r="L150" s="30" t="str">
        <f t="array" ref="L150">IF(F150="","",SUMIF(Tableau3[Nom, prénom],'Récap général'!F150,Tableau3[Montant]))</f>
        <v/>
      </c>
      <c r="M150" s="29"/>
      <c r="N150" s="29"/>
      <c r="O150" s="29"/>
      <c r="P150" s="29"/>
      <c r="Q150" s="163"/>
      <c r="R150" s="74">
        <f t="shared" si="11"/>
        <v>0</v>
      </c>
      <c r="S150" s="105"/>
      <c r="T150" s="30">
        <f t="shared" si="10"/>
        <v>0</v>
      </c>
      <c r="U150" s="107" t="str">
        <f t="array" ref="U150">IF(S150="","",T150/S150)</f>
        <v/>
      </c>
      <c r="V150" s="40" t="str">
        <f t="array" ref="V150">IF(C150="","",SUMIF(RH!$I$5:$I$13,'Récap général'!C150,RH!$R$5:$R$13))</f>
        <v/>
      </c>
      <c r="W150" s="29" t="str">
        <f t="array" ref="W150">IF(C150="","","Horaire")</f>
        <v/>
      </c>
      <c r="X150" s="105"/>
      <c r="Y150" s="29" t="str">
        <f t="array" ref="Y150">IF(OR(X150="",V150=""),"",X150-V150)</f>
        <v/>
      </c>
      <c r="Z150" s="113" t="str">
        <f t="array" ref="Z150">IF(OR(Y150="",AB150=""),"",Y150*AB150)</f>
        <v/>
      </c>
      <c r="AA150" s="74" t="str">
        <f t="array" ref="AA150">IF(OR(R150="",V150=""),"",R150/V150)</f>
        <v/>
      </c>
      <c r="AB150" s="29"/>
      <c r="AC150" s="30" t="str">
        <f t="array" ref="AC150">IF(OR(AB150="",AA150=""),"",AB150-AA150)</f>
        <v/>
      </c>
      <c r="AD150" s="110" t="str">
        <f t="array" ref="AD150">IF(OR(AC150="",V150=""),"",AC150*V150)</f>
        <v/>
      </c>
    </row>
    <row r="151" spans="2:30" hidden="1" x14ac:dyDescent="0.3">
      <c r="B151" s="28" t="str">
        <f t="shared" si="8"/>
        <v>X</v>
      </c>
      <c r="C151" s="116"/>
      <c r="D151" s="29" t="str">
        <f t="array" ref="D151">IF(C151="","",VLOOKUP(C151,RH!$I$5:$K$13,2,FALSE))</f>
        <v/>
      </c>
      <c r="E151" s="29" t="str">
        <f t="array" ref="E151">IF(C151="","",VLOOKUP(C151,RH!$I$5:$K$13,3,FALSE))</f>
        <v/>
      </c>
      <c r="F151" s="29" t="str">
        <f t="array" ref="F151">IF(D151="","",D151&amp;" "&amp;E151)</f>
        <v/>
      </c>
      <c r="G151" s="29" t="str">
        <f t="array" ref="G151">IF(C151="","",VLOOKUP(C151,RH!$I$5:$Y$13,17,FALSE))</f>
        <v/>
      </c>
      <c r="H151" s="30" t="str">
        <f t="array" ref="H151">IF(C151="","",SUMIF(RH!$I$5:$I$13,'Récap général'!C151,RH!$Q$5:$Q$13))</f>
        <v/>
      </c>
      <c r="I151" s="29"/>
      <c r="J151" s="29"/>
      <c r="K151" s="29" t="str">
        <f t="array" ref="K151">IF(C151="","",SUMIF(Tableau4[colonne5],'Récap général'!C151,Tableau4[Montant]))</f>
        <v/>
      </c>
      <c r="L151" s="30" t="str">
        <f t="array" ref="L151">IF(F151="","",SUMIF(Tableau3[Nom, prénom],'Récap général'!F151,Tableau3[Montant]))</f>
        <v/>
      </c>
      <c r="M151" s="29"/>
      <c r="N151" s="29"/>
      <c r="O151" s="29"/>
      <c r="P151" s="29"/>
      <c r="Q151" s="163"/>
      <c r="R151" s="74">
        <f t="shared" si="11"/>
        <v>0</v>
      </c>
      <c r="S151" s="105"/>
      <c r="T151" s="30">
        <f t="shared" si="10"/>
        <v>0</v>
      </c>
      <c r="U151" s="107" t="str">
        <f t="array" ref="U151">IF(S151="","",T151/S151)</f>
        <v/>
      </c>
      <c r="V151" s="40" t="str">
        <f t="array" ref="V151">IF(C151="","",SUMIF(RH!$I$5:$I$13,'Récap général'!C151,RH!$R$5:$R$13))</f>
        <v/>
      </c>
      <c r="W151" s="29" t="str">
        <f t="array" ref="W151">IF(C151="","","Horaire")</f>
        <v/>
      </c>
      <c r="X151" s="105"/>
      <c r="Y151" s="29" t="str">
        <f t="array" ref="Y151">IF(OR(X151="",V151=""),"",X151-V151)</f>
        <v/>
      </c>
      <c r="Z151" s="113" t="str">
        <f t="array" ref="Z151">IF(OR(Y151="",AB151=""),"",Y151*AB151)</f>
        <v/>
      </c>
      <c r="AA151" s="74" t="str">
        <f t="array" ref="AA151">IF(OR(R151="",V151=""),"",R151/V151)</f>
        <v/>
      </c>
      <c r="AB151" s="29"/>
      <c r="AC151" s="30" t="str">
        <f t="array" ref="AC151">IF(OR(AB151="",AA151=""),"",AB151-AA151)</f>
        <v/>
      </c>
      <c r="AD151" s="110" t="str">
        <f t="array" ref="AD151">IF(OR(AC151="",V151=""),"",AC151*V151)</f>
        <v/>
      </c>
    </row>
    <row r="152" spans="2:30" hidden="1" x14ac:dyDescent="0.3">
      <c r="B152" s="28" t="str">
        <f t="shared" ref="B152:B157" si="12">IF(C152="","X","")</f>
        <v>X</v>
      </c>
      <c r="C152" s="116"/>
      <c r="D152" s="29" t="str">
        <f t="array" ref="D152">IF(C152="","",VLOOKUP(C152,RH!$I$5:$K$13,2,FALSE))</f>
        <v/>
      </c>
      <c r="E152" s="29" t="str">
        <f t="array" ref="E152">IF(C152="","",VLOOKUP(C152,RH!$I$5:$K$13,3,FALSE))</f>
        <v/>
      </c>
      <c r="F152" s="29" t="str">
        <f t="array" ref="F152">IF(D152="","",D152&amp;" "&amp;E152)</f>
        <v/>
      </c>
      <c r="G152" s="29" t="str">
        <f t="array" ref="G152">IF(C152="","",VLOOKUP(C152,RH!$I$5:$Y$13,17,FALSE))</f>
        <v/>
      </c>
      <c r="H152" s="30" t="str">
        <f t="array" ref="H152">IF(C152="","",SUMIF(RH!$I$5:$I$13,'Récap général'!C152,RH!$Q$5:$Q$13))</f>
        <v/>
      </c>
      <c r="I152" s="29"/>
      <c r="J152" s="29"/>
      <c r="K152" s="29" t="str">
        <f t="array" ref="K152">IF(C152="","",SUMIF(Tableau4[colonne5],'Récap général'!C152,Tableau4[Montant]))</f>
        <v/>
      </c>
      <c r="L152" s="30" t="str">
        <f t="array" ref="L152">IF(F152="","",SUMIF(Tableau3[Nom, prénom],'Récap général'!F152,Tableau3[Montant]))</f>
        <v/>
      </c>
      <c r="M152" s="29"/>
      <c r="N152" s="29"/>
      <c r="O152" s="29"/>
      <c r="P152" s="29"/>
      <c r="Q152" s="163"/>
      <c r="R152" s="74">
        <f t="shared" ref="R152:R157" si="13">SUM(C152:Q152)</f>
        <v>0</v>
      </c>
      <c r="S152" s="105"/>
      <c r="T152" s="30">
        <f t="shared" ref="T152:T157" si="14">S152-R152</f>
        <v>0</v>
      </c>
      <c r="U152" s="107" t="str">
        <f t="array" ref="U152">IF(S152="","",T152/S152)</f>
        <v/>
      </c>
      <c r="V152" s="40" t="str">
        <f t="array" ref="V152">IF(C152="","",SUMIF(RH!$I$5:$I$13,'Récap général'!C152,RH!$R$5:$R$13))</f>
        <v/>
      </c>
      <c r="W152" s="29" t="str">
        <f t="array" ref="W152">IF(C152="","","Horaire")</f>
        <v/>
      </c>
      <c r="X152" s="105"/>
      <c r="Y152" s="29" t="str">
        <f t="array" ref="Y152">IF(OR(X152="",V152=""),"",X152-V152)</f>
        <v/>
      </c>
      <c r="Z152" s="113" t="str">
        <f t="array" ref="Z152">IF(OR(Y152="",AB152=""),"",Y152*AB152)</f>
        <v/>
      </c>
      <c r="AA152" s="74" t="str">
        <f t="array" ref="AA152">IF(OR(R152="",V152=""),"",R152/V152)</f>
        <v/>
      </c>
      <c r="AB152" s="29"/>
      <c r="AC152" s="30" t="str">
        <f t="array" ref="AC152">IF(OR(AB152="",AA152=""),"",AB152-AA152)</f>
        <v/>
      </c>
      <c r="AD152" s="110" t="str">
        <f t="array" ref="AD152">IF(OR(AC152="",V152=""),"",AC152*V152)</f>
        <v/>
      </c>
    </row>
    <row r="153" spans="2:30" hidden="1" x14ac:dyDescent="0.3">
      <c r="B153" s="28" t="str">
        <f t="shared" si="12"/>
        <v>X</v>
      </c>
      <c r="C153" s="116"/>
      <c r="D153" s="29" t="str">
        <f t="array" ref="D153">IF(C153="","",VLOOKUP(C153,RH!$I$5:$K$13,2,FALSE))</f>
        <v/>
      </c>
      <c r="E153" s="29" t="str">
        <f t="array" ref="E153">IF(C153="","",VLOOKUP(C153,RH!$I$5:$K$13,3,FALSE))</f>
        <v/>
      </c>
      <c r="F153" s="29" t="str">
        <f t="array" ref="F153">IF(D153="","",D153&amp;" "&amp;E153)</f>
        <v/>
      </c>
      <c r="G153" s="29" t="str">
        <f t="array" ref="G153">IF(C153="","",VLOOKUP(C153,RH!$I$5:$Y$13,17,FALSE))</f>
        <v/>
      </c>
      <c r="H153" s="30" t="str">
        <f t="array" ref="H153">IF(C153="","",SUMIF(RH!$I$5:$I$13,'Récap général'!C153,RH!$Q$5:$Q$13))</f>
        <v/>
      </c>
      <c r="I153" s="29"/>
      <c r="J153" s="29"/>
      <c r="K153" s="29" t="str">
        <f t="array" ref="K153">IF(C153="","",SUMIF(Tableau4[colonne5],'Récap général'!C153,Tableau4[Montant]))</f>
        <v/>
      </c>
      <c r="L153" s="30" t="str">
        <f t="array" ref="L153">IF(F153="","",SUMIF(Tableau3[Nom, prénom],'Récap général'!F153,Tableau3[Montant]))</f>
        <v/>
      </c>
      <c r="M153" s="29"/>
      <c r="N153" s="29"/>
      <c r="O153" s="29"/>
      <c r="P153" s="29"/>
      <c r="Q153" s="163"/>
      <c r="R153" s="74">
        <f t="shared" si="13"/>
        <v>0</v>
      </c>
      <c r="S153" s="105"/>
      <c r="T153" s="30">
        <f t="shared" si="14"/>
        <v>0</v>
      </c>
      <c r="U153" s="107" t="str">
        <f t="array" ref="U153">IF(S153="","",T153/S153)</f>
        <v/>
      </c>
      <c r="V153" s="40" t="str">
        <f t="array" ref="V153">IF(C153="","",SUMIF(RH!$I$5:$I$13,'Récap général'!C153,RH!$R$5:$R$13))</f>
        <v/>
      </c>
      <c r="W153" s="29" t="str">
        <f t="array" ref="W153">IF(C153="","","Horaire")</f>
        <v/>
      </c>
      <c r="X153" s="105"/>
      <c r="Y153" s="29" t="str">
        <f t="array" ref="Y153">IF(OR(X153="",V153=""),"",X153-V153)</f>
        <v/>
      </c>
      <c r="Z153" s="113" t="str">
        <f t="array" ref="Z153">IF(OR(Y153="",AB153=""),"",Y153*AB153)</f>
        <v/>
      </c>
      <c r="AA153" s="74" t="str">
        <f t="array" ref="AA153">IF(OR(R153="",V153=""),"",R153/V153)</f>
        <v/>
      </c>
      <c r="AB153" s="29"/>
      <c r="AC153" s="30" t="str">
        <f t="array" ref="AC153">IF(OR(AB153="",AA153=""),"",AB153-AA153)</f>
        <v/>
      </c>
      <c r="AD153" s="110" t="str">
        <f t="array" ref="AD153">IF(OR(AC153="",V153=""),"",AC153*V153)</f>
        <v/>
      </c>
    </row>
    <row r="154" spans="2:30" hidden="1" x14ac:dyDescent="0.3">
      <c r="B154" s="28" t="str">
        <f t="shared" si="12"/>
        <v>X</v>
      </c>
      <c r="C154" s="116"/>
      <c r="D154" s="29" t="str">
        <f t="array" ref="D154">IF(C154="","",VLOOKUP(C154,RH!$I$5:$K$13,2,FALSE))</f>
        <v/>
      </c>
      <c r="E154" s="29" t="str">
        <f t="array" ref="E154">IF(C154="","",VLOOKUP(C154,RH!$I$5:$K$13,3,FALSE))</f>
        <v/>
      </c>
      <c r="F154" s="29" t="str">
        <f t="array" ref="F154">IF(D154="","",D154&amp;" "&amp;E154)</f>
        <v/>
      </c>
      <c r="G154" s="29" t="str">
        <f t="array" ref="G154">IF(C154="","",VLOOKUP(C154,RH!$I$5:$Y$13,17,FALSE))</f>
        <v/>
      </c>
      <c r="H154" s="30" t="str">
        <f t="array" ref="H154">IF(C154="","",SUMIF(RH!$I$5:$I$13,'Récap général'!C154,RH!$Q$5:$Q$13))</f>
        <v/>
      </c>
      <c r="I154" s="29"/>
      <c r="J154" s="29"/>
      <c r="K154" s="29" t="str">
        <f t="array" ref="K154">IF(C154="","",SUMIF(Tableau4[colonne5],'Récap général'!C154,Tableau4[Montant]))</f>
        <v/>
      </c>
      <c r="L154" s="30" t="str">
        <f t="array" ref="L154">IF(F154="","",SUMIF(Tableau3[Nom, prénom],'Récap général'!F154,Tableau3[Montant]))</f>
        <v/>
      </c>
      <c r="M154" s="29"/>
      <c r="N154" s="29"/>
      <c r="O154" s="29"/>
      <c r="P154" s="29"/>
      <c r="Q154" s="163"/>
      <c r="R154" s="74">
        <f t="shared" si="13"/>
        <v>0</v>
      </c>
      <c r="S154" s="105"/>
      <c r="T154" s="30">
        <f t="shared" si="14"/>
        <v>0</v>
      </c>
      <c r="U154" s="107" t="str">
        <f t="array" ref="U154">IF(S154="","",T154/S154)</f>
        <v/>
      </c>
      <c r="V154" s="40" t="str">
        <f t="array" ref="V154">IF(C154="","",SUMIF(RH!$I$5:$I$13,'Récap général'!C154,RH!$R$5:$R$13))</f>
        <v/>
      </c>
      <c r="W154" s="29" t="str">
        <f t="array" ref="W154">IF(C154="","","Horaire")</f>
        <v/>
      </c>
      <c r="X154" s="105"/>
      <c r="Y154" s="29" t="str">
        <f t="array" ref="Y154">IF(OR(X154="",V154=""),"",X154-V154)</f>
        <v/>
      </c>
      <c r="Z154" s="113" t="str">
        <f t="array" ref="Z154">IF(OR(Y154="",AB154=""),"",Y154*AB154)</f>
        <v/>
      </c>
      <c r="AA154" s="74" t="str">
        <f t="array" ref="AA154">IF(OR(R154="",V154=""),"",R154/V154)</f>
        <v/>
      </c>
      <c r="AB154" s="29"/>
      <c r="AC154" s="30" t="str">
        <f t="array" ref="AC154">IF(OR(AB154="",AA154=""),"",AB154-AA154)</f>
        <v/>
      </c>
      <c r="AD154" s="110" t="str">
        <f t="array" ref="AD154">IF(OR(AC154="",V154=""),"",AC154*V154)</f>
        <v/>
      </c>
    </row>
    <row r="155" spans="2:30" hidden="1" x14ac:dyDescent="0.3">
      <c r="B155" s="28" t="str">
        <f t="shared" si="12"/>
        <v>X</v>
      </c>
      <c r="C155" s="116"/>
      <c r="D155" s="29" t="str">
        <f t="array" ref="D155">IF(C155="","",VLOOKUP(C155,RH!$I$5:$K$13,2,FALSE))</f>
        <v/>
      </c>
      <c r="E155" s="29" t="str">
        <f t="array" ref="E155">IF(C155="","",VLOOKUP(C155,RH!$I$5:$K$13,3,FALSE))</f>
        <v/>
      </c>
      <c r="F155" s="29" t="str">
        <f t="array" ref="F155">IF(D155="","",D155&amp;" "&amp;E155)</f>
        <v/>
      </c>
      <c r="G155" s="29" t="str">
        <f t="array" ref="G155">IF(C155="","",VLOOKUP(C155,RH!$I$5:$Y$13,17,FALSE))</f>
        <v/>
      </c>
      <c r="H155" s="30" t="str">
        <f t="array" ref="H155">IF(C155="","",SUMIF(RH!$I$5:$I$13,'Récap général'!C155,RH!$Q$5:$Q$13))</f>
        <v/>
      </c>
      <c r="I155" s="29"/>
      <c r="J155" s="29"/>
      <c r="K155" s="29" t="str">
        <f t="array" ref="K155">IF(C155="","",SUMIF(Tableau4[colonne5],'Récap général'!C155,Tableau4[Montant]))</f>
        <v/>
      </c>
      <c r="L155" s="30" t="str">
        <f t="array" ref="L155">IF(F155="","",SUMIF(Tableau3[Nom, prénom],'Récap général'!F155,Tableau3[Montant]))</f>
        <v/>
      </c>
      <c r="M155" s="29"/>
      <c r="N155" s="29"/>
      <c r="O155" s="29"/>
      <c r="P155" s="29"/>
      <c r="Q155" s="163"/>
      <c r="R155" s="74">
        <f t="shared" si="13"/>
        <v>0</v>
      </c>
      <c r="S155" s="105"/>
      <c r="T155" s="30">
        <f t="shared" si="14"/>
        <v>0</v>
      </c>
      <c r="U155" s="107" t="str">
        <f t="array" ref="U155">IF(S155="","",T155/S155)</f>
        <v/>
      </c>
      <c r="V155" s="40" t="str">
        <f t="array" ref="V155">IF(C155="","",SUMIF(RH!$I$5:$I$13,'Récap général'!C155,RH!$R$5:$R$13))</f>
        <v/>
      </c>
      <c r="W155" s="29" t="str">
        <f t="array" ref="W155">IF(C155="","","Horaire")</f>
        <v/>
      </c>
      <c r="X155" s="105"/>
      <c r="Y155" s="29" t="str">
        <f t="array" ref="Y155">IF(OR(X155="",V155=""),"",X155-V155)</f>
        <v/>
      </c>
      <c r="Z155" s="113" t="str">
        <f t="array" ref="Z155">IF(OR(Y155="",AB155=""),"",Y155*AB155)</f>
        <v/>
      </c>
      <c r="AA155" s="74" t="str">
        <f t="array" ref="AA155">IF(OR(R155="",V155=""),"",R155/V155)</f>
        <v/>
      </c>
      <c r="AB155" s="29"/>
      <c r="AC155" s="30" t="str">
        <f t="array" ref="AC155">IF(OR(AB155="",AA155=""),"",AB155-AA155)</f>
        <v/>
      </c>
      <c r="AD155" s="110" t="str">
        <f t="array" ref="AD155">IF(OR(AC155="",V155=""),"",AC155*V155)</f>
        <v/>
      </c>
    </row>
    <row r="156" spans="2:30" x14ac:dyDescent="0.3">
      <c r="B156" s="28" t="str">
        <f t="shared" si="12"/>
        <v/>
      </c>
      <c r="C156" s="116" t="s">
        <v>136</v>
      </c>
      <c r="D156" s="29"/>
      <c r="E156" s="158" t="s">
        <v>57</v>
      </c>
      <c r="F156" s="29"/>
      <c r="G156" s="29"/>
      <c r="H156" s="30"/>
      <c r="I156" s="29"/>
      <c r="J156" s="29"/>
      <c r="K156" s="29">
        <f>SUMIF(Tableau4[colonne5],'Récap général'!E156,Tableau4[Montant])</f>
        <v>0</v>
      </c>
      <c r="L156" s="30" t="str">
        <f t="array" ref="L156">IF(F156="","",SUMIF(Tableau3[Nom, prénom],'Récap général'!F156,Tableau3[Montant]))</f>
        <v/>
      </c>
      <c r="M156" s="29"/>
      <c r="N156" s="29"/>
      <c r="O156" s="29"/>
      <c r="P156" s="29"/>
      <c r="Q156" s="163"/>
      <c r="R156" s="74">
        <f t="shared" si="13"/>
        <v>0</v>
      </c>
      <c r="S156" s="105"/>
      <c r="T156" s="30">
        <f t="shared" si="14"/>
        <v>0</v>
      </c>
      <c r="U156" s="107" t="str">
        <f t="array" ref="U156">IF(S156="","",T156/S156)</f>
        <v/>
      </c>
      <c r="V156" s="40"/>
      <c r="W156" s="29"/>
      <c r="X156" s="105"/>
      <c r="Y156" s="29" t="str">
        <f t="array" ref="Y156">IF(OR(X156="",V156=""),"",X156-V156)</f>
        <v/>
      </c>
      <c r="Z156" s="113" t="str">
        <f t="array" ref="Z156">IF(OR(Y156="",AB156=""),"",Y156*AB156)</f>
        <v/>
      </c>
      <c r="AA156" s="74" t="str">
        <f t="array" ref="AA156">IF(OR(R156="",V156=""),"",R156/V156)</f>
        <v/>
      </c>
      <c r="AB156" s="29"/>
      <c r="AC156" s="30" t="str">
        <f t="array" ref="AC156">IF(OR(AB156="",AA156=""),"",AB156-AA156)</f>
        <v/>
      </c>
      <c r="AD156" s="110" t="str">
        <f t="array" ref="AD156">IF(OR(AC156="",V156=""),"",AC156*V156)</f>
        <v/>
      </c>
    </row>
    <row r="157" spans="2:30" x14ac:dyDescent="0.3">
      <c r="B157" s="35" t="str">
        <f t="shared" si="12"/>
        <v/>
      </c>
      <c r="C157" s="157" t="s">
        <v>135</v>
      </c>
      <c r="D157" s="29"/>
      <c r="E157" s="158" t="s">
        <v>134</v>
      </c>
      <c r="F157" s="29"/>
      <c r="G157" s="29"/>
      <c r="H157" s="30"/>
      <c r="I157" s="29"/>
      <c r="J157" s="29"/>
      <c r="K157" s="29">
        <f>SUMIF(Tableau4[colonne5],'Récap général'!E157,Tableau4[Montant])</f>
        <v>0</v>
      </c>
      <c r="L157" s="30" t="str">
        <f t="array" ref="L157">IF(F157="","",SUMIF(Tableau3[Nom, prénom],'Récap général'!F157,Tableau3[Montant]))</f>
        <v/>
      </c>
      <c r="M157" s="29"/>
      <c r="N157" s="29"/>
      <c r="O157" s="29"/>
      <c r="P157" s="29"/>
      <c r="Q157" s="163"/>
      <c r="R157" s="74">
        <f t="shared" si="13"/>
        <v>0</v>
      </c>
      <c r="S157" s="105"/>
      <c r="T157" s="30">
        <f t="shared" si="14"/>
        <v>0</v>
      </c>
      <c r="U157" s="107" t="str">
        <f t="array" ref="U157">IF(S157="","",T157/S157)</f>
        <v/>
      </c>
      <c r="V157" s="40"/>
      <c r="W157" s="29"/>
      <c r="X157" s="105"/>
      <c r="Y157" s="29" t="str">
        <f t="array" ref="Y157">IF(OR(X157="",V157=""),"",X157-V157)</f>
        <v/>
      </c>
      <c r="Z157" s="113" t="str">
        <f t="array" ref="Z157">IF(OR(Y157="",AB157=""),"",Y157*AB157)</f>
        <v/>
      </c>
      <c r="AA157" s="74" t="str">
        <f t="array" ref="AA157">IF(OR(R157="",V157=""),"",R157/V157)</f>
        <v/>
      </c>
      <c r="AB157" s="29"/>
      <c r="AC157" s="30" t="str">
        <f t="array" ref="AC157">IF(OR(AB157="",AA157=""),"",AB157-AA157)</f>
        <v/>
      </c>
      <c r="AD157" s="110" t="str">
        <f t="array" ref="AD157">IF(OR(AC157="",V157=""),"",AC157*V157)</f>
        <v/>
      </c>
    </row>
    <row r="158" spans="2:30" ht="3.75" customHeight="1" x14ac:dyDescent="0.3">
      <c r="B158" s="35"/>
      <c r="C158" s="117"/>
      <c r="D158" s="31"/>
      <c r="E158" s="31"/>
      <c r="F158" s="31"/>
      <c r="G158" s="31"/>
      <c r="H158" s="31"/>
      <c r="I158" s="31"/>
      <c r="J158" s="31"/>
      <c r="K158" s="31"/>
      <c r="L158" s="31"/>
      <c r="M158" s="31"/>
      <c r="N158" s="31"/>
      <c r="O158" s="31"/>
      <c r="P158" s="31"/>
      <c r="Q158" s="41"/>
      <c r="R158" s="75"/>
      <c r="S158" s="31"/>
      <c r="T158" s="31"/>
      <c r="U158" s="76"/>
      <c r="V158" s="43"/>
      <c r="W158" s="31"/>
      <c r="X158" s="31"/>
      <c r="Y158" s="31"/>
      <c r="Z158" s="41"/>
      <c r="AA158" s="75"/>
      <c r="AB158" s="31"/>
      <c r="AC158" s="31"/>
      <c r="AD158" s="80"/>
    </row>
    <row r="159" spans="2:30" ht="15" thickBot="1" x14ac:dyDescent="0.35">
      <c r="B159" s="35"/>
      <c r="C159" s="81" t="s">
        <v>86</v>
      </c>
      <c r="D159" s="82"/>
      <c r="E159" s="83"/>
      <c r="F159" s="83"/>
      <c r="G159" s="83"/>
      <c r="H159" s="84">
        <f t="shared" ref="H159:AD159" si="15">SUM(H88:H157)</f>
        <v>0</v>
      </c>
      <c r="I159" s="84">
        <f t="shared" si="15"/>
        <v>0</v>
      </c>
      <c r="J159" s="84">
        <f t="shared" si="15"/>
        <v>0</v>
      </c>
      <c r="K159" s="84">
        <f>SUM(K88:K157)</f>
        <v>0</v>
      </c>
      <c r="L159" s="84">
        <f t="shared" si="15"/>
        <v>0</v>
      </c>
      <c r="M159" s="84">
        <f t="shared" si="15"/>
        <v>0</v>
      </c>
      <c r="N159" s="84">
        <f t="shared" si="15"/>
        <v>0</v>
      </c>
      <c r="O159" s="84">
        <f t="shared" si="15"/>
        <v>0</v>
      </c>
      <c r="P159" s="84">
        <f t="shared" si="15"/>
        <v>0</v>
      </c>
      <c r="Q159" s="85">
        <f t="shared" si="15"/>
        <v>0</v>
      </c>
      <c r="R159" s="86">
        <f t="shared" si="15"/>
        <v>0</v>
      </c>
      <c r="S159" s="84">
        <f t="shared" si="15"/>
        <v>0</v>
      </c>
      <c r="T159" s="84">
        <f t="shared" si="15"/>
        <v>0</v>
      </c>
      <c r="U159" s="87">
        <f t="shared" si="15"/>
        <v>0</v>
      </c>
      <c r="V159" s="88"/>
      <c r="W159" s="84">
        <f t="shared" si="15"/>
        <v>0</v>
      </c>
      <c r="X159" s="84">
        <f t="shared" si="15"/>
        <v>0</v>
      </c>
      <c r="Y159" s="84">
        <f t="shared" si="15"/>
        <v>0</v>
      </c>
      <c r="Z159" s="85">
        <f t="shared" si="15"/>
        <v>0</v>
      </c>
      <c r="AA159" s="86"/>
      <c r="AB159" s="84">
        <f t="shared" si="15"/>
        <v>0</v>
      </c>
      <c r="AC159" s="84"/>
      <c r="AD159" s="89">
        <f t="shared" si="15"/>
        <v>0</v>
      </c>
    </row>
    <row r="160" spans="2:30" ht="15" thickBot="1" x14ac:dyDescent="0.35">
      <c r="B160" s="35"/>
      <c r="C160" s="33"/>
      <c r="D160" s="33"/>
      <c r="E160" s="33"/>
      <c r="F160" s="33"/>
      <c r="G160" s="33"/>
      <c r="H160" s="33"/>
      <c r="I160" s="33"/>
      <c r="J160" s="33"/>
      <c r="K160" s="33"/>
      <c r="L160" s="33"/>
      <c r="M160" s="33"/>
      <c r="N160" s="33"/>
      <c r="O160" s="33"/>
      <c r="P160" s="33"/>
      <c r="Q160" s="33"/>
      <c r="R160" s="33"/>
      <c r="S160" s="33"/>
      <c r="T160" s="33"/>
      <c r="U160" s="33"/>
      <c r="V160" s="33"/>
      <c r="W160" s="33"/>
      <c r="X160" s="33"/>
      <c r="Y160" s="33"/>
      <c r="Z160" s="33"/>
      <c r="AA160" s="33"/>
      <c r="AB160" s="33"/>
      <c r="AC160" s="33"/>
      <c r="AD160" s="33"/>
    </row>
    <row r="161" spans="2:30" x14ac:dyDescent="0.3">
      <c r="B161" s="35"/>
      <c r="C161" s="184" t="s">
        <v>41</v>
      </c>
      <c r="D161" s="185"/>
      <c r="E161" s="185"/>
      <c r="F161" s="185"/>
      <c r="G161" s="185"/>
      <c r="H161" s="185"/>
      <c r="I161" s="185"/>
      <c r="J161" s="185"/>
      <c r="K161" s="185"/>
      <c r="L161" s="185"/>
      <c r="M161" s="185"/>
      <c r="N161" s="185"/>
      <c r="O161" s="185"/>
      <c r="P161" s="185"/>
      <c r="Q161" s="185"/>
      <c r="R161" s="185"/>
      <c r="S161" s="185"/>
      <c r="T161" s="185"/>
      <c r="U161" s="185"/>
      <c r="V161" s="185"/>
      <c r="W161" s="185"/>
      <c r="X161" s="185"/>
      <c r="Y161" s="185"/>
      <c r="Z161" s="185"/>
      <c r="AA161" s="185"/>
      <c r="AB161" s="185"/>
      <c r="AC161" s="185"/>
      <c r="AD161" s="186"/>
    </row>
    <row r="162" spans="2:30" ht="15" thickBot="1" x14ac:dyDescent="0.35">
      <c r="B162" s="33"/>
      <c r="C162" s="133" t="s">
        <v>80</v>
      </c>
      <c r="D162" s="134"/>
      <c r="E162" s="135"/>
      <c r="F162" s="135"/>
      <c r="G162" s="136"/>
      <c r="H162" s="137" t="s">
        <v>66</v>
      </c>
      <c r="I162" s="137"/>
      <c r="J162" s="137"/>
      <c r="K162" s="137"/>
      <c r="L162" s="137"/>
      <c r="M162" s="137"/>
      <c r="N162" s="137"/>
      <c r="O162" s="137"/>
      <c r="P162" s="138" t="s">
        <v>37</v>
      </c>
      <c r="Q162" s="162" t="s">
        <v>38</v>
      </c>
      <c r="R162" s="165" t="s">
        <v>44</v>
      </c>
      <c r="S162" s="138" t="s">
        <v>45</v>
      </c>
      <c r="T162" s="139" t="s">
        <v>46</v>
      </c>
      <c r="U162" s="166" t="s">
        <v>47</v>
      </c>
      <c r="V162" s="164" t="s">
        <v>48</v>
      </c>
      <c r="W162" s="140" t="s">
        <v>49</v>
      </c>
      <c r="X162" s="140" t="s">
        <v>50</v>
      </c>
      <c r="Y162" s="140" t="s">
        <v>51</v>
      </c>
      <c r="Z162" s="167" t="s">
        <v>52</v>
      </c>
      <c r="AA162" s="168" t="s">
        <v>53</v>
      </c>
      <c r="AB162" s="140" t="s">
        <v>54</v>
      </c>
      <c r="AC162" s="140" t="s">
        <v>55</v>
      </c>
      <c r="AD162" s="141" t="s">
        <v>56</v>
      </c>
    </row>
    <row r="163" spans="2:30" ht="3.75" customHeight="1" x14ac:dyDescent="0.3">
      <c r="B163" s="33"/>
      <c r="C163" s="132"/>
      <c r="D163" s="33"/>
      <c r="E163" s="33"/>
      <c r="F163" s="33"/>
      <c r="G163" s="34"/>
      <c r="H163" s="91"/>
      <c r="I163" s="91"/>
      <c r="J163" s="91"/>
      <c r="K163" s="91"/>
      <c r="L163" s="91"/>
      <c r="M163" s="91"/>
      <c r="N163" s="91"/>
      <c r="O163" s="91"/>
      <c r="P163" s="91"/>
      <c r="Q163" s="92"/>
      <c r="R163" s="93"/>
      <c r="S163" s="91"/>
      <c r="T163" s="91"/>
      <c r="U163" s="94"/>
      <c r="V163" s="34"/>
      <c r="W163" s="91"/>
      <c r="X163" s="91"/>
      <c r="Y163" s="91"/>
      <c r="Z163" s="92"/>
      <c r="AA163" s="93"/>
      <c r="AB163" s="91"/>
      <c r="AC163" s="91"/>
      <c r="AD163" s="95"/>
    </row>
    <row r="164" spans="2:30" x14ac:dyDescent="0.3">
      <c r="B164" s="35" t="str">
        <f t="shared" ref="B164:B227" si="16">IF(C164="","X","")</f>
        <v/>
      </c>
      <c r="C164" s="129" t="s">
        <v>58</v>
      </c>
      <c r="D164" s="39"/>
      <c r="E164" s="39"/>
      <c r="F164" s="39"/>
      <c r="G164" s="40"/>
      <c r="H164" s="30">
        <f t="array" ref="H164">IF(C164="","",SUMIF(MAT!$B$5:$B$9,'Récap général'!C164,MAT!$U$5:$U$9))</f>
        <v>1050</v>
      </c>
      <c r="I164" s="29"/>
      <c r="J164" s="29"/>
      <c r="K164" s="29"/>
      <c r="L164" s="29"/>
      <c r="M164" s="29"/>
      <c r="N164" s="29"/>
      <c r="O164" s="29"/>
      <c r="P164" s="29"/>
      <c r="Q164" s="163"/>
      <c r="R164" s="74">
        <f t="shared" ref="R164:R195" si="17">SUM(C164:Q164)</f>
        <v>1050</v>
      </c>
      <c r="S164" s="105"/>
      <c r="T164" s="30">
        <f t="shared" ref="T164:T227" si="18">S164-R164</f>
        <v>-1050</v>
      </c>
      <c r="U164" s="107" t="str">
        <f t="array" ref="U164">IF(S164="","",T164/S164)</f>
        <v/>
      </c>
      <c r="V164" s="40"/>
      <c r="W164" s="29"/>
      <c r="X164" s="105"/>
      <c r="Y164" s="29"/>
      <c r="Z164" s="163"/>
      <c r="AA164" s="148"/>
      <c r="AB164" s="29"/>
      <c r="AC164" s="29"/>
      <c r="AD164" s="78"/>
    </row>
    <row r="165" spans="2:30" x14ac:dyDescent="0.3">
      <c r="B165" s="35" t="str">
        <f t="shared" si="16"/>
        <v/>
      </c>
      <c r="C165" s="129" t="s">
        <v>61</v>
      </c>
      <c r="D165" s="39"/>
      <c r="E165" s="39"/>
      <c r="F165" s="39"/>
      <c r="G165" s="40"/>
      <c r="H165" s="30">
        <f t="array" ref="H165">IF(C165="","",SUMIF(MAT!$B$5:$B$9,'Récap général'!C165,MAT!$U$5:$U$9))</f>
        <v>861</v>
      </c>
      <c r="I165" s="29"/>
      <c r="J165" s="29"/>
      <c r="K165" s="29"/>
      <c r="L165" s="29"/>
      <c r="M165" s="29"/>
      <c r="N165" s="29"/>
      <c r="O165" s="29"/>
      <c r="P165" s="29"/>
      <c r="Q165" s="163"/>
      <c r="R165" s="74">
        <f t="shared" si="17"/>
        <v>861</v>
      </c>
      <c r="S165" s="105"/>
      <c r="T165" s="30">
        <f t="shared" si="18"/>
        <v>-861</v>
      </c>
      <c r="U165" s="107" t="str">
        <f t="array" ref="U165">IF(S165="","",T165/S165)</f>
        <v/>
      </c>
      <c r="V165" s="40"/>
      <c r="W165" s="29"/>
      <c r="X165" s="105"/>
      <c r="Y165" s="29"/>
      <c r="Z165" s="163"/>
      <c r="AA165" s="148"/>
      <c r="AB165" s="29"/>
      <c r="AC165" s="29"/>
      <c r="AD165" s="78"/>
    </row>
    <row r="166" spans="2:30" x14ac:dyDescent="0.3">
      <c r="B166" s="35" t="str">
        <f t="shared" si="16"/>
        <v/>
      </c>
      <c r="C166" s="129" t="s">
        <v>62</v>
      </c>
      <c r="D166" s="39"/>
      <c r="E166" s="39"/>
      <c r="F166" s="39"/>
      <c r="G166" s="40"/>
      <c r="H166" s="30">
        <f t="array" ref="H166">IF(C166="","",SUMIF(MAT!$B$5:$B$9,'Récap général'!C166,MAT!$U$5:$U$9))</f>
        <v>441</v>
      </c>
      <c r="I166" s="29"/>
      <c r="J166" s="29"/>
      <c r="K166" s="29"/>
      <c r="L166" s="29"/>
      <c r="M166" s="29"/>
      <c r="N166" s="29"/>
      <c r="O166" s="29"/>
      <c r="P166" s="29"/>
      <c r="Q166" s="163"/>
      <c r="R166" s="74">
        <f t="shared" si="17"/>
        <v>441</v>
      </c>
      <c r="S166" s="105"/>
      <c r="T166" s="30">
        <f t="shared" si="18"/>
        <v>-441</v>
      </c>
      <c r="U166" s="107" t="str">
        <f t="array" ref="U166">IF(S166="","",T166/S166)</f>
        <v/>
      </c>
      <c r="V166" s="40"/>
      <c r="W166" s="29"/>
      <c r="X166" s="105"/>
      <c r="Y166" s="29"/>
      <c r="Z166" s="163"/>
      <c r="AA166" s="148"/>
      <c r="AB166" s="29"/>
      <c r="AC166" s="29"/>
      <c r="AD166" s="78"/>
    </row>
    <row r="167" spans="2:30" x14ac:dyDescent="0.3">
      <c r="B167" s="35" t="str">
        <f t="shared" si="16"/>
        <v/>
      </c>
      <c r="C167" s="129" t="s">
        <v>63</v>
      </c>
      <c r="D167" s="39"/>
      <c r="E167" s="39"/>
      <c r="F167" s="39"/>
      <c r="G167" s="40"/>
      <c r="H167" s="30">
        <f t="array" ref="H167">IF(C167="","",SUMIF(MAT!$B$5:$B$9,'Récap général'!C167,MAT!$U$5:$U$9))</f>
        <v>161</v>
      </c>
      <c r="I167" s="29"/>
      <c r="J167" s="29"/>
      <c r="K167" s="29"/>
      <c r="L167" s="29"/>
      <c r="M167" s="29"/>
      <c r="N167" s="29"/>
      <c r="O167" s="29"/>
      <c r="P167" s="29"/>
      <c r="Q167" s="163"/>
      <c r="R167" s="74">
        <f t="shared" si="17"/>
        <v>161</v>
      </c>
      <c r="S167" s="105"/>
      <c r="T167" s="30">
        <f t="shared" si="18"/>
        <v>-161</v>
      </c>
      <c r="U167" s="107" t="str">
        <f t="array" ref="U167">IF(S167="","",T167/S167)</f>
        <v/>
      </c>
      <c r="V167" s="40"/>
      <c r="W167" s="29"/>
      <c r="X167" s="105"/>
      <c r="Y167" s="29"/>
      <c r="Z167" s="163"/>
      <c r="AA167" s="148"/>
      <c r="AB167" s="29"/>
      <c r="AC167" s="29"/>
      <c r="AD167" s="78"/>
    </row>
    <row r="168" spans="2:30" x14ac:dyDescent="0.3">
      <c r="B168" s="35" t="str">
        <f t="shared" si="16"/>
        <v/>
      </c>
      <c r="C168" s="129" t="s">
        <v>64</v>
      </c>
      <c r="D168" s="39"/>
      <c r="E168" s="39"/>
      <c r="F168" s="39"/>
      <c r="G168" s="40"/>
      <c r="H168" s="30">
        <f t="array" ref="H168">IF(C168="","",SUMIF(MAT!$B$5:$B$9,'Récap général'!C168,MAT!$U$5:$U$9))</f>
        <v>1397.5</v>
      </c>
      <c r="I168" s="29"/>
      <c r="J168" s="29"/>
      <c r="K168" s="29"/>
      <c r="L168" s="29"/>
      <c r="M168" s="29"/>
      <c r="N168" s="29"/>
      <c r="O168" s="29"/>
      <c r="P168" s="29"/>
      <c r="Q168" s="163"/>
      <c r="R168" s="74">
        <f t="shared" si="17"/>
        <v>1397.5</v>
      </c>
      <c r="S168" s="105"/>
      <c r="T168" s="30">
        <f t="shared" si="18"/>
        <v>-1397.5</v>
      </c>
      <c r="U168" s="107" t="str">
        <f t="array" ref="U168">IF(S168="","",T168/S168)</f>
        <v/>
      </c>
      <c r="V168" s="40"/>
      <c r="W168" s="29"/>
      <c r="X168" s="105"/>
      <c r="Y168" s="29"/>
      <c r="Z168" s="163"/>
      <c r="AA168" s="148"/>
      <c r="AB168" s="29"/>
      <c r="AC168" s="29"/>
      <c r="AD168" s="78"/>
    </row>
    <row r="169" spans="2:30" hidden="1" x14ac:dyDescent="0.3">
      <c r="B169" s="35" t="str">
        <f t="shared" si="16"/>
        <v>X</v>
      </c>
      <c r="C169" s="129"/>
      <c r="D169" s="39"/>
      <c r="E169" s="39"/>
      <c r="F169" s="39"/>
      <c r="G169" s="40"/>
      <c r="H169" s="30" t="str">
        <f t="array" ref="H169">IF(C169="","",SUMIF(MAT!$B$5:$B$9,'Récap général'!C169,MAT!$U$5:$U$9))</f>
        <v/>
      </c>
      <c r="I169" s="29"/>
      <c r="J169" s="29"/>
      <c r="K169" s="29"/>
      <c r="L169" s="29"/>
      <c r="M169" s="29"/>
      <c r="N169" s="29"/>
      <c r="O169" s="29"/>
      <c r="P169" s="29"/>
      <c r="Q169" s="163"/>
      <c r="R169" s="74">
        <f t="shared" si="17"/>
        <v>0</v>
      </c>
      <c r="S169" s="105"/>
      <c r="T169" s="30">
        <f t="shared" si="18"/>
        <v>0</v>
      </c>
      <c r="U169" s="107" t="str">
        <f t="array" ref="U169">IF(S169="","",T169/S169)</f>
        <v/>
      </c>
      <c r="V169" s="40"/>
      <c r="W169" s="29"/>
      <c r="X169" s="105"/>
      <c r="Y169" s="29"/>
      <c r="Z169" s="163"/>
      <c r="AA169" s="148"/>
      <c r="AB169" s="29"/>
      <c r="AC169" s="29"/>
      <c r="AD169" s="78"/>
    </row>
    <row r="170" spans="2:30" hidden="1" x14ac:dyDescent="0.3">
      <c r="B170" s="35" t="str">
        <f t="shared" si="16"/>
        <v>X</v>
      </c>
      <c r="C170" s="129"/>
      <c r="D170" s="39"/>
      <c r="E170" s="39"/>
      <c r="F170" s="39"/>
      <c r="G170" s="40"/>
      <c r="H170" s="30" t="str">
        <f t="array" ref="H170">IF(C170="","",SUMIF(MAT!$B$5:$B$9,'Récap général'!C170,MAT!$U$5:$U$9))</f>
        <v/>
      </c>
      <c r="I170" s="29"/>
      <c r="J170" s="29"/>
      <c r="K170" s="29"/>
      <c r="L170" s="29"/>
      <c r="M170" s="29"/>
      <c r="N170" s="29"/>
      <c r="O170" s="29"/>
      <c r="P170" s="29"/>
      <c r="Q170" s="163"/>
      <c r="R170" s="74">
        <f t="shared" si="17"/>
        <v>0</v>
      </c>
      <c r="S170" s="105"/>
      <c r="T170" s="30">
        <f t="shared" si="18"/>
        <v>0</v>
      </c>
      <c r="U170" s="107" t="str">
        <f t="array" ref="U170">IF(S170="","",T170/S170)</f>
        <v/>
      </c>
      <c r="V170" s="40"/>
      <c r="W170" s="29"/>
      <c r="X170" s="105"/>
      <c r="Y170" s="29"/>
      <c r="Z170" s="163"/>
      <c r="AA170" s="148"/>
      <c r="AB170" s="29"/>
      <c r="AC170" s="29"/>
      <c r="AD170" s="78"/>
    </row>
    <row r="171" spans="2:30" hidden="1" x14ac:dyDescent="0.3">
      <c r="B171" s="35" t="str">
        <f t="shared" si="16"/>
        <v>X</v>
      </c>
      <c r="C171" s="129"/>
      <c r="D171" s="39"/>
      <c r="E171" s="39"/>
      <c r="F171" s="39"/>
      <c r="G171" s="40"/>
      <c r="H171" s="30" t="str">
        <f t="array" ref="H171">IF(C171="","",SUMIF(MAT!$B$5:$B$9,'Récap général'!C171,MAT!$U$5:$U$9))</f>
        <v/>
      </c>
      <c r="I171" s="29"/>
      <c r="J171" s="29"/>
      <c r="K171" s="29"/>
      <c r="L171" s="29"/>
      <c r="M171" s="29"/>
      <c r="N171" s="29"/>
      <c r="O171" s="29"/>
      <c r="P171" s="29"/>
      <c r="Q171" s="163"/>
      <c r="R171" s="74">
        <f t="shared" si="17"/>
        <v>0</v>
      </c>
      <c r="S171" s="105"/>
      <c r="T171" s="30">
        <f t="shared" si="18"/>
        <v>0</v>
      </c>
      <c r="U171" s="107" t="str">
        <f t="array" ref="U171">IF(S171="","",T171/S171)</f>
        <v/>
      </c>
      <c r="V171" s="40"/>
      <c r="W171" s="29"/>
      <c r="X171" s="105"/>
      <c r="Y171" s="29"/>
      <c r="Z171" s="163"/>
      <c r="AA171" s="148"/>
      <c r="AB171" s="29"/>
      <c r="AC171" s="29"/>
      <c r="AD171" s="78"/>
    </row>
    <row r="172" spans="2:30" hidden="1" x14ac:dyDescent="0.3">
      <c r="B172" s="35" t="str">
        <f t="shared" si="16"/>
        <v>X</v>
      </c>
      <c r="C172" s="129"/>
      <c r="D172" s="39"/>
      <c r="E172" s="39"/>
      <c r="F172" s="39"/>
      <c r="G172" s="40"/>
      <c r="H172" s="30" t="str">
        <f t="array" ref="H172">IF(C172="","",SUMIF(MAT!$B$5:$B$9,'Récap général'!C172,MAT!$U$5:$U$9))</f>
        <v/>
      </c>
      <c r="I172" s="29"/>
      <c r="J172" s="29"/>
      <c r="K172" s="29"/>
      <c r="L172" s="29"/>
      <c r="M172" s="29"/>
      <c r="N172" s="29"/>
      <c r="O172" s="29"/>
      <c r="P172" s="29"/>
      <c r="Q172" s="163"/>
      <c r="R172" s="74">
        <f t="shared" si="17"/>
        <v>0</v>
      </c>
      <c r="S172" s="105"/>
      <c r="T172" s="30">
        <f t="shared" si="18"/>
        <v>0</v>
      </c>
      <c r="U172" s="107" t="str">
        <f t="array" ref="U172">IF(S172="","",T172/S172)</f>
        <v/>
      </c>
      <c r="V172" s="40"/>
      <c r="W172" s="29"/>
      <c r="X172" s="105"/>
      <c r="Y172" s="29"/>
      <c r="Z172" s="163"/>
      <c r="AA172" s="148"/>
      <c r="AB172" s="29"/>
      <c r="AC172" s="29"/>
      <c r="AD172" s="78"/>
    </row>
    <row r="173" spans="2:30" hidden="1" x14ac:dyDescent="0.3">
      <c r="B173" s="35" t="str">
        <f t="shared" si="16"/>
        <v>X</v>
      </c>
      <c r="C173" s="129"/>
      <c r="D173" s="39"/>
      <c r="E173" s="39"/>
      <c r="F173" s="39"/>
      <c r="G173" s="40"/>
      <c r="H173" s="30" t="str">
        <f t="array" ref="H173">IF(C173="","",SUMIF(MAT!$B$5:$B$9,'Récap général'!C173,MAT!$U$5:$U$9))</f>
        <v/>
      </c>
      <c r="I173" s="29"/>
      <c r="J173" s="29"/>
      <c r="K173" s="29"/>
      <c r="L173" s="29"/>
      <c r="M173" s="29"/>
      <c r="N173" s="29"/>
      <c r="O173" s="29"/>
      <c r="P173" s="29"/>
      <c r="Q173" s="163"/>
      <c r="R173" s="74">
        <f t="shared" si="17"/>
        <v>0</v>
      </c>
      <c r="S173" s="105"/>
      <c r="T173" s="30">
        <f t="shared" si="18"/>
        <v>0</v>
      </c>
      <c r="U173" s="107" t="str">
        <f t="array" ref="U173">IF(S173="","",T173/S173)</f>
        <v/>
      </c>
      <c r="V173" s="40"/>
      <c r="W173" s="29"/>
      <c r="X173" s="105"/>
      <c r="Y173" s="29"/>
      <c r="Z173" s="163"/>
      <c r="AA173" s="148"/>
      <c r="AB173" s="29"/>
      <c r="AC173" s="29"/>
      <c r="AD173" s="78"/>
    </row>
    <row r="174" spans="2:30" hidden="1" x14ac:dyDescent="0.3">
      <c r="B174" s="35" t="str">
        <f t="shared" si="16"/>
        <v>X</v>
      </c>
      <c r="C174" s="129"/>
      <c r="D174" s="39"/>
      <c r="E174" s="39"/>
      <c r="F174" s="39"/>
      <c r="G174" s="40"/>
      <c r="H174" s="30" t="str">
        <f t="array" ref="H174">IF(C174="","",SUMIF(MAT!$B$5:$B$9,'Récap général'!C174,MAT!$U$5:$U$9))</f>
        <v/>
      </c>
      <c r="I174" s="29"/>
      <c r="J174" s="29"/>
      <c r="K174" s="29"/>
      <c r="L174" s="29"/>
      <c r="M174" s="29"/>
      <c r="N174" s="29"/>
      <c r="O174" s="29"/>
      <c r="P174" s="29"/>
      <c r="Q174" s="163"/>
      <c r="R174" s="74">
        <f t="shared" si="17"/>
        <v>0</v>
      </c>
      <c r="S174" s="105"/>
      <c r="T174" s="30">
        <f t="shared" si="18"/>
        <v>0</v>
      </c>
      <c r="U174" s="107" t="str">
        <f t="array" ref="U174">IF(S174="","",T174/S174)</f>
        <v/>
      </c>
      <c r="V174" s="40"/>
      <c r="W174" s="29"/>
      <c r="X174" s="105"/>
      <c r="Y174" s="29"/>
      <c r="Z174" s="163"/>
      <c r="AA174" s="148"/>
      <c r="AB174" s="29"/>
      <c r="AC174" s="29"/>
      <c r="AD174" s="78"/>
    </row>
    <row r="175" spans="2:30" hidden="1" x14ac:dyDescent="0.3">
      <c r="B175" s="35" t="str">
        <f t="shared" si="16"/>
        <v>X</v>
      </c>
      <c r="C175" s="129"/>
      <c r="D175" s="39"/>
      <c r="E175" s="39"/>
      <c r="F175" s="39"/>
      <c r="G175" s="40"/>
      <c r="H175" s="30" t="str">
        <f t="array" ref="H175">IF(C175="","",SUMIF(MAT!$B$5:$B$9,'Récap général'!C175,MAT!$U$5:$U$9))</f>
        <v/>
      </c>
      <c r="I175" s="29"/>
      <c r="J175" s="29"/>
      <c r="K175" s="29"/>
      <c r="L175" s="29"/>
      <c r="M175" s="29"/>
      <c r="N175" s="29"/>
      <c r="O175" s="29"/>
      <c r="P175" s="29"/>
      <c r="Q175" s="163"/>
      <c r="R175" s="74">
        <f t="shared" si="17"/>
        <v>0</v>
      </c>
      <c r="S175" s="105"/>
      <c r="T175" s="30">
        <f t="shared" si="18"/>
        <v>0</v>
      </c>
      <c r="U175" s="107" t="str">
        <f t="array" ref="U175">IF(S175="","",T175/S175)</f>
        <v/>
      </c>
      <c r="V175" s="40"/>
      <c r="W175" s="29"/>
      <c r="X175" s="105"/>
      <c r="Y175" s="29"/>
      <c r="Z175" s="163"/>
      <c r="AA175" s="148"/>
      <c r="AB175" s="29"/>
      <c r="AC175" s="29"/>
      <c r="AD175" s="78"/>
    </row>
    <row r="176" spans="2:30" hidden="1" x14ac:dyDescent="0.3">
      <c r="B176" s="35" t="str">
        <f t="shared" si="16"/>
        <v>X</v>
      </c>
      <c r="C176" s="129"/>
      <c r="D176" s="39"/>
      <c r="E176" s="39"/>
      <c r="F176" s="39"/>
      <c r="G176" s="40"/>
      <c r="H176" s="30" t="str">
        <f t="array" ref="H176">IF(C176="","",SUMIF(MAT!$B$5:$B$9,'Récap général'!C176,MAT!$U$5:$U$9))</f>
        <v/>
      </c>
      <c r="I176" s="29"/>
      <c r="J176" s="29"/>
      <c r="K176" s="29"/>
      <c r="L176" s="29"/>
      <c r="M176" s="29"/>
      <c r="N176" s="29"/>
      <c r="O176" s="29"/>
      <c r="P176" s="29"/>
      <c r="Q176" s="163"/>
      <c r="R176" s="74">
        <f t="shared" si="17"/>
        <v>0</v>
      </c>
      <c r="S176" s="105"/>
      <c r="T176" s="30">
        <f t="shared" si="18"/>
        <v>0</v>
      </c>
      <c r="U176" s="107" t="str">
        <f t="array" ref="U176">IF(S176="","",T176/S176)</f>
        <v/>
      </c>
      <c r="V176" s="40"/>
      <c r="W176" s="29"/>
      <c r="X176" s="105"/>
      <c r="Y176" s="29"/>
      <c r="Z176" s="163"/>
      <c r="AA176" s="148"/>
      <c r="AB176" s="29"/>
      <c r="AC176" s="29"/>
      <c r="AD176" s="78"/>
    </row>
    <row r="177" spans="2:30" hidden="1" x14ac:dyDescent="0.3">
      <c r="B177" s="35" t="str">
        <f t="shared" si="16"/>
        <v>X</v>
      </c>
      <c r="C177" s="129"/>
      <c r="D177" s="39"/>
      <c r="E177" s="39"/>
      <c r="F177" s="39"/>
      <c r="G177" s="40"/>
      <c r="H177" s="30" t="str">
        <f t="array" ref="H177">IF(C177="","",SUMIF(MAT!$B$5:$B$9,'Récap général'!C177,MAT!$U$5:$U$9))</f>
        <v/>
      </c>
      <c r="I177" s="29"/>
      <c r="J177" s="29"/>
      <c r="K177" s="29"/>
      <c r="L177" s="29"/>
      <c r="M177" s="29"/>
      <c r="N177" s="29"/>
      <c r="O177" s="29"/>
      <c r="P177" s="29"/>
      <c r="Q177" s="163"/>
      <c r="R177" s="74">
        <f t="shared" si="17"/>
        <v>0</v>
      </c>
      <c r="S177" s="105"/>
      <c r="T177" s="30">
        <f t="shared" si="18"/>
        <v>0</v>
      </c>
      <c r="U177" s="107" t="str">
        <f t="array" ref="U177">IF(S177="","",T177/S177)</f>
        <v/>
      </c>
      <c r="V177" s="40"/>
      <c r="W177" s="29"/>
      <c r="X177" s="105"/>
      <c r="Y177" s="29"/>
      <c r="Z177" s="163"/>
      <c r="AA177" s="148"/>
      <c r="AB177" s="29"/>
      <c r="AC177" s="29"/>
      <c r="AD177" s="78"/>
    </row>
    <row r="178" spans="2:30" hidden="1" x14ac:dyDescent="0.3">
      <c r="B178" s="35" t="str">
        <f t="shared" si="16"/>
        <v>X</v>
      </c>
      <c r="C178" s="129"/>
      <c r="D178" s="39"/>
      <c r="E178" s="39"/>
      <c r="F178" s="39"/>
      <c r="G178" s="40"/>
      <c r="H178" s="30" t="str">
        <f t="array" ref="H178">IF(C178="","",SUMIF(MAT!$B$5:$B$9,'Récap général'!C178,MAT!$U$5:$U$9))</f>
        <v/>
      </c>
      <c r="I178" s="29"/>
      <c r="J178" s="29"/>
      <c r="K178" s="29"/>
      <c r="L178" s="29"/>
      <c r="M178" s="29"/>
      <c r="N178" s="29"/>
      <c r="O178" s="29"/>
      <c r="P178" s="29"/>
      <c r="Q178" s="163"/>
      <c r="R178" s="74">
        <f t="shared" si="17"/>
        <v>0</v>
      </c>
      <c r="S178" s="105"/>
      <c r="T178" s="30">
        <f t="shared" si="18"/>
        <v>0</v>
      </c>
      <c r="U178" s="107" t="str">
        <f t="array" ref="U178">IF(S178="","",T178/S178)</f>
        <v/>
      </c>
      <c r="V178" s="40"/>
      <c r="W178" s="29"/>
      <c r="X178" s="105"/>
      <c r="Y178" s="29"/>
      <c r="Z178" s="163"/>
      <c r="AA178" s="148"/>
      <c r="AB178" s="29"/>
      <c r="AC178" s="29"/>
      <c r="AD178" s="78"/>
    </row>
    <row r="179" spans="2:30" hidden="1" x14ac:dyDescent="0.3">
      <c r="B179" s="35" t="str">
        <f t="shared" si="16"/>
        <v>X</v>
      </c>
      <c r="C179" s="129"/>
      <c r="D179" s="39"/>
      <c r="E179" s="39"/>
      <c r="F179" s="39"/>
      <c r="G179" s="40"/>
      <c r="H179" s="30" t="str">
        <f t="array" ref="H179">IF(C179="","",SUMIF(MAT!$B$5:$B$9,'Récap général'!C179,MAT!$U$5:$U$9))</f>
        <v/>
      </c>
      <c r="I179" s="29"/>
      <c r="J179" s="29"/>
      <c r="K179" s="29"/>
      <c r="L179" s="29"/>
      <c r="M179" s="29"/>
      <c r="N179" s="29"/>
      <c r="O179" s="29"/>
      <c r="P179" s="29"/>
      <c r="Q179" s="163"/>
      <c r="R179" s="74">
        <f t="shared" si="17"/>
        <v>0</v>
      </c>
      <c r="S179" s="105"/>
      <c r="T179" s="30">
        <f t="shared" si="18"/>
        <v>0</v>
      </c>
      <c r="U179" s="107" t="str">
        <f t="array" ref="U179">IF(S179="","",T179/S179)</f>
        <v/>
      </c>
      <c r="V179" s="40"/>
      <c r="W179" s="29"/>
      <c r="X179" s="105"/>
      <c r="Y179" s="29"/>
      <c r="Z179" s="163"/>
      <c r="AA179" s="148"/>
      <c r="AB179" s="29"/>
      <c r="AC179" s="29"/>
      <c r="AD179" s="78"/>
    </row>
    <row r="180" spans="2:30" hidden="1" x14ac:dyDescent="0.3">
      <c r="B180" s="35" t="str">
        <f t="shared" si="16"/>
        <v>X</v>
      </c>
      <c r="C180" s="129"/>
      <c r="D180" s="39"/>
      <c r="E180" s="39"/>
      <c r="F180" s="39"/>
      <c r="G180" s="40"/>
      <c r="H180" s="30" t="str">
        <f t="array" ref="H180">IF(C180="","",SUMIF(MAT!$B$5:$B$9,'Récap général'!C180,MAT!$U$5:$U$9))</f>
        <v/>
      </c>
      <c r="I180" s="29"/>
      <c r="J180" s="29"/>
      <c r="K180" s="29"/>
      <c r="L180" s="29"/>
      <c r="M180" s="29"/>
      <c r="N180" s="29"/>
      <c r="O180" s="29"/>
      <c r="P180" s="29"/>
      <c r="Q180" s="163"/>
      <c r="R180" s="74">
        <f t="shared" si="17"/>
        <v>0</v>
      </c>
      <c r="S180" s="105"/>
      <c r="T180" s="30">
        <f t="shared" si="18"/>
        <v>0</v>
      </c>
      <c r="U180" s="107" t="str">
        <f t="array" ref="U180">IF(S180="","",T180/S180)</f>
        <v/>
      </c>
      <c r="V180" s="40"/>
      <c r="W180" s="29"/>
      <c r="X180" s="105"/>
      <c r="Y180" s="29"/>
      <c r="Z180" s="163"/>
      <c r="AA180" s="148"/>
      <c r="AB180" s="29"/>
      <c r="AC180" s="29"/>
      <c r="AD180" s="78"/>
    </row>
    <row r="181" spans="2:30" hidden="1" x14ac:dyDescent="0.3">
      <c r="B181" s="35" t="str">
        <f t="shared" si="16"/>
        <v>X</v>
      </c>
      <c r="C181" s="129"/>
      <c r="D181" s="39"/>
      <c r="E181" s="39"/>
      <c r="F181" s="39"/>
      <c r="G181" s="40"/>
      <c r="H181" s="30" t="str">
        <f t="array" ref="H181">IF(C181="","",SUMIF(MAT!$B$5:$B$9,'Récap général'!C181,MAT!$U$5:$U$9))</f>
        <v/>
      </c>
      <c r="I181" s="29"/>
      <c r="J181" s="29"/>
      <c r="K181" s="29"/>
      <c r="L181" s="29"/>
      <c r="M181" s="29"/>
      <c r="N181" s="29"/>
      <c r="O181" s="29"/>
      <c r="P181" s="29"/>
      <c r="Q181" s="163"/>
      <c r="R181" s="74">
        <f t="shared" si="17"/>
        <v>0</v>
      </c>
      <c r="S181" s="105"/>
      <c r="T181" s="30">
        <f t="shared" si="18"/>
        <v>0</v>
      </c>
      <c r="U181" s="107" t="str">
        <f t="array" ref="U181">IF(S181="","",T181/S181)</f>
        <v/>
      </c>
      <c r="V181" s="40"/>
      <c r="W181" s="29"/>
      <c r="X181" s="105"/>
      <c r="Y181" s="29"/>
      <c r="Z181" s="163"/>
      <c r="AA181" s="148"/>
      <c r="AB181" s="29"/>
      <c r="AC181" s="29"/>
      <c r="AD181" s="78"/>
    </row>
    <row r="182" spans="2:30" hidden="1" x14ac:dyDescent="0.3">
      <c r="B182" s="35" t="str">
        <f t="shared" si="16"/>
        <v>X</v>
      </c>
      <c r="C182" s="129"/>
      <c r="D182" s="39"/>
      <c r="E182" s="39"/>
      <c r="F182" s="39"/>
      <c r="G182" s="40"/>
      <c r="H182" s="30" t="str">
        <f t="array" ref="H182">IF(C182="","",SUMIF(MAT!$B$5:$B$9,'Récap général'!C182,MAT!$U$5:$U$9))</f>
        <v/>
      </c>
      <c r="I182" s="29"/>
      <c r="J182" s="29"/>
      <c r="K182" s="29"/>
      <c r="L182" s="29"/>
      <c r="M182" s="29"/>
      <c r="N182" s="29"/>
      <c r="O182" s="29"/>
      <c r="P182" s="29"/>
      <c r="Q182" s="163"/>
      <c r="R182" s="74">
        <f t="shared" si="17"/>
        <v>0</v>
      </c>
      <c r="S182" s="105"/>
      <c r="T182" s="30">
        <f t="shared" si="18"/>
        <v>0</v>
      </c>
      <c r="U182" s="107" t="str">
        <f t="array" ref="U182">IF(S182="","",T182/S182)</f>
        <v/>
      </c>
      <c r="V182" s="40"/>
      <c r="W182" s="29"/>
      <c r="X182" s="105"/>
      <c r="Y182" s="29"/>
      <c r="Z182" s="163"/>
      <c r="AA182" s="148"/>
      <c r="AB182" s="29"/>
      <c r="AC182" s="29"/>
      <c r="AD182" s="78"/>
    </row>
    <row r="183" spans="2:30" hidden="1" x14ac:dyDescent="0.3">
      <c r="B183" s="35" t="str">
        <f t="shared" si="16"/>
        <v>X</v>
      </c>
      <c r="C183" s="129"/>
      <c r="D183" s="39"/>
      <c r="E183" s="39"/>
      <c r="F183" s="39"/>
      <c r="G183" s="40"/>
      <c r="H183" s="30" t="str">
        <f t="array" ref="H183">IF(C183="","",SUMIF(MAT!$B$5:$B$9,'Récap général'!C183,MAT!$U$5:$U$9))</f>
        <v/>
      </c>
      <c r="I183" s="29"/>
      <c r="J183" s="29"/>
      <c r="K183" s="29"/>
      <c r="L183" s="29"/>
      <c r="M183" s="29"/>
      <c r="N183" s="29"/>
      <c r="O183" s="29"/>
      <c r="P183" s="29"/>
      <c r="Q183" s="163"/>
      <c r="R183" s="74">
        <f t="shared" si="17"/>
        <v>0</v>
      </c>
      <c r="S183" s="105"/>
      <c r="T183" s="30">
        <f t="shared" si="18"/>
        <v>0</v>
      </c>
      <c r="U183" s="107" t="str">
        <f t="array" ref="U183">IF(S183="","",T183/S183)</f>
        <v/>
      </c>
      <c r="V183" s="40"/>
      <c r="W183" s="29"/>
      <c r="X183" s="105"/>
      <c r="Y183" s="29"/>
      <c r="Z183" s="163"/>
      <c r="AA183" s="148"/>
      <c r="AB183" s="29"/>
      <c r="AC183" s="29"/>
      <c r="AD183" s="78"/>
    </row>
    <row r="184" spans="2:30" hidden="1" x14ac:dyDescent="0.3">
      <c r="B184" s="35" t="str">
        <f t="shared" si="16"/>
        <v>X</v>
      </c>
      <c r="C184" s="129"/>
      <c r="D184" s="39"/>
      <c r="E184" s="39"/>
      <c r="F184" s="39"/>
      <c r="G184" s="40"/>
      <c r="H184" s="30" t="str">
        <f t="array" ref="H184">IF(C184="","",SUMIF(MAT!$B$5:$B$9,'Récap général'!C184,MAT!$U$5:$U$9))</f>
        <v/>
      </c>
      <c r="I184" s="29"/>
      <c r="J184" s="29"/>
      <c r="K184" s="29"/>
      <c r="L184" s="29"/>
      <c r="M184" s="29"/>
      <c r="N184" s="29"/>
      <c r="O184" s="29"/>
      <c r="P184" s="29"/>
      <c r="Q184" s="163"/>
      <c r="R184" s="74">
        <f t="shared" si="17"/>
        <v>0</v>
      </c>
      <c r="S184" s="105"/>
      <c r="T184" s="30">
        <f t="shared" si="18"/>
        <v>0</v>
      </c>
      <c r="U184" s="107" t="str">
        <f t="array" ref="U184">IF(S184="","",T184/S184)</f>
        <v/>
      </c>
      <c r="V184" s="40"/>
      <c r="W184" s="29"/>
      <c r="X184" s="105"/>
      <c r="Y184" s="29"/>
      <c r="Z184" s="163"/>
      <c r="AA184" s="148"/>
      <c r="AB184" s="29"/>
      <c r="AC184" s="29"/>
      <c r="AD184" s="78"/>
    </row>
    <row r="185" spans="2:30" hidden="1" x14ac:dyDescent="0.3">
      <c r="B185" s="35" t="str">
        <f t="shared" si="16"/>
        <v>X</v>
      </c>
      <c r="C185" s="129"/>
      <c r="D185" s="39"/>
      <c r="E185" s="39"/>
      <c r="F185" s="39"/>
      <c r="G185" s="40"/>
      <c r="H185" s="30" t="str">
        <f t="array" ref="H185">IF(C185="","",SUMIF(MAT!$B$5:$B$9,'Récap général'!C185,MAT!$U$5:$U$9))</f>
        <v/>
      </c>
      <c r="I185" s="29"/>
      <c r="J185" s="29"/>
      <c r="K185" s="29"/>
      <c r="L185" s="29"/>
      <c r="M185" s="29"/>
      <c r="N185" s="29"/>
      <c r="O185" s="29"/>
      <c r="P185" s="29"/>
      <c r="Q185" s="163"/>
      <c r="R185" s="74">
        <f t="shared" si="17"/>
        <v>0</v>
      </c>
      <c r="S185" s="105"/>
      <c r="T185" s="30">
        <f t="shared" si="18"/>
        <v>0</v>
      </c>
      <c r="U185" s="107" t="str">
        <f t="array" ref="U185">IF(S185="","",T185/S185)</f>
        <v/>
      </c>
      <c r="V185" s="40"/>
      <c r="W185" s="29"/>
      <c r="X185" s="105"/>
      <c r="Y185" s="29"/>
      <c r="Z185" s="163"/>
      <c r="AA185" s="148"/>
      <c r="AB185" s="29"/>
      <c r="AC185" s="29"/>
      <c r="AD185" s="78"/>
    </row>
    <row r="186" spans="2:30" hidden="1" x14ac:dyDescent="0.3">
      <c r="B186" s="35" t="str">
        <f t="shared" si="16"/>
        <v>X</v>
      </c>
      <c r="C186" s="129"/>
      <c r="D186" s="39"/>
      <c r="E186" s="39"/>
      <c r="F186" s="39"/>
      <c r="G186" s="40"/>
      <c r="H186" s="30" t="str">
        <f t="array" ref="H186">IF(C186="","",SUMIF(MAT!$B$5:$B$9,'Récap général'!C186,MAT!$U$5:$U$9))</f>
        <v/>
      </c>
      <c r="I186" s="29"/>
      <c r="J186" s="29"/>
      <c r="K186" s="29"/>
      <c r="L186" s="29"/>
      <c r="M186" s="29"/>
      <c r="N186" s="29"/>
      <c r="O186" s="29"/>
      <c r="P186" s="29"/>
      <c r="Q186" s="163"/>
      <c r="R186" s="74">
        <f t="shared" si="17"/>
        <v>0</v>
      </c>
      <c r="S186" s="105"/>
      <c r="T186" s="30">
        <f t="shared" si="18"/>
        <v>0</v>
      </c>
      <c r="U186" s="107" t="str">
        <f t="array" ref="U186">IF(S186="","",T186/S186)</f>
        <v/>
      </c>
      <c r="V186" s="40"/>
      <c r="W186" s="29"/>
      <c r="X186" s="105"/>
      <c r="Y186" s="29"/>
      <c r="Z186" s="163"/>
      <c r="AA186" s="148"/>
      <c r="AB186" s="29"/>
      <c r="AC186" s="29"/>
      <c r="AD186" s="78"/>
    </row>
    <row r="187" spans="2:30" hidden="1" x14ac:dyDescent="0.3">
      <c r="B187" s="35" t="str">
        <f t="shared" si="16"/>
        <v>X</v>
      </c>
      <c r="C187" s="129"/>
      <c r="D187" s="39"/>
      <c r="E187" s="39"/>
      <c r="F187" s="39"/>
      <c r="G187" s="40"/>
      <c r="H187" s="30" t="str">
        <f t="array" ref="H187">IF(C187="","",SUMIF(MAT!$B$5:$B$9,'Récap général'!C187,MAT!$U$5:$U$9))</f>
        <v/>
      </c>
      <c r="I187" s="29"/>
      <c r="J187" s="29"/>
      <c r="K187" s="29"/>
      <c r="L187" s="29"/>
      <c r="M187" s="29"/>
      <c r="N187" s="29"/>
      <c r="O187" s="29"/>
      <c r="P187" s="29"/>
      <c r="Q187" s="163"/>
      <c r="R187" s="74">
        <f t="shared" si="17"/>
        <v>0</v>
      </c>
      <c r="S187" s="105"/>
      <c r="T187" s="30">
        <f t="shared" si="18"/>
        <v>0</v>
      </c>
      <c r="U187" s="107" t="str">
        <f t="array" ref="U187">IF(S187="","",T187/S187)</f>
        <v/>
      </c>
      <c r="V187" s="40"/>
      <c r="W187" s="29"/>
      <c r="X187" s="105"/>
      <c r="Y187" s="29"/>
      <c r="Z187" s="163"/>
      <c r="AA187" s="148"/>
      <c r="AB187" s="29"/>
      <c r="AC187" s="29"/>
      <c r="AD187" s="78"/>
    </row>
    <row r="188" spans="2:30" hidden="1" x14ac:dyDescent="0.3">
      <c r="B188" s="35" t="str">
        <f t="shared" si="16"/>
        <v>X</v>
      </c>
      <c r="C188" s="129"/>
      <c r="D188" s="39"/>
      <c r="E188" s="39"/>
      <c r="F188" s="39"/>
      <c r="G188" s="40"/>
      <c r="H188" s="30" t="str">
        <f t="array" ref="H188">IF(C188="","",SUMIF(MAT!$B$5:$B$9,'Récap général'!C188,MAT!$U$5:$U$9))</f>
        <v/>
      </c>
      <c r="I188" s="29"/>
      <c r="J188" s="29"/>
      <c r="K188" s="29"/>
      <c r="L188" s="29"/>
      <c r="M188" s="29"/>
      <c r="N188" s="29"/>
      <c r="O188" s="29"/>
      <c r="P188" s="29"/>
      <c r="Q188" s="163"/>
      <c r="R188" s="74">
        <f t="shared" si="17"/>
        <v>0</v>
      </c>
      <c r="S188" s="105"/>
      <c r="T188" s="30">
        <f t="shared" si="18"/>
        <v>0</v>
      </c>
      <c r="U188" s="107" t="str">
        <f t="array" ref="U188">IF(S188="","",T188/S188)</f>
        <v/>
      </c>
      <c r="V188" s="40"/>
      <c r="W188" s="29"/>
      <c r="X188" s="105"/>
      <c r="Y188" s="29"/>
      <c r="Z188" s="163"/>
      <c r="AA188" s="148"/>
      <c r="AB188" s="29"/>
      <c r="AC188" s="29"/>
      <c r="AD188" s="78"/>
    </row>
    <row r="189" spans="2:30" hidden="1" x14ac:dyDescent="0.3">
      <c r="B189" s="35" t="str">
        <f t="shared" si="16"/>
        <v>X</v>
      </c>
      <c r="C189" s="129"/>
      <c r="D189" s="39"/>
      <c r="E189" s="39"/>
      <c r="F189" s="39"/>
      <c r="G189" s="40"/>
      <c r="H189" s="30" t="str">
        <f t="array" ref="H189">IF(C189="","",SUMIF(MAT!$B$5:$B$9,'Récap général'!C189,MAT!$U$5:$U$9))</f>
        <v/>
      </c>
      <c r="I189" s="29"/>
      <c r="J189" s="29"/>
      <c r="K189" s="29"/>
      <c r="L189" s="29"/>
      <c r="M189" s="29"/>
      <c r="N189" s="29"/>
      <c r="O189" s="29"/>
      <c r="P189" s="29"/>
      <c r="Q189" s="163"/>
      <c r="R189" s="74">
        <f t="shared" si="17"/>
        <v>0</v>
      </c>
      <c r="S189" s="105"/>
      <c r="T189" s="30">
        <f t="shared" si="18"/>
        <v>0</v>
      </c>
      <c r="U189" s="107" t="str">
        <f t="array" ref="U189">IF(S189="","",T189/S189)</f>
        <v/>
      </c>
      <c r="V189" s="40"/>
      <c r="W189" s="29"/>
      <c r="X189" s="105"/>
      <c r="Y189" s="29"/>
      <c r="Z189" s="163"/>
      <c r="AA189" s="148"/>
      <c r="AB189" s="29"/>
      <c r="AC189" s="29"/>
      <c r="AD189" s="78"/>
    </row>
    <row r="190" spans="2:30" hidden="1" x14ac:dyDescent="0.3">
      <c r="B190" s="35" t="str">
        <f t="shared" si="16"/>
        <v>X</v>
      </c>
      <c r="C190" s="129"/>
      <c r="D190" s="39"/>
      <c r="E190" s="39"/>
      <c r="F190" s="39"/>
      <c r="G190" s="40"/>
      <c r="H190" s="30" t="str">
        <f t="array" ref="H190">IF(C190="","",SUMIF(MAT!$B$5:$B$9,'Récap général'!C190,MAT!$U$5:$U$9))</f>
        <v/>
      </c>
      <c r="I190" s="29"/>
      <c r="J190" s="29"/>
      <c r="K190" s="29"/>
      <c r="L190" s="29"/>
      <c r="M190" s="29"/>
      <c r="N190" s="29"/>
      <c r="O190" s="29"/>
      <c r="P190" s="29"/>
      <c r="Q190" s="163"/>
      <c r="R190" s="74">
        <f t="shared" si="17"/>
        <v>0</v>
      </c>
      <c r="S190" s="105"/>
      <c r="T190" s="30">
        <f t="shared" si="18"/>
        <v>0</v>
      </c>
      <c r="U190" s="107" t="str">
        <f t="array" ref="U190">IF(S190="","",T190/S190)</f>
        <v/>
      </c>
      <c r="V190" s="40"/>
      <c r="W190" s="29"/>
      <c r="X190" s="105"/>
      <c r="Y190" s="29"/>
      <c r="Z190" s="163"/>
      <c r="AA190" s="148"/>
      <c r="AB190" s="29"/>
      <c r="AC190" s="29"/>
      <c r="AD190" s="78"/>
    </row>
    <row r="191" spans="2:30" hidden="1" x14ac:dyDescent="0.3">
      <c r="B191" s="35" t="str">
        <f t="shared" si="16"/>
        <v>X</v>
      </c>
      <c r="C191" s="129"/>
      <c r="D191" s="39"/>
      <c r="E191" s="39"/>
      <c r="F191" s="39"/>
      <c r="G191" s="40"/>
      <c r="H191" s="30" t="str">
        <f t="array" ref="H191">IF(C191="","",SUMIF(MAT!$B$5:$B$9,'Récap général'!C191,MAT!$U$5:$U$9))</f>
        <v/>
      </c>
      <c r="I191" s="29"/>
      <c r="J191" s="29"/>
      <c r="K191" s="29"/>
      <c r="L191" s="29"/>
      <c r="M191" s="29"/>
      <c r="N191" s="29"/>
      <c r="O191" s="29"/>
      <c r="P191" s="29"/>
      <c r="Q191" s="163"/>
      <c r="R191" s="74">
        <f t="shared" si="17"/>
        <v>0</v>
      </c>
      <c r="S191" s="105"/>
      <c r="T191" s="30">
        <f t="shared" si="18"/>
        <v>0</v>
      </c>
      <c r="U191" s="107" t="str">
        <f t="array" ref="U191">IF(S191="","",T191/S191)</f>
        <v/>
      </c>
      <c r="V191" s="40"/>
      <c r="W191" s="29"/>
      <c r="X191" s="105"/>
      <c r="Y191" s="29"/>
      <c r="Z191" s="163"/>
      <c r="AA191" s="148"/>
      <c r="AB191" s="29"/>
      <c r="AC191" s="29"/>
      <c r="AD191" s="78"/>
    </row>
    <row r="192" spans="2:30" hidden="1" x14ac:dyDescent="0.3">
      <c r="B192" s="35" t="str">
        <f t="shared" si="16"/>
        <v>X</v>
      </c>
      <c r="C192" s="129"/>
      <c r="D192" s="39"/>
      <c r="E192" s="39"/>
      <c r="F192" s="39"/>
      <c r="G192" s="40"/>
      <c r="H192" s="30" t="str">
        <f t="array" ref="H192">IF(C192="","",SUMIF(MAT!$B$5:$B$9,'Récap général'!C192,MAT!$U$5:$U$9))</f>
        <v/>
      </c>
      <c r="I192" s="29"/>
      <c r="J192" s="29"/>
      <c r="K192" s="29"/>
      <c r="L192" s="29"/>
      <c r="M192" s="29"/>
      <c r="N192" s="29"/>
      <c r="O192" s="29"/>
      <c r="P192" s="29"/>
      <c r="Q192" s="163"/>
      <c r="R192" s="74">
        <f t="shared" si="17"/>
        <v>0</v>
      </c>
      <c r="S192" s="105"/>
      <c r="T192" s="30">
        <f t="shared" si="18"/>
        <v>0</v>
      </c>
      <c r="U192" s="107" t="str">
        <f t="array" ref="U192">IF(S192="","",T192/S192)</f>
        <v/>
      </c>
      <c r="V192" s="40"/>
      <c r="W192" s="29"/>
      <c r="X192" s="105"/>
      <c r="Y192" s="29"/>
      <c r="Z192" s="163"/>
      <c r="AA192" s="148"/>
      <c r="AB192" s="29"/>
      <c r="AC192" s="29"/>
      <c r="AD192" s="78"/>
    </row>
    <row r="193" spans="2:30" hidden="1" x14ac:dyDescent="0.3">
      <c r="B193" s="35" t="str">
        <f t="shared" si="16"/>
        <v>X</v>
      </c>
      <c r="C193" s="129"/>
      <c r="D193" s="39"/>
      <c r="E193" s="39"/>
      <c r="F193" s="39"/>
      <c r="G193" s="40"/>
      <c r="H193" s="30" t="str">
        <f t="array" ref="H193">IF(C193="","",SUMIF(MAT!$B$5:$B$9,'Récap général'!C193,MAT!$U$5:$U$9))</f>
        <v/>
      </c>
      <c r="I193" s="29"/>
      <c r="J193" s="29"/>
      <c r="K193" s="29"/>
      <c r="L193" s="29"/>
      <c r="M193" s="29"/>
      <c r="N193" s="29"/>
      <c r="O193" s="29"/>
      <c r="P193" s="29"/>
      <c r="Q193" s="163"/>
      <c r="R193" s="74">
        <f t="shared" si="17"/>
        <v>0</v>
      </c>
      <c r="S193" s="105"/>
      <c r="T193" s="30">
        <f t="shared" si="18"/>
        <v>0</v>
      </c>
      <c r="U193" s="107" t="str">
        <f t="array" ref="U193">IF(S193="","",T193/S193)</f>
        <v/>
      </c>
      <c r="V193" s="40"/>
      <c r="W193" s="29"/>
      <c r="X193" s="105"/>
      <c r="Y193" s="29"/>
      <c r="Z193" s="163"/>
      <c r="AA193" s="148"/>
      <c r="AB193" s="29"/>
      <c r="AC193" s="29"/>
      <c r="AD193" s="78"/>
    </row>
    <row r="194" spans="2:30" hidden="1" x14ac:dyDescent="0.3">
      <c r="B194" s="35" t="str">
        <f t="shared" si="16"/>
        <v>X</v>
      </c>
      <c r="C194" s="129"/>
      <c r="D194" s="39"/>
      <c r="E194" s="39"/>
      <c r="F194" s="39"/>
      <c r="G194" s="40"/>
      <c r="H194" s="30" t="str">
        <f t="array" ref="H194">IF(C194="","",SUMIF(MAT!$B$5:$B$9,'Récap général'!C194,MAT!$U$5:$U$9))</f>
        <v/>
      </c>
      <c r="I194" s="29"/>
      <c r="J194" s="29"/>
      <c r="K194" s="29"/>
      <c r="L194" s="29"/>
      <c r="M194" s="29"/>
      <c r="N194" s="29"/>
      <c r="O194" s="29"/>
      <c r="P194" s="29"/>
      <c r="Q194" s="163"/>
      <c r="R194" s="74">
        <f t="shared" si="17"/>
        <v>0</v>
      </c>
      <c r="S194" s="105"/>
      <c r="T194" s="30">
        <f t="shared" si="18"/>
        <v>0</v>
      </c>
      <c r="U194" s="107" t="str">
        <f t="array" ref="U194">IF(S194="","",T194/S194)</f>
        <v/>
      </c>
      <c r="V194" s="40"/>
      <c r="W194" s="29"/>
      <c r="X194" s="105"/>
      <c r="Y194" s="29"/>
      <c r="Z194" s="163"/>
      <c r="AA194" s="148"/>
      <c r="AB194" s="29"/>
      <c r="AC194" s="29"/>
      <c r="AD194" s="78"/>
    </row>
    <row r="195" spans="2:30" hidden="1" x14ac:dyDescent="0.3">
      <c r="B195" s="35" t="str">
        <f t="shared" si="16"/>
        <v>X</v>
      </c>
      <c r="C195" s="129"/>
      <c r="D195" s="39"/>
      <c r="E195" s="39"/>
      <c r="F195" s="39"/>
      <c r="G195" s="40"/>
      <c r="H195" s="30" t="str">
        <f t="array" ref="H195">IF(C195="","",SUMIF(MAT!$B$5:$B$9,'Récap général'!C195,MAT!$U$5:$U$9))</f>
        <v/>
      </c>
      <c r="I195" s="29"/>
      <c r="J195" s="29"/>
      <c r="K195" s="29"/>
      <c r="L195" s="29"/>
      <c r="M195" s="29"/>
      <c r="N195" s="29"/>
      <c r="O195" s="29"/>
      <c r="P195" s="29"/>
      <c r="Q195" s="163"/>
      <c r="R195" s="74">
        <f t="shared" si="17"/>
        <v>0</v>
      </c>
      <c r="S195" s="105"/>
      <c r="T195" s="30">
        <f t="shared" si="18"/>
        <v>0</v>
      </c>
      <c r="U195" s="107" t="str">
        <f t="array" ref="U195">IF(S195="","",T195/S195)</f>
        <v/>
      </c>
      <c r="V195" s="40"/>
      <c r="W195" s="29"/>
      <c r="X195" s="105"/>
      <c r="Y195" s="29"/>
      <c r="Z195" s="163"/>
      <c r="AA195" s="148"/>
      <c r="AB195" s="29"/>
      <c r="AC195" s="29"/>
      <c r="AD195" s="78"/>
    </row>
    <row r="196" spans="2:30" hidden="1" x14ac:dyDescent="0.3">
      <c r="B196" s="35" t="str">
        <f t="shared" si="16"/>
        <v>X</v>
      </c>
      <c r="C196" s="129"/>
      <c r="D196" s="39"/>
      <c r="E196" s="39"/>
      <c r="F196" s="39"/>
      <c r="G196" s="40"/>
      <c r="H196" s="30" t="str">
        <f t="array" ref="H196">IF(C196="","",SUMIF(MAT!$B$5:$B$9,'Récap général'!C196,MAT!$U$5:$U$9))</f>
        <v/>
      </c>
      <c r="I196" s="29"/>
      <c r="J196" s="29"/>
      <c r="K196" s="29"/>
      <c r="L196" s="29"/>
      <c r="M196" s="29"/>
      <c r="N196" s="29"/>
      <c r="O196" s="29"/>
      <c r="P196" s="29"/>
      <c r="Q196" s="163"/>
      <c r="R196" s="74">
        <f t="shared" ref="R196:R227" si="19">SUM(C196:Q196)</f>
        <v>0</v>
      </c>
      <c r="S196" s="105"/>
      <c r="T196" s="30">
        <f t="shared" si="18"/>
        <v>0</v>
      </c>
      <c r="U196" s="107" t="str">
        <f t="array" ref="U196">IF(S196="","",T196/S196)</f>
        <v/>
      </c>
      <c r="V196" s="40"/>
      <c r="W196" s="29"/>
      <c r="X196" s="105"/>
      <c r="Y196" s="29"/>
      <c r="Z196" s="163"/>
      <c r="AA196" s="148"/>
      <c r="AB196" s="29"/>
      <c r="AC196" s="29"/>
      <c r="AD196" s="78"/>
    </row>
    <row r="197" spans="2:30" hidden="1" x14ac:dyDescent="0.3">
      <c r="B197" s="35" t="str">
        <f t="shared" si="16"/>
        <v>X</v>
      </c>
      <c r="C197" s="129"/>
      <c r="D197" s="39"/>
      <c r="E197" s="39"/>
      <c r="F197" s="39"/>
      <c r="G197" s="40"/>
      <c r="H197" s="30" t="str">
        <f t="array" ref="H197">IF(C197="","",SUMIF(MAT!$B$5:$B$9,'Récap général'!C197,MAT!$U$5:$U$9))</f>
        <v/>
      </c>
      <c r="I197" s="29"/>
      <c r="J197" s="29"/>
      <c r="K197" s="29"/>
      <c r="L197" s="29"/>
      <c r="M197" s="29"/>
      <c r="N197" s="29"/>
      <c r="O197" s="29"/>
      <c r="P197" s="29"/>
      <c r="Q197" s="163"/>
      <c r="R197" s="74">
        <f t="shared" si="19"/>
        <v>0</v>
      </c>
      <c r="S197" s="105"/>
      <c r="T197" s="30">
        <f t="shared" si="18"/>
        <v>0</v>
      </c>
      <c r="U197" s="107" t="str">
        <f t="array" ref="U197">IF(S197="","",T197/S197)</f>
        <v/>
      </c>
      <c r="V197" s="40"/>
      <c r="W197" s="29"/>
      <c r="X197" s="105"/>
      <c r="Y197" s="29"/>
      <c r="Z197" s="163"/>
      <c r="AA197" s="148"/>
      <c r="AB197" s="29"/>
      <c r="AC197" s="29"/>
      <c r="AD197" s="78"/>
    </row>
    <row r="198" spans="2:30" hidden="1" x14ac:dyDescent="0.3">
      <c r="B198" s="35" t="str">
        <f t="shared" si="16"/>
        <v>X</v>
      </c>
      <c r="C198" s="129"/>
      <c r="D198" s="39"/>
      <c r="E198" s="39"/>
      <c r="F198" s="39"/>
      <c r="G198" s="40"/>
      <c r="H198" s="30" t="str">
        <f t="array" ref="H198">IF(C198="","",SUMIF(MAT!$B$5:$B$9,'Récap général'!C198,MAT!$U$5:$U$9))</f>
        <v/>
      </c>
      <c r="I198" s="29"/>
      <c r="J198" s="29"/>
      <c r="K198" s="29"/>
      <c r="L198" s="29"/>
      <c r="M198" s="29"/>
      <c r="N198" s="29"/>
      <c r="O198" s="29"/>
      <c r="P198" s="29"/>
      <c r="Q198" s="163"/>
      <c r="R198" s="74">
        <f t="shared" si="19"/>
        <v>0</v>
      </c>
      <c r="S198" s="105"/>
      <c r="T198" s="30">
        <f t="shared" si="18"/>
        <v>0</v>
      </c>
      <c r="U198" s="107" t="str">
        <f t="array" ref="U198">IF(S198="","",T198/S198)</f>
        <v/>
      </c>
      <c r="V198" s="40"/>
      <c r="W198" s="29"/>
      <c r="X198" s="105"/>
      <c r="Y198" s="29"/>
      <c r="Z198" s="163"/>
      <c r="AA198" s="148"/>
      <c r="AB198" s="29"/>
      <c r="AC198" s="29"/>
      <c r="AD198" s="78"/>
    </row>
    <row r="199" spans="2:30" hidden="1" x14ac:dyDescent="0.3">
      <c r="B199" s="35" t="str">
        <f t="shared" si="16"/>
        <v>X</v>
      </c>
      <c r="C199" s="129"/>
      <c r="D199" s="39"/>
      <c r="E199" s="39"/>
      <c r="F199" s="39"/>
      <c r="G199" s="40"/>
      <c r="H199" s="30" t="str">
        <f t="array" ref="H199">IF(C199="","",SUMIF(MAT!$B$5:$B$9,'Récap général'!C199,MAT!$U$5:$U$9))</f>
        <v/>
      </c>
      <c r="I199" s="29"/>
      <c r="J199" s="29"/>
      <c r="K199" s="29"/>
      <c r="L199" s="29"/>
      <c r="M199" s="29"/>
      <c r="N199" s="29"/>
      <c r="O199" s="29"/>
      <c r="P199" s="29"/>
      <c r="Q199" s="163"/>
      <c r="R199" s="74">
        <f t="shared" si="19"/>
        <v>0</v>
      </c>
      <c r="S199" s="105"/>
      <c r="T199" s="30">
        <f t="shared" si="18"/>
        <v>0</v>
      </c>
      <c r="U199" s="107" t="str">
        <f t="array" ref="U199">IF(S199="","",T199/S199)</f>
        <v/>
      </c>
      <c r="V199" s="40"/>
      <c r="W199" s="29"/>
      <c r="X199" s="105"/>
      <c r="Y199" s="29"/>
      <c r="Z199" s="163"/>
      <c r="AA199" s="148"/>
      <c r="AB199" s="29"/>
      <c r="AC199" s="29"/>
      <c r="AD199" s="78"/>
    </row>
    <row r="200" spans="2:30" hidden="1" x14ac:dyDescent="0.3">
      <c r="B200" s="35" t="str">
        <f t="shared" si="16"/>
        <v>X</v>
      </c>
      <c r="C200" s="129"/>
      <c r="D200" s="39"/>
      <c r="E200" s="39"/>
      <c r="F200" s="39"/>
      <c r="G200" s="40"/>
      <c r="H200" s="30" t="str">
        <f t="array" ref="H200">IF(C200="","",SUMIF(MAT!$B$5:$B$9,'Récap général'!C200,MAT!$U$5:$U$9))</f>
        <v/>
      </c>
      <c r="I200" s="29"/>
      <c r="J200" s="29"/>
      <c r="K200" s="29"/>
      <c r="L200" s="29"/>
      <c r="M200" s="29"/>
      <c r="N200" s="29"/>
      <c r="O200" s="29"/>
      <c r="P200" s="29"/>
      <c r="Q200" s="163"/>
      <c r="R200" s="74">
        <f t="shared" si="19"/>
        <v>0</v>
      </c>
      <c r="S200" s="105"/>
      <c r="T200" s="30">
        <f t="shared" si="18"/>
        <v>0</v>
      </c>
      <c r="U200" s="107" t="str">
        <f t="array" ref="U200">IF(S200="","",T200/S200)</f>
        <v/>
      </c>
      <c r="V200" s="40"/>
      <c r="W200" s="29"/>
      <c r="X200" s="105"/>
      <c r="Y200" s="29"/>
      <c r="Z200" s="163"/>
      <c r="AA200" s="148"/>
      <c r="AB200" s="29"/>
      <c r="AC200" s="29"/>
      <c r="AD200" s="78"/>
    </row>
    <row r="201" spans="2:30" hidden="1" x14ac:dyDescent="0.3">
      <c r="B201" s="35" t="str">
        <f t="shared" si="16"/>
        <v>X</v>
      </c>
      <c r="C201" s="129"/>
      <c r="D201" s="39"/>
      <c r="E201" s="39"/>
      <c r="F201" s="39"/>
      <c r="G201" s="40"/>
      <c r="H201" s="30" t="str">
        <f t="array" ref="H201">IF(C201="","",SUMIF(MAT!$B$5:$B$9,'Récap général'!C201,MAT!$U$5:$U$9))</f>
        <v/>
      </c>
      <c r="I201" s="29"/>
      <c r="J201" s="29"/>
      <c r="K201" s="29"/>
      <c r="L201" s="29"/>
      <c r="M201" s="29"/>
      <c r="N201" s="29"/>
      <c r="O201" s="29"/>
      <c r="P201" s="29"/>
      <c r="Q201" s="163"/>
      <c r="R201" s="74">
        <f t="shared" si="19"/>
        <v>0</v>
      </c>
      <c r="S201" s="105"/>
      <c r="T201" s="30">
        <f t="shared" si="18"/>
        <v>0</v>
      </c>
      <c r="U201" s="107" t="str">
        <f t="array" ref="U201">IF(S201="","",T201/S201)</f>
        <v/>
      </c>
      <c r="V201" s="40"/>
      <c r="W201" s="29"/>
      <c r="X201" s="105"/>
      <c r="Y201" s="29"/>
      <c r="Z201" s="163"/>
      <c r="AA201" s="148"/>
      <c r="AB201" s="29"/>
      <c r="AC201" s="29"/>
      <c r="AD201" s="78"/>
    </row>
    <row r="202" spans="2:30" hidden="1" x14ac:dyDescent="0.3">
      <c r="B202" s="35" t="str">
        <f t="shared" si="16"/>
        <v>X</v>
      </c>
      <c r="C202" s="129"/>
      <c r="D202" s="39"/>
      <c r="E202" s="39"/>
      <c r="F202" s="39"/>
      <c r="G202" s="40"/>
      <c r="H202" s="30" t="str">
        <f t="array" ref="H202">IF(C202="","",SUMIF(MAT!$B$5:$B$9,'Récap général'!C202,MAT!$U$5:$U$9))</f>
        <v/>
      </c>
      <c r="I202" s="29"/>
      <c r="J202" s="29"/>
      <c r="K202" s="29"/>
      <c r="L202" s="29"/>
      <c r="M202" s="29"/>
      <c r="N202" s="29"/>
      <c r="O202" s="29"/>
      <c r="P202" s="29"/>
      <c r="Q202" s="163"/>
      <c r="R202" s="74">
        <f t="shared" si="19"/>
        <v>0</v>
      </c>
      <c r="S202" s="105"/>
      <c r="T202" s="30">
        <f t="shared" si="18"/>
        <v>0</v>
      </c>
      <c r="U202" s="107" t="str">
        <f t="array" ref="U202">IF(S202="","",T202/S202)</f>
        <v/>
      </c>
      <c r="V202" s="40"/>
      <c r="W202" s="29"/>
      <c r="X202" s="105"/>
      <c r="Y202" s="29"/>
      <c r="Z202" s="163"/>
      <c r="AA202" s="148"/>
      <c r="AB202" s="29"/>
      <c r="AC202" s="29"/>
      <c r="AD202" s="78"/>
    </row>
    <row r="203" spans="2:30" hidden="1" x14ac:dyDescent="0.3">
      <c r="B203" s="35" t="str">
        <f t="shared" si="16"/>
        <v>X</v>
      </c>
      <c r="C203" s="129"/>
      <c r="D203" s="39"/>
      <c r="E203" s="39"/>
      <c r="F203" s="39"/>
      <c r="G203" s="40"/>
      <c r="H203" s="30" t="str">
        <f t="array" ref="H203">IF(C203="","",SUMIF(MAT!$B$5:$B$9,'Récap général'!C203,MAT!$U$5:$U$9))</f>
        <v/>
      </c>
      <c r="I203" s="29"/>
      <c r="J203" s="29"/>
      <c r="K203" s="29"/>
      <c r="L203" s="29"/>
      <c r="M203" s="29"/>
      <c r="N203" s="29"/>
      <c r="O203" s="29"/>
      <c r="P203" s="29"/>
      <c r="Q203" s="163"/>
      <c r="R203" s="74">
        <f t="shared" si="19"/>
        <v>0</v>
      </c>
      <c r="S203" s="105"/>
      <c r="T203" s="30">
        <f t="shared" si="18"/>
        <v>0</v>
      </c>
      <c r="U203" s="107" t="str">
        <f t="array" ref="U203">IF(S203="","",T203/S203)</f>
        <v/>
      </c>
      <c r="V203" s="40"/>
      <c r="W203" s="29"/>
      <c r="X203" s="105"/>
      <c r="Y203" s="29"/>
      <c r="Z203" s="163"/>
      <c r="AA203" s="148"/>
      <c r="AB203" s="29"/>
      <c r="AC203" s="29"/>
      <c r="AD203" s="78"/>
    </row>
    <row r="204" spans="2:30" hidden="1" x14ac:dyDescent="0.3">
      <c r="B204" s="35" t="str">
        <f t="shared" si="16"/>
        <v>X</v>
      </c>
      <c r="C204" s="129"/>
      <c r="D204" s="39"/>
      <c r="E204" s="39"/>
      <c r="F204" s="39"/>
      <c r="G204" s="40"/>
      <c r="H204" s="30" t="str">
        <f t="array" ref="H204">IF(C204="","",SUMIF(MAT!$B$5:$B$9,'Récap général'!C204,MAT!$U$5:$U$9))</f>
        <v/>
      </c>
      <c r="I204" s="29"/>
      <c r="J204" s="29"/>
      <c r="K204" s="29"/>
      <c r="L204" s="29"/>
      <c r="M204" s="29"/>
      <c r="N204" s="29"/>
      <c r="O204" s="29"/>
      <c r="P204" s="29"/>
      <c r="Q204" s="163"/>
      <c r="R204" s="74">
        <f t="shared" si="19"/>
        <v>0</v>
      </c>
      <c r="S204" s="105"/>
      <c r="T204" s="30">
        <f t="shared" si="18"/>
        <v>0</v>
      </c>
      <c r="U204" s="107" t="str">
        <f t="array" ref="U204">IF(S204="","",T204/S204)</f>
        <v/>
      </c>
      <c r="V204" s="40"/>
      <c r="W204" s="29"/>
      <c r="X204" s="105"/>
      <c r="Y204" s="29"/>
      <c r="Z204" s="163"/>
      <c r="AA204" s="148"/>
      <c r="AB204" s="29"/>
      <c r="AC204" s="29"/>
      <c r="AD204" s="78"/>
    </row>
    <row r="205" spans="2:30" hidden="1" x14ac:dyDescent="0.3">
      <c r="B205" s="35" t="str">
        <f t="shared" si="16"/>
        <v>X</v>
      </c>
      <c r="C205" s="129"/>
      <c r="D205" s="39"/>
      <c r="E205" s="39"/>
      <c r="F205" s="39"/>
      <c r="G205" s="40"/>
      <c r="H205" s="30" t="str">
        <f t="array" ref="H205">IF(C205="","",SUMIF(MAT!$B$5:$B$9,'Récap général'!C205,MAT!$U$5:$U$9))</f>
        <v/>
      </c>
      <c r="I205" s="29"/>
      <c r="J205" s="29"/>
      <c r="K205" s="29"/>
      <c r="L205" s="29"/>
      <c r="M205" s="29"/>
      <c r="N205" s="29"/>
      <c r="O205" s="29"/>
      <c r="P205" s="29"/>
      <c r="Q205" s="163"/>
      <c r="R205" s="74">
        <f t="shared" si="19"/>
        <v>0</v>
      </c>
      <c r="S205" s="105"/>
      <c r="T205" s="30">
        <f t="shared" si="18"/>
        <v>0</v>
      </c>
      <c r="U205" s="107" t="str">
        <f t="array" ref="U205">IF(S205="","",T205/S205)</f>
        <v/>
      </c>
      <c r="V205" s="40"/>
      <c r="W205" s="29"/>
      <c r="X205" s="105"/>
      <c r="Y205" s="29"/>
      <c r="Z205" s="163"/>
      <c r="AA205" s="148"/>
      <c r="AB205" s="29"/>
      <c r="AC205" s="29"/>
      <c r="AD205" s="78"/>
    </row>
    <row r="206" spans="2:30" hidden="1" x14ac:dyDescent="0.3">
      <c r="B206" s="35" t="str">
        <f t="shared" si="16"/>
        <v>X</v>
      </c>
      <c r="C206" s="129"/>
      <c r="D206" s="39"/>
      <c r="E206" s="39"/>
      <c r="F206" s="39"/>
      <c r="G206" s="40"/>
      <c r="H206" s="30" t="str">
        <f t="array" ref="H206">IF(C206="","",SUMIF(MAT!$B$5:$B$9,'Récap général'!C206,MAT!$U$5:$U$9))</f>
        <v/>
      </c>
      <c r="I206" s="29"/>
      <c r="J206" s="29"/>
      <c r="K206" s="29"/>
      <c r="L206" s="29"/>
      <c r="M206" s="29"/>
      <c r="N206" s="29"/>
      <c r="O206" s="29"/>
      <c r="P206" s="29"/>
      <c r="Q206" s="163"/>
      <c r="R206" s="74">
        <f t="shared" si="19"/>
        <v>0</v>
      </c>
      <c r="S206" s="105"/>
      <c r="T206" s="30">
        <f t="shared" si="18"/>
        <v>0</v>
      </c>
      <c r="U206" s="107" t="str">
        <f t="array" ref="U206">IF(S206="","",T206/S206)</f>
        <v/>
      </c>
      <c r="V206" s="40"/>
      <c r="W206" s="29"/>
      <c r="X206" s="105"/>
      <c r="Y206" s="29"/>
      <c r="Z206" s="163"/>
      <c r="AA206" s="148"/>
      <c r="AB206" s="29"/>
      <c r="AC206" s="29"/>
      <c r="AD206" s="78"/>
    </row>
    <row r="207" spans="2:30" hidden="1" x14ac:dyDescent="0.3">
      <c r="B207" s="35" t="str">
        <f t="shared" si="16"/>
        <v>X</v>
      </c>
      <c r="C207" s="129"/>
      <c r="D207" s="39"/>
      <c r="E207" s="39"/>
      <c r="F207" s="39"/>
      <c r="G207" s="40"/>
      <c r="H207" s="30" t="str">
        <f t="array" ref="H207">IF(C207="","",SUMIF(MAT!$B$5:$B$9,'Récap général'!C207,MAT!$U$5:$U$9))</f>
        <v/>
      </c>
      <c r="I207" s="29"/>
      <c r="J207" s="29"/>
      <c r="K207" s="29"/>
      <c r="L207" s="29"/>
      <c r="M207" s="29"/>
      <c r="N207" s="29"/>
      <c r="O207" s="29"/>
      <c r="P207" s="29"/>
      <c r="Q207" s="163"/>
      <c r="R207" s="74">
        <f t="shared" si="19"/>
        <v>0</v>
      </c>
      <c r="S207" s="105"/>
      <c r="T207" s="30">
        <f t="shared" si="18"/>
        <v>0</v>
      </c>
      <c r="U207" s="107" t="str">
        <f t="array" ref="U207">IF(S207="","",T207/S207)</f>
        <v/>
      </c>
      <c r="V207" s="40"/>
      <c r="W207" s="29"/>
      <c r="X207" s="105"/>
      <c r="Y207" s="29"/>
      <c r="Z207" s="163"/>
      <c r="AA207" s="148"/>
      <c r="AB207" s="29"/>
      <c r="AC207" s="29"/>
      <c r="AD207" s="78"/>
    </row>
    <row r="208" spans="2:30" hidden="1" x14ac:dyDescent="0.3">
      <c r="B208" s="35" t="str">
        <f t="shared" si="16"/>
        <v>X</v>
      </c>
      <c r="C208" s="129"/>
      <c r="D208" s="39"/>
      <c r="E208" s="39"/>
      <c r="F208" s="39"/>
      <c r="G208" s="40"/>
      <c r="H208" s="30" t="str">
        <f t="array" ref="H208">IF(C208="","",SUMIF(MAT!$B$5:$B$9,'Récap général'!C208,MAT!$U$5:$U$9))</f>
        <v/>
      </c>
      <c r="I208" s="29"/>
      <c r="J208" s="29"/>
      <c r="K208" s="29"/>
      <c r="L208" s="29"/>
      <c r="M208" s="29"/>
      <c r="N208" s="29"/>
      <c r="O208" s="29"/>
      <c r="P208" s="29"/>
      <c r="Q208" s="163"/>
      <c r="R208" s="74">
        <f t="shared" si="19"/>
        <v>0</v>
      </c>
      <c r="S208" s="105"/>
      <c r="T208" s="30">
        <f t="shared" si="18"/>
        <v>0</v>
      </c>
      <c r="U208" s="107" t="str">
        <f t="array" ref="U208">IF(S208="","",T208/S208)</f>
        <v/>
      </c>
      <c r="V208" s="40"/>
      <c r="W208" s="29"/>
      <c r="X208" s="105"/>
      <c r="Y208" s="29"/>
      <c r="Z208" s="163"/>
      <c r="AA208" s="148"/>
      <c r="AB208" s="29"/>
      <c r="AC208" s="29"/>
      <c r="AD208" s="78"/>
    </row>
    <row r="209" spans="2:30" hidden="1" x14ac:dyDescent="0.3">
      <c r="B209" s="35" t="str">
        <f t="shared" si="16"/>
        <v>X</v>
      </c>
      <c r="C209" s="129"/>
      <c r="D209" s="39"/>
      <c r="E209" s="39"/>
      <c r="F209" s="39"/>
      <c r="G209" s="40"/>
      <c r="H209" s="30" t="str">
        <f t="array" ref="H209">IF(C209="","",SUMIF(MAT!$B$5:$B$9,'Récap général'!C209,MAT!$U$5:$U$9))</f>
        <v/>
      </c>
      <c r="I209" s="29"/>
      <c r="J209" s="29"/>
      <c r="K209" s="29"/>
      <c r="L209" s="29"/>
      <c r="M209" s="29"/>
      <c r="N209" s="29"/>
      <c r="O209" s="29"/>
      <c r="P209" s="29"/>
      <c r="Q209" s="163"/>
      <c r="R209" s="74">
        <f t="shared" si="19"/>
        <v>0</v>
      </c>
      <c r="S209" s="105"/>
      <c r="T209" s="30">
        <f t="shared" si="18"/>
        <v>0</v>
      </c>
      <c r="U209" s="107" t="str">
        <f t="array" ref="U209">IF(S209="","",T209/S209)</f>
        <v/>
      </c>
      <c r="V209" s="40"/>
      <c r="W209" s="29"/>
      <c r="X209" s="105"/>
      <c r="Y209" s="29"/>
      <c r="Z209" s="163"/>
      <c r="AA209" s="148"/>
      <c r="AB209" s="29"/>
      <c r="AC209" s="29"/>
      <c r="AD209" s="78"/>
    </row>
    <row r="210" spans="2:30" hidden="1" x14ac:dyDescent="0.3">
      <c r="B210" s="35" t="str">
        <f t="shared" si="16"/>
        <v>X</v>
      </c>
      <c r="C210" s="129"/>
      <c r="D210" s="39"/>
      <c r="E210" s="39"/>
      <c r="F210" s="39"/>
      <c r="G210" s="40"/>
      <c r="H210" s="30" t="str">
        <f t="array" ref="H210">IF(C210="","",SUMIF(MAT!$B$5:$B$9,'Récap général'!C210,MAT!$U$5:$U$9))</f>
        <v/>
      </c>
      <c r="I210" s="29"/>
      <c r="J210" s="29"/>
      <c r="K210" s="29"/>
      <c r="L210" s="29"/>
      <c r="M210" s="29"/>
      <c r="N210" s="29"/>
      <c r="O210" s="29"/>
      <c r="P210" s="29"/>
      <c r="Q210" s="163"/>
      <c r="R210" s="74">
        <f t="shared" si="19"/>
        <v>0</v>
      </c>
      <c r="S210" s="105"/>
      <c r="T210" s="30">
        <f t="shared" si="18"/>
        <v>0</v>
      </c>
      <c r="U210" s="107" t="str">
        <f t="array" ref="U210">IF(S210="","",T210/S210)</f>
        <v/>
      </c>
      <c r="V210" s="40"/>
      <c r="W210" s="29"/>
      <c r="X210" s="105"/>
      <c r="Y210" s="29"/>
      <c r="Z210" s="163"/>
      <c r="AA210" s="148"/>
      <c r="AB210" s="29"/>
      <c r="AC210" s="29"/>
      <c r="AD210" s="78"/>
    </row>
    <row r="211" spans="2:30" hidden="1" x14ac:dyDescent="0.3">
      <c r="B211" s="35" t="str">
        <f t="shared" si="16"/>
        <v>X</v>
      </c>
      <c r="C211" s="129"/>
      <c r="D211" s="39"/>
      <c r="E211" s="39"/>
      <c r="F211" s="39"/>
      <c r="G211" s="40"/>
      <c r="H211" s="30" t="str">
        <f t="array" ref="H211">IF(C211="","",SUMIF(MAT!$B$5:$B$9,'Récap général'!C211,MAT!$U$5:$U$9))</f>
        <v/>
      </c>
      <c r="I211" s="29"/>
      <c r="J211" s="29"/>
      <c r="K211" s="29"/>
      <c r="L211" s="29"/>
      <c r="M211" s="29"/>
      <c r="N211" s="29"/>
      <c r="O211" s="29"/>
      <c r="P211" s="29"/>
      <c r="Q211" s="163"/>
      <c r="R211" s="74">
        <f t="shared" si="19"/>
        <v>0</v>
      </c>
      <c r="S211" s="105"/>
      <c r="T211" s="30">
        <f t="shared" si="18"/>
        <v>0</v>
      </c>
      <c r="U211" s="107" t="str">
        <f t="array" ref="U211">IF(S211="","",T211/S211)</f>
        <v/>
      </c>
      <c r="V211" s="40"/>
      <c r="W211" s="29"/>
      <c r="X211" s="105"/>
      <c r="Y211" s="29"/>
      <c r="Z211" s="163"/>
      <c r="AA211" s="148"/>
      <c r="AB211" s="29"/>
      <c r="AC211" s="29"/>
      <c r="AD211" s="78"/>
    </row>
    <row r="212" spans="2:30" hidden="1" x14ac:dyDescent="0.3">
      <c r="B212" s="35" t="str">
        <f t="shared" si="16"/>
        <v>X</v>
      </c>
      <c r="C212" s="129"/>
      <c r="D212" s="39"/>
      <c r="E212" s="39"/>
      <c r="F212" s="39"/>
      <c r="G212" s="40"/>
      <c r="H212" s="30" t="str">
        <f t="array" ref="H212">IF(C212="","",SUMIF(MAT!$B$5:$B$9,'Récap général'!C212,MAT!$U$5:$U$9))</f>
        <v/>
      </c>
      <c r="I212" s="29"/>
      <c r="J212" s="29"/>
      <c r="K212" s="29"/>
      <c r="L212" s="29"/>
      <c r="M212" s="29"/>
      <c r="N212" s="29"/>
      <c r="O212" s="29"/>
      <c r="P212" s="29"/>
      <c r="Q212" s="163"/>
      <c r="R212" s="74">
        <f t="shared" si="19"/>
        <v>0</v>
      </c>
      <c r="S212" s="105"/>
      <c r="T212" s="30">
        <f t="shared" si="18"/>
        <v>0</v>
      </c>
      <c r="U212" s="107" t="str">
        <f t="array" ref="U212">IF(S212="","",T212/S212)</f>
        <v/>
      </c>
      <c r="V212" s="40"/>
      <c r="W212" s="29"/>
      <c r="X212" s="105"/>
      <c r="Y212" s="29"/>
      <c r="Z212" s="163"/>
      <c r="AA212" s="148"/>
      <c r="AB212" s="29"/>
      <c r="AC212" s="29"/>
      <c r="AD212" s="78"/>
    </row>
    <row r="213" spans="2:30" hidden="1" x14ac:dyDescent="0.3">
      <c r="B213" s="35" t="str">
        <f t="shared" si="16"/>
        <v>X</v>
      </c>
      <c r="C213" s="129"/>
      <c r="D213" s="39"/>
      <c r="E213" s="39"/>
      <c r="F213" s="39"/>
      <c r="G213" s="40"/>
      <c r="H213" s="30" t="str">
        <f t="array" ref="H213">IF(C213="","",SUMIF(MAT!$B$5:$B$9,'Récap général'!C213,MAT!$U$5:$U$9))</f>
        <v/>
      </c>
      <c r="I213" s="29"/>
      <c r="J213" s="29"/>
      <c r="K213" s="29"/>
      <c r="L213" s="29"/>
      <c r="M213" s="29"/>
      <c r="N213" s="29"/>
      <c r="O213" s="29"/>
      <c r="P213" s="29"/>
      <c r="Q213" s="163"/>
      <c r="R213" s="74">
        <f t="shared" si="19"/>
        <v>0</v>
      </c>
      <c r="S213" s="105"/>
      <c r="T213" s="30">
        <f t="shared" si="18"/>
        <v>0</v>
      </c>
      <c r="U213" s="107" t="str">
        <f t="array" ref="U213">IF(S213="","",T213/S213)</f>
        <v/>
      </c>
      <c r="V213" s="40"/>
      <c r="W213" s="29"/>
      <c r="X213" s="105"/>
      <c r="Y213" s="29"/>
      <c r="Z213" s="163"/>
      <c r="AA213" s="148"/>
      <c r="AB213" s="29"/>
      <c r="AC213" s="29"/>
      <c r="AD213" s="78"/>
    </row>
    <row r="214" spans="2:30" hidden="1" x14ac:dyDescent="0.3">
      <c r="B214" s="35" t="str">
        <f t="shared" si="16"/>
        <v>X</v>
      </c>
      <c r="C214" s="129"/>
      <c r="D214" s="39"/>
      <c r="E214" s="39"/>
      <c r="F214" s="39"/>
      <c r="G214" s="40"/>
      <c r="H214" s="30" t="str">
        <f t="array" ref="H214">IF(C214="","",SUMIF(MAT!$B$5:$B$9,'Récap général'!C214,MAT!$U$5:$U$9))</f>
        <v/>
      </c>
      <c r="I214" s="29"/>
      <c r="J214" s="29"/>
      <c r="K214" s="29"/>
      <c r="L214" s="29"/>
      <c r="M214" s="29"/>
      <c r="N214" s="29"/>
      <c r="O214" s="29"/>
      <c r="P214" s="29"/>
      <c r="Q214" s="163"/>
      <c r="R214" s="74">
        <f t="shared" si="19"/>
        <v>0</v>
      </c>
      <c r="S214" s="105"/>
      <c r="T214" s="30">
        <f t="shared" si="18"/>
        <v>0</v>
      </c>
      <c r="U214" s="107" t="str">
        <f t="array" ref="U214">IF(S214="","",T214/S214)</f>
        <v/>
      </c>
      <c r="V214" s="40"/>
      <c r="W214" s="29"/>
      <c r="X214" s="105"/>
      <c r="Y214" s="29"/>
      <c r="Z214" s="163"/>
      <c r="AA214" s="148"/>
      <c r="AB214" s="29"/>
      <c r="AC214" s="29"/>
      <c r="AD214" s="78"/>
    </row>
    <row r="215" spans="2:30" hidden="1" x14ac:dyDescent="0.3">
      <c r="B215" s="35" t="str">
        <f t="shared" si="16"/>
        <v>X</v>
      </c>
      <c r="C215" s="129"/>
      <c r="D215" s="39"/>
      <c r="E215" s="39"/>
      <c r="F215" s="39"/>
      <c r="G215" s="40"/>
      <c r="H215" s="30" t="str">
        <f t="array" ref="H215">IF(C215="","",SUMIF(MAT!$B$5:$B$9,'Récap général'!C215,MAT!$U$5:$U$9))</f>
        <v/>
      </c>
      <c r="I215" s="29"/>
      <c r="J215" s="29"/>
      <c r="K215" s="29"/>
      <c r="L215" s="29"/>
      <c r="M215" s="29"/>
      <c r="N215" s="29"/>
      <c r="O215" s="29"/>
      <c r="P215" s="29"/>
      <c r="Q215" s="163"/>
      <c r="R215" s="74">
        <f t="shared" si="19"/>
        <v>0</v>
      </c>
      <c r="S215" s="105"/>
      <c r="T215" s="30">
        <f t="shared" si="18"/>
        <v>0</v>
      </c>
      <c r="U215" s="107" t="str">
        <f t="array" ref="U215">IF(S215="","",T215/S215)</f>
        <v/>
      </c>
      <c r="V215" s="40"/>
      <c r="W215" s="29"/>
      <c r="X215" s="105"/>
      <c r="Y215" s="29"/>
      <c r="Z215" s="163"/>
      <c r="AA215" s="148"/>
      <c r="AB215" s="29"/>
      <c r="AC215" s="29"/>
      <c r="AD215" s="78"/>
    </row>
    <row r="216" spans="2:30" hidden="1" x14ac:dyDescent="0.3">
      <c r="B216" s="35" t="str">
        <f t="shared" si="16"/>
        <v>X</v>
      </c>
      <c r="C216" s="129"/>
      <c r="D216" s="39"/>
      <c r="E216" s="39"/>
      <c r="F216" s="39"/>
      <c r="G216" s="40"/>
      <c r="H216" s="30" t="str">
        <f t="array" ref="H216">IF(C216="","",SUMIF(MAT!$B$5:$B$9,'Récap général'!C216,MAT!$U$5:$U$9))</f>
        <v/>
      </c>
      <c r="I216" s="29"/>
      <c r="J216" s="29"/>
      <c r="K216" s="29"/>
      <c r="L216" s="29"/>
      <c r="M216" s="29"/>
      <c r="N216" s="29"/>
      <c r="O216" s="29"/>
      <c r="P216" s="29"/>
      <c r="Q216" s="163"/>
      <c r="R216" s="74">
        <f t="shared" si="19"/>
        <v>0</v>
      </c>
      <c r="S216" s="105"/>
      <c r="T216" s="30">
        <f t="shared" si="18"/>
        <v>0</v>
      </c>
      <c r="U216" s="107" t="str">
        <f t="array" ref="U216">IF(S216="","",T216/S216)</f>
        <v/>
      </c>
      <c r="V216" s="40"/>
      <c r="W216" s="29"/>
      <c r="X216" s="105"/>
      <c r="Y216" s="29"/>
      <c r="Z216" s="163"/>
      <c r="AA216" s="148"/>
      <c r="AB216" s="29"/>
      <c r="AC216" s="29"/>
      <c r="AD216" s="78"/>
    </row>
    <row r="217" spans="2:30" hidden="1" x14ac:dyDescent="0.3">
      <c r="B217" s="35" t="str">
        <f t="shared" si="16"/>
        <v>X</v>
      </c>
      <c r="C217" s="129"/>
      <c r="D217" s="39"/>
      <c r="E217" s="39"/>
      <c r="F217" s="39"/>
      <c r="G217" s="40"/>
      <c r="H217" s="30" t="str">
        <f t="array" ref="H217">IF(C217="","",SUMIF(MAT!$B$5:$B$9,'Récap général'!C217,MAT!$U$5:$U$9))</f>
        <v/>
      </c>
      <c r="I217" s="29"/>
      <c r="J217" s="29"/>
      <c r="K217" s="29"/>
      <c r="L217" s="29"/>
      <c r="M217" s="29"/>
      <c r="N217" s="29"/>
      <c r="O217" s="29"/>
      <c r="P217" s="29"/>
      <c r="Q217" s="163"/>
      <c r="R217" s="74">
        <f t="shared" si="19"/>
        <v>0</v>
      </c>
      <c r="S217" s="105"/>
      <c r="T217" s="30">
        <f t="shared" si="18"/>
        <v>0</v>
      </c>
      <c r="U217" s="107" t="str">
        <f t="array" ref="U217">IF(S217="","",T217/S217)</f>
        <v/>
      </c>
      <c r="V217" s="40"/>
      <c r="W217" s="29"/>
      <c r="X217" s="105"/>
      <c r="Y217" s="29"/>
      <c r="Z217" s="163"/>
      <c r="AA217" s="148"/>
      <c r="AB217" s="29"/>
      <c r="AC217" s="29"/>
      <c r="AD217" s="78"/>
    </row>
    <row r="218" spans="2:30" hidden="1" x14ac:dyDescent="0.3">
      <c r="B218" s="35" t="str">
        <f t="shared" si="16"/>
        <v>X</v>
      </c>
      <c r="C218" s="129"/>
      <c r="D218" s="39"/>
      <c r="E218" s="39"/>
      <c r="F218" s="39"/>
      <c r="G218" s="40"/>
      <c r="H218" s="30" t="str">
        <f t="array" ref="H218">IF(C218="","",SUMIF(MAT!$B$5:$B$9,'Récap général'!C218,MAT!$U$5:$U$9))</f>
        <v/>
      </c>
      <c r="I218" s="29"/>
      <c r="J218" s="29"/>
      <c r="K218" s="29"/>
      <c r="L218" s="29"/>
      <c r="M218" s="29"/>
      <c r="N218" s="29"/>
      <c r="O218" s="29"/>
      <c r="P218" s="29"/>
      <c r="Q218" s="163"/>
      <c r="R218" s="74">
        <f t="shared" si="19"/>
        <v>0</v>
      </c>
      <c r="S218" s="105"/>
      <c r="T218" s="30">
        <f t="shared" si="18"/>
        <v>0</v>
      </c>
      <c r="U218" s="107" t="str">
        <f t="array" ref="U218">IF(S218="","",T218/S218)</f>
        <v/>
      </c>
      <c r="V218" s="40"/>
      <c r="W218" s="29"/>
      <c r="X218" s="105"/>
      <c r="Y218" s="29"/>
      <c r="Z218" s="163"/>
      <c r="AA218" s="148"/>
      <c r="AB218" s="29"/>
      <c r="AC218" s="29"/>
      <c r="AD218" s="78"/>
    </row>
    <row r="219" spans="2:30" hidden="1" x14ac:dyDescent="0.3">
      <c r="B219" s="35" t="str">
        <f t="shared" si="16"/>
        <v>X</v>
      </c>
      <c r="C219" s="129"/>
      <c r="D219" s="39"/>
      <c r="E219" s="39"/>
      <c r="F219" s="39"/>
      <c r="G219" s="40"/>
      <c r="H219" s="30" t="str">
        <f t="array" ref="H219">IF(C219="","",SUMIF(MAT!$B$5:$B$9,'Récap général'!C219,MAT!$U$5:$U$9))</f>
        <v/>
      </c>
      <c r="I219" s="29"/>
      <c r="J219" s="29"/>
      <c r="K219" s="29"/>
      <c r="L219" s="29"/>
      <c r="M219" s="29"/>
      <c r="N219" s="29"/>
      <c r="O219" s="29"/>
      <c r="P219" s="29"/>
      <c r="Q219" s="163"/>
      <c r="R219" s="74">
        <f t="shared" si="19"/>
        <v>0</v>
      </c>
      <c r="S219" s="105"/>
      <c r="T219" s="30">
        <f t="shared" si="18"/>
        <v>0</v>
      </c>
      <c r="U219" s="107" t="str">
        <f t="array" ref="U219">IF(S219="","",T219/S219)</f>
        <v/>
      </c>
      <c r="V219" s="40"/>
      <c r="W219" s="29"/>
      <c r="X219" s="105"/>
      <c r="Y219" s="29"/>
      <c r="Z219" s="163"/>
      <c r="AA219" s="148"/>
      <c r="AB219" s="29"/>
      <c r="AC219" s="29"/>
      <c r="AD219" s="78"/>
    </row>
    <row r="220" spans="2:30" hidden="1" x14ac:dyDescent="0.3">
      <c r="B220" s="35" t="str">
        <f t="shared" si="16"/>
        <v>X</v>
      </c>
      <c r="C220" s="129"/>
      <c r="D220" s="39"/>
      <c r="E220" s="39"/>
      <c r="F220" s="39"/>
      <c r="G220" s="40"/>
      <c r="H220" s="30" t="str">
        <f t="array" ref="H220">IF(C220="","",SUMIF(MAT!$B$5:$B$9,'Récap général'!C220,MAT!$U$5:$U$9))</f>
        <v/>
      </c>
      <c r="I220" s="29"/>
      <c r="J220" s="29"/>
      <c r="K220" s="29"/>
      <c r="L220" s="29"/>
      <c r="M220" s="29"/>
      <c r="N220" s="29"/>
      <c r="O220" s="29"/>
      <c r="P220" s="29"/>
      <c r="Q220" s="163"/>
      <c r="R220" s="74">
        <f t="shared" si="19"/>
        <v>0</v>
      </c>
      <c r="S220" s="105"/>
      <c r="T220" s="30">
        <f t="shared" si="18"/>
        <v>0</v>
      </c>
      <c r="U220" s="107" t="str">
        <f t="array" ref="U220">IF(S220="","",T220/S220)</f>
        <v/>
      </c>
      <c r="V220" s="40"/>
      <c r="W220" s="29"/>
      <c r="X220" s="105"/>
      <c r="Y220" s="29"/>
      <c r="Z220" s="163"/>
      <c r="AA220" s="148"/>
      <c r="AB220" s="29"/>
      <c r="AC220" s="29"/>
      <c r="AD220" s="78"/>
    </row>
    <row r="221" spans="2:30" hidden="1" x14ac:dyDescent="0.3">
      <c r="B221" s="35" t="str">
        <f t="shared" si="16"/>
        <v>X</v>
      </c>
      <c r="C221" s="129"/>
      <c r="D221" s="39"/>
      <c r="E221" s="39"/>
      <c r="F221" s="39"/>
      <c r="G221" s="40"/>
      <c r="H221" s="30" t="str">
        <f t="array" ref="H221">IF(C221="","",SUMIF(MAT!$B$5:$B$9,'Récap général'!C221,MAT!$U$5:$U$9))</f>
        <v/>
      </c>
      <c r="I221" s="29"/>
      <c r="J221" s="29"/>
      <c r="K221" s="29"/>
      <c r="L221" s="29"/>
      <c r="M221" s="29"/>
      <c r="N221" s="29"/>
      <c r="O221" s="29"/>
      <c r="P221" s="29"/>
      <c r="Q221" s="163"/>
      <c r="R221" s="74">
        <f t="shared" si="19"/>
        <v>0</v>
      </c>
      <c r="S221" s="105"/>
      <c r="T221" s="30">
        <f t="shared" si="18"/>
        <v>0</v>
      </c>
      <c r="U221" s="107" t="str">
        <f t="array" ref="U221">IF(S221="","",T221/S221)</f>
        <v/>
      </c>
      <c r="V221" s="40"/>
      <c r="W221" s="29"/>
      <c r="X221" s="105"/>
      <c r="Y221" s="29"/>
      <c r="Z221" s="163"/>
      <c r="AA221" s="148"/>
      <c r="AB221" s="29"/>
      <c r="AC221" s="29"/>
      <c r="AD221" s="78"/>
    </row>
    <row r="222" spans="2:30" hidden="1" x14ac:dyDescent="0.3">
      <c r="B222" s="35" t="str">
        <f t="shared" si="16"/>
        <v>X</v>
      </c>
      <c r="C222" s="129"/>
      <c r="D222" s="39"/>
      <c r="E222" s="39"/>
      <c r="F222" s="39"/>
      <c r="G222" s="40"/>
      <c r="H222" s="30" t="str">
        <f t="array" ref="H222">IF(C222="","",SUMIF(MAT!$B$5:$B$9,'Récap général'!C222,MAT!$U$5:$U$9))</f>
        <v/>
      </c>
      <c r="I222" s="29"/>
      <c r="J222" s="29"/>
      <c r="K222" s="29"/>
      <c r="L222" s="29"/>
      <c r="M222" s="29"/>
      <c r="N222" s="29"/>
      <c r="O222" s="29"/>
      <c r="P222" s="29"/>
      <c r="Q222" s="163"/>
      <c r="R222" s="74">
        <f t="shared" si="19"/>
        <v>0</v>
      </c>
      <c r="S222" s="105"/>
      <c r="T222" s="30">
        <f t="shared" si="18"/>
        <v>0</v>
      </c>
      <c r="U222" s="107" t="str">
        <f t="array" ref="U222">IF(S222="","",T222/S222)</f>
        <v/>
      </c>
      <c r="V222" s="40"/>
      <c r="W222" s="29"/>
      <c r="X222" s="105"/>
      <c r="Y222" s="29"/>
      <c r="Z222" s="163"/>
      <c r="AA222" s="148"/>
      <c r="AB222" s="29"/>
      <c r="AC222" s="29"/>
      <c r="AD222" s="78"/>
    </row>
    <row r="223" spans="2:30" hidden="1" x14ac:dyDescent="0.3">
      <c r="B223" s="35" t="str">
        <f t="shared" si="16"/>
        <v>X</v>
      </c>
      <c r="C223" s="129"/>
      <c r="D223" s="39"/>
      <c r="E223" s="39"/>
      <c r="F223" s="39"/>
      <c r="G223" s="40"/>
      <c r="H223" s="30" t="str">
        <f t="array" ref="H223">IF(C223="","",SUMIF(MAT!$B$5:$B$9,'Récap général'!C223,MAT!$U$5:$U$9))</f>
        <v/>
      </c>
      <c r="I223" s="29"/>
      <c r="J223" s="29"/>
      <c r="K223" s="29"/>
      <c r="L223" s="29"/>
      <c r="M223" s="29"/>
      <c r="N223" s="29"/>
      <c r="O223" s="29"/>
      <c r="P223" s="29"/>
      <c r="Q223" s="163"/>
      <c r="R223" s="74">
        <f t="shared" si="19"/>
        <v>0</v>
      </c>
      <c r="S223" s="105"/>
      <c r="T223" s="30">
        <f t="shared" si="18"/>
        <v>0</v>
      </c>
      <c r="U223" s="107" t="str">
        <f t="array" ref="U223">IF(S223="","",T223/S223)</f>
        <v/>
      </c>
      <c r="V223" s="40"/>
      <c r="W223" s="29"/>
      <c r="X223" s="105"/>
      <c r="Y223" s="29"/>
      <c r="Z223" s="163"/>
      <c r="AA223" s="148"/>
      <c r="AB223" s="29"/>
      <c r="AC223" s="29"/>
      <c r="AD223" s="78"/>
    </row>
    <row r="224" spans="2:30" hidden="1" x14ac:dyDescent="0.3">
      <c r="B224" s="35" t="str">
        <f t="shared" si="16"/>
        <v>X</v>
      </c>
      <c r="C224" s="129"/>
      <c r="D224" s="39"/>
      <c r="E224" s="39"/>
      <c r="F224" s="39"/>
      <c r="G224" s="40"/>
      <c r="H224" s="30" t="str">
        <f t="array" ref="H224">IF(C224="","",SUMIF(MAT!$B$5:$B$9,'Récap général'!C224,MAT!$U$5:$U$9))</f>
        <v/>
      </c>
      <c r="I224" s="29"/>
      <c r="J224" s="29"/>
      <c r="K224" s="29"/>
      <c r="L224" s="29"/>
      <c r="M224" s="29"/>
      <c r="N224" s="29"/>
      <c r="O224" s="29"/>
      <c r="P224" s="29"/>
      <c r="Q224" s="163"/>
      <c r="R224" s="74">
        <f t="shared" si="19"/>
        <v>0</v>
      </c>
      <c r="S224" s="105"/>
      <c r="T224" s="30">
        <f t="shared" si="18"/>
        <v>0</v>
      </c>
      <c r="U224" s="107" t="str">
        <f t="array" ref="U224">IF(S224="","",T224/S224)</f>
        <v/>
      </c>
      <c r="V224" s="40"/>
      <c r="W224" s="29"/>
      <c r="X224" s="105"/>
      <c r="Y224" s="29"/>
      <c r="Z224" s="163"/>
      <c r="AA224" s="148"/>
      <c r="AB224" s="29"/>
      <c r="AC224" s="29"/>
      <c r="AD224" s="78"/>
    </row>
    <row r="225" spans="2:30" hidden="1" x14ac:dyDescent="0.3">
      <c r="B225" s="35" t="str">
        <f t="shared" si="16"/>
        <v>X</v>
      </c>
      <c r="C225" s="129"/>
      <c r="D225" s="39"/>
      <c r="E225" s="39"/>
      <c r="F225" s="39"/>
      <c r="G225" s="40"/>
      <c r="H225" s="30" t="str">
        <f t="array" ref="H225">IF(C225="","",SUMIF(MAT!$B$5:$B$9,'Récap général'!C225,MAT!$U$5:$U$9))</f>
        <v/>
      </c>
      <c r="I225" s="29"/>
      <c r="J225" s="29"/>
      <c r="K225" s="29"/>
      <c r="L225" s="29"/>
      <c r="M225" s="29"/>
      <c r="N225" s="29"/>
      <c r="O225" s="29"/>
      <c r="P225" s="29"/>
      <c r="Q225" s="163"/>
      <c r="R225" s="74">
        <f t="shared" si="19"/>
        <v>0</v>
      </c>
      <c r="S225" s="105"/>
      <c r="T225" s="30">
        <f t="shared" si="18"/>
        <v>0</v>
      </c>
      <c r="U225" s="107" t="str">
        <f t="array" ref="U225">IF(S225="","",T225/S225)</f>
        <v/>
      </c>
      <c r="V225" s="40"/>
      <c r="W225" s="29"/>
      <c r="X225" s="105"/>
      <c r="Y225" s="29"/>
      <c r="Z225" s="163"/>
      <c r="AA225" s="148"/>
      <c r="AB225" s="29"/>
      <c r="AC225" s="29"/>
      <c r="AD225" s="78"/>
    </row>
    <row r="226" spans="2:30" hidden="1" x14ac:dyDescent="0.3">
      <c r="B226" s="35" t="str">
        <f t="shared" si="16"/>
        <v>X</v>
      </c>
      <c r="C226" s="129"/>
      <c r="D226" s="39"/>
      <c r="E226" s="39"/>
      <c r="F226" s="39"/>
      <c r="G226" s="40"/>
      <c r="H226" s="30" t="str">
        <f t="array" ref="H226">IF(C226="","",SUMIF(MAT!$B$5:$B$9,'Récap général'!C226,MAT!$U$5:$U$9))</f>
        <v/>
      </c>
      <c r="I226" s="29"/>
      <c r="J226" s="29"/>
      <c r="K226" s="29"/>
      <c r="L226" s="29"/>
      <c r="M226" s="29"/>
      <c r="N226" s="29"/>
      <c r="O226" s="29"/>
      <c r="P226" s="29"/>
      <c r="Q226" s="163"/>
      <c r="R226" s="74">
        <f t="shared" si="19"/>
        <v>0</v>
      </c>
      <c r="S226" s="105"/>
      <c r="T226" s="30">
        <f t="shared" si="18"/>
        <v>0</v>
      </c>
      <c r="U226" s="107" t="str">
        <f t="array" ref="U226">IF(S226="","",T226/S226)</f>
        <v/>
      </c>
      <c r="V226" s="40"/>
      <c r="W226" s="29"/>
      <c r="X226" s="105"/>
      <c r="Y226" s="29"/>
      <c r="Z226" s="163"/>
      <c r="AA226" s="148"/>
      <c r="AB226" s="29"/>
      <c r="AC226" s="29"/>
      <c r="AD226" s="78"/>
    </row>
    <row r="227" spans="2:30" hidden="1" x14ac:dyDescent="0.3">
      <c r="B227" s="35" t="str">
        <f t="shared" si="16"/>
        <v>X</v>
      </c>
      <c r="C227" s="129"/>
      <c r="D227" s="39"/>
      <c r="E227" s="39"/>
      <c r="F227" s="39"/>
      <c r="G227" s="40"/>
      <c r="H227" s="30" t="str">
        <f t="array" ref="H227">IF(C227="","",SUMIF(MAT!$B$5:$B$9,'Récap général'!C227,MAT!$U$5:$U$9))</f>
        <v/>
      </c>
      <c r="I227" s="29"/>
      <c r="J227" s="29"/>
      <c r="K227" s="29"/>
      <c r="L227" s="29"/>
      <c r="M227" s="29"/>
      <c r="N227" s="29"/>
      <c r="O227" s="29"/>
      <c r="P227" s="29"/>
      <c r="Q227" s="163"/>
      <c r="R227" s="74">
        <f t="shared" si="19"/>
        <v>0</v>
      </c>
      <c r="S227" s="105"/>
      <c r="T227" s="30">
        <f t="shared" si="18"/>
        <v>0</v>
      </c>
      <c r="U227" s="107" t="str">
        <f t="array" ref="U227">IF(S227="","",T227/S227)</f>
        <v/>
      </c>
      <c r="V227" s="40"/>
      <c r="W227" s="29"/>
      <c r="X227" s="105"/>
      <c r="Y227" s="29"/>
      <c r="Z227" s="163"/>
      <c r="AA227" s="148"/>
      <c r="AB227" s="29"/>
      <c r="AC227" s="29"/>
      <c r="AD227" s="78"/>
    </row>
    <row r="228" spans="2:30" hidden="1" x14ac:dyDescent="0.3">
      <c r="B228" s="35" t="str">
        <f t="shared" ref="B228:B291" si="20">IF(C228="","X","")</f>
        <v>X</v>
      </c>
      <c r="C228" s="129"/>
      <c r="D228" s="39"/>
      <c r="E228" s="39"/>
      <c r="F228" s="39"/>
      <c r="G228" s="40"/>
      <c r="H228" s="30" t="str">
        <f t="array" ref="H228">IF(C228="","",SUMIF(MAT!$B$5:$B$9,'Récap général'!C228,MAT!$U$5:$U$9))</f>
        <v/>
      </c>
      <c r="I228" s="29"/>
      <c r="J228" s="29"/>
      <c r="K228" s="29"/>
      <c r="L228" s="29"/>
      <c r="M228" s="29"/>
      <c r="N228" s="29"/>
      <c r="O228" s="29"/>
      <c r="P228" s="29"/>
      <c r="Q228" s="163"/>
      <c r="R228" s="74">
        <f t="shared" ref="R228:R259" si="21">SUM(C228:Q228)</f>
        <v>0</v>
      </c>
      <c r="S228" s="105"/>
      <c r="T228" s="30">
        <f t="shared" ref="T228:T291" si="22">S228-R228</f>
        <v>0</v>
      </c>
      <c r="U228" s="107" t="str">
        <f t="array" ref="U228">IF(S228="","",T228/S228)</f>
        <v/>
      </c>
      <c r="V228" s="40"/>
      <c r="W228" s="29"/>
      <c r="X228" s="105"/>
      <c r="Y228" s="29"/>
      <c r="Z228" s="163"/>
      <c r="AA228" s="148"/>
      <c r="AB228" s="29"/>
      <c r="AC228" s="29"/>
      <c r="AD228" s="78"/>
    </row>
    <row r="229" spans="2:30" hidden="1" x14ac:dyDescent="0.3">
      <c r="B229" s="35" t="str">
        <f t="shared" si="20"/>
        <v>X</v>
      </c>
      <c r="C229" s="129"/>
      <c r="D229" s="39"/>
      <c r="E229" s="39"/>
      <c r="F229" s="39"/>
      <c r="G229" s="40"/>
      <c r="H229" s="30" t="str">
        <f t="array" ref="H229">IF(C229="","",SUMIF(MAT!$B$5:$B$9,'Récap général'!C229,MAT!$U$5:$U$9))</f>
        <v/>
      </c>
      <c r="I229" s="29"/>
      <c r="J229" s="29"/>
      <c r="K229" s="29"/>
      <c r="L229" s="29"/>
      <c r="M229" s="29"/>
      <c r="N229" s="29"/>
      <c r="O229" s="29"/>
      <c r="P229" s="29"/>
      <c r="Q229" s="163"/>
      <c r="R229" s="74">
        <f t="shared" si="21"/>
        <v>0</v>
      </c>
      <c r="S229" s="105"/>
      <c r="T229" s="30">
        <f t="shared" si="22"/>
        <v>0</v>
      </c>
      <c r="U229" s="107" t="str">
        <f t="array" ref="U229">IF(S229="","",T229/S229)</f>
        <v/>
      </c>
      <c r="V229" s="40"/>
      <c r="W229" s="29"/>
      <c r="X229" s="105"/>
      <c r="Y229" s="29"/>
      <c r="Z229" s="163"/>
      <c r="AA229" s="148"/>
      <c r="AB229" s="29"/>
      <c r="AC229" s="29"/>
      <c r="AD229" s="78"/>
    </row>
    <row r="230" spans="2:30" hidden="1" x14ac:dyDescent="0.3">
      <c r="B230" s="35" t="str">
        <f t="shared" si="20"/>
        <v>X</v>
      </c>
      <c r="C230" s="129"/>
      <c r="D230" s="39"/>
      <c r="E230" s="39"/>
      <c r="F230" s="39"/>
      <c r="G230" s="40"/>
      <c r="H230" s="30" t="str">
        <f t="array" ref="H230">IF(C230="","",SUMIF(MAT!$B$5:$B$9,'Récap général'!C230,MAT!$U$5:$U$9))</f>
        <v/>
      </c>
      <c r="I230" s="29"/>
      <c r="J230" s="29"/>
      <c r="K230" s="29"/>
      <c r="L230" s="29"/>
      <c r="M230" s="29"/>
      <c r="N230" s="29"/>
      <c r="O230" s="29"/>
      <c r="P230" s="29"/>
      <c r="Q230" s="163"/>
      <c r="R230" s="74">
        <f t="shared" si="21"/>
        <v>0</v>
      </c>
      <c r="S230" s="105"/>
      <c r="T230" s="30">
        <f t="shared" si="22"/>
        <v>0</v>
      </c>
      <c r="U230" s="107" t="str">
        <f t="array" ref="U230">IF(S230="","",T230/S230)</f>
        <v/>
      </c>
      <c r="V230" s="40"/>
      <c r="W230" s="29"/>
      <c r="X230" s="105"/>
      <c r="Y230" s="29"/>
      <c r="Z230" s="163"/>
      <c r="AA230" s="148"/>
      <c r="AB230" s="29"/>
      <c r="AC230" s="29"/>
      <c r="AD230" s="78"/>
    </row>
    <row r="231" spans="2:30" hidden="1" x14ac:dyDescent="0.3">
      <c r="B231" s="35" t="str">
        <f t="shared" si="20"/>
        <v>X</v>
      </c>
      <c r="C231" s="129"/>
      <c r="D231" s="39"/>
      <c r="E231" s="39"/>
      <c r="F231" s="39"/>
      <c r="G231" s="40"/>
      <c r="H231" s="30" t="str">
        <f t="array" ref="H231">IF(C231="","",SUMIF(MAT!$B$5:$B$9,'Récap général'!C231,MAT!$U$5:$U$9))</f>
        <v/>
      </c>
      <c r="I231" s="29"/>
      <c r="J231" s="29"/>
      <c r="K231" s="29"/>
      <c r="L231" s="29"/>
      <c r="M231" s="29"/>
      <c r="N231" s="29"/>
      <c r="O231" s="29"/>
      <c r="P231" s="29"/>
      <c r="Q231" s="163"/>
      <c r="R231" s="74">
        <f t="shared" si="21"/>
        <v>0</v>
      </c>
      <c r="S231" s="105"/>
      <c r="T231" s="30">
        <f t="shared" si="22"/>
        <v>0</v>
      </c>
      <c r="U231" s="107" t="str">
        <f t="array" ref="U231">IF(S231="","",T231/S231)</f>
        <v/>
      </c>
      <c r="V231" s="40"/>
      <c r="W231" s="29"/>
      <c r="X231" s="105"/>
      <c r="Y231" s="29"/>
      <c r="Z231" s="163"/>
      <c r="AA231" s="148"/>
      <c r="AB231" s="29"/>
      <c r="AC231" s="29"/>
      <c r="AD231" s="78"/>
    </row>
    <row r="232" spans="2:30" hidden="1" x14ac:dyDescent="0.3">
      <c r="B232" s="35" t="str">
        <f t="shared" si="20"/>
        <v>X</v>
      </c>
      <c r="C232" s="129"/>
      <c r="D232" s="39"/>
      <c r="E232" s="39"/>
      <c r="F232" s="39"/>
      <c r="G232" s="40"/>
      <c r="H232" s="30" t="str">
        <f t="array" ref="H232">IF(C232="","",SUMIF(MAT!$B$5:$B$9,'Récap général'!C232,MAT!$U$5:$U$9))</f>
        <v/>
      </c>
      <c r="I232" s="29"/>
      <c r="J232" s="29"/>
      <c r="K232" s="29"/>
      <c r="L232" s="29"/>
      <c r="M232" s="29"/>
      <c r="N232" s="29"/>
      <c r="O232" s="29"/>
      <c r="P232" s="29"/>
      <c r="Q232" s="163"/>
      <c r="R232" s="74">
        <f t="shared" si="21"/>
        <v>0</v>
      </c>
      <c r="S232" s="105"/>
      <c r="T232" s="30">
        <f t="shared" si="22"/>
        <v>0</v>
      </c>
      <c r="U232" s="107" t="str">
        <f t="array" ref="U232">IF(S232="","",T232/S232)</f>
        <v/>
      </c>
      <c r="V232" s="40"/>
      <c r="W232" s="29"/>
      <c r="X232" s="105"/>
      <c r="Y232" s="29"/>
      <c r="Z232" s="163"/>
      <c r="AA232" s="148"/>
      <c r="AB232" s="29"/>
      <c r="AC232" s="29"/>
      <c r="AD232" s="78"/>
    </row>
    <row r="233" spans="2:30" hidden="1" x14ac:dyDescent="0.3">
      <c r="B233" s="35" t="str">
        <f t="shared" si="20"/>
        <v>X</v>
      </c>
      <c r="C233" s="129"/>
      <c r="D233" s="39"/>
      <c r="E233" s="39"/>
      <c r="F233" s="39"/>
      <c r="G233" s="40"/>
      <c r="H233" s="30" t="str">
        <f t="array" ref="H233">IF(C233="","",SUMIF(MAT!$B$5:$B$9,'Récap général'!C233,MAT!$U$5:$U$9))</f>
        <v/>
      </c>
      <c r="I233" s="29"/>
      <c r="J233" s="29"/>
      <c r="K233" s="29"/>
      <c r="L233" s="29"/>
      <c r="M233" s="29"/>
      <c r="N233" s="29"/>
      <c r="O233" s="29"/>
      <c r="P233" s="29"/>
      <c r="Q233" s="163"/>
      <c r="R233" s="74">
        <f t="shared" si="21"/>
        <v>0</v>
      </c>
      <c r="S233" s="105"/>
      <c r="T233" s="30">
        <f t="shared" si="22"/>
        <v>0</v>
      </c>
      <c r="U233" s="107" t="str">
        <f t="array" ref="U233">IF(S233="","",T233/S233)</f>
        <v/>
      </c>
      <c r="V233" s="40"/>
      <c r="W233" s="29"/>
      <c r="X233" s="105"/>
      <c r="Y233" s="29"/>
      <c r="Z233" s="163"/>
      <c r="AA233" s="148"/>
      <c r="AB233" s="29"/>
      <c r="AC233" s="29"/>
      <c r="AD233" s="78"/>
    </row>
    <row r="234" spans="2:30" hidden="1" x14ac:dyDescent="0.3">
      <c r="B234" s="35" t="str">
        <f t="shared" si="20"/>
        <v>X</v>
      </c>
      <c r="C234" s="129"/>
      <c r="D234" s="39"/>
      <c r="E234" s="39"/>
      <c r="F234" s="39"/>
      <c r="G234" s="40"/>
      <c r="H234" s="30" t="str">
        <f t="array" ref="H234">IF(C234="","",SUMIF(MAT!$B$5:$B$9,'Récap général'!C234,MAT!$U$5:$U$9))</f>
        <v/>
      </c>
      <c r="I234" s="29"/>
      <c r="J234" s="29"/>
      <c r="K234" s="29"/>
      <c r="L234" s="29"/>
      <c r="M234" s="29"/>
      <c r="N234" s="29"/>
      <c r="O234" s="29"/>
      <c r="P234" s="29"/>
      <c r="Q234" s="163"/>
      <c r="R234" s="74">
        <f t="shared" si="21"/>
        <v>0</v>
      </c>
      <c r="S234" s="105"/>
      <c r="T234" s="30">
        <f t="shared" si="22"/>
        <v>0</v>
      </c>
      <c r="U234" s="107" t="str">
        <f t="array" ref="U234">IF(S234="","",T234/S234)</f>
        <v/>
      </c>
      <c r="V234" s="40"/>
      <c r="W234" s="29"/>
      <c r="X234" s="105"/>
      <c r="Y234" s="29"/>
      <c r="Z234" s="163"/>
      <c r="AA234" s="148"/>
      <c r="AB234" s="29"/>
      <c r="AC234" s="29"/>
      <c r="AD234" s="78"/>
    </row>
    <row r="235" spans="2:30" hidden="1" x14ac:dyDescent="0.3">
      <c r="B235" s="35" t="str">
        <f t="shared" si="20"/>
        <v>X</v>
      </c>
      <c r="C235" s="129"/>
      <c r="D235" s="39"/>
      <c r="E235" s="39"/>
      <c r="F235" s="39"/>
      <c r="G235" s="40"/>
      <c r="H235" s="30" t="str">
        <f t="array" ref="H235">IF(C235="","",SUMIF(MAT!$B$5:$B$9,'Récap général'!C235,MAT!$U$5:$U$9))</f>
        <v/>
      </c>
      <c r="I235" s="29"/>
      <c r="J235" s="29"/>
      <c r="K235" s="29"/>
      <c r="L235" s="29"/>
      <c r="M235" s="29"/>
      <c r="N235" s="29"/>
      <c r="O235" s="29"/>
      <c r="P235" s="29"/>
      <c r="Q235" s="163"/>
      <c r="R235" s="74">
        <f t="shared" si="21"/>
        <v>0</v>
      </c>
      <c r="S235" s="105"/>
      <c r="T235" s="30">
        <f t="shared" si="22"/>
        <v>0</v>
      </c>
      <c r="U235" s="107" t="str">
        <f t="array" ref="U235">IF(S235="","",T235/S235)</f>
        <v/>
      </c>
      <c r="V235" s="40"/>
      <c r="W235" s="29"/>
      <c r="X235" s="105"/>
      <c r="Y235" s="29"/>
      <c r="Z235" s="163"/>
      <c r="AA235" s="148"/>
      <c r="AB235" s="29"/>
      <c r="AC235" s="29"/>
      <c r="AD235" s="78"/>
    </row>
    <row r="236" spans="2:30" hidden="1" x14ac:dyDescent="0.3">
      <c r="B236" s="35" t="str">
        <f t="shared" si="20"/>
        <v>X</v>
      </c>
      <c r="C236" s="129"/>
      <c r="D236" s="39"/>
      <c r="E236" s="39"/>
      <c r="F236" s="39"/>
      <c r="G236" s="40"/>
      <c r="H236" s="30" t="str">
        <f t="array" ref="H236">IF(C236="","",SUMIF(MAT!$B$5:$B$9,'Récap général'!C236,MAT!$U$5:$U$9))</f>
        <v/>
      </c>
      <c r="I236" s="29"/>
      <c r="J236" s="29"/>
      <c r="K236" s="29"/>
      <c r="L236" s="29"/>
      <c r="M236" s="29"/>
      <c r="N236" s="29"/>
      <c r="O236" s="29"/>
      <c r="P236" s="29"/>
      <c r="Q236" s="163"/>
      <c r="R236" s="74">
        <f t="shared" si="21"/>
        <v>0</v>
      </c>
      <c r="S236" s="105"/>
      <c r="T236" s="30">
        <f t="shared" si="22"/>
        <v>0</v>
      </c>
      <c r="U236" s="107" t="str">
        <f t="array" ref="U236">IF(S236="","",T236/S236)</f>
        <v/>
      </c>
      <c r="V236" s="40"/>
      <c r="W236" s="29"/>
      <c r="X236" s="105"/>
      <c r="Y236" s="29"/>
      <c r="Z236" s="163"/>
      <c r="AA236" s="148"/>
      <c r="AB236" s="29"/>
      <c r="AC236" s="29"/>
      <c r="AD236" s="78"/>
    </row>
    <row r="237" spans="2:30" hidden="1" x14ac:dyDescent="0.3">
      <c r="B237" s="35" t="str">
        <f t="shared" si="20"/>
        <v>X</v>
      </c>
      <c r="C237" s="129"/>
      <c r="D237" s="39"/>
      <c r="E237" s="39"/>
      <c r="F237" s="39"/>
      <c r="G237" s="40"/>
      <c r="H237" s="30" t="str">
        <f t="array" ref="H237">IF(C237="","",SUMIF(MAT!$B$5:$B$9,'Récap général'!C237,MAT!$U$5:$U$9))</f>
        <v/>
      </c>
      <c r="I237" s="29"/>
      <c r="J237" s="29"/>
      <c r="K237" s="29"/>
      <c r="L237" s="29"/>
      <c r="M237" s="29"/>
      <c r="N237" s="29"/>
      <c r="O237" s="29"/>
      <c r="P237" s="29"/>
      <c r="Q237" s="163"/>
      <c r="R237" s="74">
        <f t="shared" si="21"/>
        <v>0</v>
      </c>
      <c r="S237" s="105"/>
      <c r="T237" s="30">
        <f t="shared" si="22"/>
        <v>0</v>
      </c>
      <c r="U237" s="107" t="str">
        <f t="array" ref="U237">IF(S237="","",T237/S237)</f>
        <v/>
      </c>
      <c r="V237" s="40"/>
      <c r="W237" s="29"/>
      <c r="X237" s="105"/>
      <c r="Y237" s="29"/>
      <c r="Z237" s="163"/>
      <c r="AA237" s="148"/>
      <c r="AB237" s="29"/>
      <c r="AC237" s="29"/>
      <c r="AD237" s="78"/>
    </row>
    <row r="238" spans="2:30" hidden="1" x14ac:dyDescent="0.3">
      <c r="B238" s="35" t="str">
        <f t="shared" si="20"/>
        <v>X</v>
      </c>
      <c r="C238" s="129"/>
      <c r="D238" s="39"/>
      <c r="E238" s="39"/>
      <c r="F238" s="39"/>
      <c r="G238" s="40"/>
      <c r="H238" s="30" t="str">
        <f t="array" ref="H238">IF(C238="","",SUMIF(MAT!$B$5:$B$9,'Récap général'!C238,MAT!$U$5:$U$9))</f>
        <v/>
      </c>
      <c r="I238" s="29"/>
      <c r="J238" s="29"/>
      <c r="K238" s="29"/>
      <c r="L238" s="29"/>
      <c r="M238" s="29"/>
      <c r="N238" s="29"/>
      <c r="O238" s="29"/>
      <c r="P238" s="29"/>
      <c r="Q238" s="163"/>
      <c r="R238" s="74">
        <f t="shared" si="21"/>
        <v>0</v>
      </c>
      <c r="S238" s="105"/>
      <c r="T238" s="30">
        <f t="shared" si="22"/>
        <v>0</v>
      </c>
      <c r="U238" s="107" t="str">
        <f t="array" ref="U238">IF(S238="","",T238/S238)</f>
        <v/>
      </c>
      <c r="V238" s="40"/>
      <c r="W238" s="29"/>
      <c r="X238" s="105"/>
      <c r="Y238" s="29"/>
      <c r="Z238" s="163"/>
      <c r="AA238" s="148"/>
      <c r="AB238" s="29"/>
      <c r="AC238" s="29"/>
      <c r="AD238" s="78"/>
    </row>
    <row r="239" spans="2:30" hidden="1" x14ac:dyDescent="0.3">
      <c r="B239" s="35" t="str">
        <f t="shared" si="20"/>
        <v>X</v>
      </c>
      <c r="C239" s="129"/>
      <c r="D239" s="39"/>
      <c r="E239" s="39"/>
      <c r="F239" s="39"/>
      <c r="G239" s="40"/>
      <c r="H239" s="30" t="str">
        <f t="array" ref="H239">IF(C239="","",SUMIF(MAT!$B$5:$B$9,'Récap général'!C239,MAT!$U$5:$U$9))</f>
        <v/>
      </c>
      <c r="I239" s="29"/>
      <c r="J239" s="29"/>
      <c r="K239" s="29"/>
      <c r="L239" s="29"/>
      <c r="M239" s="29"/>
      <c r="N239" s="29"/>
      <c r="O239" s="29"/>
      <c r="P239" s="29"/>
      <c r="Q239" s="163"/>
      <c r="R239" s="74">
        <f t="shared" si="21"/>
        <v>0</v>
      </c>
      <c r="S239" s="105"/>
      <c r="T239" s="30">
        <f t="shared" si="22"/>
        <v>0</v>
      </c>
      <c r="U239" s="107" t="str">
        <f t="array" ref="U239">IF(S239="","",T239/S239)</f>
        <v/>
      </c>
      <c r="V239" s="40"/>
      <c r="W239" s="29"/>
      <c r="X239" s="105"/>
      <c r="Y239" s="29"/>
      <c r="Z239" s="163"/>
      <c r="AA239" s="148"/>
      <c r="AB239" s="29"/>
      <c r="AC239" s="29"/>
      <c r="AD239" s="78"/>
    </row>
    <row r="240" spans="2:30" hidden="1" x14ac:dyDescent="0.3">
      <c r="B240" s="35" t="str">
        <f t="shared" si="20"/>
        <v>X</v>
      </c>
      <c r="C240" s="129"/>
      <c r="D240" s="39"/>
      <c r="E240" s="39"/>
      <c r="F240" s="39"/>
      <c r="G240" s="40"/>
      <c r="H240" s="30" t="str">
        <f t="array" ref="H240">IF(C240="","",SUMIF(MAT!$B$5:$B$9,'Récap général'!C240,MAT!$U$5:$U$9))</f>
        <v/>
      </c>
      <c r="I240" s="29"/>
      <c r="J240" s="29"/>
      <c r="K240" s="29"/>
      <c r="L240" s="29"/>
      <c r="M240" s="29"/>
      <c r="N240" s="29"/>
      <c r="O240" s="29"/>
      <c r="P240" s="29"/>
      <c r="Q240" s="163"/>
      <c r="R240" s="74">
        <f t="shared" si="21"/>
        <v>0</v>
      </c>
      <c r="S240" s="105"/>
      <c r="T240" s="30">
        <f t="shared" si="22"/>
        <v>0</v>
      </c>
      <c r="U240" s="107" t="str">
        <f t="array" ref="U240">IF(S240="","",T240/S240)</f>
        <v/>
      </c>
      <c r="V240" s="40"/>
      <c r="W240" s="29"/>
      <c r="X240" s="105"/>
      <c r="Y240" s="29"/>
      <c r="Z240" s="163"/>
      <c r="AA240" s="148"/>
      <c r="AB240" s="29"/>
      <c r="AC240" s="29"/>
      <c r="AD240" s="78"/>
    </row>
    <row r="241" spans="2:30" hidden="1" x14ac:dyDescent="0.3">
      <c r="B241" s="35" t="str">
        <f t="shared" si="20"/>
        <v>X</v>
      </c>
      <c r="C241" s="129"/>
      <c r="D241" s="39"/>
      <c r="E241" s="39"/>
      <c r="F241" s="39"/>
      <c r="G241" s="40"/>
      <c r="H241" s="30" t="str">
        <f t="array" ref="H241">IF(C241="","",SUMIF(MAT!$B$5:$B$9,'Récap général'!C241,MAT!$U$5:$U$9))</f>
        <v/>
      </c>
      <c r="I241" s="29"/>
      <c r="J241" s="29"/>
      <c r="K241" s="29"/>
      <c r="L241" s="29"/>
      <c r="M241" s="29"/>
      <c r="N241" s="29"/>
      <c r="O241" s="29"/>
      <c r="P241" s="29"/>
      <c r="Q241" s="163"/>
      <c r="R241" s="74">
        <f t="shared" si="21"/>
        <v>0</v>
      </c>
      <c r="S241" s="105"/>
      <c r="T241" s="30">
        <f t="shared" si="22"/>
        <v>0</v>
      </c>
      <c r="U241" s="107" t="str">
        <f t="array" ref="U241">IF(S241="","",T241/S241)</f>
        <v/>
      </c>
      <c r="V241" s="40"/>
      <c r="W241" s="29"/>
      <c r="X241" s="105"/>
      <c r="Y241" s="29"/>
      <c r="Z241" s="163"/>
      <c r="AA241" s="148"/>
      <c r="AB241" s="29"/>
      <c r="AC241" s="29"/>
      <c r="AD241" s="78"/>
    </row>
    <row r="242" spans="2:30" hidden="1" x14ac:dyDescent="0.3">
      <c r="B242" s="35" t="str">
        <f t="shared" si="20"/>
        <v>X</v>
      </c>
      <c r="C242" s="129"/>
      <c r="D242" s="39"/>
      <c r="E242" s="39"/>
      <c r="F242" s="39"/>
      <c r="G242" s="40"/>
      <c r="H242" s="30" t="str">
        <f t="array" ref="H242">IF(C242="","",SUMIF(MAT!$B$5:$B$9,'Récap général'!C242,MAT!$U$5:$U$9))</f>
        <v/>
      </c>
      <c r="I242" s="29"/>
      <c r="J242" s="29"/>
      <c r="K242" s="29"/>
      <c r="L242" s="29"/>
      <c r="M242" s="29"/>
      <c r="N242" s="29"/>
      <c r="O242" s="29"/>
      <c r="P242" s="29"/>
      <c r="Q242" s="163"/>
      <c r="R242" s="74">
        <f t="shared" si="21"/>
        <v>0</v>
      </c>
      <c r="S242" s="105"/>
      <c r="T242" s="30">
        <f t="shared" si="22"/>
        <v>0</v>
      </c>
      <c r="U242" s="107" t="str">
        <f t="array" ref="U242">IF(S242="","",T242/S242)</f>
        <v/>
      </c>
      <c r="V242" s="40"/>
      <c r="W242" s="29"/>
      <c r="X242" s="105"/>
      <c r="Y242" s="29"/>
      <c r="Z242" s="163"/>
      <c r="AA242" s="148"/>
      <c r="AB242" s="29"/>
      <c r="AC242" s="29"/>
      <c r="AD242" s="78"/>
    </row>
    <row r="243" spans="2:30" hidden="1" x14ac:dyDescent="0.3">
      <c r="B243" s="35" t="str">
        <f t="shared" si="20"/>
        <v>X</v>
      </c>
      <c r="C243" s="129"/>
      <c r="D243" s="39"/>
      <c r="E243" s="39"/>
      <c r="F243" s="39"/>
      <c r="G243" s="40"/>
      <c r="H243" s="30" t="str">
        <f t="array" ref="H243">IF(C243="","",SUMIF(MAT!$B$5:$B$9,'Récap général'!C243,MAT!$U$5:$U$9))</f>
        <v/>
      </c>
      <c r="I243" s="29"/>
      <c r="J243" s="29"/>
      <c r="K243" s="29"/>
      <c r="L243" s="29"/>
      <c r="M243" s="29"/>
      <c r="N243" s="29"/>
      <c r="O243" s="29"/>
      <c r="P243" s="29"/>
      <c r="Q243" s="163"/>
      <c r="R243" s="74">
        <f t="shared" si="21"/>
        <v>0</v>
      </c>
      <c r="S243" s="105"/>
      <c r="T243" s="30">
        <f t="shared" si="22"/>
        <v>0</v>
      </c>
      <c r="U243" s="107" t="str">
        <f t="array" ref="U243">IF(S243="","",T243/S243)</f>
        <v/>
      </c>
      <c r="V243" s="40"/>
      <c r="W243" s="29"/>
      <c r="X243" s="105"/>
      <c r="Y243" s="29"/>
      <c r="Z243" s="163"/>
      <c r="AA243" s="148"/>
      <c r="AB243" s="29"/>
      <c r="AC243" s="29"/>
      <c r="AD243" s="78"/>
    </row>
    <row r="244" spans="2:30" hidden="1" x14ac:dyDescent="0.3">
      <c r="B244" s="35" t="str">
        <f t="shared" si="20"/>
        <v>X</v>
      </c>
      <c r="C244" s="129"/>
      <c r="D244" s="39"/>
      <c r="E244" s="39"/>
      <c r="F244" s="39"/>
      <c r="G244" s="40"/>
      <c r="H244" s="30" t="str">
        <f t="array" ref="H244">IF(C244="","",SUMIF(MAT!$B$5:$B$9,'Récap général'!C244,MAT!$U$5:$U$9))</f>
        <v/>
      </c>
      <c r="I244" s="29"/>
      <c r="J244" s="29"/>
      <c r="K244" s="29"/>
      <c r="L244" s="29"/>
      <c r="M244" s="29"/>
      <c r="N244" s="29"/>
      <c r="O244" s="29"/>
      <c r="P244" s="29"/>
      <c r="Q244" s="163"/>
      <c r="R244" s="74">
        <f t="shared" si="21"/>
        <v>0</v>
      </c>
      <c r="S244" s="105"/>
      <c r="T244" s="30">
        <f t="shared" si="22"/>
        <v>0</v>
      </c>
      <c r="U244" s="107" t="str">
        <f t="array" ref="U244">IF(S244="","",T244/S244)</f>
        <v/>
      </c>
      <c r="V244" s="40"/>
      <c r="W244" s="29"/>
      <c r="X244" s="105"/>
      <c r="Y244" s="29"/>
      <c r="Z244" s="163"/>
      <c r="AA244" s="148"/>
      <c r="AB244" s="29"/>
      <c r="AC244" s="29"/>
      <c r="AD244" s="78"/>
    </row>
    <row r="245" spans="2:30" hidden="1" x14ac:dyDescent="0.3">
      <c r="B245" s="35" t="str">
        <f t="shared" si="20"/>
        <v>X</v>
      </c>
      <c r="C245" s="129"/>
      <c r="D245" s="39"/>
      <c r="E245" s="39"/>
      <c r="F245" s="39"/>
      <c r="G245" s="40"/>
      <c r="H245" s="30" t="str">
        <f t="array" ref="H245">IF(C245="","",SUMIF(MAT!$B$5:$B$9,'Récap général'!C245,MAT!$U$5:$U$9))</f>
        <v/>
      </c>
      <c r="I245" s="29"/>
      <c r="J245" s="29"/>
      <c r="K245" s="29"/>
      <c r="L245" s="29"/>
      <c r="M245" s="29"/>
      <c r="N245" s="29"/>
      <c r="O245" s="29"/>
      <c r="P245" s="29"/>
      <c r="Q245" s="163"/>
      <c r="R245" s="74">
        <f t="shared" si="21"/>
        <v>0</v>
      </c>
      <c r="S245" s="105"/>
      <c r="T245" s="30">
        <f t="shared" si="22"/>
        <v>0</v>
      </c>
      <c r="U245" s="107" t="str">
        <f t="array" ref="U245">IF(S245="","",T245/S245)</f>
        <v/>
      </c>
      <c r="V245" s="40"/>
      <c r="W245" s="29"/>
      <c r="X245" s="105"/>
      <c r="Y245" s="29"/>
      <c r="Z245" s="163"/>
      <c r="AA245" s="148"/>
      <c r="AB245" s="29"/>
      <c r="AC245" s="29"/>
      <c r="AD245" s="78"/>
    </row>
    <row r="246" spans="2:30" hidden="1" x14ac:dyDescent="0.3">
      <c r="B246" s="35" t="str">
        <f t="shared" si="20"/>
        <v>X</v>
      </c>
      <c r="C246" s="129"/>
      <c r="D246" s="39"/>
      <c r="E246" s="39"/>
      <c r="F246" s="39"/>
      <c r="G246" s="40"/>
      <c r="H246" s="30" t="str">
        <f t="array" ref="H246">IF(C246="","",SUMIF(MAT!$B$5:$B$9,'Récap général'!C246,MAT!$U$5:$U$9))</f>
        <v/>
      </c>
      <c r="I246" s="29"/>
      <c r="J246" s="29"/>
      <c r="K246" s="29"/>
      <c r="L246" s="29"/>
      <c r="M246" s="29"/>
      <c r="N246" s="29"/>
      <c r="O246" s="29"/>
      <c r="P246" s="29"/>
      <c r="Q246" s="163"/>
      <c r="R246" s="74">
        <f t="shared" si="21"/>
        <v>0</v>
      </c>
      <c r="S246" s="105"/>
      <c r="T246" s="30">
        <f t="shared" si="22"/>
        <v>0</v>
      </c>
      <c r="U246" s="107" t="str">
        <f t="array" ref="U246">IF(S246="","",T246/S246)</f>
        <v/>
      </c>
      <c r="V246" s="40"/>
      <c r="W246" s="29"/>
      <c r="X246" s="105"/>
      <c r="Y246" s="29"/>
      <c r="Z246" s="163"/>
      <c r="AA246" s="148"/>
      <c r="AB246" s="29"/>
      <c r="AC246" s="29"/>
      <c r="AD246" s="78"/>
    </row>
    <row r="247" spans="2:30" hidden="1" x14ac:dyDescent="0.3">
      <c r="B247" s="35" t="str">
        <f t="shared" si="20"/>
        <v>X</v>
      </c>
      <c r="C247" s="129"/>
      <c r="D247" s="39"/>
      <c r="E247" s="39"/>
      <c r="F247" s="39"/>
      <c r="G247" s="40"/>
      <c r="H247" s="30" t="str">
        <f t="array" ref="H247">IF(C247="","",SUMIF(MAT!$B$5:$B$9,'Récap général'!C247,MAT!$U$5:$U$9))</f>
        <v/>
      </c>
      <c r="I247" s="29"/>
      <c r="J247" s="29"/>
      <c r="K247" s="29"/>
      <c r="L247" s="29"/>
      <c r="M247" s="29"/>
      <c r="N247" s="29"/>
      <c r="O247" s="29"/>
      <c r="P247" s="29"/>
      <c r="Q247" s="163"/>
      <c r="R247" s="74">
        <f t="shared" si="21"/>
        <v>0</v>
      </c>
      <c r="S247" s="105"/>
      <c r="T247" s="30">
        <f t="shared" si="22"/>
        <v>0</v>
      </c>
      <c r="U247" s="107" t="str">
        <f t="array" ref="U247">IF(S247="","",T247/S247)</f>
        <v/>
      </c>
      <c r="V247" s="40"/>
      <c r="W247" s="29"/>
      <c r="X247" s="105"/>
      <c r="Y247" s="29"/>
      <c r="Z247" s="163"/>
      <c r="AA247" s="148"/>
      <c r="AB247" s="29"/>
      <c r="AC247" s="29"/>
      <c r="AD247" s="78"/>
    </row>
    <row r="248" spans="2:30" hidden="1" x14ac:dyDescent="0.3">
      <c r="B248" s="35" t="str">
        <f t="shared" si="20"/>
        <v>X</v>
      </c>
      <c r="C248" s="129"/>
      <c r="D248" s="39"/>
      <c r="E248" s="39"/>
      <c r="F248" s="39"/>
      <c r="G248" s="40"/>
      <c r="H248" s="30" t="str">
        <f t="array" ref="H248">IF(C248="","",SUMIF(MAT!$B$5:$B$9,'Récap général'!C248,MAT!$U$5:$U$9))</f>
        <v/>
      </c>
      <c r="I248" s="29"/>
      <c r="J248" s="29"/>
      <c r="K248" s="29"/>
      <c r="L248" s="29"/>
      <c r="M248" s="29"/>
      <c r="N248" s="29"/>
      <c r="O248" s="29"/>
      <c r="P248" s="29"/>
      <c r="Q248" s="163"/>
      <c r="R248" s="74">
        <f t="shared" si="21"/>
        <v>0</v>
      </c>
      <c r="S248" s="105"/>
      <c r="T248" s="30">
        <f t="shared" si="22"/>
        <v>0</v>
      </c>
      <c r="U248" s="107" t="str">
        <f t="array" ref="U248">IF(S248="","",T248/S248)</f>
        <v/>
      </c>
      <c r="V248" s="40"/>
      <c r="W248" s="29"/>
      <c r="X248" s="105"/>
      <c r="Y248" s="29"/>
      <c r="Z248" s="163"/>
      <c r="AA248" s="148"/>
      <c r="AB248" s="29"/>
      <c r="AC248" s="29"/>
      <c r="AD248" s="78"/>
    </row>
    <row r="249" spans="2:30" hidden="1" x14ac:dyDescent="0.3">
      <c r="B249" s="35" t="str">
        <f t="shared" si="20"/>
        <v>X</v>
      </c>
      <c r="C249" s="129"/>
      <c r="D249" s="39"/>
      <c r="E249" s="39"/>
      <c r="F249" s="39"/>
      <c r="G249" s="40"/>
      <c r="H249" s="30" t="str">
        <f t="array" ref="H249">IF(C249="","",SUMIF(MAT!$B$5:$B$9,'Récap général'!C249,MAT!$U$5:$U$9))</f>
        <v/>
      </c>
      <c r="I249" s="29"/>
      <c r="J249" s="29"/>
      <c r="K249" s="29"/>
      <c r="L249" s="29"/>
      <c r="M249" s="29"/>
      <c r="N249" s="29"/>
      <c r="O249" s="29"/>
      <c r="P249" s="29"/>
      <c r="Q249" s="163"/>
      <c r="R249" s="74">
        <f t="shared" si="21"/>
        <v>0</v>
      </c>
      <c r="S249" s="105"/>
      <c r="T249" s="30">
        <f t="shared" si="22"/>
        <v>0</v>
      </c>
      <c r="U249" s="107" t="str">
        <f t="array" ref="U249">IF(S249="","",T249/S249)</f>
        <v/>
      </c>
      <c r="V249" s="40"/>
      <c r="W249" s="29"/>
      <c r="X249" s="105"/>
      <c r="Y249" s="29"/>
      <c r="Z249" s="163"/>
      <c r="AA249" s="148"/>
      <c r="AB249" s="29"/>
      <c r="AC249" s="29"/>
      <c r="AD249" s="78"/>
    </row>
    <row r="250" spans="2:30" hidden="1" x14ac:dyDescent="0.3">
      <c r="B250" s="35" t="str">
        <f t="shared" si="20"/>
        <v>X</v>
      </c>
      <c r="C250" s="129"/>
      <c r="D250" s="39"/>
      <c r="E250" s="39"/>
      <c r="F250" s="39"/>
      <c r="G250" s="40"/>
      <c r="H250" s="30" t="str">
        <f t="array" ref="H250">IF(C250="","",SUMIF(MAT!$B$5:$B$9,'Récap général'!C250,MAT!$U$5:$U$9))</f>
        <v/>
      </c>
      <c r="I250" s="29"/>
      <c r="J250" s="29"/>
      <c r="K250" s="29"/>
      <c r="L250" s="29"/>
      <c r="M250" s="29"/>
      <c r="N250" s="29"/>
      <c r="O250" s="29"/>
      <c r="P250" s="29"/>
      <c r="Q250" s="163"/>
      <c r="R250" s="74">
        <f t="shared" si="21"/>
        <v>0</v>
      </c>
      <c r="S250" s="105"/>
      <c r="T250" s="30">
        <f t="shared" si="22"/>
        <v>0</v>
      </c>
      <c r="U250" s="107" t="str">
        <f t="array" ref="U250">IF(S250="","",T250/S250)</f>
        <v/>
      </c>
      <c r="V250" s="40"/>
      <c r="W250" s="29"/>
      <c r="X250" s="105"/>
      <c r="Y250" s="29"/>
      <c r="Z250" s="163"/>
      <c r="AA250" s="148"/>
      <c r="AB250" s="29"/>
      <c r="AC250" s="29"/>
      <c r="AD250" s="78"/>
    </row>
    <row r="251" spans="2:30" hidden="1" x14ac:dyDescent="0.3">
      <c r="B251" s="35" t="str">
        <f t="shared" si="20"/>
        <v>X</v>
      </c>
      <c r="C251" s="129"/>
      <c r="D251" s="39"/>
      <c r="E251" s="39"/>
      <c r="F251" s="39"/>
      <c r="G251" s="40"/>
      <c r="H251" s="30" t="str">
        <f t="array" ref="H251">IF(C251="","",SUMIF(MAT!$B$5:$B$9,'Récap général'!C251,MAT!$U$5:$U$9))</f>
        <v/>
      </c>
      <c r="I251" s="29"/>
      <c r="J251" s="29"/>
      <c r="K251" s="29"/>
      <c r="L251" s="29"/>
      <c r="M251" s="29"/>
      <c r="N251" s="29"/>
      <c r="O251" s="29"/>
      <c r="P251" s="29"/>
      <c r="Q251" s="163"/>
      <c r="R251" s="74">
        <f t="shared" si="21"/>
        <v>0</v>
      </c>
      <c r="S251" s="105"/>
      <c r="T251" s="30">
        <f t="shared" si="22"/>
        <v>0</v>
      </c>
      <c r="U251" s="107" t="str">
        <f t="array" ref="U251">IF(S251="","",T251/S251)</f>
        <v/>
      </c>
      <c r="V251" s="40"/>
      <c r="W251" s="29"/>
      <c r="X251" s="105"/>
      <c r="Y251" s="29"/>
      <c r="Z251" s="163"/>
      <c r="AA251" s="148"/>
      <c r="AB251" s="29"/>
      <c r="AC251" s="29"/>
      <c r="AD251" s="78"/>
    </row>
    <row r="252" spans="2:30" hidden="1" x14ac:dyDescent="0.3">
      <c r="B252" s="35" t="str">
        <f t="shared" si="20"/>
        <v>X</v>
      </c>
      <c r="C252" s="129"/>
      <c r="D252" s="39"/>
      <c r="E252" s="39"/>
      <c r="F252" s="39"/>
      <c r="G252" s="40"/>
      <c r="H252" s="30" t="str">
        <f t="array" ref="H252">IF(C252="","",SUMIF(MAT!$B$5:$B$9,'Récap général'!C252,MAT!$U$5:$U$9))</f>
        <v/>
      </c>
      <c r="I252" s="29"/>
      <c r="J252" s="29"/>
      <c r="K252" s="29"/>
      <c r="L252" s="29"/>
      <c r="M252" s="29"/>
      <c r="N252" s="29"/>
      <c r="O252" s="29"/>
      <c r="P252" s="29"/>
      <c r="Q252" s="163"/>
      <c r="R252" s="74">
        <f t="shared" si="21"/>
        <v>0</v>
      </c>
      <c r="S252" s="105"/>
      <c r="T252" s="30">
        <f t="shared" si="22"/>
        <v>0</v>
      </c>
      <c r="U252" s="107" t="str">
        <f t="array" ref="U252">IF(S252="","",T252/S252)</f>
        <v/>
      </c>
      <c r="V252" s="40"/>
      <c r="W252" s="29"/>
      <c r="X252" s="105"/>
      <c r="Y252" s="29"/>
      <c r="Z252" s="163"/>
      <c r="AA252" s="148"/>
      <c r="AB252" s="29"/>
      <c r="AC252" s="29"/>
      <c r="AD252" s="78"/>
    </row>
    <row r="253" spans="2:30" hidden="1" x14ac:dyDescent="0.3">
      <c r="B253" s="35" t="str">
        <f t="shared" si="20"/>
        <v>X</v>
      </c>
      <c r="C253" s="129"/>
      <c r="D253" s="39"/>
      <c r="E253" s="39"/>
      <c r="F253" s="39"/>
      <c r="G253" s="40"/>
      <c r="H253" s="30" t="str">
        <f t="array" ref="H253">IF(C253="","",SUMIF(MAT!$B$5:$B$9,'Récap général'!C253,MAT!$U$5:$U$9))</f>
        <v/>
      </c>
      <c r="I253" s="29"/>
      <c r="J253" s="29"/>
      <c r="K253" s="29"/>
      <c r="L253" s="29"/>
      <c r="M253" s="29"/>
      <c r="N253" s="29"/>
      <c r="O253" s="29"/>
      <c r="P253" s="29"/>
      <c r="Q253" s="163"/>
      <c r="R253" s="74">
        <f t="shared" si="21"/>
        <v>0</v>
      </c>
      <c r="S253" s="105"/>
      <c r="T253" s="30">
        <f t="shared" si="22"/>
        <v>0</v>
      </c>
      <c r="U253" s="107" t="str">
        <f t="array" ref="U253">IF(S253="","",T253/S253)</f>
        <v/>
      </c>
      <c r="V253" s="40"/>
      <c r="W253" s="29"/>
      <c r="X253" s="105"/>
      <c r="Y253" s="29"/>
      <c r="Z253" s="163"/>
      <c r="AA253" s="148"/>
      <c r="AB253" s="29"/>
      <c r="AC253" s="29"/>
      <c r="AD253" s="78"/>
    </row>
    <row r="254" spans="2:30" hidden="1" x14ac:dyDescent="0.3">
      <c r="B254" s="35" t="str">
        <f t="shared" si="20"/>
        <v>X</v>
      </c>
      <c r="C254" s="129"/>
      <c r="D254" s="39"/>
      <c r="E254" s="39"/>
      <c r="F254" s="39"/>
      <c r="G254" s="40"/>
      <c r="H254" s="30" t="str">
        <f t="array" ref="H254">IF(C254="","",SUMIF(MAT!$B$5:$B$9,'Récap général'!C254,MAT!$U$5:$U$9))</f>
        <v/>
      </c>
      <c r="I254" s="29"/>
      <c r="J254" s="29"/>
      <c r="K254" s="29"/>
      <c r="L254" s="29"/>
      <c r="M254" s="29"/>
      <c r="N254" s="29"/>
      <c r="O254" s="29"/>
      <c r="P254" s="29"/>
      <c r="Q254" s="163"/>
      <c r="R254" s="74">
        <f t="shared" si="21"/>
        <v>0</v>
      </c>
      <c r="S254" s="105"/>
      <c r="T254" s="30">
        <f t="shared" si="22"/>
        <v>0</v>
      </c>
      <c r="U254" s="107" t="str">
        <f t="array" ref="U254">IF(S254="","",T254/S254)</f>
        <v/>
      </c>
      <c r="V254" s="40"/>
      <c r="W254" s="29"/>
      <c r="X254" s="105"/>
      <c r="Y254" s="29"/>
      <c r="Z254" s="163"/>
      <c r="AA254" s="148"/>
      <c r="AB254" s="29"/>
      <c r="AC254" s="29"/>
      <c r="AD254" s="78"/>
    </row>
    <row r="255" spans="2:30" hidden="1" x14ac:dyDescent="0.3">
      <c r="B255" s="35" t="str">
        <f t="shared" si="20"/>
        <v>X</v>
      </c>
      <c r="C255" s="129"/>
      <c r="D255" s="39"/>
      <c r="E255" s="39"/>
      <c r="F255" s="39"/>
      <c r="G255" s="40"/>
      <c r="H255" s="30" t="str">
        <f t="array" ref="H255">IF(C255="","",SUMIF(MAT!$B$5:$B$9,'Récap général'!C255,MAT!$U$5:$U$9))</f>
        <v/>
      </c>
      <c r="I255" s="29"/>
      <c r="J255" s="29"/>
      <c r="K255" s="29"/>
      <c r="L255" s="29"/>
      <c r="M255" s="29"/>
      <c r="N255" s="29"/>
      <c r="O255" s="29"/>
      <c r="P255" s="29"/>
      <c r="Q255" s="163"/>
      <c r="R255" s="74">
        <f t="shared" si="21"/>
        <v>0</v>
      </c>
      <c r="S255" s="105"/>
      <c r="T255" s="30">
        <f t="shared" si="22"/>
        <v>0</v>
      </c>
      <c r="U255" s="107" t="str">
        <f t="array" ref="U255">IF(S255="","",T255/S255)</f>
        <v/>
      </c>
      <c r="V255" s="40"/>
      <c r="W255" s="29"/>
      <c r="X255" s="105"/>
      <c r="Y255" s="29"/>
      <c r="Z255" s="163"/>
      <c r="AA255" s="148"/>
      <c r="AB255" s="29"/>
      <c r="AC255" s="29"/>
      <c r="AD255" s="78"/>
    </row>
    <row r="256" spans="2:30" hidden="1" x14ac:dyDescent="0.3">
      <c r="B256" s="35" t="str">
        <f t="shared" si="20"/>
        <v>X</v>
      </c>
      <c r="C256" s="129"/>
      <c r="D256" s="39"/>
      <c r="E256" s="39"/>
      <c r="F256" s="39"/>
      <c r="G256" s="40"/>
      <c r="H256" s="30" t="str">
        <f t="array" ref="H256">IF(C256="","",SUMIF(MAT!$B$5:$B$9,'Récap général'!C256,MAT!$U$5:$U$9))</f>
        <v/>
      </c>
      <c r="I256" s="29"/>
      <c r="J256" s="29"/>
      <c r="K256" s="29"/>
      <c r="L256" s="29"/>
      <c r="M256" s="29"/>
      <c r="N256" s="29"/>
      <c r="O256" s="29"/>
      <c r="P256" s="29"/>
      <c r="Q256" s="163"/>
      <c r="R256" s="74">
        <f t="shared" si="21"/>
        <v>0</v>
      </c>
      <c r="S256" s="105"/>
      <c r="T256" s="30">
        <f t="shared" si="22"/>
        <v>0</v>
      </c>
      <c r="U256" s="107" t="str">
        <f t="array" ref="U256">IF(S256="","",T256/S256)</f>
        <v/>
      </c>
      <c r="V256" s="40"/>
      <c r="W256" s="29"/>
      <c r="X256" s="105"/>
      <c r="Y256" s="29"/>
      <c r="Z256" s="163"/>
      <c r="AA256" s="148"/>
      <c r="AB256" s="29"/>
      <c r="AC256" s="29"/>
      <c r="AD256" s="78"/>
    </row>
    <row r="257" spans="2:30" hidden="1" x14ac:dyDescent="0.3">
      <c r="B257" s="35" t="str">
        <f t="shared" si="20"/>
        <v>X</v>
      </c>
      <c r="C257" s="129"/>
      <c r="D257" s="39"/>
      <c r="E257" s="39"/>
      <c r="F257" s="39"/>
      <c r="G257" s="40"/>
      <c r="H257" s="30" t="str">
        <f t="array" ref="H257">IF(C257="","",SUMIF(MAT!$B$5:$B$9,'Récap général'!C257,MAT!$U$5:$U$9))</f>
        <v/>
      </c>
      <c r="I257" s="29"/>
      <c r="J257" s="29"/>
      <c r="K257" s="29"/>
      <c r="L257" s="29"/>
      <c r="M257" s="29"/>
      <c r="N257" s="29"/>
      <c r="O257" s="29"/>
      <c r="P257" s="29"/>
      <c r="Q257" s="163"/>
      <c r="R257" s="74">
        <f t="shared" si="21"/>
        <v>0</v>
      </c>
      <c r="S257" s="105"/>
      <c r="T257" s="30">
        <f t="shared" si="22"/>
        <v>0</v>
      </c>
      <c r="U257" s="107" t="str">
        <f t="array" ref="U257">IF(S257="","",T257/S257)</f>
        <v/>
      </c>
      <c r="V257" s="40"/>
      <c r="W257" s="29"/>
      <c r="X257" s="105"/>
      <c r="Y257" s="29"/>
      <c r="Z257" s="163"/>
      <c r="AA257" s="148"/>
      <c r="AB257" s="29"/>
      <c r="AC257" s="29"/>
      <c r="AD257" s="78"/>
    </row>
    <row r="258" spans="2:30" hidden="1" x14ac:dyDescent="0.3">
      <c r="B258" s="35" t="str">
        <f t="shared" si="20"/>
        <v>X</v>
      </c>
      <c r="C258" s="129"/>
      <c r="D258" s="39"/>
      <c r="E258" s="39"/>
      <c r="F258" s="39"/>
      <c r="G258" s="40"/>
      <c r="H258" s="30" t="str">
        <f t="array" ref="H258">IF(C258="","",SUMIF(MAT!$B$5:$B$9,'Récap général'!C258,MAT!$U$5:$U$9))</f>
        <v/>
      </c>
      <c r="I258" s="29"/>
      <c r="J258" s="29"/>
      <c r="K258" s="29"/>
      <c r="L258" s="29"/>
      <c r="M258" s="29"/>
      <c r="N258" s="29"/>
      <c r="O258" s="29"/>
      <c r="P258" s="29"/>
      <c r="Q258" s="163"/>
      <c r="R258" s="74">
        <f t="shared" si="21"/>
        <v>0</v>
      </c>
      <c r="S258" s="105"/>
      <c r="T258" s="30">
        <f t="shared" si="22"/>
        <v>0</v>
      </c>
      <c r="U258" s="107" t="str">
        <f t="array" ref="U258">IF(S258="","",T258/S258)</f>
        <v/>
      </c>
      <c r="V258" s="40"/>
      <c r="W258" s="29"/>
      <c r="X258" s="105"/>
      <c r="Y258" s="29"/>
      <c r="Z258" s="163"/>
      <c r="AA258" s="148"/>
      <c r="AB258" s="29"/>
      <c r="AC258" s="29"/>
      <c r="AD258" s="78"/>
    </row>
    <row r="259" spans="2:30" hidden="1" x14ac:dyDescent="0.3">
      <c r="B259" s="35" t="str">
        <f t="shared" si="20"/>
        <v>X</v>
      </c>
      <c r="C259" s="129"/>
      <c r="D259" s="39"/>
      <c r="E259" s="39"/>
      <c r="F259" s="39"/>
      <c r="G259" s="40"/>
      <c r="H259" s="30" t="str">
        <f t="array" ref="H259">IF(C259="","",SUMIF(MAT!$B$5:$B$9,'Récap général'!C259,MAT!$U$5:$U$9))</f>
        <v/>
      </c>
      <c r="I259" s="29"/>
      <c r="J259" s="29"/>
      <c r="K259" s="29"/>
      <c r="L259" s="29"/>
      <c r="M259" s="29"/>
      <c r="N259" s="29"/>
      <c r="O259" s="29"/>
      <c r="P259" s="29"/>
      <c r="Q259" s="163"/>
      <c r="R259" s="74">
        <f t="shared" si="21"/>
        <v>0</v>
      </c>
      <c r="S259" s="105"/>
      <c r="T259" s="30">
        <f t="shared" si="22"/>
        <v>0</v>
      </c>
      <c r="U259" s="107" t="str">
        <f t="array" ref="U259">IF(S259="","",T259/S259)</f>
        <v/>
      </c>
      <c r="V259" s="40"/>
      <c r="W259" s="29"/>
      <c r="X259" s="105"/>
      <c r="Y259" s="29"/>
      <c r="Z259" s="163"/>
      <c r="AA259" s="148"/>
      <c r="AB259" s="29"/>
      <c r="AC259" s="29"/>
      <c r="AD259" s="78"/>
    </row>
    <row r="260" spans="2:30" hidden="1" x14ac:dyDescent="0.3">
      <c r="B260" s="35" t="str">
        <f t="shared" si="20"/>
        <v>X</v>
      </c>
      <c r="C260" s="129"/>
      <c r="D260" s="39"/>
      <c r="E260" s="39"/>
      <c r="F260" s="39"/>
      <c r="G260" s="40"/>
      <c r="H260" s="30" t="str">
        <f t="array" ref="H260">IF(C260="","",SUMIF(MAT!$B$5:$B$9,'Récap général'!C260,MAT!$U$5:$U$9))</f>
        <v/>
      </c>
      <c r="I260" s="29"/>
      <c r="J260" s="29"/>
      <c r="K260" s="29"/>
      <c r="L260" s="29"/>
      <c r="M260" s="29"/>
      <c r="N260" s="29"/>
      <c r="O260" s="29"/>
      <c r="P260" s="29"/>
      <c r="Q260" s="163"/>
      <c r="R260" s="74">
        <f t="shared" ref="R260:R291" si="23">SUM(C260:Q260)</f>
        <v>0</v>
      </c>
      <c r="S260" s="105"/>
      <c r="T260" s="30">
        <f t="shared" si="22"/>
        <v>0</v>
      </c>
      <c r="U260" s="107" t="str">
        <f t="array" ref="U260">IF(S260="","",T260/S260)</f>
        <v/>
      </c>
      <c r="V260" s="40"/>
      <c r="W260" s="29"/>
      <c r="X260" s="105"/>
      <c r="Y260" s="29"/>
      <c r="Z260" s="163"/>
      <c r="AA260" s="148"/>
      <c r="AB260" s="29"/>
      <c r="AC260" s="29"/>
      <c r="AD260" s="78"/>
    </row>
    <row r="261" spans="2:30" hidden="1" x14ac:dyDescent="0.3">
      <c r="B261" s="35" t="str">
        <f t="shared" si="20"/>
        <v>X</v>
      </c>
      <c r="C261" s="129"/>
      <c r="D261" s="39"/>
      <c r="E261" s="39"/>
      <c r="F261" s="39"/>
      <c r="G261" s="40"/>
      <c r="H261" s="30" t="str">
        <f t="array" ref="H261">IF(C261="","",SUMIF(MAT!$B$5:$B$9,'Récap général'!C261,MAT!$U$5:$U$9))</f>
        <v/>
      </c>
      <c r="I261" s="29"/>
      <c r="J261" s="29"/>
      <c r="K261" s="29"/>
      <c r="L261" s="29"/>
      <c r="M261" s="29"/>
      <c r="N261" s="29"/>
      <c r="O261" s="29"/>
      <c r="P261" s="29"/>
      <c r="Q261" s="163"/>
      <c r="R261" s="74">
        <f t="shared" si="23"/>
        <v>0</v>
      </c>
      <c r="S261" s="105"/>
      <c r="T261" s="30">
        <f t="shared" si="22"/>
        <v>0</v>
      </c>
      <c r="U261" s="107" t="str">
        <f t="array" ref="U261">IF(S261="","",T261/S261)</f>
        <v/>
      </c>
      <c r="V261" s="40"/>
      <c r="W261" s="29"/>
      <c r="X261" s="105"/>
      <c r="Y261" s="29"/>
      <c r="Z261" s="163"/>
      <c r="AA261" s="148"/>
      <c r="AB261" s="29"/>
      <c r="AC261" s="29"/>
      <c r="AD261" s="78"/>
    </row>
    <row r="262" spans="2:30" hidden="1" x14ac:dyDescent="0.3">
      <c r="B262" s="35" t="str">
        <f t="shared" si="20"/>
        <v>X</v>
      </c>
      <c r="C262" s="129"/>
      <c r="D262" s="39"/>
      <c r="E262" s="39"/>
      <c r="F262" s="39"/>
      <c r="G262" s="40"/>
      <c r="H262" s="30" t="str">
        <f t="array" ref="H262">IF(C262="","",SUMIF(MAT!$B$5:$B$9,'Récap général'!C262,MAT!$U$5:$U$9))</f>
        <v/>
      </c>
      <c r="I262" s="29"/>
      <c r="J262" s="29"/>
      <c r="K262" s="29"/>
      <c r="L262" s="29"/>
      <c r="M262" s="29"/>
      <c r="N262" s="29"/>
      <c r="O262" s="29"/>
      <c r="P262" s="29"/>
      <c r="Q262" s="163"/>
      <c r="R262" s="74">
        <f t="shared" si="23"/>
        <v>0</v>
      </c>
      <c r="S262" s="105"/>
      <c r="T262" s="30">
        <f t="shared" si="22"/>
        <v>0</v>
      </c>
      <c r="U262" s="107" t="str">
        <f t="array" ref="U262">IF(S262="","",T262/S262)</f>
        <v/>
      </c>
      <c r="V262" s="40"/>
      <c r="W262" s="29"/>
      <c r="X262" s="105"/>
      <c r="Y262" s="29"/>
      <c r="Z262" s="163"/>
      <c r="AA262" s="148"/>
      <c r="AB262" s="29"/>
      <c r="AC262" s="29"/>
      <c r="AD262" s="78"/>
    </row>
    <row r="263" spans="2:30" hidden="1" x14ac:dyDescent="0.3">
      <c r="B263" s="35" t="str">
        <f t="shared" si="20"/>
        <v>X</v>
      </c>
      <c r="C263" s="129"/>
      <c r="D263" s="39"/>
      <c r="E263" s="39"/>
      <c r="F263" s="39"/>
      <c r="G263" s="40"/>
      <c r="H263" s="30" t="str">
        <f t="array" ref="H263">IF(C263="","",SUMIF(MAT!$B$5:$B$9,'Récap général'!C263,MAT!$U$5:$U$9))</f>
        <v/>
      </c>
      <c r="I263" s="29"/>
      <c r="J263" s="29"/>
      <c r="K263" s="29"/>
      <c r="L263" s="29"/>
      <c r="M263" s="29"/>
      <c r="N263" s="29"/>
      <c r="O263" s="29"/>
      <c r="P263" s="29"/>
      <c r="Q263" s="163"/>
      <c r="R263" s="74">
        <f t="shared" si="23"/>
        <v>0</v>
      </c>
      <c r="S263" s="105"/>
      <c r="T263" s="30">
        <f t="shared" si="22"/>
        <v>0</v>
      </c>
      <c r="U263" s="107" t="str">
        <f t="array" ref="U263">IF(S263="","",T263/S263)</f>
        <v/>
      </c>
      <c r="V263" s="40"/>
      <c r="W263" s="29"/>
      <c r="X263" s="105"/>
      <c r="Y263" s="29"/>
      <c r="Z263" s="163"/>
      <c r="AA263" s="148"/>
      <c r="AB263" s="29"/>
      <c r="AC263" s="29"/>
      <c r="AD263" s="78"/>
    </row>
    <row r="264" spans="2:30" hidden="1" x14ac:dyDescent="0.3">
      <c r="B264" s="35" t="str">
        <f t="shared" si="20"/>
        <v>X</v>
      </c>
      <c r="C264" s="129"/>
      <c r="D264" s="39"/>
      <c r="E264" s="39"/>
      <c r="F264" s="39"/>
      <c r="G264" s="40"/>
      <c r="H264" s="30" t="str">
        <f t="array" ref="H264">IF(C264="","",SUMIF(MAT!$B$5:$B$9,'Récap général'!C264,MAT!$U$5:$U$9))</f>
        <v/>
      </c>
      <c r="I264" s="29"/>
      <c r="J264" s="29"/>
      <c r="K264" s="29"/>
      <c r="L264" s="29"/>
      <c r="M264" s="29"/>
      <c r="N264" s="29"/>
      <c r="O264" s="29"/>
      <c r="P264" s="29"/>
      <c r="Q264" s="163"/>
      <c r="R264" s="74">
        <f t="shared" si="23"/>
        <v>0</v>
      </c>
      <c r="S264" s="105"/>
      <c r="T264" s="30">
        <f t="shared" si="22"/>
        <v>0</v>
      </c>
      <c r="U264" s="107" t="str">
        <f t="array" ref="U264">IF(S264="","",T264/S264)</f>
        <v/>
      </c>
      <c r="V264" s="40"/>
      <c r="W264" s="29"/>
      <c r="X264" s="105"/>
      <c r="Y264" s="29"/>
      <c r="Z264" s="163"/>
      <c r="AA264" s="148"/>
      <c r="AB264" s="29"/>
      <c r="AC264" s="29"/>
      <c r="AD264" s="78"/>
    </row>
    <row r="265" spans="2:30" hidden="1" x14ac:dyDescent="0.3">
      <c r="B265" s="35" t="str">
        <f t="shared" si="20"/>
        <v>X</v>
      </c>
      <c r="C265" s="129"/>
      <c r="D265" s="39"/>
      <c r="E265" s="39"/>
      <c r="F265" s="39"/>
      <c r="G265" s="40"/>
      <c r="H265" s="30" t="str">
        <f t="array" ref="H265">IF(C265="","",SUMIF(MAT!$B$5:$B$9,'Récap général'!C265,MAT!$U$5:$U$9))</f>
        <v/>
      </c>
      <c r="I265" s="29"/>
      <c r="J265" s="29"/>
      <c r="K265" s="29"/>
      <c r="L265" s="29"/>
      <c r="M265" s="29"/>
      <c r="N265" s="29"/>
      <c r="O265" s="29"/>
      <c r="P265" s="29"/>
      <c r="Q265" s="163"/>
      <c r="R265" s="74">
        <f t="shared" si="23"/>
        <v>0</v>
      </c>
      <c r="S265" s="105"/>
      <c r="T265" s="30">
        <f t="shared" si="22"/>
        <v>0</v>
      </c>
      <c r="U265" s="107" t="str">
        <f t="array" ref="U265">IF(S265="","",T265/S265)</f>
        <v/>
      </c>
      <c r="V265" s="40"/>
      <c r="W265" s="29"/>
      <c r="X265" s="105"/>
      <c r="Y265" s="29"/>
      <c r="Z265" s="163"/>
      <c r="AA265" s="148"/>
      <c r="AB265" s="29"/>
      <c r="AC265" s="29"/>
      <c r="AD265" s="78"/>
    </row>
    <row r="266" spans="2:30" hidden="1" x14ac:dyDescent="0.3">
      <c r="B266" s="35" t="str">
        <f t="shared" si="20"/>
        <v>X</v>
      </c>
      <c r="C266" s="129"/>
      <c r="D266" s="39"/>
      <c r="E266" s="39"/>
      <c r="F266" s="39"/>
      <c r="G266" s="40"/>
      <c r="H266" s="30" t="str">
        <f t="array" ref="H266">IF(C266="","",SUMIF(MAT!$B$5:$B$9,'Récap général'!C266,MAT!$U$5:$U$9))</f>
        <v/>
      </c>
      <c r="I266" s="29"/>
      <c r="J266" s="29"/>
      <c r="K266" s="29"/>
      <c r="L266" s="29"/>
      <c r="M266" s="29"/>
      <c r="N266" s="29"/>
      <c r="O266" s="29"/>
      <c r="P266" s="29"/>
      <c r="Q266" s="163"/>
      <c r="R266" s="74">
        <f t="shared" si="23"/>
        <v>0</v>
      </c>
      <c r="S266" s="105"/>
      <c r="T266" s="30">
        <f t="shared" si="22"/>
        <v>0</v>
      </c>
      <c r="U266" s="107" t="str">
        <f t="array" ref="U266">IF(S266="","",T266/S266)</f>
        <v/>
      </c>
      <c r="V266" s="40"/>
      <c r="W266" s="29"/>
      <c r="X266" s="105"/>
      <c r="Y266" s="29"/>
      <c r="Z266" s="163"/>
      <c r="AA266" s="148"/>
      <c r="AB266" s="29"/>
      <c r="AC266" s="29"/>
      <c r="AD266" s="78"/>
    </row>
    <row r="267" spans="2:30" hidden="1" x14ac:dyDescent="0.3">
      <c r="B267" s="35" t="str">
        <f t="shared" si="20"/>
        <v>X</v>
      </c>
      <c r="C267" s="129"/>
      <c r="D267" s="39"/>
      <c r="E267" s="39"/>
      <c r="F267" s="39"/>
      <c r="G267" s="40"/>
      <c r="H267" s="30" t="str">
        <f t="array" ref="H267">IF(C267="","",SUMIF(MAT!$B$5:$B$9,'Récap général'!C267,MAT!$U$5:$U$9))</f>
        <v/>
      </c>
      <c r="I267" s="29"/>
      <c r="J267" s="29"/>
      <c r="K267" s="29"/>
      <c r="L267" s="29"/>
      <c r="M267" s="29"/>
      <c r="N267" s="29"/>
      <c r="O267" s="29"/>
      <c r="P267" s="29"/>
      <c r="Q267" s="163"/>
      <c r="R267" s="74">
        <f t="shared" si="23"/>
        <v>0</v>
      </c>
      <c r="S267" s="105"/>
      <c r="T267" s="30">
        <f t="shared" si="22"/>
        <v>0</v>
      </c>
      <c r="U267" s="107" t="str">
        <f t="array" ref="U267">IF(S267="","",T267/S267)</f>
        <v/>
      </c>
      <c r="V267" s="40"/>
      <c r="W267" s="29"/>
      <c r="X267" s="105"/>
      <c r="Y267" s="29"/>
      <c r="Z267" s="163"/>
      <c r="AA267" s="148"/>
      <c r="AB267" s="29"/>
      <c r="AC267" s="29"/>
      <c r="AD267" s="78"/>
    </row>
    <row r="268" spans="2:30" hidden="1" x14ac:dyDescent="0.3">
      <c r="B268" s="35" t="str">
        <f t="shared" si="20"/>
        <v>X</v>
      </c>
      <c r="C268" s="129"/>
      <c r="D268" s="39"/>
      <c r="E268" s="39"/>
      <c r="F268" s="39"/>
      <c r="G268" s="40"/>
      <c r="H268" s="30" t="str">
        <f t="array" ref="H268">IF(C268="","",SUMIF(MAT!$B$5:$B$9,'Récap général'!C268,MAT!$U$5:$U$9))</f>
        <v/>
      </c>
      <c r="I268" s="29"/>
      <c r="J268" s="29"/>
      <c r="K268" s="29"/>
      <c r="L268" s="29"/>
      <c r="M268" s="29"/>
      <c r="N268" s="29"/>
      <c r="O268" s="29"/>
      <c r="P268" s="29"/>
      <c r="Q268" s="163"/>
      <c r="R268" s="74">
        <f t="shared" si="23"/>
        <v>0</v>
      </c>
      <c r="S268" s="105"/>
      <c r="T268" s="30">
        <f t="shared" si="22"/>
        <v>0</v>
      </c>
      <c r="U268" s="107" t="str">
        <f t="array" ref="U268">IF(S268="","",T268/S268)</f>
        <v/>
      </c>
      <c r="V268" s="40"/>
      <c r="W268" s="29"/>
      <c r="X268" s="105"/>
      <c r="Y268" s="29"/>
      <c r="Z268" s="163"/>
      <c r="AA268" s="148"/>
      <c r="AB268" s="29"/>
      <c r="AC268" s="29"/>
      <c r="AD268" s="78"/>
    </row>
    <row r="269" spans="2:30" hidden="1" x14ac:dyDescent="0.3">
      <c r="B269" s="35" t="str">
        <f t="shared" si="20"/>
        <v>X</v>
      </c>
      <c r="C269" s="129"/>
      <c r="D269" s="39"/>
      <c r="E269" s="39"/>
      <c r="F269" s="39"/>
      <c r="G269" s="40"/>
      <c r="H269" s="30" t="str">
        <f t="array" ref="H269">IF(C269="","",SUMIF(MAT!$B$5:$B$9,'Récap général'!C269,MAT!$U$5:$U$9))</f>
        <v/>
      </c>
      <c r="I269" s="29"/>
      <c r="J269" s="29"/>
      <c r="K269" s="29"/>
      <c r="L269" s="29"/>
      <c r="M269" s="29"/>
      <c r="N269" s="29"/>
      <c r="O269" s="29"/>
      <c r="P269" s="29"/>
      <c r="Q269" s="163"/>
      <c r="R269" s="74">
        <f t="shared" si="23"/>
        <v>0</v>
      </c>
      <c r="S269" s="105"/>
      <c r="T269" s="30">
        <f t="shared" si="22"/>
        <v>0</v>
      </c>
      <c r="U269" s="107" t="str">
        <f t="array" ref="U269">IF(S269="","",T269/S269)</f>
        <v/>
      </c>
      <c r="V269" s="40"/>
      <c r="W269" s="29"/>
      <c r="X269" s="105"/>
      <c r="Y269" s="29"/>
      <c r="Z269" s="163"/>
      <c r="AA269" s="148"/>
      <c r="AB269" s="29"/>
      <c r="AC269" s="29"/>
      <c r="AD269" s="78"/>
    </row>
    <row r="270" spans="2:30" hidden="1" x14ac:dyDescent="0.3">
      <c r="B270" s="35" t="str">
        <f t="shared" si="20"/>
        <v>X</v>
      </c>
      <c r="C270" s="129"/>
      <c r="D270" s="39"/>
      <c r="E270" s="39"/>
      <c r="F270" s="39"/>
      <c r="G270" s="40"/>
      <c r="H270" s="30" t="str">
        <f t="array" ref="H270">IF(C270="","",SUMIF(MAT!$B$5:$B$9,'Récap général'!C270,MAT!$U$5:$U$9))</f>
        <v/>
      </c>
      <c r="I270" s="29"/>
      <c r="J270" s="29"/>
      <c r="K270" s="29"/>
      <c r="L270" s="29"/>
      <c r="M270" s="29"/>
      <c r="N270" s="29"/>
      <c r="O270" s="29"/>
      <c r="P270" s="29"/>
      <c r="Q270" s="163"/>
      <c r="R270" s="74">
        <f t="shared" si="23"/>
        <v>0</v>
      </c>
      <c r="S270" s="105"/>
      <c r="T270" s="30">
        <f t="shared" si="22"/>
        <v>0</v>
      </c>
      <c r="U270" s="107" t="str">
        <f t="array" ref="U270">IF(S270="","",T270/S270)</f>
        <v/>
      </c>
      <c r="V270" s="40"/>
      <c r="W270" s="29"/>
      <c r="X270" s="105"/>
      <c r="Y270" s="29"/>
      <c r="Z270" s="163"/>
      <c r="AA270" s="148"/>
      <c r="AB270" s="29"/>
      <c r="AC270" s="29"/>
      <c r="AD270" s="78"/>
    </row>
    <row r="271" spans="2:30" hidden="1" x14ac:dyDescent="0.3">
      <c r="B271" s="35" t="str">
        <f t="shared" si="20"/>
        <v>X</v>
      </c>
      <c r="C271" s="129"/>
      <c r="D271" s="39"/>
      <c r="E271" s="39"/>
      <c r="F271" s="39"/>
      <c r="G271" s="40"/>
      <c r="H271" s="30" t="str">
        <f t="array" ref="H271">IF(C271="","",SUMIF(MAT!$B$5:$B$9,'Récap général'!C271,MAT!$U$5:$U$9))</f>
        <v/>
      </c>
      <c r="I271" s="29"/>
      <c r="J271" s="29"/>
      <c r="K271" s="29"/>
      <c r="L271" s="29"/>
      <c r="M271" s="29"/>
      <c r="N271" s="29"/>
      <c r="O271" s="29"/>
      <c r="P271" s="29"/>
      <c r="Q271" s="163"/>
      <c r="R271" s="74">
        <f t="shared" si="23"/>
        <v>0</v>
      </c>
      <c r="S271" s="105"/>
      <c r="T271" s="30">
        <f t="shared" si="22"/>
        <v>0</v>
      </c>
      <c r="U271" s="107" t="str">
        <f t="array" ref="U271">IF(S271="","",T271/S271)</f>
        <v/>
      </c>
      <c r="V271" s="40"/>
      <c r="W271" s="29"/>
      <c r="X271" s="105"/>
      <c r="Y271" s="29"/>
      <c r="Z271" s="163"/>
      <c r="AA271" s="148"/>
      <c r="AB271" s="29"/>
      <c r="AC271" s="29"/>
      <c r="AD271" s="78"/>
    </row>
    <row r="272" spans="2:30" hidden="1" x14ac:dyDescent="0.3">
      <c r="B272" s="35" t="str">
        <f t="shared" si="20"/>
        <v>X</v>
      </c>
      <c r="C272" s="129"/>
      <c r="D272" s="39"/>
      <c r="E272" s="39"/>
      <c r="F272" s="39"/>
      <c r="G272" s="40"/>
      <c r="H272" s="30" t="str">
        <f t="array" ref="H272">IF(C272="","",SUMIF(MAT!$B$5:$B$9,'Récap général'!C272,MAT!$U$5:$U$9))</f>
        <v/>
      </c>
      <c r="I272" s="29"/>
      <c r="J272" s="29"/>
      <c r="K272" s="29"/>
      <c r="L272" s="29"/>
      <c r="M272" s="29"/>
      <c r="N272" s="29"/>
      <c r="O272" s="29"/>
      <c r="P272" s="29"/>
      <c r="Q272" s="163"/>
      <c r="R272" s="74">
        <f t="shared" si="23"/>
        <v>0</v>
      </c>
      <c r="S272" s="105"/>
      <c r="T272" s="30">
        <f t="shared" si="22"/>
        <v>0</v>
      </c>
      <c r="U272" s="107" t="str">
        <f t="array" ref="U272">IF(S272="","",T272/S272)</f>
        <v/>
      </c>
      <c r="V272" s="40"/>
      <c r="W272" s="29"/>
      <c r="X272" s="105"/>
      <c r="Y272" s="29"/>
      <c r="Z272" s="163"/>
      <c r="AA272" s="148"/>
      <c r="AB272" s="29"/>
      <c r="AC272" s="29"/>
      <c r="AD272" s="78"/>
    </row>
    <row r="273" spans="2:30" hidden="1" x14ac:dyDescent="0.3">
      <c r="B273" s="35" t="str">
        <f t="shared" si="20"/>
        <v>X</v>
      </c>
      <c r="C273" s="129"/>
      <c r="D273" s="39"/>
      <c r="E273" s="39"/>
      <c r="F273" s="39"/>
      <c r="G273" s="40"/>
      <c r="H273" s="30" t="str">
        <f t="array" ref="H273">IF(C273="","",SUMIF(MAT!$B$5:$B$9,'Récap général'!C273,MAT!$U$5:$U$9))</f>
        <v/>
      </c>
      <c r="I273" s="29"/>
      <c r="J273" s="29"/>
      <c r="K273" s="29"/>
      <c r="L273" s="29"/>
      <c r="M273" s="29"/>
      <c r="N273" s="29"/>
      <c r="O273" s="29"/>
      <c r="P273" s="29"/>
      <c r="Q273" s="163"/>
      <c r="R273" s="74">
        <f t="shared" si="23"/>
        <v>0</v>
      </c>
      <c r="S273" s="105"/>
      <c r="T273" s="30">
        <f t="shared" si="22"/>
        <v>0</v>
      </c>
      <c r="U273" s="107" t="str">
        <f t="array" ref="U273">IF(S273="","",T273/S273)</f>
        <v/>
      </c>
      <c r="V273" s="40"/>
      <c r="W273" s="29"/>
      <c r="X273" s="105"/>
      <c r="Y273" s="29"/>
      <c r="Z273" s="163"/>
      <c r="AA273" s="148"/>
      <c r="AB273" s="29"/>
      <c r="AC273" s="29"/>
      <c r="AD273" s="78"/>
    </row>
    <row r="274" spans="2:30" hidden="1" x14ac:dyDescent="0.3">
      <c r="B274" s="35" t="str">
        <f t="shared" si="20"/>
        <v>X</v>
      </c>
      <c r="C274" s="129"/>
      <c r="D274" s="39"/>
      <c r="E274" s="39"/>
      <c r="F274" s="39"/>
      <c r="G274" s="40"/>
      <c r="H274" s="30" t="str">
        <f t="array" ref="H274">IF(C274="","",SUMIF(MAT!$B$5:$B$9,'Récap général'!C274,MAT!$U$5:$U$9))</f>
        <v/>
      </c>
      <c r="I274" s="29"/>
      <c r="J274" s="29"/>
      <c r="K274" s="29"/>
      <c r="L274" s="29"/>
      <c r="M274" s="29"/>
      <c r="N274" s="29"/>
      <c r="O274" s="29"/>
      <c r="P274" s="29"/>
      <c r="Q274" s="163"/>
      <c r="R274" s="74">
        <f t="shared" si="23"/>
        <v>0</v>
      </c>
      <c r="S274" s="105"/>
      <c r="T274" s="30">
        <f t="shared" si="22"/>
        <v>0</v>
      </c>
      <c r="U274" s="107" t="str">
        <f t="array" ref="U274">IF(S274="","",T274/S274)</f>
        <v/>
      </c>
      <c r="V274" s="40"/>
      <c r="W274" s="29"/>
      <c r="X274" s="105"/>
      <c r="Y274" s="29"/>
      <c r="Z274" s="163"/>
      <c r="AA274" s="148"/>
      <c r="AB274" s="29"/>
      <c r="AC274" s="29"/>
      <c r="AD274" s="78"/>
    </row>
    <row r="275" spans="2:30" hidden="1" x14ac:dyDescent="0.3">
      <c r="B275" s="35" t="str">
        <f t="shared" si="20"/>
        <v>X</v>
      </c>
      <c r="C275" s="129"/>
      <c r="D275" s="39"/>
      <c r="E275" s="39"/>
      <c r="F275" s="39"/>
      <c r="G275" s="40"/>
      <c r="H275" s="30" t="str">
        <f t="array" ref="H275">IF(C275="","",SUMIF(MAT!$B$5:$B$9,'Récap général'!C275,MAT!$U$5:$U$9))</f>
        <v/>
      </c>
      <c r="I275" s="29"/>
      <c r="J275" s="29"/>
      <c r="K275" s="29"/>
      <c r="L275" s="29"/>
      <c r="M275" s="29"/>
      <c r="N275" s="29"/>
      <c r="O275" s="29"/>
      <c r="P275" s="29"/>
      <c r="Q275" s="163"/>
      <c r="R275" s="74">
        <f t="shared" si="23"/>
        <v>0</v>
      </c>
      <c r="S275" s="105"/>
      <c r="T275" s="30">
        <f t="shared" si="22"/>
        <v>0</v>
      </c>
      <c r="U275" s="107" t="str">
        <f t="array" ref="U275">IF(S275="","",T275/S275)</f>
        <v/>
      </c>
      <c r="V275" s="40"/>
      <c r="W275" s="29"/>
      <c r="X275" s="105"/>
      <c r="Y275" s="29"/>
      <c r="Z275" s="163"/>
      <c r="AA275" s="148"/>
      <c r="AB275" s="29"/>
      <c r="AC275" s="29"/>
      <c r="AD275" s="78"/>
    </row>
    <row r="276" spans="2:30" hidden="1" x14ac:dyDescent="0.3">
      <c r="B276" s="35" t="str">
        <f t="shared" si="20"/>
        <v>X</v>
      </c>
      <c r="C276" s="129"/>
      <c r="D276" s="39"/>
      <c r="E276" s="39"/>
      <c r="F276" s="39"/>
      <c r="G276" s="40"/>
      <c r="H276" s="30" t="str">
        <f t="array" ref="H276">IF(C276="","",SUMIF(MAT!$B$5:$B$9,'Récap général'!C276,MAT!$U$5:$U$9))</f>
        <v/>
      </c>
      <c r="I276" s="29"/>
      <c r="J276" s="29"/>
      <c r="K276" s="29"/>
      <c r="L276" s="29"/>
      <c r="M276" s="29"/>
      <c r="N276" s="29"/>
      <c r="O276" s="29"/>
      <c r="P276" s="29"/>
      <c r="Q276" s="163"/>
      <c r="R276" s="74">
        <f t="shared" si="23"/>
        <v>0</v>
      </c>
      <c r="S276" s="105"/>
      <c r="T276" s="30">
        <f t="shared" si="22"/>
        <v>0</v>
      </c>
      <c r="U276" s="107" t="str">
        <f t="array" ref="U276">IF(S276="","",T276/S276)</f>
        <v/>
      </c>
      <c r="V276" s="40"/>
      <c r="W276" s="29"/>
      <c r="X276" s="105"/>
      <c r="Y276" s="29"/>
      <c r="Z276" s="163"/>
      <c r="AA276" s="148"/>
      <c r="AB276" s="29"/>
      <c r="AC276" s="29"/>
      <c r="AD276" s="78"/>
    </row>
    <row r="277" spans="2:30" hidden="1" x14ac:dyDescent="0.3">
      <c r="B277" s="35" t="str">
        <f t="shared" si="20"/>
        <v>X</v>
      </c>
      <c r="C277" s="129"/>
      <c r="D277" s="39"/>
      <c r="E277" s="39"/>
      <c r="F277" s="39"/>
      <c r="G277" s="40"/>
      <c r="H277" s="30" t="str">
        <f t="array" ref="H277">IF(C277="","",SUMIF(MAT!$B$5:$B$9,'Récap général'!C277,MAT!$U$5:$U$9))</f>
        <v/>
      </c>
      <c r="I277" s="29"/>
      <c r="J277" s="29"/>
      <c r="K277" s="29"/>
      <c r="L277" s="29"/>
      <c r="M277" s="29"/>
      <c r="N277" s="29"/>
      <c r="O277" s="29"/>
      <c r="P277" s="29"/>
      <c r="Q277" s="163"/>
      <c r="R277" s="74">
        <f t="shared" si="23"/>
        <v>0</v>
      </c>
      <c r="S277" s="105"/>
      <c r="T277" s="30">
        <f t="shared" si="22"/>
        <v>0</v>
      </c>
      <c r="U277" s="107" t="str">
        <f t="array" ref="U277">IF(S277="","",T277/S277)</f>
        <v/>
      </c>
      <c r="V277" s="40"/>
      <c r="W277" s="29"/>
      <c r="X277" s="105"/>
      <c r="Y277" s="29"/>
      <c r="Z277" s="163"/>
      <c r="AA277" s="148"/>
      <c r="AB277" s="29"/>
      <c r="AC277" s="29"/>
      <c r="AD277" s="78"/>
    </row>
    <row r="278" spans="2:30" hidden="1" x14ac:dyDescent="0.3">
      <c r="B278" s="35" t="str">
        <f t="shared" si="20"/>
        <v>X</v>
      </c>
      <c r="C278" s="129"/>
      <c r="D278" s="39"/>
      <c r="E278" s="39"/>
      <c r="F278" s="39"/>
      <c r="G278" s="40"/>
      <c r="H278" s="30" t="str">
        <f t="array" ref="H278">IF(C278="","",SUMIF(MAT!$B$5:$B$9,'Récap général'!C278,MAT!$U$5:$U$9))</f>
        <v/>
      </c>
      <c r="I278" s="29"/>
      <c r="J278" s="29"/>
      <c r="K278" s="29"/>
      <c r="L278" s="29"/>
      <c r="M278" s="29"/>
      <c r="N278" s="29"/>
      <c r="O278" s="29"/>
      <c r="P278" s="29"/>
      <c r="Q278" s="163"/>
      <c r="R278" s="74">
        <f t="shared" si="23"/>
        <v>0</v>
      </c>
      <c r="S278" s="105"/>
      <c r="T278" s="30">
        <f t="shared" si="22"/>
        <v>0</v>
      </c>
      <c r="U278" s="107" t="str">
        <f t="array" ref="U278">IF(S278="","",T278/S278)</f>
        <v/>
      </c>
      <c r="V278" s="40"/>
      <c r="W278" s="29"/>
      <c r="X278" s="105"/>
      <c r="Y278" s="29"/>
      <c r="Z278" s="163"/>
      <c r="AA278" s="148"/>
      <c r="AB278" s="29"/>
      <c r="AC278" s="29"/>
      <c r="AD278" s="78"/>
    </row>
    <row r="279" spans="2:30" hidden="1" x14ac:dyDescent="0.3">
      <c r="B279" s="35" t="str">
        <f t="shared" si="20"/>
        <v>X</v>
      </c>
      <c r="C279" s="129"/>
      <c r="D279" s="39"/>
      <c r="E279" s="39"/>
      <c r="F279" s="39"/>
      <c r="G279" s="40"/>
      <c r="H279" s="30" t="str">
        <f t="array" ref="H279">IF(C279="","",SUMIF(MAT!$B$5:$B$9,'Récap général'!C279,MAT!$U$5:$U$9))</f>
        <v/>
      </c>
      <c r="I279" s="29"/>
      <c r="J279" s="29"/>
      <c r="K279" s="29"/>
      <c r="L279" s="29"/>
      <c r="M279" s="29"/>
      <c r="N279" s="29"/>
      <c r="O279" s="29"/>
      <c r="P279" s="29"/>
      <c r="Q279" s="163"/>
      <c r="R279" s="74">
        <f t="shared" si="23"/>
        <v>0</v>
      </c>
      <c r="S279" s="105"/>
      <c r="T279" s="30">
        <f t="shared" si="22"/>
        <v>0</v>
      </c>
      <c r="U279" s="107" t="str">
        <f t="array" ref="U279">IF(S279="","",T279/S279)</f>
        <v/>
      </c>
      <c r="V279" s="40"/>
      <c r="W279" s="29"/>
      <c r="X279" s="105"/>
      <c r="Y279" s="29"/>
      <c r="Z279" s="163"/>
      <c r="AA279" s="148"/>
      <c r="AB279" s="29"/>
      <c r="AC279" s="29"/>
      <c r="AD279" s="78"/>
    </row>
    <row r="280" spans="2:30" hidden="1" x14ac:dyDescent="0.3">
      <c r="B280" s="35" t="str">
        <f t="shared" si="20"/>
        <v>X</v>
      </c>
      <c r="C280" s="129"/>
      <c r="D280" s="39"/>
      <c r="E280" s="39"/>
      <c r="F280" s="39"/>
      <c r="G280" s="40"/>
      <c r="H280" s="30" t="str">
        <f t="array" ref="H280">IF(C280="","",SUMIF(MAT!$B$5:$B$9,'Récap général'!C280,MAT!$U$5:$U$9))</f>
        <v/>
      </c>
      <c r="I280" s="29"/>
      <c r="J280" s="29"/>
      <c r="K280" s="29"/>
      <c r="L280" s="29"/>
      <c r="M280" s="29"/>
      <c r="N280" s="29"/>
      <c r="O280" s="29"/>
      <c r="P280" s="29"/>
      <c r="Q280" s="163"/>
      <c r="R280" s="74">
        <f t="shared" si="23"/>
        <v>0</v>
      </c>
      <c r="S280" s="105"/>
      <c r="T280" s="30">
        <f t="shared" si="22"/>
        <v>0</v>
      </c>
      <c r="U280" s="107" t="str">
        <f t="array" ref="U280">IF(S280="","",T280/S280)</f>
        <v/>
      </c>
      <c r="V280" s="40"/>
      <c r="W280" s="29"/>
      <c r="X280" s="105"/>
      <c r="Y280" s="29"/>
      <c r="Z280" s="163"/>
      <c r="AA280" s="148"/>
      <c r="AB280" s="29"/>
      <c r="AC280" s="29"/>
      <c r="AD280" s="78"/>
    </row>
    <row r="281" spans="2:30" hidden="1" x14ac:dyDescent="0.3">
      <c r="B281" s="35" t="str">
        <f t="shared" si="20"/>
        <v>X</v>
      </c>
      <c r="C281" s="129"/>
      <c r="D281" s="39"/>
      <c r="E281" s="39"/>
      <c r="F281" s="39"/>
      <c r="G281" s="40"/>
      <c r="H281" s="30" t="str">
        <f t="array" ref="H281">IF(C281="","",SUMIF(MAT!$B$5:$B$9,'Récap général'!C281,MAT!$U$5:$U$9))</f>
        <v/>
      </c>
      <c r="I281" s="29"/>
      <c r="J281" s="29"/>
      <c r="K281" s="29"/>
      <c r="L281" s="29"/>
      <c r="M281" s="29"/>
      <c r="N281" s="29"/>
      <c r="O281" s="29"/>
      <c r="P281" s="29"/>
      <c r="Q281" s="163"/>
      <c r="R281" s="74">
        <f t="shared" si="23"/>
        <v>0</v>
      </c>
      <c r="S281" s="105"/>
      <c r="T281" s="30">
        <f t="shared" si="22"/>
        <v>0</v>
      </c>
      <c r="U281" s="107" t="str">
        <f t="array" ref="U281">IF(S281="","",T281/S281)</f>
        <v/>
      </c>
      <c r="V281" s="40"/>
      <c r="W281" s="29"/>
      <c r="X281" s="105"/>
      <c r="Y281" s="29"/>
      <c r="Z281" s="163"/>
      <c r="AA281" s="148"/>
      <c r="AB281" s="29"/>
      <c r="AC281" s="29"/>
      <c r="AD281" s="78"/>
    </row>
    <row r="282" spans="2:30" hidden="1" x14ac:dyDescent="0.3">
      <c r="B282" s="35" t="str">
        <f t="shared" si="20"/>
        <v>X</v>
      </c>
      <c r="C282" s="129"/>
      <c r="D282" s="39"/>
      <c r="E282" s="39"/>
      <c r="F282" s="39"/>
      <c r="G282" s="40"/>
      <c r="H282" s="30" t="str">
        <f t="array" ref="H282">IF(C282="","",SUMIF(MAT!$B$5:$B$9,'Récap général'!C282,MAT!$U$5:$U$9))</f>
        <v/>
      </c>
      <c r="I282" s="29"/>
      <c r="J282" s="29"/>
      <c r="K282" s="29"/>
      <c r="L282" s="29"/>
      <c r="M282" s="29"/>
      <c r="N282" s="29"/>
      <c r="O282" s="29"/>
      <c r="P282" s="29"/>
      <c r="Q282" s="163"/>
      <c r="R282" s="74">
        <f t="shared" si="23"/>
        <v>0</v>
      </c>
      <c r="S282" s="105"/>
      <c r="T282" s="30">
        <f t="shared" si="22"/>
        <v>0</v>
      </c>
      <c r="U282" s="107" t="str">
        <f t="array" ref="U282">IF(S282="","",T282/S282)</f>
        <v/>
      </c>
      <c r="V282" s="40"/>
      <c r="W282" s="29"/>
      <c r="X282" s="105"/>
      <c r="Y282" s="29"/>
      <c r="Z282" s="163"/>
      <c r="AA282" s="148"/>
      <c r="AB282" s="29"/>
      <c r="AC282" s="29"/>
      <c r="AD282" s="78"/>
    </row>
    <row r="283" spans="2:30" hidden="1" x14ac:dyDescent="0.3">
      <c r="B283" s="35" t="str">
        <f t="shared" si="20"/>
        <v>X</v>
      </c>
      <c r="C283" s="129"/>
      <c r="D283" s="39"/>
      <c r="E283" s="39"/>
      <c r="F283" s="39"/>
      <c r="G283" s="40"/>
      <c r="H283" s="30" t="str">
        <f t="array" ref="H283">IF(C283="","",SUMIF(MAT!$B$5:$B$9,'Récap général'!C283,MAT!$U$5:$U$9))</f>
        <v/>
      </c>
      <c r="I283" s="29"/>
      <c r="J283" s="29"/>
      <c r="K283" s="29"/>
      <c r="L283" s="29"/>
      <c r="M283" s="29"/>
      <c r="N283" s="29"/>
      <c r="O283" s="29"/>
      <c r="P283" s="29"/>
      <c r="Q283" s="163"/>
      <c r="R283" s="74">
        <f t="shared" si="23"/>
        <v>0</v>
      </c>
      <c r="S283" s="105"/>
      <c r="T283" s="30">
        <f t="shared" si="22"/>
        <v>0</v>
      </c>
      <c r="U283" s="107" t="str">
        <f t="array" ref="U283">IF(S283="","",T283/S283)</f>
        <v/>
      </c>
      <c r="V283" s="40"/>
      <c r="W283" s="29"/>
      <c r="X283" s="105"/>
      <c r="Y283" s="29"/>
      <c r="Z283" s="163"/>
      <c r="AA283" s="148"/>
      <c r="AB283" s="29"/>
      <c r="AC283" s="29"/>
      <c r="AD283" s="78"/>
    </row>
    <row r="284" spans="2:30" hidden="1" x14ac:dyDescent="0.3">
      <c r="B284" s="35" t="str">
        <f t="shared" si="20"/>
        <v>X</v>
      </c>
      <c r="C284" s="129"/>
      <c r="D284" s="39"/>
      <c r="E284" s="39"/>
      <c r="F284" s="39"/>
      <c r="G284" s="40"/>
      <c r="H284" s="30" t="str">
        <f t="array" ref="H284">IF(C284="","",SUMIF(MAT!$B$5:$B$9,'Récap général'!C284,MAT!$U$5:$U$9))</f>
        <v/>
      </c>
      <c r="I284" s="29"/>
      <c r="J284" s="29"/>
      <c r="K284" s="29"/>
      <c r="L284" s="29"/>
      <c r="M284" s="29"/>
      <c r="N284" s="29"/>
      <c r="O284" s="29"/>
      <c r="P284" s="29"/>
      <c r="Q284" s="163"/>
      <c r="R284" s="74">
        <f t="shared" si="23"/>
        <v>0</v>
      </c>
      <c r="S284" s="105"/>
      <c r="T284" s="30">
        <f t="shared" si="22"/>
        <v>0</v>
      </c>
      <c r="U284" s="107" t="str">
        <f t="array" ref="U284">IF(S284="","",T284/S284)</f>
        <v/>
      </c>
      <c r="V284" s="40"/>
      <c r="W284" s="29"/>
      <c r="X284" s="105"/>
      <c r="Y284" s="29"/>
      <c r="Z284" s="163"/>
      <c r="AA284" s="148"/>
      <c r="AB284" s="29"/>
      <c r="AC284" s="29"/>
      <c r="AD284" s="78"/>
    </row>
    <row r="285" spans="2:30" hidden="1" x14ac:dyDescent="0.3">
      <c r="B285" s="35" t="str">
        <f t="shared" si="20"/>
        <v>X</v>
      </c>
      <c r="C285" s="129"/>
      <c r="D285" s="39"/>
      <c r="E285" s="39"/>
      <c r="F285" s="39"/>
      <c r="G285" s="40"/>
      <c r="H285" s="30" t="str">
        <f t="array" ref="H285">IF(C285="","",SUMIF(MAT!$B$5:$B$9,'Récap général'!C285,MAT!$U$5:$U$9))</f>
        <v/>
      </c>
      <c r="I285" s="29"/>
      <c r="J285" s="29"/>
      <c r="K285" s="29"/>
      <c r="L285" s="29"/>
      <c r="M285" s="29"/>
      <c r="N285" s="29"/>
      <c r="O285" s="29"/>
      <c r="P285" s="29"/>
      <c r="Q285" s="163"/>
      <c r="R285" s="74">
        <f t="shared" si="23"/>
        <v>0</v>
      </c>
      <c r="S285" s="105"/>
      <c r="T285" s="30">
        <f t="shared" si="22"/>
        <v>0</v>
      </c>
      <c r="U285" s="107" t="str">
        <f t="array" ref="U285">IF(S285="","",T285/S285)</f>
        <v/>
      </c>
      <c r="V285" s="40"/>
      <c r="W285" s="29"/>
      <c r="X285" s="105"/>
      <c r="Y285" s="29"/>
      <c r="Z285" s="163"/>
      <c r="AA285" s="148"/>
      <c r="AB285" s="29"/>
      <c r="AC285" s="29"/>
      <c r="AD285" s="78"/>
    </row>
    <row r="286" spans="2:30" hidden="1" x14ac:dyDescent="0.3">
      <c r="B286" s="35" t="str">
        <f t="shared" si="20"/>
        <v>X</v>
      </c>
      <c r="C286" s="129"/>
      <c r="D286" s="39"/>
      <c r="E286" s="39"/>
      <c r="F286" s="39"/>
      <c r="G286" s="40"/>
      <c r="H286" s="30" t="str">
        <f t="array" ref="H286">IF(C286="","",SUMIF(MAT!$B$5:$B$9,'Récap général'!C286,MAT!$U$5:$U$9))</f>
        <v/>
      </c>
      <c r="I286" s="29"/>
      <c r="J286" s="29"/>
      <c r="K286" s="29"/>
      <c r="L286" s="29"/>
      <c r="M286" s="29"/>
      <c r="N286" s="29"/>
      <c r="O286" s="29"/>
      <c r="P286" s="29"/>
      <c r="Q286" s="163"/>
      <c r="R286" s="74">
        <f t="shared" si="23"/>
        <v>0</v>
      </c>
      <c r="S286" s="105"/>
      <c r="T286" s="30">
        <f t="shared" si="22"/>
        <v>0</v>
      </c>
      <c r="U286" s="107" t="str">
        <f t="array" ref="U286">IF(S286="","",T286/S286)</f>
        <v/>
      </c>
      <c r="V286" s="40"/>
      <c r="W286" s="29"/>
      <c r="X286" s="105"/>
      <c r="Y286" s="29"/>
      <c r="Z286" s="163"/>
      <c r="AA286" s="148"/>
      <c r="AB286" s="29"/>
      <c r="AC286" s="29"/>
      <c r="AD286" s="78"/>
    </row>
    <row r="287" spans="2:30" hidden="1" x14ac:dyDescent="0.3">
      <c r="B287" s="35" t="str">
        <f t="shared" si="20"/>
        <v>X</v>
      </c>
      <c r="C287" s="129"/>
      <c r="D287" s="39"/>
      <c r="E287" s="39"/>
      <c r="F287" s="39"/>
      <c r="G287" s="40"/>
      <c r="H287" s="30" t="str">
        <f t="array" ref="H287">IF(C287="","",SUMIF(MAT!$B$5:$B$9,'Récap général'!C287,MAT!$U$5:$U$9))</f>
        <v/>
      </c>
      <c r="I287" s="29"/>
      <c r="J287" s="29"/>
      <c r="K287" s="29"/>
      <c r="L287" s="29"/>
      <c r="M287" s="29"/>
      <c r="N287" s="29"/>
      <c r="O287" s="29"/>
      <c r="P287" s="29"/>
      <c r="Q287" s="163"/>
      <c r="R287" s="74">
        <f t="shared" si="23"/>
        <v>0</v>
      </c>
      <c r="S287" s="105"/>
      <c r="T287" s="30">
        <f t="shared" si="22"/>
        <v>0</v>
      </c>
      <c r="U287" s="107" t="str">
        <f t="array" ref="U287">IF(S287="","",T287/S287)</f>
        <v/>
      </c>
      <c r="V287" s="40"/>
      <c r="W287" s="29"/>
      <c r="X287" s="105"/>
      <c r="Y287" s="29"/>
      <c r="Z287" s="163"/>
      <c r="AA287" s="148"/>
      <c r="AB287" s="29"/>
      <c r="AC287" s="29"/>
      <c r="AD287" s="78"/>
    </row>
    <row r="288" spans="2:30" hidden="1" x14ac:dyDescent="0.3">
      <c r="B288" s="35" t="str">
        <f t="shared" si="20"/>
        <v>X</v>
      </c>
      <c r="C288" s="129"/>
      <c r="D288" s="39"/>
      <c r="E288" s="39"/>
      <c r="F288" s="39"/>
      <c r="G288" s="40"/>
      <c r="H288" s="30" t="str">
        <f t="array" ref="H288">IF(C288="","",SUMIF(MAT!$B$5:$B$9,'Récap général'!C288,MAT!$U$5:$U$9))</f>
        <v/>
      </c>
      <c r="I288" s="29"/>
      <c r="J288" s="29"/>
      <c r="K288" s="29"/>
      <c r="L288" s="29"/>
      <c r="M288" s="29"/>
      <c r="N288" s="29"/>
      <c r="O288" s="29"/>
      <c r="P288" s="29"/>
      <c r="Q288" s="163"/>
      <c r="R288" s="74">
        <f t="shared" si="23"/>
        <v>0</v>
      </c>
      <c r="S288" s="105"/>
      <c r="T288" s="30">
        <f t="shared" si="22"/>
        <v>0</v>
      </c>
      <c r="U288" s="107" t="str">
        <f t="array" ref="U288">IF(S288="","",T288/S288)</f>
        <v/>
      </c>
      <c r="V288" s="40"/>
      <c r="W288" s="29"/>
      <c r="X288" s="105"/>
      <c r="Y288" s="29"/>
      <c r="Z288" s="163"/>
      <c r="AA288" s="148"/>
      <c r="AB288" s="29"/>
      <c r="AC288" s="29"/>
      <c r="AD288" s="78"/>
    </row>
    <row r="289" spans="2:30" hidden="1" x14ac:dyDescent="0.3">
      <c r="B289" s="35" t="str">
        <f t="shared" si="20"/>
        <v>X</v>
      </c>
      <c r="C289" s="129"/>
      <c r="D289" s="39"/>
      <c r="E289" s="39"/>
      <c r="F289" s="39"/>
      <c r="G289" s="40"/>
      <c r="H289" s="30" t="str">
        <f t="array" ref="H289">IF(C289="","",SUMIF(MAT!$B$5:$B$9,'Récap général'!C289,MAT!$U$5:$U$9))</f>
        <v/>
      </c>
      <c r="I289" s="29"/>
      <c r="J289" s="29"/>
      <c r="K289" s="29"/>
      <c r="L289" s="29"/>
      <c r="M289" s="29"/>
      <c r="N289" s="29"/>
      <c r="O289" s="29"/>
      <c r="P289" s="29"/>
      <c r="Q289" s="163"/>
      <c r="R289" s="74">
        <f t="shared" si="23"/>
        <v>0</v>
      </c>
      <c r="S289" s="105"/>
      <c r="T289" s="30">
        <f t="shared" si="22"/>
        <v>0</v>
      </c>
      <c r="U289" s="107" t="str">
        <f t="array" ref="U289">IF(S289="","",T289/S289)</f>
        <v/>
      </c>
      <c r="V289" s="40"/>
      <c r="W289" s="29"/>
      <c r="X289" s="105"/>
      <c r="Y289" s="29"/>
      <c r="Z289" s="163"/>
      <c r="AA289" s="148"/>
      <c r="AB289" s="29"/>
      <c r="AC289" s="29"/>
      <c r="AD289" s="78"/>
    </row>
    <row r="290" spans="2:30" hidden="1" x14ac:dyDescent="0.3">
      <c r="B290" s="35" t="str">
        <f t="shared" si="20"/>
        <v>X</v>
      </c>
      <c r="C290" s="129"/>
      <c r="D290" s="39"/>
      <c r="E290" s="39"/>
      <c r="F290" s="39"/>
      <c r="G290" s="40"/>
      <c r="H290" s="30" t="str">
        <f t="array" ref="H290">IF(C290="","",SUMIF(MAT!$B$5:$B$9,'Récap général'!C290,MAT!$U$5:$U$9))</f>
        <v/>
      </c>
      <c r="I290" s="29"/>
      <c r="J290" s="29"/>
      <c r="K290" s="29"/>
      <c r="L290" s="29"/>
      <c r="M290" s="29"/>
      <c r="N290" s="29"/>
      <c r="O290" s="29"/>
      <c r="P290" s="29"/>
      <c r="Q290" s="163"/>
      <c r="R290" s="74">
        <f t="shared" si="23"/>
        <v>0</v>
      </c>
      <c r="S290" s="105"/>
      <c r="T290" s="30">
        <f t="shared" si="22"/>
        <v>0</v>
      </c>
      <c r="U290" s="107" t="str">
        <f t="array" ref="U290">IF(S290="","",T290/S290)</f>
        <v/>
      </c>
      <c r="V290" s="40"/>
      <c r="W290" s="29"/>
      <c r="X290" s="105"/>
      <c r="Y290" s="29"/>
      <c r="Z290" s="163"/>
      <c r="AA290" s="148"/>
      <c r="AB290" s="29"/>
      <c r="AC290" s="29"/>
      <c r="AD290" s="78"/>
    </row>
    <row r="291" spans="2:30" hidden="1" x14ac:dyDescent="0.3">
      <c r="B291" s="35" t="str">
        <f t="shared" si="20"/>
        <v>X</v>
      </c>
      <c r="C291" s="129"/>
      <c r="D291" s="39"/>
      <c r="E291" s="39"/>
      <c r="F291" s="39"/>
      <c r="G291" s="40"/>
      <c r="H291" s="30" t="str">
        <f t="array" ref="H291">IF(C291="","",SUMIF(MAT!$B$5:$B$9,'Récap général'!C291,MAT!$U$5:$U$9))</f>
        <v/>
      </c>
      <c r="I291" s="29"/>
      <c r="J291" s="29"/>
      <c r="K291" s="29"/>
      <c r="L291" s="29"/>
      <c r="M291" s="29"/>
      <c r="N291" s="29"/>
      <c r="O291" s="29"/>
      <c r="P291" s="29"/>
      <c r="Q291" s="163"/>
      <c r="R291" s="74">
        <f t="shared" si="23"/>
        <v>0</v>
      </c>
      <c r="S291" s="105"/>
      <c r="T291" s="30">
        <f t="shared" si="22"/>
        <v>0</v>
      </c>
      <c r="U291" s="107" t="str">
        <f t="array" ref="U291">IF(S291="","",T291/S291)</f>
        <v/>
      </c>
      <c r="V291" s="40"/>
      <c r="W291" s="29"/>
      <c r="X291" s="105"/>
      <c r="Y291" s="29"/>
      <c r="Z291" s="163"/>
      <c r="AA291" s="148"/>
      <c r="AB291" s="29"/>
      <c r="AC291" s="29"/>
      <c r="AD291" s="78"/>
    </row>
    <row r="292" spans="2:30" hidden="1" x14ac:dyDescent="0.3">
      <c r="B292" s="35" t="str">
        <f t="shared" ref="B292:B355" si="24">IF(C292="","X","")</f>
        <v>X</v>
      </c>
      <c r="C292" s="129"/>
      <c r="D292" s="39"/>
      <c r="E292" s="39"/>
      <c r="F292" s="39"/>
      <c r="G292" s="40"/>
      <c r="H292" s="30" t="str">
        <f t="array" ref="H292">IF(C292="","",SUMIF(MAT!$B$5:$B$9,'Récap général'!C292,MAT!$U$5:$U$9))</f>
        <v/>
      </c>
      <c r="I292" s="29"/>
      <c r="J292" s="29"/>
      <c r="K292" s="29"/>
      <c r="L292" s="29"/>
      <c r="M292" s="29"/>
      <c r="N292" s="29"/>
      <c r="O292" s="29"/>
      <c r="P292" s="29"/>
      <c r="Q292" s="163"/>
      <c r="R292" s="74">
        <f t="shared" ref="R292:R323" si="25">SUM(C292:Q292)</f>
        <v>0</v>
      </c>
      <c r="S292" s="105"/>
      <c r="T292" s="30">
        <f t="shared" ref="T292:T355" si="26">S292-R292</f>
        <v>0</v>
      </c>
      <c r="U292" s="107" t="str">
        <f t="array" ref="U292">IF(S292="","",T292/S292)</f>
        <v/>
      </c>
      <c r="V292" s="40"/>
      <c r="W292" s="29"/>
      <c r="X292" s="105"/>
      <c r="Y292" s="29"/>
      <c r="Z292" s="163"/>
      <c r="AA292" s="148"/>
      <c r="AB292" s="29"/>
      <c r="AC292" s="29"/>
      <c r="AD292" s="78"/>
    </row>
    <row r="293" spans="2:30" hidden="1" x14ac:dyDescent="0.3">
      <c r="B293" s="35" t="str">
        <f t="shared" si="24"/>
        <v>X</v>
      </c>
      <c r="C293" s="129"/>
      <c r="D293" s="39"/>
      <c r="E293" s="39"/>
      <c r="F293" s="39"/>
      <c r="G293" s="40"/>
      <c r="H293" s="30" t="str">
        <f t="array" ref="H293">IF(C293="","",SUMIF(MAT!$B$5:$B$9,'Récap général'!C293,MAT!$U$5:$U$9))</f>
        <v/>
      </c>
      <c r="I293" s="29"/>
      <c r="J293" s="29"/>
      <c r="K293" s="29"/>
      <c r="L293" s="29"/>
      <c r="M293" s="29"/>
      <c r="N293" s="29"/>
      <c r="O293" s="29"/>
      <c r="P293" s="29"/>
      <c r="Q293" s="163"/>
      <c r="R293" s="74">
        <f t="shared" si="25"/>
        <v>0</v>
      </c>
      <c r="S293" s="105"/>
      <c r="T293" s="30">
        <f t="shared" si="26"/>
        <v>0</v>
      </c>
      <c r="U293" s="107" t="str">
        <f t="array" ref="U293">IF(S293="","",T293/S293)</f>
        <v/>
      </c>
      <c r="V293" s="40"/>
      <c r="W293" s="29"/>
      <c r="X293" s="105"/>
      <c r="Y293" s="29"/>
      <c r="Z293" s="163"/>
      <c r="AA293" s="148"/>
      <c r="AB293" s="29"/>
      <c r="AC293" s="29"/>
      <c r="AD293" s="78"/>
    </row>
    <row r="294" spans="2:30" hidden="1" x14ac:dyDescent="0.3">
      <c r="B294" s="35" t="str">
        <f t="shared" si="24"/>
        <v>X</v>
      </c>
      <c r="C294" s="129"/>
      <c r="D294" s="39"/>
      <c r="E294" s="39"/>
      <c r="F294" s="39"/>
      <c r="G294" s="40"/>
      <c r="H294" s="30" t="str">
        <f t="array" ref="H294">IF(C294="","",SUMIF(MAT!$B$5:$B$9,'Récap général'!C294,MAT!$U$5:$U$9))</f>
        <v/>
      </c>
      <c r="I294" s="29"/>
      <c r="J294" s="29"/>
      <c r="K294" s="29"/>
      <c r="L294" s="29"/>
      <c r="M294" s="29"/>
      <c r="N294" s="29"/>
      <c r="O294" s="29"/>
      <c r="P294" s="29"/>
      <c r="Q294" s="163"/>
      <c r="R294" s="74">
        <f t="shared" si="25"/>
        <v>0</v>
      </c>
      <c r="S294" s="105"/>
      <c r="T294" s="30">
        <f t="shared" si="26"/>
        <v>0</v>
      </c>
      <c r="U294" s="107" t="str">
        <f t="array" ref="U294">IF(S294="","",T294/S294)</f>
        <v/>
      </c>
      <c r="V294" s="40"/>
      <c r="W294" s="29"/>
      <c r="X294" s="105"/>
      <c r="Y294" s="29"/>
      <c r="Z294" s="163"/>
      <c r="AA294" s="148"/>
      <c r="AB294" s="29"/>
      <c r="AC294" s="29"/>
      <c r="AD294" s="78"/>
    </row>
    <row r="295" spans="2:30" hidden="1" x14ac:dyDescent="0.3">
      <c r="B295" s="35" t="str">
        <f t="shared" si="24"/>
        <v>X</v>
      </c>
      <c r="C295" s="129"/>
      <c r="D295" s="39"/>
      <c r="E295" s="39"/>
      <c r="F295" s="39"/>
      <c r="G295" s="40"/>
      <c r="H295" s="30" t="str">
        <f t="array" ref="H295">IF(C295="","",SUMIF(MAT!$B$5:$B$9,'Récap général'!C295,MAT!$U$5:$U$9))</f>
        <v/>
      </c>
      <c r="I295" s="29"/>
      <c r="J295" s="29"/>
      <c r="K295" s="29"/>
      <c r="L295" s="29"/>
      <c r="M295" s="29"/>
      <c r="N295" s="29"/>
      <c r="O295" s="29"/>
      <c r="P295" s="29"/>
      <c r="Q295" s="163"/>
      <c r="R295" s="74">
        <f t="shared" si="25"/>
        <v>0</v>
      </c>
      <c r="S295" s="105"/>
      <c r="T295" s="30">
        <f t="shared" si="26"/>
        <v>0</v>
      </c>
      <c r="U295" s="107" t="str">
        <f t="array" ref="U295">IF(S295="","",T295/S295)</f>
        <v/>
      </c>
      <c r="V295" s="40"/>
      <c r="W295" s="29"/>
      <c r="X295" s="105"/>
      <c r="Y295" s="29"/>
      <c r="Z295" s="163"/>
      <c r="AA295" s="148"/>
      <c r="AB295" s="29"/>
      <c r="AC295" s="29"/>
      <c r="AD295" s="78"/>
    </row>
    <row r="296" spans="2:30" hidden="1" x14ac:dyDescent="0.3">
      <c r="B296" s="35" t="str">
        <f t="shared" si="24"/>
        <v>X</v>
      </c>
      <c r="C296" s="129"/>
      <c r="D296" s="39"/>
      <c r="E296" s="39"/>
      <c r="F296" s="39"/>
      <c r="G296" s="40"/>
      <c r="H296" s="30" t="str">
        <f t="array" ref="H296">IF(C296="","",SUMIF(MAT!$B$5:$B$9,'Récap général'!C296,MAT!$U$5:$U$9))</f>
        <v/>
      </c>
      <c r="I296" s="29"/>
      <c r="J296" s="29"/>
      <c r="K296" s="29"/>
      <c r="L296" s="29"/>
      <c r="M296" s="29"/>
      <c r="N296" s="29"/>
      <c r="O296" s="29"/>
      <c r="P296" s="29"/>
      <c r="Q296" s="163"/>
      <c r="R296" s="74">
        <f t="shared" si="25"/>
        <v>0</v>
      </c>
      <c r="S296" s="105"/>
      <c r="T296" s="30">
        <f t="shared" si="26"/>
        <v>0</v>
      </c>
      <c r="U296" s="107" t="str">
        <f t="array" ref="U296">IF(S296="","",T296/S296)</f>
        <v/>
      </c>
      <c r="V296" s="40"/>
      <c r="W296" s="29"/>
      <c r="X296" s="105"/>
      <c r="Y296" s="29"/>
      <c r="Z296" s="163"/>
      <c r="AA296" s="148"/>
      <c r="AB296" s="29"/>
      <c r="AC296" s="29"/>
      <c r="AD296" s="78"/>
    </row>
    <row r="297" spans="2:30" hidden="1" x14ac:dyDescent="0.3">
      <c r="B297" s="35" t="str">
        <f t="shared" si="24"/>
        <v>X</v>
      </c>
      <c r="C297" s="129"/>
      <c r="D297" s="39"/>
      <c r="E297" s="39"/>
      <c r="F297" s="39"/>
      <c r="G297" s="40"/>
      <c r="H297" s="30" t="str">
        <f t="array" ref="H297">IF(C297="","",SUMIF(MAT!$B$5:$B$9,'Récap général'!C297,MAT!$U$5:$U$9))</f>
        <v/>
      </c>
      <c r="I297" s="29"/>
      <c r="J297" s="29"/>
      <c r="K297" s="29"/>
      <c r="L297" s="29"/>
      <c r="M297" s="29"/>
      <c r="N297" s="29"/>
      <c r="O297" s="29"/>
      <c r="P297" s="29"/>
      <c r="Q297" s="163"/>
      <c r="R297" s="74">
        <f t="shared" si="25"/>
        <v>0</v>
      </c>
      <c r="S297" s="105"/>
      <c r="T297" s="30">
        <f t="shared" si="26"/>
        <v>0</v>
      </c>
      <c r="U297" s="107" t="str">
        <f t="array" ref="U297">IF(S297="","",T297/S297)</f>
        <v/>
      </c>
      <c r="V297" s="40"/>
      <c r="W297" s="29"/>
      <c r="X297" s="105"/>
      <c r="Y297" s="29"/>
      <c r="Z297" s="163"/>
      <c r="AA297" s="148"/>
      <c r="AB297" s="29"/>
      <c r="AC297" s="29"/>
      <c r="AD297" s="78"/>
    </row>
    <row r="298" spans="2:30" hidden="1" x14ac:dyDescent="0.3">
      <c r="B298" s="35" t="str">
        <f t="shared" si="24"/>
        <v>X</v>
      </c>
      <c r="C298" s="129"/>
      <c r="D298" s="39"/>
      <c r="E298" s="39"/>
      <c r="F298" s="39"/>
      <c r="G298" s="40"/>
      <c r="H298" s="30" t="str">
        <f t="array" ref="H298">IF(C298="","",SUMIF(MAT!$B$5:$B$9,'Récap général'!C298,MAT!$U$5:$U$9))</f>
        <v/>
      </c>
      <c r="I298" s="29"/>
      <c r="J298" s="29"/>
      <c r="K298" s="29"/>
      <c r="L298" s="29"/>
      <c r="M298" s="29"/>
      <c r="N298" s="29"/>
      <c r="O298" s="29"/>
      <c r="P298" s="29"/>
      <c r="Q298" s="163"/>
      <c r="R298" s="74">
        <f t="shared" si="25"/>
        <v>0</v>
      </c>
      <c r="S298" s="105"/>
      <c r="T298" s="30">
        <f t="shared" si="26"/>
        <v>0</v>
      </c>
      <c r="U298" s="107" t="str">
        <f t="array" ref="U298">IF(S298="","",T298/S298)</f>
        <v/>
      </c>
      <c r="V298" s="40"/>
      <c r="W298" s="29"/>
      <c r="X298" s="105"/>
      <c r="Y298" s="29"/>
      <c r="Z298" s="163"/>
      <c r="AA298" s="148"/>
      <c r="AB298" s="29"/>
      <c r="AC298" s="29"/>
      <c r="AD298" s="78"/>
    </row>
    <row r="299" spans="2:30" hidden="1" x14ac:dyDescent="0.3">
      <c r="B299" s="35" t="str">
        <f t="shared" si="24"/>
        <v>X</v>
      </c>
      <c r="C299" s="129"/>
      <c r="D299" s="39"/>
      <c r="E299" s="39"/>
      <c r="F299" s="39"/>
      <c r="G299" s="40"/>
      <c r="H299" s="30" t="str">
        <f t="array" ref="H299">IF(C299="","",SUMIF(MAT!$B$5:$B$9,'Récap général'!C299,MAT!$U$5:$U$9))</f>
        <v/>
      </c>
      <c r="I299" s="29"/>
      <c r="J299" s="29"/>
      <c r="K299" s="29"/>
      <c r="L299" s="29"/>
      <c r="M299" s="29"/>
      <c r="N299" s="29"/>
      <c r="O299" s="29"/>
      <c r="P299" s="29"/>
      <c r="Q299" s="163"/>
      <c r="R299" s="74">
        <f t="shared" si="25"/>
        <v>0</v>
      </c>
      <c r="S299" s="105"/>
      <c r="T299" s="30">
        <f t="shared" si="26"/>
        <v>0</v>
      </c>
      <c r="U299" s="107" t="str">
        <f t="array" ref="U299">IF(S299="","",T299/S299)</f>
        <v/>
      </c>
      <c r="V299" s="40"/>
      <c r="W299" s="29"/>
      <c r="X299" s="105"/>
      <c r="Y299" s="29"/>
      <c r="Z299" s="163"/>
      <c r="AA299" s="148"/>
      <c r="AB299" s="29"/>
      <c r="AC299" s="29"/>
      <c r="AD299" s="78"/>
    </row>
    <row r="300" spans="2:30" hidden="1" x14ac:dyDescent="0.3">
      <c r="B300" s="35" t="str">
        <f t="shared" si="24"/>
        <v>X</v>
      </c>
      <c r="C300" s="129"/>
      <c r="D300" s="39"/>
      <c r="E300" s="39"/>
      <c r="F300" s="39"/>
      <c r="G300" s="40"/>
      <c r="H300" s="30" t="str">
        <f t="array" ref="H300">IF(C300="","",SUMIF(MAT!$B$5:$B$9,'Récap général'!C300,MAT!$U$5:$U$9))</f>
        <v/>
      </c>
      <c r="I300" s="29"/>
      <c r="J300" s="29"/>
      <c r="K300" s="29"/>
      <c r="L300" s="29"/>
      <c r="M300" s="29"/>
      <c r="N300" s="29"/>
      <c r="O300" s="29"/>
      <c r="P300" s="29"/>
      <c r="Q300" s="163"/>
      <c r="R300" s="74">
        <f t="shared" si="25"/>
        <v>0</v>
      </c>
      <c r="S300" s="105"/>
      <c r="T300" s="30">
        <f t="shared" si="26"/>
        <v>0</v>
      </c>
      <c r="U300" s="107" t="str">
        <f t="array" ref="U300">IF(S300="","",T300/S300)</f>
        <v/>
      </c>
      <c r="V300" s="40"/>
      <c r="W300" s="29"/>
      <c r="X300" s="105"/>
      <c r="Y300" s="29"/>
      <c r="Z300" s="163"/>
      <c r="AA300" s="148"/>
      <c r="AB300" s="29"/>
      <c r="AC300" s="29"/>
      <c r="AD300" s="78"/>
    </row>
    <row r="301" spans="2:30" hidden="1" x14ac:dyDescent="0.3">
      <c r="B301" s="35" t="str">
        <f t="shared" si="24"/>
        <v>X</v>
      </c>
      <c r="C301" s="129"/>
      <c r="D301" s="39"/>
      <c r="E301" s="39"/>
      <c r="F301" s="39"/>
      <c r="G301" s="40"/>
      <c r="H301" s="30" t="str">
        <f t="array" ref="H301">IF(C301="","",SUMIF(MAT!$B$5:$B$9,'Récap général'!C301,MAT!$U$5:$U$9))</f>
        <v/>
      </c>
      <c r="I301" s="29"/>
      <c r="J301" s="29"/>
      <c r="K301" s="29"/>
      <c r="L301" s="29"/>
      <c r="M301" s="29"/>
      <c r="N301" s="29"/>
      <c r="O301" s="29"/>
      <c r="P301" s="29"/>
      <c r="Q301" s="163"/>
      <c r="R301" s="74">
        <f t="shared" si="25"/>
        <v>0</v>
      </c>
      <c r="S301" s="105"/>
      <c r="T301" s="30">
        <f t="shared" si="26"/>
        <v>0</v>
      </c>
      <c r="U301" s="107" t="str">
        <f t="array" ref="U301">IF(S301="","",T301/S301)</f>
        <v/>
      </c>
      <c r="V301" s="40"/>
      <c r="W301" s="29"/>
      <c r="X301" s="105"/>
      <c r="Y301" s="29"/>
      <c r="Z301" s="163"/>
      <c r="AA301" s="148"/>
      <c r="AB301" s="29"/>
      <c r="AC301" s="29"/>
      <c r="AD301" s="78"/>
    </row>
    <row r="302" spans="2:30" hidden="1" x14ac:dyDescent="0.3">
      <c r="B302" s="35" t="str">
        <f t="shared" si="24"/>
        <v>X</v>
      </c>
      <c r="C302" s="129"/>
      <c r="D302" s="39"/>
      <c r="E302" s="39"/>
      <c r="F302" s="39"/>
      <c r="G302" s="40"/>
      <c r="H302" s="30" t="str">
        <f t="array" ref="H302">IF(C302="","",SUMIF(MAT!$B$5:$B$9,'Récap général'!C302,MAT!$U$5:$U$9))</f>
        <v/>
      </c>
      <c r="I302" s="29"/>
      <c r="J302" s="29"/>
      <c r="K302" s="29"/>
      <c r="L302" s="29"/>
      <c r="M302" s="29"/>
      <c r="N302" s="29"/>
      <c r="O302" s="29"/>
      <c r="P302" s="29"/>
      <c r="Q302" s="163"/>
      <c r="R302" s="74">
        <f t="shared" si="25"/>
        <v>0</v>
      </c>
      <c r="S302" s="105"/>
      <c r="T302" s="30">
        <f t="shared" si="26"/>
        <v>0</v>
      </c>
      <c r="U302" s="107" t="str">
        <f t="array" ref="U302">IF(S302="","",T302/S302)</f>
        <v/>
      </c>
      <c r="V302" s="40"/>
      <c r="W302" s="29"/>
      <c r="X302" s="105"/>
      <c r="Y302" s="29"/>
      <c r="Z302" s="163"/>
      <c r="AA302" s="148"/>
      <c r="AB302" s="29"/>
      <c r="AC302" s="29"/>
      <c r="AD302" s="78"/>
    </row>
    <row r="303" spans="2:30" hidden="1" x14ac:dyDescent="0.3">
      <c r="B303" s="35" t="str">
        <f t="shared" si="24"/>
        <v>X</v>
      </c>
      <c r="C303" s="129"/>
      <c r="D303" s="39"/>
      <c r="E303" s="39"/>
      <c r="F303" s="39"/>
      <c r="G303" s="40"/>
      <c r="H303" s="30" t="str">
        <f t="array" ref="H303">IF(C303="","",SUMIF(MAT!$B$5:$B$9,'Récap général'!C303,MAT!$U$5:$U$9))</f>
        <v/>
      </c>
      <c r="I303" s="29"/>
      <c r="J303" s="29"/>
      <c r="K303" s="29"/>
      <c r="L303" s="29"/>
      <c r="M303" s="29"/>
      <c r="N303" s="29"/>
      <c r="O303" s="29"/>
      <c r="P303" s="29"/>
      <c r="Q303" s="163"/>
      <c r="R303" s="74">
        <f t="shared" si="25"/>
        <v>0</v>
      </c>
      <c r="S303" s="105"/>
      <c r="T303" s="30">
        <f t="shared" si="26"/>
        <v>0</v>
      </c>
      <c r="U303" s="107" t="str">
        <f t="array" ref="U303">IF(S303="","",T303/S303)</f>
        <v/>
      </c>
      <c r="V303" s="40"/>
      <c r="W303" s="29"/>
      <c r="X303" s="105"/>
      <c r="Y303" s="29"/>
      <c r="Z303" s="163"/>
      <c r="AA303" s="148"/>
      <c r="AB303" s="29"/>
      <c r="AC303" s="29"/>
      <c r="AD303" s="78"/>
    </row>
    <row r="304" spans="2:30" hidden="1" x14ac:dyDescent="0.3">
      <c r="B304" s="35" t="str">
        <f t="shared" si="24"/>
        <v>X</v>
      </c>
      <c r="C304" s="129"/>
      <c r="D304" s="39"/>
      <c r="E304" s="39"/>
      <c r="F304" s="39"/>
      <c r="G304" s="40"/>
      <c r="H304" s="30" t="str">
        <f t="array" ref="H304">IF(C304="","",SUMIF(MAT!$B$5:$B$9,'Récap général'!C304,MAT!$U$5:$U$9))</f>
        <v/>
      </c>
      <c r="I304" s="29"/>
      <c r="J304" s="29"/>
      <c r="K304" s="29"/>
      <c r="L304" s="29"/>
      <c r="M304" s="29"/>
      <c r="N304" s="29"/>
      <c r="O304" s="29"/>
      <c r="P304" s="29"/>
      <c r="Q304" s="163"/>
      <c r="R304" s="74">
        <f t="shared" si="25"/>
        <v>0</v>
      </c>
      <c r="S304" s="105"/>
      <c r="T304" s="30">
        <f t="shared" si="26"/>
        <v>0</v>
      </c>
      <c r="U304" s="107" t="str">
        <f t="array" ref="U304">IF(S304="","",T304/S304)</f>
        <v/>
      </c>
      <c r="V304" s="40"/>
      <c r="W304" s="29"/>
      <c r="X304" s="105"/>
      <c r="Y304" s="29"/>
      <c r="Z304" s="163"/>
      <c r="AA304" s="148"/>
      <c r="AB304" s="29"/>
      <c r="AC304" s="29"/>
      <c r="AD304" s="78"/>
    </row>
    <row r="305" spans="2:30" hidden="1" x14ac:dyDescent="0.3">
      <c r="B305" s="35" t="str">
        <f t="shared" si="24"/>
        <v>X</v>
      </c>
      <c r="C305" s="129"/>
      <c r="D305" s="39"/>
      <c r="E305" s="39"/>
      <c r="F305" s="39"/>
      <c r="G305" s="40"/>
      <c r="H305" s="30" t="str">
        <f t="array" ref="H305">IF(C305="","",SUMIF(MAT!$B$5:$B$9,'Récap général'!C305,MAT!$U$5:$U$9))</f>
        <v/>
      </c>
      <c r="I305" s="29"/>
      <c r="J305" s="29"/>
      <c r="K305" s="29"/>
      <c r="L305" s="29"/>
      <c r="M305" s="29"/>
      <c r="N305" s="29"/>
      <c r="O305" s="29"/>
      <c r="P305" s="29"/>
      <c r="Q305" s="163"/>
      <c r="R305" s="74">
        <f t="shared" si="25"/>
        <v>0</v>
      </c>
      <c r="S305" s="105"/>
      <c r="T305" s="30">
        <f t="shared" si="26"/>
        <v>0</v>
      </c>
      <c r="U305" s="107" t="str">
        <f t="array" ref="U305">IF(S305="","",T305/S305)</f>
        <v/>
      </c>
      <c r="V305" s="40"/>
      <c r="W305" s="29"/>
      <c r="X305" s="105"/>
      <c r="Y305" s="29"/>
      <c r="Z305" s="163"/>
      <c r="AA305" s="148"/>
      <c r="AB305" s="29"/>
      <c r="AC305" s="29"/>
      <c r="AD305" s="78"/>
    </row>
    <row r="306" spans="2:30" hidden="1" x14ac:dyDescent="0.3">
      <c r="B306" s="35" t="str">
        <f t="shared" si="24"/>
        <v>X</v>
      </c>
      <c r="C306" s="129"/>
      <c r="D306" s="39"/>
      <c r="E306" s="39"/>
      <c r="F306" s="39"/>
      <c r="G306" s="40"/>
      <c r="H306" s="30" t="str">
        <f t="array" ref="H306">IF(C306="","",SUMIF(MAT!$B$5:$B$9,'Récap général'!C306,MAT!$U$5:$U$9))</f>
        <v/>
      </c>
      <c r="I306" s="29"/>
      <c r="J306" s="29"/>
      <c r="K306" s="29"/>
      <c r="L306" s="29"/>
      <c r="M306" s="29"/>
      <c r="N306" s="29"/>
      <c r="O306" s="29"/>
      <c r="P306" s="29"/>
      <c r="Q306" s="163"/>
      <c r="R306" s="74">
        <f t="shared" si="25"/>
        <v>0</v>
      </c>
      <c r="S306" s="105"/>
      <c r="T306" s="30">
        <f t="shared" si="26"/>
        <v>0</v>
      </c>
      <c r="U306" s="107" t="str">
        <f t="array" ref="U306">IF(S306="","",T306/S306)</f>
        <v/>
      </c>
      <c r="V306" s="40"/>
      <c r="W306" s="29"/>
      <c r="X306" s="105"/>
      <c r="Y306" s="29"/>
      <c r="Z306" s="163"/>
      <c r="AA306" s="148"/>
      <c r="AB306" s="29"/>
      <c r="AC306" s="29"/>
      <c r="AD306" s="78"/>
    </row>
    <row r="307" spans="2:30" hidden="1" x14ac:dyDescent="0.3">
      <c r="B307" s="35" t="str">
        <f t="shared" si="24"/>
        <v>X</v>
      </c>
      <c r="C307" s="129"/>
      <c r="D307" s="39"/>
      <c r="E307" s="39"/>
      <c r="F307" s="39"/>
      <c r="G307" s="40"/>
      <c r="H307" s="30" t="str">
        <f t="array" ref="H307">IF(C307="","",SUMIF(MAT!$B$5:$B$9,'Récap général'!C307,MAT!$U$5:$U$9))</f>
        <v/>
      </c>
      <c r="I307" s="29"/>
      <c r="J307" s="29"/>
      <c r="K307" s="29"/>
      <c r="L307" s="29"/>
      <c r="M307" s="29"/>
      <c r="N307" s="29"/>
      <c r="O307" s="29"/>
      <c r="P307" s="29"/>
      <c r="Q307" s="163"/>
      <c r="R307" s="74">
        <f t="shared" si="25"/>
        <v>0</v>
      </c>
      <c r="S307" s="105"/>
      <c r="T307" s="30">
        <f t="shared" si="26"/>
        <v>0</v>
      </c>
      <c r="U307" s="107" t="str">
        <f t="array" ref="U307">IF(S307="","",T307/S307)</f>
        <v/>
      </c>
      <c r="V307" s="40"/>
      <c r="W307" s="29"/>
      <c r="X307" s="105"/>
      <c r="Y307" s="29"/>
      <c r="Z307" s="163"/>
      <c r="AA307" s="148"/>
      <c r="AB307" s="29"/>
      <c r="AC307" s="29"/>
      <c r="AD307" s="78"/>
    </row>
    <row r="308" spans="2:30" hidden="1" x14ac:dyDescent="0.3">
      <c r="B308" s="35" t="str">
        <f t="shared" si="24"/>
        <v>X</v>
      </c>
      <c r="C308" s="129"/>
      <c r="D308" s="39"/>
      <c r="E308" s="39"/>
      <c r="F308" s="39"/>
      <c r="G308" s="40"/>
      <c r="H308" s="30" t="str">
        <f t="array" ref="H308">IF(C308="","",SUMIF(MAT!$B$5:$B$9,'Récap général'!C308,MAT!$U$5:$U$9))</f>
        <v/>
      </c>
      <c r="I308" s="29"/>
      <c r="J308" s="29"/>
      <c r="K308" s="29"/>
      <c r="L308" s="29"/>
      <c r="M308" s="29"/>
      <c r="N308" s="29"/>
      <c r="O308" s="29"/>
      <c r="P308" s="29"/>
      <c r="Q308" s="163"/>
      <c r="R308" s="74">
        <f t="shared" si="25"/>
        <v>0</v>
      </c>
      <c r="S308" s="105"/>
      <c r="T308" s="30">
        <f t="shared" si="26"/>
        <v>0</v>
      </c>
      <c r="U308" s="107" t="str">
        <f t="array" ref="U308">IF(S308="","",T308/S308)</f>
        <v/>
      </c>
      <c r="V308" s="40"/>
      <c r="W308" s="29"/>
      <c r="X308" s="105"/>
      <c r="Y308" s="29"/>
      <c r="Z308" s="163"/>
      <c r="AA308" s="148"/>
      <c r="AB308" s="29"/>
      <c r="AC308" s="29"/>
      <c r="AD308" s="78"/>
    </row>
    <row r="309" spans="2:30" hidden="1" x14ac:dyDescent="0.3">
      <c r="B309" s="35" t="str">
        <f t="shared" si="24"/>
        <v>X</v>
      </c>
      <c r="C309" s="129"/>
      <c r="D309" s="39"/>
      <c r="E309" s="39"/>
      <c r="F309" s="39"/>
      <c r="G309" s="40"/>
      <c r="H309" s="30" t="str">
        <f t="array" ref="H309">IF(C309="","",SUMIF(MAT!$B$5:$B$9,'Récap général'!C309,MAT!$U$5:$U$9))</f>
        <v/>
      </c>
      <c r="I309" s="29"/>
      <c r="J309" s="29"/>
      <c r="K309" s="29"/>
      <c r="L309" s="29"/>
      <c r="M309" s="29"/>
      <c r="N309" s="29"/>
      <c r="O309" s="29"/>
      <c r="P309" s="29"/>
      <c r="Q309" s="163"/>
      <c r="R309" s="74">
        <f t="shared" si="25"/>
        <v>0</v>
      </c>
      <c r="S309" s="105"/>
      <c r="T309" s="30">
        <f t="shared" si="26"/>
        <v>0</v>
      </c>
      <c r="U309" s="107" t="str">
        <f t="array" ref="U309">IF(S309="","",T309/S309)</f>
        <v/>
      </c>
      <c r="V309" s="40"/>
      <c r="W309" s="29"/>
      <c r="X309" s="105"/>
      <c r="Y309" s="29"/>
      <c r="Z309" s="163"/>
      <c r="AA309" s="148"/>
      <c r="AB309" s="29"/>
      <c r="AC309" s="29"/>
      <c r="AD309" s="78"/>
    </row>
    <row r="310" spans="2:30" hidden="1" x14ac:dyDescent="0.3">
      <c r="B310" s="35" t="str">
        <f t="shared" si="24"/>
        <v>X</v>
      </c>
      <c r="C310" s="129"/>
      <c r="D310" s="39"/>
      <c r="E310" s="39"/>
      <c r="F310" s="39"/>
      <c r="G310" s="40"/>
      <c r="H310" s="30" t="str">
        <f t="array" ref="H310">IF(C310="","",SUMIF(MAT!$B$5:$B$9,'Récap général'!C310,MAT!$U$5:$U$9))</f>
        <v/>
      </c>
      <c r="I310" s="29"/>
      <c r="J310" s="29"/>
      <c r="K310" s="29"/>
      <c r="L310" s="29"/>
      <c r="M310" s="29"/>
      <c r="N310" s="29"/>
      <c r="O310" s="29"/>
      <c r="P310" s="29"/>
      <c r="Q310" s="163"/>
      <c r="R310" s="74">
        <f t="shared" si="25"/>
        <v>0</v>
      </c>
      <c r="S310" s="105"/>
      <c r="T310" s="30">
        <f t="shared" si="26"/>
        <v>0</v>
      </c>
      <c r="U310" s="107" t="str">
        <f t="array" ref="U310">IF(S310="","",T310/S310)</f>
        <v/>
      </c>
      <c r="V310" s="40"/>
      <c r="W310" s="29"/>
      <c r="X310" s="105"/>
      <c r="Y310" s="29"/>
      <c r="Z310" s="163"/>
      <c r="AA310" s="148"/>
      <c r="AB310" s="29"/>
      <c r="AC310" s="29"/>
      <c r="AD310" s="78"/>
    </row>
    <row r="311" spans="2:30" hidden="1" x14ac:dyDescent="0.3">
      <c r="B311" s="35" t="str">
        <f t="shared" si="24"/>
        <v>X</v>
      </c>
      <c r="C311" s="129"/>
      <c r="D311" s="39"/>
      <c r="E311" s="39"/>
      <c r="F311" s="39"/>
      <c r="G311" s="40"/>
      <c r="H311" s="30" t="str">
        <f t="array" ref="H311">IF(C311="","",SUMIF(MAT!$B$5:$B$9,'Récap général'!C311,MAT!$U$5:$U$9))</f>
        <v/>
      </c>
      <c r="I311" s="29"/>
      <c r="J311" s="29"/>
      <c r="K311" s="29"/>
      <c r="L311" s="29"/>
      <c r="M311" s="29"/>
      <c r="N311" s="29"/>
      <c r="O311" s="29"/>
      <c r="P311" s="29"/>
      <c r="Q311" s="163"/>
      <c r="R311" s="74">
        <f t="shared" si="25"/>
        <v>0</v>
      </c>
      <c r="S311" s="105"/>
      <c r="T311" s="30">
        <f t="shared" si="26"/>
        <v>0</v>
      </c>
      <c r="U311" s="107" t="str">
        <f t="array" ref="U311">IF(S311="","",T311/S311)</f>
        <v/>
      </c>
      <c r="V311" s="40"/>
      <c r="W311" s="29"/>
      <c r="X311" s="105"/>
      <c r="Y311" s="29"/>
      <c r="Z311" s="163"/>
      <c r="AA311" s="148"/>
      <c r="AB311" s="29"/>
      <c r="AC311" s="29"/>
      <c r="AD311" s="78"/>
    </row>
    <row r="312" spans="2:30" hidden="1" x14ac:dyDescent="0.3">
      <c r="B312" s="35" t="str">
        <f t="shared" si="24"/>
        <v>X</v>
      </c>
      <c r="C312" s="129"/>
      <c r="D312" s="39"/>
      <c r="E312" s="39"/>
      <c r="F312" s="39"/>
      <c r="G312" s="40"/>
      <c r="H312" s="30" t="str">
        <f t="array" ref="H312">IF(C312="","",SUMIF(MAT!$B$5:$B$9,'Récap général'!C312,MAT!$U$5:$U$9))</f>
        <v/>
      </c>
      <c r="I312" s="29"/>
      <c r="J312" s="29"/>
      <c r="K312" s="29"/>
      <c r="L312" s="29"/>
      <c r="M312" s="29"/>
      <c r="N312" s="29"/>
      <c r="O312" s="29"/>
      <c r="P312" s="29"/>
      <c r="Q312" s="163"/>
      <c r="R312" s="74">
        <f t="shared" si="25"/>
        <v>0</v>
      </c>
      <c r="S312" s="105"/>
      <c r="T312" s="30">
        <f t="shared" si="26"/>
        <v>0</v>
      </c>
      <c r="U312" s="107" t="str">
        <f t="array" ref="U312">IF(S312="","",T312/S312)</f>
        <v/>
      </c>
      <c r="V312" s="40"/>
      <c r="W312" s="29"/>
      <c r="X312" s="105"/>
      <c r="Y312" s="29"/>
      <c r="Z312" s="163"/>
      <c r="AA312" s="148"/>
      <c r="AB312" s="29"/>
      <c r="AC312" s="29"/>
      <c r="AD312" s="78"/>
    </row>
    <row r="313" spans="2:30" hidden="1" x14ac:dyDescent="0.3">
      <c r="B313" s="35" t="str">
        <f t="shared" si="24"/>
        <v>X</v>
      </c>
      <c r="C313" s="129"/>
      <c r="D313" s="39"/>
      <c r="E313" s="39"/>
      <c r="F313" s="39"/>
      <c r="G313" s="40"/>
      <c r="H313" s="30" t="str">
        <f t="array" ref="H313">IF(C313="","",SUMIF(MAT!$B$5:$B$9,'Récap général'!C313,MAT!$U$5:$U$9))</f>
        <v/>
      </c>
      <c r="I313" s="29"/>
      <c r="J313" s="29"/>
      <c r="K313" s="29"/>
      <c r="L313" s="29"/>
      <c r="M313" s="29"/>
      <c r="N313" s="29"/>
      <c r="O313" s="29"/>
      <c r="P313" s="29"/>
      <c r="Q313" s="163"/>
      <c r="R313" s="74">
        <f t="shared" si="25"/>
        <v>0</v>
      </c>
      <c r="S313" s="105"/>
      <c r="T313" s="30">
        <f t="shared" si="26"/>
        <v>0</v>
      </c>
      <c r="U313" s="107" t="str">
        <f t="array" ref="U313">IF(S313="","",T313/S313)</f>
        <v/>
      </c>
      <c r="V313" s="40"/>
      <c r="W313" s="29"/>
      <c r="X313" s="105"/>
      <c r="Y313" s="29"/>
      <c r="Z313" s="163"/>
      <c r="AA313" s="148"/>
      <c r="AB313" s="29"/>
      <c r="AC313" s="29"/>
      <c r="AD313" s="78"/>
    </row>
    <row r="314" spans="2:30" hidden="1" x14ac:dyDescent="0.3">
      <c r="B314" s="35" t="str">
        <f t="shared" si="24"/>
        <v>X</v>
      </c>
      <c r="C314" s="129"/>
      <c r="D314" s="39"/>
      <c r="E314" s="39"/>
      <c r="F314" s="39"/>
      <c r="G314" s="40"/>
      <c r="H314" s="30" t="str">
        <f t="array" ref="H314">IF(C314="","",SUMIF(MAT!$B$5:$B$9,'Récap général'!C314,MAT!$U$5:$U$9))</f>
        <v/>
      </c>
      <c r="I314" s="29"/>
      <c r="J314" s="29"/>
      <c r="K314" s="29"/>
      <c r="L314" s="29"/>
      <c r="M314" s="29"/>
      <c r="N314" s="29"/>
      <c r="O314" s="29"/>
      <c r="P314" s="29"/>
      <c r="Q314" s="163"/>
      <c r="R314" s="74">
        <f t="shared" si="25"/>
        <v>0</v>
      </c>
      <c r="S314" s="105"/>
      <c r="T314" s="30">
        <f t="shared" si="26"/>
        <v>0</v>
      </c>
      <c r="U314" s="107" t="str">
        <f t="array" ref="U314">IF(S314="","",T314/S314)</f>
        <v/>
      </c>
      <c r="V314" s="40"/>
      <c r="W314" s="29"/>
      <c r="X314" s="105"/>
      <c r="Y314" s="29"/>
      <c r="Z314" s="163"/>
      <c r="AA314" s="148"/>
      <c r="AB314" s="29"/>
      <c r="AC314" s="29"/>
      <c r="AD314" s="78"/>
    </row>
    <row r="315" spans="2:30" hidden="1" x14ac:dyDescent="0.3">
      <c r="B315" s="35" t="str">
        <f t="shared" si="24"/>
        <v>X</v>
      </c>
      <c r="C315" s="129"/>
      <c r="D315" s="39"/>
      <c r="E315" s="39"/>
      <c r="F315" s="39"/>
      <c r="G315" s="40"/>
      <c r="H315" s="30" t="str">
        <f t="array" ref="H315">IF(C315="","",SUMIF(MAT!$B$5:$B$9,'Récap général'!C315,MAT!$U$5:$U$9))</f>
        <v/>
      </c>
      <c r="I315" s="29"/>
      <c r="J315" s="29"/>
      <c r="K315" s="29"/>
      <c r="L315" s="29"/>
      <c r="M315" s="29"/>
      <c r="N315" s="29"/>
      <c r="O315" s="29"/>
      <c r="P315" s="29"/>
      <c r="Q315" s="163"/>
      <c r="R315" s="74">
        <f t="shared" si="25"/>
        <v>0</v>
      </c>
      <c r="S315" s="105"/>
      <c r="T315" s="30">
        <f t="shared" si="26"/>
        <v>0</v>
      </c>
      <c r="U315" s="107" t="str">
        <f t="array" ref="U315">IF(S315="","",T315/S315)</f>
        <v/>
      </c>
      <c r="V315" s="40"/>
      <c r="W315" s="29"/>
      <c r="X315" s="105"/>
      <c r="Y315" s="29"/>
      <c r="Z315" s="163"/>
      <c r="AA315" s="148"/>
      <c r="AB315" s="29"/>
      <c r="AC315" s="29"/>
      <c r="AD315" s="78"/>
    </row>
    <row r="316" spans="2:30" hidden="1" x14ac:dyDescent="0.3">
      <c r="B316" s="35" t="str">
        <f t="shared" si="24"/>
        <v>X</v>
      </c>
      <c r="C316" s="129"/>
      <c r="D316" s="39"/>
      <c r="E316" s="39"/>
      <c r="F316" s="39"/>
      <c r="G316" s="40"/>
      <c r="H316" s="30" t="str">
        <f t="array" ref="H316">IF(C316="","",SUMIF(MAT!$B$5:$B$9,'Récap général'!C316,MAT!$U$5:$U$9))</f>
        <v/>
      </c>
      <c r="I316" s="29"/>
      <c r="J316" s="29"/>
      <c r="K316" s="29"/>
      <c r="L316" s="29"/>
      <c r="M316" s="29"/>
      <c r="N316" s="29"/>
      <c r="O316" s="29"/>
      <c r="P316" s="29"/>
      <c r="Q316" s="163"/>
      <c r="R316" s="74">
        <f t="shared" si="25"/>
        <v>0</v>
      </c>
      <c r="S316" s="105"/>
      <c r="T316" s="30">
        <f t="shared" si="26"/>
        <v>0</v>
      </c>
      <c r="U316" s="107" t="str">
        <f t="array" ref="U316">IF(S316="","",T316/S316)</f>
        <v/>
      </c>
      <c r="V316" s="40"/>
      <c r="W316" s="29"/>
      <c r="X316" s="105"/>
      <c r="Y316" s="29"/>
      <c r="Z316" s="163"/>
      <c r="AA316" s="148"/>
      <c r="AB316" s="29"/>
      <c r="AC316" s="29"/>
      <c r="AD316" s="78"/>
    </row>
    <row r="317" spans="2:30" hidden="1" x14ac:dyDescent="0.3">
      <c r="B317" s="35" t="str">
        <f t="shared" si="24"/>
        <v>X</v>
      </c>
      <c r="C317" s="129"/>
      <c r="D317" s="39"/>
      <c r="E317" s="39"/>
      <c r="F317" s="39"/>
      <c r="G317" s="40"/>
      <c r="H317" s="30" t="str">
        <f t="array" ref="H317">IF(C317="","",SUMIF(MAT!$B$5:$B$9,'Récap général'!C317,MAT!$U$5:$U$9))</f>
        <v/>
      </c>
      <c r="I317" s="29"/>
      <c r="J317" s="29"/>
      <c r="K317" s="29"/>
      <c r="L317" s="29"/>
      <c r="M317" s="29"/>
      <c r="N317" s="29"/>
      <c r="O317" s="29"/>
      <c r="P317" s="29"/>
      <c r="Q317" s="163"/>
      <c r="R317" s="74">
        <f t="shared" si="25"/>
        <v>0</v>
      </c>
      <c r="S317" s="105"/>
      <c r="T317" s="30">
        <f t="shared" si="26"/>
        <v>0</v>
      </c>
      <c r="U317" s="107" t="str">
        <f t="array" ref="U317">IF(S317="","",T317/S317)</f>
        <v/>
      </c>
      <c r="V317" s="40"/>
      <c r="W317" s="29"/>
      <c r="X317" s="105"/>
      <c r="Y317" s="29"/>
      <c r="Z317" s="163"/>
      <c r="AA317" s="148"/>
      <c r="AB317" s="29"/>
      <c r="AC317" s="29"/>
      <c r="AD317" s="78"/>
    </row>
    <row r="318" spans="2:30" hidden="1" x14ac:dyDescent="0.3">
      <c r="B318" s="35" t="str">
        <f t="shared" si="24"/>
        <v>X</v>
      </c>
      <c r="C318" s="129"/>
      <c r="D318" s="39"/>
      <c r="E318" s="39"/>
      <c r="F318" s="39"/>
      <c r="G318" s="40"/>
      <c r="H318" s="30" t="str">
        <f t="array" ref="H318">IF(C318="","",SUMIF(MAT!$B$5:$B$9,'Récap général'!C318,MAT!$U$5:$U$9))</f>
        <v/>
      </c>
      <c r="I318" s="29"/>
      <c r="J318" s="29"/>
      <c r="K318" s="29"/>
      <c r="L318" s="29"/>
      <c r="M318" s="29"/>
      <c r="N318" s="29"/>
      <c r="O318" s="29"/>
      <c r="P318" s="29"/>
      <c r="Q318" s="163"/>
      <c r="R318" s="74">
        <f t="shared" si="25"/>
        <v>0</v>
      </c>
      <c r="S318" s="105"/>
      <c r="T318" s="30">
        <f t="shared" si="26"/>
        <v>0</v>
      </c>
      <c r="U318" s="107" t="str">
        <f t="array" ref="U318">IF(S318="","",T318/S318)</f>
        <v/>
      </c>
      <c r="V318" s="40"/>
      <c r="W318" s="29"/>
      <c r="X318" s="105"/>
      <c r="Y318" s="29"/>
      <c r="Z318" s="163"/>
      <c r="AA318" s="148"/>
      <c r="AB318" s="29"/>
      <c r="AC318" s="29"/>
      <c r="AD318" s="78"/>
    </row>
    <row r="319" spans="2:30" hidden="1" x14ac:dyDescent="0.3">
      <c r="B319" s="35" t="str">
        <f t="shared" si="24"/>
        <v>X</v>
      </c>
      <c r="C319" s="129"/>
      <c r="D319" s="39"/>
      <c r="E319" s="39"/>
      <c r="F319" s="39"/>
      <c r="G319" s="40"/>
      <c r="H319" s="30" t="str">
        <f t="array" ref="H319">IF(C319="","",SUMIF(MAT!$B$5:$B$9,'Récap général'!C319,MAT!$U$5:$U$9))</f>
        <v/>
      </c>
      <c r="I319" s="29"/>
      <c r="J319" s="29"/>
      <c r="K319" s="29"/>
      <c r="L319" s="29"/>
      <c r="M319" s="29"/>
      <c r="N319" s="29"/>
      <c r="O319" s="29"/>
      <c r="P319" s="29"/>
      <c r="Q319" s="163"/>
      <c r="R319" s="74">
        <f t="shared" si="25"/>
        <v>0</v>
      </c>
      <c r="S319" s="105"/>
      <c r="T319" s="30">
        <f t="shared" si="26"/>
        <v>0</v>
      </c>
      <c r="U319" s="107" t="str">
        <f t="array" ref="U319">IF(S319="","",T319/S319)</f>
        <v/>
      </c>
      <c r="V319" s="40"/>
      <c r="W319" s="29"/>
      <c r="X319" s="105"/>
      <c r="Y319" s="29"/>
      <c r="Z319" s="163"/>
      <c r="AA319" s="148"/>
      <c r="AB319" s="29"/>
      <c r="AC319" s="29"/>
      <c r="AD319" s="78"/>
    </row>
    <row r="320" spans="2:30" hidden="1" x14ac:dyDescent="0.3">
      <c r="B320" s="35" t="str">
        <f t="shared" si="24"/>
        <v>X</v>
      </c>
      <c r="C320" s="129"/>
      <c r="D320" s="39"/>
      <c r="E320" s="39"/>
      <c r="F320" s="39"/>
      <c r="G320" s="40"/>
      <c r="H320" s="30" t="str">
        <f t="array" ref="H320">IF(C320="","",SUMIF(MAT!$B$5:$B$9,'Récap général'!C320,MAT!$U$5:$U$9))</f>
        <v/>
      </c>
      <c r="I320" s="29"/>
      <c r="J320" s="29"/>
      <c r="K320" s="29"/>
      <c r="L320" s="29"/>
      <c r="M320" s="29"/>
      <c r="N320" s="29"/>
      <c r="O320" s="29"/>
      <c r="P320" s="29"/>
      <c r="Q320" s="163"/>
      <c r="R320" s="74">
        <f t="shared" si="25"/>
        <v>0</v>
      </c>
      <c r="S320" s="105"/>
      <c r="T320" s="30">
        <f t="shared" si="26"/>
        <v>0</v>
      </c>
      <c r="U320" s="107" t="str">
        <f t="array" ref="U320">IF(S320="","",T320/S320)</f>
        <v/>
      </c>
      <c r="V320" s="40"/>
      <c r="W320" s="29"/>
      <c r="X320" s="105"/>
      <c r="Y320" s="29"/>
      <c r="Z320" s="163"/>
      <c r="AA320" s="148"/>
      <c r="AB320" s="29"/>
      <c r="AC320" s="29"/>
      <c r="AD320" s="78"/>
    </row>
    <row r="321" spans="2:30" hidden="1" x14ac:dyDescent="0.3">
      <c r="B321" s="35" t="str">
        <f t="shared" si="24"/>
        <v>X</v>
      </c>
      <c r="C321" s="129"/>
      <c r="D321" s="39"/>
      <c r="E321" s="39"/>
      <c r="F321" s="39"/>
      <c r="G321" s="40"/>
      <c r="H321" s="30" t="str">
        <f t="array" ref="H321">IF(C321="","",SUMIF(MAT!$B$5:$B$9,'Récap général'!C321,MAT!$U$5:$U$9))</f>
        <v/>
      </c>
      <c r="I321" s="29"/>
      <c r="J321" s="29"/>
      <c r="K321" s="29"/>
      <c r="L321" s="29"/>
      <c r="M321" s="29"/>
      <c r="N321" s="29"/>
      <c r="O321" s="29"/>
      <c r="P321" s="29"/>
      <c r="Q321" s="163"/>
      <c r="R321" s="74">
        <f t="shared" si="25"/>
        <v>0</v>
      </c>
      <c r="S321" s="105"/>
      <c r="T321" s="30">
        <f t="shared" si="26"/>
        <v>0</v>
      </c>
      <c r="U321" s="107" t="str">
        <f t="array" ref="U321">IF(S321="","",T321/S321)</f>
        <v/>
      </c>
      <c r="V321" s="40"/>
      <c r="W321" s="29"/>
      <c r="X321" s="105"/>
      <c r="Y321" s="29"/>
      <c r="Z321" s="163"/>
      <c r="AA321" s="148"/>
      <c r="AB321" s="29"/>
      <c r="AC321" s="29"/>
      <c r="AD321" s="78"/>
    </row>
    <row r="322" spans="2:30" hidden="1" x14ac:dyDescent="0.3">
      <c r="B322" s="35" t="str">
        <f t="shared" si="24"/>
        <v>X</v>
      </c>
      <c r="C322" s="129"/>
      <c r="D322" s="39"/>
      <c r="E322" s="39"/>
      <c r="F322" s="39"/>
      <c r="G322" s="40"/>
      <c r="H322" s="30" t="str">
        <f t="array" ref="H322">IF(C322="","",SUMIF(MAT!$B$5:$B$9,'Récap général'!C322,MAT!$U$5:$U$9))</f>
        <v/>
      </c>
      <c r="I322" s="29"/>
      <c r="J322" s="29"/>
      <c r="K322" s="29"/>
      <c r="L322" s="29"/>
      <c r="M322" s="29"/>
      <c r="N322" s="29"/>
      <c r="O322" s="29"/>
      <c r="P322" s="29"/>
      <c r="Q322" s="163"/>
      <c r="R322" s="74">
        <f t="shared" si="25"/>
        <v>0</v>
      </c>
      <c r="S322" s="105"/>
      <c r="T322" s="30">
        <f t="shared" si="26"/>
        <v>0</v>
      </c>
      <c r="U322" s="107" t="str">
        <f t="array" ref="U322">IF(S322="","",T322/S322)</f>
        <v/>
      </c>
      <c r="V322" s="40"/>
      <c r="W322" s="29"/>
      <c r="X322" s="105"/>
      <c r="Y322" s="29"/>
      <c r="Z322" s="163"/>
      <c r="AA322" s="148"/>
      <c r="AB322" s="29"/>
      <c r="AC322" s="29"/>
      <c r="AD322" s="78"/>
    </row>
    <row r="323" spans="2:30" hidden="1" x14ac:dyDescent="0.3">
      <c r="B323" s="35" t="str">
        <f t="shared" si="24"/>
        <v>X</v>
      </c>
      <c r="C323" s="129"/>
      <c r="D323" s="39"/>
      <c r="E323" s="39"/>
      <c r="F323" s="39"/>
      <c r="G323" s="40"/>
      <c r="H323" s="30" t="str">
        <f t="array" ref="H323">IF(C323="","",SUMIF(MAT!$B$5:$B$9,'Récap général'!C323,MAT!$U$5:$U$9))</f>
        <v/>
      </c>
      <c r="I323" s="29"/>
      <c r="J323" s="29"/>
      <c r="K323" s="29"/>
      <c r="L323" s="29"/>
      <c r="M323" s="29"/>
      <c r="N323" s="29"/>
      <c r="O323" s="29"/>
      <c r="P323" s="29"/>
      <c r="Q323" s="163"/>
      <c r="R323" s="74">
        <f t="shared" si="25"/>
        <v>0</v>
      </c>
      <c r="S323" s="105"/>
      <c r="T323" s="30">
        <f t="shared" si="26"/>
        <v>0</v>
      </c>
      <c r="U323" s="107" t="str">
        <f t="array" ref="U323">IF(S323="","",T323/S323)</f>
        <v/>
      </c>
      <c r="V323" s="40"/>
      <c r="W323" s="29"/>
      <c r="X323" s="105"/>
      <c r="Y323" s="29"/>
      <c r="Z323" s="163"/>
      <c r="AA323" s="148"/>
      <c r="AB323" s="29"/>
      <c r="AC323" s="29"/>
      <c r="AD323" s="78"/>
    </row>
    <row r="324" spans="2:30" hidden="1" x14ac:dyDescent="0.3">
      <c r="B324" s="35" t="str">
        <f t="shared" si="24"/>
        <v>X</v>
      </c>
      <c r="C324" s="129"/>
      <c r="D324" s="39"/>
      <c r="E324" s="39"/>
      <c r="F324" s="39"/>
      <c r="G324" s="40"/>
      <c r="H324" s="30" t="str">
        <f t="array" ref="H324">IF(C324="","",SUMIF(MAT!$B$5:$B$9,'Récap général'!C324,MAT!$U$5:$U$9))</f>
        <v/>
      </c>
      <c r="I324" s="29"/>
      <c r="J324" s="29"/>
      <c r="K324" s="29"/>
      <c r="L324" s="29"/>
      <c r="M324" s="29"/>
      <c r="N324" s="29"/>
      <c r="O324" s="29"/>
      <c r="P324" s="29"/>
      <c r="Q324" s="163"/>
      <c r="R324" s="74">
        <f t="shared" ref="R324:R355" si="27">SUM(C324:Q324)</f>
        <v>0</v>
      </c>
      <c r="S324" s="105"/>
      <c r="T324" s="30">
        <f t="shared" si="26"/>
        <v>0</v>
      </c>
      <c r="U324" s="107" t="str">
        <f t="array" ref="U324">IF(S324="","",T324/S324)</f>
        <v/>
      </c>
      <c r="V324" s="40"/>
      <c r="W324" s="29"/>
      <c r="X324" s="105"/>
      <c r="Y324" s="29"/>
      <c r="Z324" s="163"/>
      <c r="AA324" s="148"/>
      <c r="AB324" s="29"/>
      <c r="AC324" s="29"/>
      <c r="AD324" s="78"/>
    </row>
    <row r="325" spans="2:30" hidden="1" x14ac:dyDescent="0.3">
      <c r="B325" s="35" t="str">
        <f t="shared" si="24"/>
        <v>X</v>
      </c>
      <c r="C325" s="129"/>
      <c r="D325" s="39"/>
      <c r="E325" s="39"/>
      <c r="F325" s="39"/>
      <c r="G325" s="40"/>
      <c r="H325" s="30" t="str">
        <f t="array" ref="H325">IF(C325="","",SUMIF(MAT!$B$5:$B$9,'Récap général'!C325,MAT!$U$5:$U$9))</f>
        <v/>
      </c>
      <c r="I325" s="29"/>
      <c r="J325" s="29"/>
      <c r="K325" s="29"/>
      <c r="L325" s="29"/>
      <c r="M325" s="29"/>
      <c r="N325" s="29"/>
      <c r="O325" s="29"/>
      <c r="P325" s="29"/>
      <c r="Q325" s="163"/>
      <c r="R325" s="74">
        <f t="shared" si="27"/>
        <v>0</v>
      </c>
      <c r="S325" s="105"/>
      <c r="T325" s="30">
        <f t="shared" si="26"/>
        <v>0</v>
      </c>
      <c r="U325" s="107" t="str">
        <f t="array" ref="U325">IF(S325="","",T325/S325)</f>
        <v/>
      </c>
      <c r="V325" s="40"/>
      <c r="W325" s="29"/>
      <c r="X325" s="105"/>
      <c r="Y325" s="29"/>
      <c r="Z325" s="163"/>
      <c r="AA325" s="148"/>
      <c r="AB325" s="29"/>
      <c r="AC325" s="29"/>
      <c r="AD325" s="78"/>
    </row>
    <row r="326" spans="2:30" hidden="1" x14ac:dyDescent="0.3">
      <c r="B326" s="35" t="str">
        <f t="shared" si="24"/>
        <v>X</v>
      </c>
      <c r="C326" s="129"/>
      <c r="D326" s="39"/>
      <c r="E326" s="39"/>
      <c r="F326" s="39"/>
      <c r="G326" s="40"/>
      <c r="H326" s="30" t="str">
        <f t="array" ref="H326">IF(C326="","",SUMIF(MAT!$B$5:$B$9,'Récap général'!C326,MAT!$U$5:$U$9))</f>
        <v/>
      </c>
      <c r="I326" s="29"/>
      <c r="J326" s="29"/>
      <c r="K326" s="29"/>
      <c r="L326" s="29"/>
      <c r="M326" s="29"/>
      <c r="N326" s="29"/>
      <c r="O326" s="29"/>
      <c r="P326" s="29"/>
      <c r="Q326" s="163"/>
      <c r="R326" s="74">
        <f t="shared" si="27"/>
        <v>0</v>
      </c>
      <c r="S326" s="105"/>
      <c r="T326" s="30">
        <f t="shared" si="26"/>
        <v>0</v>
      </c>
      <c r="U326" s="107" t="str">
        <f t="array" ref="U326">IF(S326="","",T326/S326)</f>
        <v/>
      </c>
      <c r="V326" s="40"/>
      <c r="W326" s="29"/>
      <c r="X326" s="105"/>
      <c r="Y326" s="29"/>
      <c r="Z326" s="163"/>
      <c r="AA326" s="148"/>
      <c r="AB326" s="29"/>
      <c r="AC326" s="29"/>
      <c r="AD326" s="78"/>
    </row>
    <row r="327" spans="2:30" hidden="1" x14ac:dyDescent="0.3">
      <c r="B327" s="35" t="str">
        <f t="shared" si="24"/>
        <v>X</v>
      </c>
      <c r="C327" s="129"/>
      <c r="D327" s="39"/>
      <c r="E327" s="39"/>
      <c r="F327" s="39"/>
      <c r="G327" s="40"/>
      <c r="H327" s="30" t="str">
        <f t="array" ref="H327">IF(C327="","",SUMIF(MAT!$B$5:$B$9,'Récap général'!C327,MAT!$U$5:$U$9))</f>
        <v/>
      </c>
      <c r="I327" s="29"/>
      <c r="J327" s="29"/>
      <c r="K327" s="29"/>
      <c r="L327" s="29"/>
      <c r="M327" s="29"/>
      <c r="N327" s="29"/>
      <c r="O327" s="29"/>
      <c r="P327" s="29"/>
      <c r="Q327" s="163"/>
      <c r="R327" s="74">
        <f t="shared" si="27"/>
        <v>0</v>
      </c>
      <c r="S327" s="105"/>
      <c r="T327" s="30">
        <f t="shared" si="26"/>
        <v>0</v>
      </c>
      <c r="U327" s="107" t="str">
        <f t="array" ref="U327">IF(S327="","",T327/S327)</f>
        <v/>
      </c>
      <c r="V327" s="40"/>
      <c r="W327" s="29"/>
      <c r="X327" s="105"/>
      <c r="Y327" s="29"/>
      <c r="Z327" s="163"/>
      <c r="AA327" s="148"/>
      <c r="AB327" s="29"/>
      <c r="AC327" s="29"/>
      <c r="AD327" s="78"/>
    </row>
    <row r="328" spans="2:30" hidden="1" x14ac:dyDescent="0.3">
      <c r="B328" s="35" t="str">
        <f t="shared" si="24"/>
        <v>X</v>
      </c>
      <c r="C328" s="129"/>
      <c r="D328" s="39"/>
      <c r="E328" s="39"/>
      <c r="F328" s="39"/>
      <c r="G328" s="40"/>
      <c r="H328" s="30" t="str">
        <f t="array" ref="H328">IF(C328="","",SUMIF(MAT!$B$5:$B$9,'Récap général'!C328,MAT!$U$5:$U$9))</f>
        <v/>
      </c>
      <c r="I328" s="29"/>
      <c r="J328" s="29"/>
      <c r="K328" s="29"/>
      <c r="L328" s="29"/>
      <c r="M328" s="29"/>
      <c r="N328" s="29"/>
      <c r="O328" s="29"/>
      <c r="P328" s="29"/>
      <c r="Q328" s="163"/>
      <c r="R328" s="74">
        <f t="shared" si="27"/>
        <v>0</v>
      </c>
      <c r="S328" s="105"/>
      <c r="T328" s="30">
        <f t="shared" si="26"/>
        <v>0</v>
      </c>
      <c r="U328" s="107" t="str">
        <f t="array" ref="U328">IF(S328="","",T328/S328)</f>
        <v/>
      </c>
      <c r="V328" s="40"/>
      <c r="W328" s="29"/>
      <c r="X328" s="105"/>
      <c r="Y328" s="29"/>
      <c r="Z328" s="163"/>
      <c r="AA328" s="148"/>
      <c r="AB328" s="29"/>
      <c r="AC328" s="29"/>
      <c r="AD328" s="78"/>
    </row>
    <row r="329" spans="2:30" hidden="1" x14ac:dyDescent="0.3">
      <c r="B329" s="35" t="str">
        <f t="shared" si="24"/>
        <v>X</v>
      </c>
      <c r="C329" s="129"/>
      <c r="D329" s="39"/>
      <c r="E329" s="39"/>
      <c r="F329" s="39"/>
      <c r="G329" s="40"/>
      <c r="H329" s="30" t="str">
        <f t="array" ref="H329">IF(C329="","",SUMIF(MAT!$B$5:$B$9,'Récap général'!C329,MAT!$U$5:$U$9))</f>
        <v/>
      </c>
      <c r="I329" s="29"/>
      <c r="J329" s="29"/>
      <c r="K329" s="29"/>
      <c r="L329" s="29"/>
      <c r="M329" s="29"/>
      <c r="N329" s="29"/>
      <c r="O329" s="29"/>
      <c r="P329" s="29"/>
      <c r="Q329" s="163"/>
      <c r="R329" s="74">
        <f t="shared" si="27"/>
        <v>0</v>
      </c>
      <c r="S329" s="105"/>
      <c r="T329" s="30">
        <f t="shared" si="26"/>
        <v>0</v>
      </c>
      <c r="U329" s="107" t="str">
        <f t="array" ref="U329">IF(S329="","",T329/S329)</f>
        <v/>
      </c>
      <c r="V329" s="40"/>
      <c r="W329" s="29"/>
      <c r="X329" s="105"/>
      <c r="Y329" s="29"/>
      <c r="Z329" s="163"/>
      <c r="AA329" s="148"/>
      <c r="AB329" s="29"/>
      <c r="AC329" s="29"/>
      <c r="AD329" s="78"/>
    </row>
    <row r="330" spans="2:30" hidden="1" x14ac:dyDescent="0.3">
      <c r="B330" s="35" t="str">
        <f t="shared" si="24"/>
        <v>X</v>
      </c>
      <c r="C330" s="129"/>
      <c r="D330" s="39"/>
      <c r="E330" s="39"/>
      <c r="F330" s="39"/>
      <c r="G330" s="40"/>
      <c r="H330" s="30" t="str">
        <f t="array" ref="H330">IF(C330="","",SUMIF(MAT!$B$5:$B$9,'Récap général'!C330,MAT!$U$5:$U$9))</f>
        <v/>
      </c>
      <c r="I330" s="29"/>
      <c r="J330" s="29"/>
      <c r="K330" s="29"/>
      <c r="L330" s="29"/>
      <c r="M330" s="29"/>
      <c r="N330" s="29"/>
      <c r="O330" s="29"/>
      <c r="P330" s="29"/>
      <c r="Q330" s="163"/>
      <c r="R330" s="74">
        <f t="shared" si="27"/>
        <v>0</v>
      </c>
      <c r="S330" s="105"/>
      <c r="T330" s="30">
        <f t="shared" si="26"/>
        <v>0</v>
      </c>
      <c r="U330" s="107" t="str">
        <f t="array" ref="U330">IF(S330="","",T330/S330)</f>
        <v/>
      </c>
      <c r="V330" s="40"/>
      <c r="W330" s="29"/>
      <c r="X330" s="105"/>
      <c r="Y330" s="29"/>
      <c r="Z330" s="163"/>
      <c r="AA330" s="148"/>
      <c r="AB330" s="29"/>
      <c r="AC330" s="29"/>
      <c r="AD330" s="78"/>
    </row>
    <row r="331" spans="2:30" hidden="1" x14ac:dyDescent="0.3">
      <c r="B331" s="35" t="str">
        <f t="shared" si="24"/>
        <v>X</v>
      </c>
      <c r="C331" s="129"/>
      <c r="D331" s="39"/>
      <c r="E331" s="39"/>
      <c r="F331" s="39"/>
      <c r="G331" s="40"/>
      <c r="H331" s="30" t="str">
        <f t="array" ref="H331">IF(C331="","",SUMIF(MAT!$B$5:$B$9,'Récap général'!C331,MAT!$U$5:$U$9))</f>
        <v/>
      </c>
      <c r="I331" s="29"/>
      <c r="J331" s="29"/>
      <c r="K331" s="29"/>
      <c r="L331" s="29"/>
      <c r="M331" s="29"/>
      <c r="N331" s="29"/>
      <c r="O331" s="29"/>
      <c r="P331" s="29"/>
      <c r="Q331" s="163"/>
      <c r="R331" s="74">
        <f t="shared" si="27"/>
        <v>0</v>
      </c>
      <c r="S331" s="105"/>
      <c r="T331" s="30">
        <f t="shared" si="26"/>
        <v>0</v>
      </c>
      <c r="U331" s="107" t="str">
        <f t="array" ref="U331">IF(S331="","",T331/S331)</f>
        <v/>
      </c>
      <c r="V331" s="40"/>
      <c r="W331" s="29"/>
      <c r="X331" s="105"/>
      <c r="Y331" s="29"/>
      <c r="Z331" s="163"/>
      <c r="AA331" s="148"/>
      <c r="AB331" s="29"/>
      <c r="AC331" s="29"/>
      <c r="AD331" s="78"/>
    </row>
    <row r="332" spans="2:30" hidden="1" x14ac:dyDescent="0.3">
      <c r="B332" s="35" t="str">
        <f t="shared" si="24"/>
        <v>X</v>
      </c>
      <c r="C332" s="129"/>
      <c r="D332" s="39"/>
      <c r="E332" s="39"/>
      <c r="F332" s="39"/>
      <c r="G332" s="40"/>
      <c r="H332" s="30" t="str">
        <f t="array" ref="H332">IF(C332="","",SUMIF(MAT!$B$5:$B$9,'Récap général'!C332,MAT!$U$5:$U$9))</f>
        <v/>
      </c>
      <c r="I332" s="29"/>
      <c r="J332" s="29"/>
      <c r="K332" s="29"/>
      <c r="L332" s="29"/>
      <c r="M332" s="29"/>
      <c r="N332" s="29"/>
      <c r="O332" s="29"/>
      <c r="P332" s="29"/>
      <c r="Q332" s="163"/>
      <c r="R332" s="74">
        <f t="shared" si="27"/>
        <v>0</v>
      </c>
      <c r="S332" s="105"/>
      <c r="T332" s="30">
        <f t="shared" si="26"/>
        <v>0</v>
      </c>
      <c r="U332" s="107" t="str">
        <f t="array" ref="U332">IF(S332="","",T332/S332)</f>
        <v/>
      </c>
      <c r="V332" s="40"/>
      <c r="W332" s="29"/>
      <c r="X332" s="105"/>
      <c r="Y332" s="29"/>
      <c r="Z332" s="163"/>
      <c r="AA332" s="148"/>
      <c r="AB332" s="29"/>
      <c r="AC332" s="29"/>
      <c r="AD332" s="78"/>
    </row>
    <row r="333" spans="2:30" hidden="1" x14ac:dyDescent="0.3">
      <c r="B333" s="35" t="str">
        <f t="shared" si="24"/>
        <v>X</v>
      </c>
      <c r="C333" s="129"/>
      <c r="D333" s="39"/>
      <c r="E333" s="39"/>
      <c r="F333" s="39"/>
      <c r="G333" s="40"/>
      <c r="H333" s="30" t="str">
        <f t="array" ref="H333">IF(C333="","",SUMIF(MAT!$B$5:$B$9,'Récap général'!C333,MAT!$U$5:$U$9))</f>
        <v/>
      </c>
      <c r="I333" s="29"/>
      <c r="J333" s="29"/>
      <c r="K333" s="29"/>
      <c r="L333" s="29"/>
      <c r="M333" s="29"/>
      <c r="N333" s="29"/>
      <c r="O333" s="29"/>
      <c r="P333" s="29"/>
      <c r="Q333" s="163"/>
      <c r="R333" s="74">
        <f t="shared" si="27"/>
        <v>0</v>
      </c>
      <c r="S333" s="105"/>
      <c r="T333" s="30">
        <f t="shared" si="26"/>
        <v>0</v>
      </c>
      <c r="U333" s="107" t="str">
        <f t="array" ref="U333">IF(S333="","",T333/S333)</f>
        <v/>
      </c>
      <c r="V333" s="40"/>
      <c r="W333" s="29"/>
      <c r="X333" s="105"/>
      <c r="Y333" s="29"/>
      <c r="Z333" s="163"/>
      <c r="AA333" s="148"/>
      <c r="AB333" s="29"/>
      <c r="AC333" s="29"/>
      <c r="AD333" s="78"/>
    </row>
    <row r="334" spans="2:30" hidden="1" x14ac:dyDescent="0.3">
      <c r="B334" s="35" t="str">
        <f t="shared" si="24"/>
        <v>X</v>
      </c>
      <c r="C334" s="129"/>
      <c r="D334" s="39"/>
      <c r="E334" s="39"/>
      <c r="F334" s="39"/>
      <c r="G334" s="40"/>
      <c r="H334" s="30" t="str">
        <f t="array" ref="H334">IF(C334="","",SUMIF(MAT!$B$5:$B$9,'Récap général'!C334,MAT!$U$5:$U$9))</f>
        <v/>
      </c>
      <c r="I334" s="29"/>
      <c r="J334" s="29"/>
      <c r="K334" s="29"/>
      <c r="L334" s="29"/>
      <c r="M334" s="29"/>
      <c r="N334" s="29"/>
      <c r="O334" s="29"/>
      <c r="P334" s="29"/>
      <c r="Q334" s="163"/>
      <c r="R334" s="74">
        <f t="shared" si="27"/>
        <v>0</v>
      </c>
      <c r="S334" s="105"/>
      <c r="T334" s="30">
        <f t="shared" si="26"/>
        <v>0</v>
      </c>
      <c r="U334" s="107" t="str">
        <f t="array" ref="U334">IF(S334="","",T334/S334)</f>
        <v/>
      </c>
      <c r="V334" s="40"/>
      <c r="W334" s="29"/>
      <c r="X334" s="105"/>
      <c r="Y334" s="29"/>
      <c r="Z334" s="163"/>
      <c r="AA334" s="148"/>
      <c r="AB334" s="29"/>
      <c r="AC334" s="29"/>
      <c r="AD334" s="78"/>
    </row>
    <row r="335" spans="2:30" hidden="1" x14ac:dyDescent="0.3">
      <c r="B335" s="35" t="str">
        <f t="shared" si="24"/>
        <v>X</v>
      </c>
      <c r="C335" s="129"/>
      <c r="D335" s="39"/>
      <c r="E335" s="39"/>
      <c r="F335" s="39"/>
      <c r="G335" s="40"/>
      <c r="H335" s="30" t="str">
        <f t="array" ref="H335">IF(C335="","",SUMIF(MAT!$B$5:$B$9,'Récap général'!C335,MAT!$U$5:$U$9))</f>
        <v/>
      </c>
      <c r="I335" s="29"/>
      <c r="J335" s="29"/>
      <c r="K335" s="29"/>
      <c r="L335" s="29"/>
      <c r="M335" s="29"/>
      <c r="N335" s="29"/>
      <c r="O335" s="29"/>
      <c r="P335" s="29"/>
      <c r="Q335" s="163"/>
      <c r="R335" s="74">
        <f t="shared" si="27"/>
        <v>0</v>
      </c>
      <c r="S335" s="105"/>
      <c r="T335" s="30">
        <f t="shared" si="26"/>
        <v>0</v>
      </c>
      <c r="U335" s="107" t="str">
        <f t="array" ref="U335">IF(S335="","",T335/S335)</f>
        <v/>
      </c>
      <c r="V335" s="40"/>
      <c r="W335" s="29"/>
      <c r="X335" s="105"/>
      <c r="Y335" s="29"/>
      <c r="Z335" s="163"/>
      <c r="AA335" s="148"/>
      <c r="AB335" s="29"/>
      <c r="AC335" s="29"/>
      <c r="AD335" s="78"/>
    </row>
    <row r="336" spans="2:30" hidden="1" x14ac:dyDescent="0.3">
      <c r="B336" s="35" t="str">
        <f t="shared" si="24"/>
        <v>X</v>
      </c>
      <c r="C336" s="129"/>
      <c r="D336" s="39"/>
      <c r="E336" s="39"/>
      <c r="F336" s="39"/>
      <c r="G336" s="40"/>
      <c r="H336" s="30" t="str">
        <f t="array" ref="H336">IF(C336="","",SUMIF(MAT!$B$5:$B$9,'Récap général'!C336,MAT!$U$5:$U$9))</f>
        <v/>
      </c>
      <c r="I336" s="29"/>
      <c r="J336" s="29"/>
      <c r="K336" s="29"/>
      <c r="L336" s="29"/>
      <c r="M336" s="29"/>
      <c r="N336" s="29"/>
      <c r="O336" s="29"/>
      <c r="P336" s="29"/>
      <c r="Q336" s="163"/>
      <c r="R336" s="74">
        <f t="shared" si="27"/>
        <v>0</v>
      </c>
      <c r="S336" s="105"/>
      <c r="T336" s="30">
        <f t="shared" si="26"/>
        <v>0</v>
      </c>
      <c r="U336" s="107" t="str">
        <f t="array" ref="U336">IF(S336="","",T336/S336)</f>
        <v/>
      </c>
      <c r="V336" s="40"/>
      <c r="W336" s="29"/>
      <c r="X336" s="105"/>
      <c r="Y336" s="29"/>
      <c r="Z336" s="163"/>
      <c r="AA336" s="148"/>
      <c r="AB336" s="29"/>
      <c r="AC336" s="29"/>
      <c r="AD336" s="78"/>
    </row>
    <row r="337" spans="2:30" hidden="1" x14ac:dyDescent="0.3">
      <c r="B337" s="35" t="str">
        <f t="shared" si="24"/>
        <v>X</v>
      </c>
      <c r="C337" s="129"/>
      <c r="D337" s="39"/>
      <c r="E337" s="39"/>
      <c r="F337" s="39"/>
      <c r="G337" s="40"/>
      <c r="H337" s="30" t="str">
        <f t="array" ref="H337">IF(C337="","",SUMIF(MAT!$B$5:$B$9,'Récap général'!C337,MAT!$U$5:$U$9))</f>
        <v/>
      </c>
      <c r="I337" s="29"/>
      <c r="J337" s="29"/>
      <c r="K337" s="29"/>
      <c r="L337" s="29"/>
      <c r="M337" s="29"/>
      <c r="N337" s="29"/>
      <c r="O337" s="29"/>
      <c r="P337" s="29"/>
      <c r="Q337" s="163"/>
      <c r="R337" s="74">
        <f t="shared" si="27"/>
        <v>0</v>
      </c>
      <c r="S337" s="105"/>
      <c r="T337" s="30">
        <f t="shared" si="26"/>
        <v>0</v>
      </c>
      <c r="U337" s="107" t="str">
        <f t="array" ref="U337">IF(S337="","",T337/S337)</f>
        <v/>
      </c>
      <c r="V337" s="40"/>
      <c r="W337" s="29"/>
      <c r="X337" s="105"/>
      <c r="Y337" s="29"/>
      <c r="Z337" s="163"/>
      <c r="AA337" s="148"/>
      <c r="AB337" s="29"/>
      <c r="AC337" s="29"/>
      <c r="AD337" s="78"/>
    </row>
    <row r="338" spans="2:30" hidden="1" x14ac:dyDescent="0.3">
      <c r="B338" s="35" t="str">
        <f t="shared" si="24"/>
        <v>X</v>
      </c>
      <c r="C338" s="129"/>
      <c r="D338" s="39"/>
      <c r="E338" s="39"/>
      <c r="F338" s="39"/>
      <c r="G338" s="40"/>
      <c r="H338" s="30" t="str">
        <f t="array" ref="H338">IF(C338="","",SUMIF(MAT!$B$5:$B$9,'Récap général'!C338,MAT!$U$5:$U$9))</f>
        <v/>
      </c>
      <c r="I338" s="29"/>
      <c r="J338" s="29"/>
      <c r="K338" s="29"/>
      <c r="L338" s="29"/>
      <c r="M338" s="29"/>
      <c r="N338" s="29"/>
      <c r="O338" s="29"/>
      <c r="P338" s="29"/>
      <c r="Q338" s="163"/>
      <c r="R338" s="74">
        <f t="shared" si="27"/>
        <v>0</v>
      </c>
      <c r="S338" s="105"/>
      <c r="T338" s="30">
        <f t="shared" si="26"/>
        <v>0</v>
      </c>
      <c r="U338" s="107" t="str">
        <f t="array" ref="U338">IF(S338="","",T338/S338)</f>
        <v/>
      </c>
      <c r="V338" s="40"/>
      <c r="W338" s="29"/>
      <c r="X338" s="105"/>
      <c r="Y338" s="29"/>
      <c r="Z338" s="163"/>
      <c r="AA338" s="148"/>
      <c r="AB338" s="29"/>
      <c r="AC338" s="29"/>
      <c r="AD338" s="78"/>
    </row>
    <row r="339" spans="2:30" hidden="1" x14ac:dyDescent="0.3">
      <c r="B339" s="35" t="str">
        <f t="shared" si="24"/>
        <v>X</v>
      </c>
      <c r="C339" s="129"/>
      <c r="D339" s="39"/>
      <c r="E339" s="39"/>
      <c r="F339" s="39"/>
      <c r="G339" s="40"/>
      <c r="H339" s="30" t="str">
        <f t="array" ref="H339">IF(C339="","",SUMIF(MAT!$B$5:$B$9,'Récap général'!C339,MAT!$U$5:$U$9))</f>
        <v/>
      </c>
      <c r="I339" s="29"/>
      <c r="J339" s="29"/>
      <c r="K339" s="29"/>
      <c r="L339" s="29"/>
      <c r="M339" s="29"/>
      <c r="N339" s="29"/>
      <c r="O339" s="29"/>
      <c r="P339" s="29"/>
      <c r="Q339" s="163"/>
      <c r="R339" s="74">
        <f t="shared" si="27"/>
        <v>0</v>
      </c>
      <c r="S339" s="105"/>
      <c r="T339" s="30">
        <f t="shared" si="26"/>
        <v>0</v>
      </c>
      <c r="U339" s="107" t="str">
        <f t="array" ref="U339">IF(S339="","",T339/S339)</f>
        <v/>
      </c>
      <c r="V339" s="40"/>
      <c r="W339" s="29"/>
      <c r="X339" s="105"/>
      <c r="Y339" s="29"/>
      <c r="Z339" s="163"/>
      <c r="AA339" s="148"/>
      <c r="AB339" s="29"/>
      <c r="AC339" s="29"/>
      <c r="AD339" s="78"/>
    </row>
    <row r="340" spans="2:30" hidden="1" x14ac:dyDescent="0.3">
      <c r="B340" s="35" t="str">
        <f t="shared" si="24"/>
        <v>X</v>
      </c>
      <c r="C340" s="129"/>
      <c r="D340" s="39"/>
      <c r="E340" s="39"/>
      <c r="F340" s="39"/>
      <c r="G340" s="40"/>
      <c r="H340" s="30" t="str">
        <f t="array" ref="H340">IF(C340="","",SUMIF(MAT!$B$5:$B$9,'Récap général'!C340,MAT!$U$5:$U$9))</f>
        <v/>
      </c>
      <c r="I340" s="29"/>
      <c r="J340" s="29"/>
      <c r="K340" s="29"/>
      <c r="L340" s="29"/>
      <c r="M340" s="29"/>
      <c r="N340" s="29"/>
      <c r="O340" s="29"/>
      <c r="P340" s="29"/>
      <c r="Q340" s="163"/>
      <c r="R340" s="74">
        <f t="shared" si="27"/>
        <v>0</v>
      </c>
      <c r="S340" s="105"/>
      <c r="T340" s="30">
        <f t="shared" si="26"/>
        <v>0</v>
      </c>
      <c r="U340" s="107" t="str">
        <f t="array" ref="U340">IF(S340="","",T340/S340)</f>
        <v/>
      </c>
      <c r="V340" s="40"/>
      <c r="W340" s="29"/>
      <c r="X340" s="105"/>
      <c r="Y340" s="29"/>
      <c r="Z340" s="163"/>
      <c r="AA340" s="148"/>
      <c r="AB340" s="29"/>
      <c r="AC340" s="29"/>
      <c r="AD340" s="78"/>
    </row>
    <row r="341" spans="2:30" hidden="1" x14ac:dyDescent="0.3">
      <c r="B341" s="35" t="str">
        <f t="shared" si="24"/>
        <v>X</v>
      </c>
      <c r="C341" s="129"/>
      <c r="D341" s="39"/>
      <c r="E341" s="39"/>
      <c r="F341" s="39"/>
      <c r="G341" s="40"/>
      <c r="H341" s="30" t="str">
        <f t="array" ref="H341">IF(C341="","",SUMIF(MAT!$B$5:$B$9,'Récap général'!C341,MAT!$U$5:$U$9))</f>
        <v/>
      </c>
      <c r="I341" s="29"/>
      <c r="J341" s="29"/>
      <c r="K341" s="29"/>
      <c r="L341" s="29"/>
      <c r="M341" s="29"/>
      <c r="N341" s="29"/>
      <c r="O341" s="29"/>
      <c r="P341" s="29"/>
      <c r="Q341" s="163"/>
      <c r="R341" s="74">
        <f t="shared" si="27"/>
        <v>0</v>
      </c>
      <c r="S341" s="105"/>
      <c r="T341" s="30">
        <f t="shared" si="26"/>
        <v>0</v>
      </c>
      <c r="U341" s="107" t="str">
        <f t="array" ref="U341">IF(S341="","",T341/S341)</f>
        <v/>
      </c>
      <c r="V341" s="40"/>
      <c r="W341" s="29"/>
      <c r="X341" s="105"/>
      <c r="Y341" s="29"/>
      <c r="Z341" s="163"/>
      <c r="AA341" s="148"/>
      <c r="AB341" s="29"/>
      <c r="AC341" s="29"/>
      <c r="AD341" s="78"/>
    </row>
    <row r="342" spans="2:30" hidden="1" x14ac:dyDescent="0.3">
      <c r="B342" s="35" t="str">
        <f t="shared" si="24"/>
        <v>X</v>
      </c>
      <c r="C342" s="129"/>
      <c r="D342" s="39"/>
      <c r="E342" s="39"/>
      <c r="F342" s="39"/>
      <c r="G342" s="40"/>
      <c r="H342" s="30" t="str">
        <f t="array" ref="H342">IF(C342="","",SUMIF(MAT!$B$5:$B$9,'Récap général'!C342,MAT!$U$5:$U$9))</f>
        <v/>
      </c>
      <c r="I342" s="29"/>
      <c r="J342" s="29"/>
      <c r="K342" s="29"/>
      <c r="L342" s="29"/>
      <c r="M342" s="29"/>
      <c r="N342" s="29"/>
      <c r="O342" s="29"/>
      <c r="P342" s="29"/>
      <c r="Q342" s="163"/>
      <c r="R342" s="74">
        <f t="shared" si="27"/>
        <v>0</v>
      </c>
      <c r="S342" s="105"/>
      <c r="T342" s="30">
        <f t="shared" si="26"/>
        <v>0</v>
      </c>
      <c r="U342" s="107" t="str">
        <f t="array" ref="U342">IF(S342="","",T342/S342)</f>
        <v/>
      </c>
      <c r="V342" s="40"/>
      <c r="W342" s="29"/>
      <c r="X342" s="105"/>
      <c r="Y342" s="29"/>
      <c r="Z342" s="163"/>
      <c r="AA342" s="148"/>
      <c r="AB342" s="29"/>
      <c r="AC342" s="29"/>
      <c r="AD342" s="78"/>
    </row>
    <row r="343" spans="2:30" hidden="1" x14ac:dyDescent="0.3">
      <c r="B343" s="35" t="str">
        <f t="shared" si="24"/>
        <v>X</v>
      </c>
      <c r="C343" s="129"/>
      <c r="D343" s="39"/>
      <c r="E343" s="39"/>
      <c r="F343" s="39"/>
      <c r="G343" s="40"/>
      <c r="H343" s="30" t="str">
        <f t="array" ref="H343">IF(C343="","",SUMIF(MAT!$B$5:$B$9,'Récap général'!C343,MAT!$U$5:$U$9))</f>
        <v/>
      </c>
      <c r="I343" s="29"/>
      <c r="J343" s="29"/>
      <c r="K343" s="29"/>
      <c r="L343" s="29"/>
      <c r="M343" s="29"/>
      <c r="N343" s="29"/>
      <c r="O343" s="29"/>
      <c r="P343" s="29"/>
      <c r="Q343" s="163"/>
      <c r="R343" s="74">
        <f t="shared" si="27"/>
        <v>0</v>
      </c>
      <c r="S343" s="105"/>
      <c r="T343" s="30">
        <f t="shared" si="26"/>
        <v>0</v>
      </c>
      <c r="U343" s="107" t="str">
        <f t="array" ref="U343">IF(S343="","",T343/S343)</f>
        <v/>
      </c>
      <c r="V343" s="40"/>
      <c r="W343" s="29"/>
      <c r="X343" s="105"/>
      <c r="Y343" s="29"/>
      <c r="Z343" s="163"/>
      <c r="AA343" s="148"/>
      <c r="AB343" s="29"/>
      <c r="AC343" s="29"/>
      <c r="AD343" s="78"/>
    </row>
    <row r="344" spans="2:30" hidden="1" x14ac:dyDescent="0.3">
      <c r="B344" s="35" t="str">
        <f t="shared" si="24"/>
        <v>X</v>
      </c>
      <c r="C344" s="129"/>
      <c r="D344" s="39"/>
      <c r="E344" s="39"/>
      <c r="F344" s="39"/>
      <c r="G344" s="40"/>
      <c r="H344" s="30" t="str">
        <f t="array" ref="H344">IF(C344="","",SUMIF(MAT!$B$5:$B$9,'Récap général'!C344,MAT!$U$5:$U$9))</f>
        <v/>
      </c>
      <c r="I344" s="29"/>
      <c r="J344" s="29"/>
      <c r="K344" s="29"/>
      <c r="L344" s="29"/>
      <c r="M344" s="29"/>
      <c r="N344" s="29"/>
      <c r="O344" s="29"/>
      <c r="P344" s="29"/>
      <c r="Q344" s="163"/>
      <c r="R344" s="74">
        <f t="shared" si="27"/>
        <v>0</v>
      </c>
      <c r="S344" s="105"/>
      <c r="T344" s="30">
        <f t="shared" si="26"/>
        <v>0</v>
      </c>
      <c r="U344" s="107" t="str">
        <f t="array" ref="U344">IF(S344="","",T344/S344)</f>
        <v/>
      </c>
      <c r="V344" s="40"/>
      <c r="W344" s="29"/>
      <c r="X344" s="105"/>
      <c r="Y344" s="29"/>
      <c r="Z344" s="163"/>
      <c r="AA344" s="148"/>
      <c r="AB344" s="29"/>
      <c r="AC344" s="29"/>
      <c r="AD344" s="78"/>
    </row>
    <row r="345" spans="2:30" hidden="1" x14ac:dyDescent="0.3">
      <c r="B345" s="35" t="str">
        <f t="shared" si="24"/>
        <v>X</v>
      </c>
      <c r="C345" s="129"/>
      <c r="D345" s="39"/>
      <c r="E345" s="39"/>
      <c r="F345" s="39"/>
      <c r="G345" s="40"/>
      <c r="H345" s="30" t="str">
        <f t="array" ref="H345">IF(C345="","",SUMIF(MAT!$B$5:$B$9,'Récap général'!C345,MAT!$U$5:$U$9))</f>
        <v/>
      </c>
      <c r="I345" s="29"/>
      <c r="J345" s="29"/>
      <c r="K345" s="29"/>
      <c r="L345" s="29"/>
      <c r="M345" s="29"/>
      <c r="N345" s="29"/>
      <c r="O345" s="29"/>
      <c r="P345" s="29"/>
      <c r="Q345" s="163"/>
      <c r="R345" s="74">
        <f t="shared" si="27"/>
        <v>0</v>
      </c>
      <c r="S345" s="105"/>
      <c r="T345" s="30">
        <f t="shared" si="26"/>
        <v>0</v>
      </c>
      <c r="U345" s="107" t="str">
        <f t="array" ref="U345">IF(S345="","",T345/S345)</f>
        <v/>
      </c>
      <c r="V345" s="40"/>
      <c r="W345" s="29"/>
      <c r="X345" s="105"/>
      <c r="Y345" s="29"/>
      <c r="Z345" s="163"/>
      <c r="AA345" s="148"/>
      <c r="AB345" s="29"/>
      <c r="AC345" s="29"/>
      <c r="AD345" s="78"/>
    </row>
    <row r="346" spans="2:30" hidden="1" x14ac:dyDescent="0.3">
      <c r="B346" s="35" t="str">
        <f t="shared" si="24"/>
        <v>X</v>
      </c>
      <c r="C346" s="129"/>
      <c r="D346" s="39"/>
      <c r="E346" s="39"/>
      <c r="F346" s="39"/>
      <c r="G346" s="40"/>
      <c r="H346" s="30" t="str">
        <f t="array" ref="H346">IF(C346="","",SUMIF(MAT!$B$5:$B$9,'Récap général'!C346,MAT!$U$5:$U$9))</f>
        <v/>
      </c>
      <c r="I346" s="29"/>
      <c r="J346" s="29"/>
      <c r="K346" s="29"/>
      <c r="L346" s="29"/>
      <c r="M346" s="29"/>
      <c r="N346" s="29"/>
      <c r="O346" s="29"/>
      <c r="P346" s="29"/>
      <c r="Q346" s="163"/>
      <c r="R346" s="74">
        <f t="shared" si="27"/>
        <v>0</v>
      </c>
      <c r="S346" s="105"/>
      <c r="T346" s="30">
        <f t="shared" si="26"/>
        <v>0</v>
      </c>
      <c r="U346" s="107" t="str">
        <f t="array" ref="U346">IF(S346="","",T346/S346)</f>
        <v/>
      </c>
      <c r="V346" s="40"/>
      <c r="W346" s="29"/>
      <c r="X346" s="105"/>
      <c r="Y346" s="29"/>
      <c r="Z346" s="163"/>
      <c r="AA346" s="148"/>
      <c r="AB346" s="29"/>
      <c r="AC346" s="29"/>
      <c r="AD346" s="78"/>
    </row>
    <row r="347" spans="2:30" hidden="1" x14ac:dyDescent="0.3">
      <c r="B347" s="35" t="str">
        <f t="shared" si="24"/>
        <v>X</v>
      </c>
      <c r="C347" s="129"/>
      <c r="D347" s="39"/>
      <c r="E347" s="39"/>
      <c r="F347" s="39"/>
      <c r="G347" s="40"/>
      <c r="H347" s="30" t="str">
        <f t="array" ref="H347">IF(C347="","",SUMIF(MAT!$B$5:$B$9,'Récap général'!C347,MAT!$U$5:$U$9))</f>
        <v/>
      </c>
      <c r="I347" s="29"/>
      <c r="J347" s="29"/>
      <c r="K347" s="29"/>
      <c r="L347" s="29"/>
      <c r="M347" s="29"/>
      <c r="N347" s="29"/>
      <c r="O347" s="29"/>
      <c r="P347" s="29"/>
      <c r="Q347" s="163"/>
      <c r="R347" s="74">
        <f t="shared" si="27"/>
        <v>0</v>
      </c>
      <c r="S347" s="105"/>
      <c r="T347" s="30">
        <f t="shared" si="26"/>
        <v>0</v>
      </c>
      <c r="U347" s="107" t="str">
        <f t="array" ref="U347">IF(S347="","",T347/S347)</f>
        <v/>
      </c>
      <c r="V347" s="40"/>
      <c r="W347" s="29"/>
      <c r="X347" s="105"/>
      <c r="Y347" s="29"/>
      <c r="Z347" s="163"/>
      <c r="AA347" s="148"/>
      <c r="AB347" s="29"/>
      <c r="AC347" s="29"/>
      <c r="AD347" s="78"/>
    </row>
    <row r="348" spans="2:30" hidden="1" x14ac:dyDescent="0.3">
      <c r="B348" s="35" t="str">
        <f t="shared" si="24"/>
        <v>X</v>
      </c>
      <c r="C348" s="129"/>
      <c r="D348" s="39"/>
      <c r="E348" s="39"/>
      <c r="F348" s="39"/>
      <c r="G348" s="40"/>
      <c r="H348" s="30" t="str">
        <f t="array" ref="H348">IF(C348="","",SUMIF(MAT!$B$5:$B$9,'Récap général'!C348,MAT!$U$5:$U$9))</f>
        <v/>
      </c>
      <c r="I348" s="29"/>
      <c r="J348" s="29"/>
      <c r="K348" s="29"/>
      <c r="L348" s="29"/>
      <c r="M348" s="29"/>
      <c r="N348" s="29"/>
      <c r="O348" s="29"/>
      <c r="P348" s="29"/>
      <c r="Q348" s="163"/>
      <c r="R348" s="74">
        <f t="shared" si="27"/>
        <v>0</v>
      </c>
      <c r="S348" s="105"/>
      <c r="T348" s="30">
        <f t="shared" si="26"/>
        <v>0</v>
      </c>
      <c r="U348" s="107" t="str">
        <f t="array" ref="U348">IF(S348="","",T348/S348)</f>
        <v/>
      </c>
      <c r="V348" s="40"/>
      <c r="W348" s="29"/>
      <c r="X348" s="105"/>
      <c r="Y348" s="29"/>
      <c r="Z348" s="163"/>
      <c r="AA348" s="148"/>
      <c r="AB348" s="29"/>
      <c r="AC348" s="29"/>
      <c r="AD348" s="78"/>
    </row>
    <row r="349" spans="2:30" hidden="1" x14ac:dyDescent="0.3">
      <c r="B349" s="35" t="str">
        <f t="shared" si="24"/>
        <v>X</v>
      </c>
      <c r="C349" s="129"/>
      <c r="D349" s="39"/>
      <c r="E349" s="39"/>
      <c r="F349" s="39"/>
      <c r="G349" s="40"/>
      <c r="H349" s="30" t="str">
        <f t="array" ref="H349">IF(C349="","",SUMIF(MAT!$B$5:$B$9,'Récap général'!C349,MAT!$U$5:$U$9))</f>
        <v/>
      </c>
      <c r="I349" s="29"/>
      <c r="J349" s="29"/>
      <c r="K349" s="29"/>
      <c r="L349" s="29"/>
      <c r="M349" s="29"/>
      <c r="N349" s="29"/>
      <c r="O349" s="29"/>
      <c r="P349" s="29"/>
      <c r="Q349" s="163"/>
      <c r="R349" s="74">
        <f t="shared" si="27"/>
        <v>0</v>
      </c>
      <c r="S349" s="105"/>
      <c r="T349" s="30">
        <f t="shared" si="26"/>
        <v>0</v>
      </c>
      <c r="U349" s="107" t="str">
        <f t="array" ref="U349">IF(S349="","",T349/S349)</f>
        <v/>
      </c>
      <c r="V349" s="40"/>
      <c r="W349" s="29"/>
      <c r="X349" s="105"/>
      <c r="Y349" s="29"/>
      <c r="Z349" s="163"/>
      <c r="AA349" s="148"/>
      <c r="AB349" s="29"/>
      <c r="AC349" s="29"/>
      <c r="AD349" s="78"/>
    </row>
    <row r="350" spans="2:30" hidden="1" x14ac:dyDescent="0.3">
      <c r="B350" s="35" t="str">
        <f t="shared" si="24"/>
        <v>X</v>
      </c>
      <c r="C350" s="129"/>
      <c r="D350" s="39"/>
      <c r="E350" s="39"/>
      <c r="F350" s="39"/>
      <c r="G350" s="40"/>
      <c r="H350" s="30" t="str">
        <f t="array" ref="H350">IF(C350="","",SUMIF(MAT!$B$5:$B$9,'Récap général'!C350,MAT!$U$5:$U$9))</f>
        <v/>
      </c>
      <c r="I350" s="29"/>
      <c r="J350" s="29"/>
      <c r="K350" s="29"/>
      <c r="L350" s="29"/>
      <c r="M350" s="29"/>
      <c r="N350" s="29"/>
      <c r="O350" s="29"/>
      <c r="P350" s="29"/>
      <c r="Q350" s="163"/>
      <c r="R350" s="74">
        <f t="shared" si="27"/>
        <v>0</v>
      </c>
      <c r="S350" s="105"/>
      <c r="T350" s="30">
        <f t="shared" si="26"/>
        <v>0</v>
      </c>
      <c r="U350" s="107" t="str">
        <f t="array" ref="U350">IF(S350="","",T350/S350)</f>
        <v/>
      </c>
      <c r="V350" s="40"/>
      <c r="W350" s="29"/>
      <c r="X350" s="105"/>
      <c r="Y350" s="29"/>
      <c r="Z350" s="163"/>
      <c r="AA350" s="148"/>
      <c r="AB350" s="29"/>
      <c r="AC350" s="29"/>
      <c r="AD350" s="78"/>
    </row>
    <row r="351" spans="2:30" hidden="1" x14ac:dyDescent="0.3">
      <c r="B351" s="35" t="str">
        <f t="shared" si="24"/>
        <v>X</v>
      </c>
      <c r="C351" s="129"/>
      <c r="D351" s="39"/>
      <c r="E351" s="39"/>
      <c r="F351" s="39"/>
      <c r="G351" s="40"/>
      <c r="H351" s="30" t="str">
        <f t="array" ref="H351">IF(C351="","",SUMIF(MAT!$B$5:$B$9,'Récap général'!C351,MAT!$U$5:$U$9))</f>
        <v/>
      </c>
      <c r="I351" s="29"/>
      <c r="J351" s="29"/>
      <c r="K351" s="29"/>
      <c r="L351" s="29"/>
      <c r="M351" s="29"/>
      <c r="N351" s="29"/>
      <c r="O351" s="29"/>
      <c r="P351" s="29"/>
      <c r="Q351" s="163"/>
      <c r="R351" s="74">
        <f t="shared" si="27"/>
        <v>0</v>
      </c>
      <c r="S351" s="105"/>
      <c r="T351" s="30">
        <f t="shared" si="26"/>
        <v>0</v>
      </c>
      <c r="U351" s="107" t="str">
        <f t="array" ref="U351">IF(S351="","",T351/S351)</f>
        <v/>
      </c>
      <c r="V351" s="40"/>
      <c r="W351" s="29"/>
      <c r="X351" s="105"/>
      <c r="Y351" s="29"/>
      <c r="Z351" s="163"/>
      <c r="AA351" s="148"/>
      <c r="AB351" s="29"/>
      <c r="AC351" s="29"/>
      <c r="AD351" s="78"/>
    </row>
    <row r="352" spans="2:30" hidden="1" x14ac:dyDescent="0.3">
      <c r="B352" s="35" t="str">
        <f t="shared" si="24"/>
        <v>X</v>
      </c>
      <c r="C352" s="129"/>
      <c r="D352" s="39"/>
      <c r="E352" s="39"/>
      <c r="F352" s="39"/>
      <c r="G352" s="40"/>
      <c r="H352" s="30" t="str">
        <f t="array" ref="H352">IF(C352="","",SUMIF(MAT!$B$5:$B$9,'Récap général'!C352,MAT!$U$5:$U$9))</f>
        <v/>
      </c>
      <c r="I352" s="29"/>
      <c r="J352" s="29"/>
      <c r="K352" s="29"/>
      <c r="L352" s="29"/>
      <c r="M352" s="29"/>
      <c r="N352" s="29"/>
      <c r="O352" s="29"/>
      <c r="P352" s="29"/>
      <c r="Q352" s="163"/>
      <c r="R352" s="74">
        <f t="shared" si="27"/>
        <v>0</v>
      </c>
      <c r="S352" s="105"/>
      <c r="T352" s="30">
        <f t="shared" si="26"/>
        <v>0</v>
      </c>
      <c r="U352" s="107" t="str">
        <f t="array" ref="U352">IF(S352="","",T352/S352)</f>
        <v/>
      </c>
      <c r="V352" s="40"/>
      <c r="W352" s="29"/>
      <c r="X352" s="105"/>
      <c r="Y352" s="29"/>
      <c r="Z352" s="163"/>
      <c r="AA352" s="148"/>
      <c r="AB352" s="29"/>
      <c r="AC352" s="29"/>
      <c r="AD352" s="78"/>
    </row>
    <row r="353" spans="2:30" hidden="1" x14ac:dyDescent="0.3">
      <c r="B353" s="35" t="str">
        <f t="shared" si="24"/>
        <v>X</v>
      </c>
      <c r="C353" s="129"/>
      <c r="D353" s="39"/>
      <c r="E353" s="39"/>
      <c r="F353" s="39"/>
      <c r="G353" s="40"/>
      <c r="H353" s="30" t="str">
        <f t="array" ref="H353">IF(C353="","",SUMIF(MAT!$B$5:$B$9,'Récap général'!C353,MAT!$U$5:$U$9))</f>
        <v/>
      </c>
      <c r="I353" s="29"/>
      <c r="J353" s="29"/>
      <c r="K353" s="29"/>
      <c r="L353" s="29"/>
      <c r="M353" s="29"/>
      <c r="N353" s="29"/>
      <c r="O353" s="29"/>
      <c r="P353" s="29"/>
      <c r="Q353" s="163"/>
      <c r="R353" s="74">
        <f t="shared" si="27"/>
        <v>0</v>
      </c>
      <c r="S353" s="105"/>
      <c r="T353" s="30">
        <f t="shared" si="26"/>
        <v>0</v>
      </c>
      <c r="U353" s="107" t="str">
        <f t="array" ref="U353">IF(S353="","",T353/S353)</f>
        <v/>
      </c>
      <c r="V353" s="40"/>
      <c r="W353" s="29"/>
      <c r="X353" s="105"/>
      <c r="Y353" s="29"/>
      <c r="Z353" s="163"/>
      <c r="AA353" s="148"/>
      <c r="AB353" s="29"/>
      <c r="AC353" s="29"/>
      <c r="AD353" s="78"/>
    </row>
    <row r="354" spans="2:30" hidden="1" x14ac:dyDescent="0.3">
      <c r="B354" s="35" t="str">
        <f t="shared" si="24"/>
        <v>X</v>
      </c>
      <c r="C354" s="129"/>
      <c r="D354" s="39"/>
      <c r="E354" s="39"/>
      <c r="F354" s="39"/>
      <c r="G354" s="40"/>
      <c r="H354" s="30" t="str">
        <f t="array" ref="H354">IF(C354="","",SUMIF(MAT!$B$5:$B$9,'Récap général'!C354,MAT!$U$5:$U$9))</f>
        <v/>
      </c>
      <c r="I354" s="29"/>
      <c r="J354" s="29"/>
      <c r="K354" s="29"/>
      <c r="L354" s="29"/>
      <c r="M354" s="29"/>
      <c r="N354" s="29"/>
      <c r="O354" s="29"/>
      <c r="P354" s="29"/>
      <c r="Q354" s="163"/>
      <c r="R354" s="74">
        <f t="shared" si="27"/>
        <v>0</v>
      </c>
      <c r="S354" s="105"/>
      <c r="T354" s="30">
        <f t="shared" si="26"/>
        <v>0</v>
      </c>
      <c r="U354" s="107" t="str">
        <f t="array" ref="U354">IF(S354="","",T354/S354)</f>
        <v/>
      </c>
      <c r="V354" s="40"/>
      <c r="W354" s="29"/>
      <c r="X354" s="105"/>
      <c r="Y354" s="29"/>
      <c r="Z354" s="163"/>
      <c r="AA354" s="148"/>
      <c r="AB354" s="29"/>
      <c r="AC354" s="29"/>
      <c r="AD354" s="78"/>
    </row>
    <row r="355" spans="2:30" hidden="1" x14ac:dyDescent="0.3">
      <c r="B355" s="35" t="str">
        <f t="shared" si="24"/>
        <v>X</v>
      </c>
      <c r="C355" s="129"/>
      <c r="D355" s="39"/>
      <c r="E355" s="39"/>
      <c r="F355" s="39"/>
      <c r="G355" s="40"/>
      <c r="H355" s="30" t="str">
        <f t="array" ref="H355">IF(C355="","",SUMIF(MAT!$B$5:$B$9,'Récap général'!C355,MAT!$U$5:$U$9))</f>
        <v/>
      </c>
      <c r="I355" s="29"/>
      <c r="J355" s="29"/>
      <c r="K355" s="29"/>
      <c r="L355" s="29"/>
      <c r="M355" s="29"/>
      <c r="N355" s="29"/>
      <c r="O355" s="29"/>
      <c r="P355" s="29"/>
      <c r="Q355" s="163"/>
      <c r="R355" s="74">
        <f t="shared" si="27"/>
        <v>0</v>
      </c>
      <c r="S355" s="105"/>
      <c r="T355" s="30">
        <f t="shared" si="26"/>
        <v>0</v>
      </c>
      <c r="U355" s="107" t="str">
        <f t="array" ref="U355">IF(S355="","",T355/S355)</f>
        <v/>
      </c>
      <c r="V355" s="40"/>
      <c r="W355" s="29"/>
      <c r="X355" s="105"/>
      <c r="Y355" s="29"/>
      <c r="Z355" s="163"/>
      <c r="AA355" s="148"/>
      <c r="AB355" s="29"/>
      <c r="AC355" s="29"/>
      <c r="AD355" s="78"/>
    </row>
    <row r="356" spans="2:30" hidden="1" x14ac:dyDescent="0.3">
      <c r="B356" s="35" t="str">
        <f t="shared" ref="B356:B363" si="28">IF(C356="","X","")</f>
        <v>X</v>
      </c>
      <c r="C356" s="129"/>
      <c r="D356" s="39"/>
      <c r="E356" s="39"/>
      <c r="F356" s="39"/>
      <c r="G356" s="40"/>
      <c r="H356" s="30" t="str">
        <f t="array" ref="H356">IF(C356="","",SUMIF(MAT!$B$5:$B$9,'Récap général'!C356,MAT!$U$5:$U$9))</f>
        <v/>
      </c>
      <c r="I356" s="29"/>
      <c r="J356" s="29"/>
      <c r="K356" s="29"/>
      <c r="L356" s="29"/>
      <c r="M356" s="29"/>
      <c r="N356" s="29"/>
      <c r="O356" s="29"/>
      <c r="P356" s="29"/>
      <c r="Q356" s="163"/>
      <c r="R356" s="74">
        <f t="shared" ref="R356:R363" si="29">SUM(C356:Q356)</f>
        <v>0</v>
      </c>
      <c r="S356" s="105"/>
      <c r="T356" s="30">
        <f t="shared" ref="T356:T363" si="30">S356-R356</f>
        <v>0</v>
      </c>
      <c r="U356" s="107" t="str">
        <f t="array" ref="U356">IF(S356="","",T356/S356)</f>
        <v/>
      </c>
      <c r="V356" s="40"/>
      <c r="W356" s="29"/>
      <c r="X356" s="105"/>
      <c r="Y356" s="29"/>
      <c r="Z356" s="163"/>
      <c r="AA356" s="148"/>
      <c r="AB356" s="29"/>
      <c r="AC356" s="29"/>
      <c r="AD356" s="78"/>
    </row>
    <row r="357" spans="2:30" hidden="1" x14ac:dyDescent="0.3">
      <c r="B357" s="35" t="str">
        <f t="shared" si="28"/>
        <v>X</v>
      </c>
      <c r="C357" s="129"/>
      <c r="D357" s="39"/>
      <c r="E357" s="39"/>
      <c r="F357" s="39"/>
      <c r="G357" s="40"/>
      <c r="H357" s="30" t="str">
        <f t="array" ref="H357">IF(C357="","",SUMIF(MAT!$B$5:$B$9,'Récap général'!C357,MAT!$U$5:$U$9))</f>
        <v/>
      </c>
      <c r="I357" s="29"/>
      <c r="J357" s="29"/>
      <c r="K357" s="29"/>
      <c r="L357" s="29"/>
      <c r="M357" s="29"/>
      <c r="N357" s="29"/>
      <c r="O357" s="29"/>
      <c r="P357" s="29"/>
      <c r="Q357" s="163"/>
      <c r="R357" s="74">
        <f t="shared" si="29"/>
        <v>0</v>
      </c>
      <c r="S357" s="105"/>
      <c r="T357" s="30">
        <f t="shared" si="30"/>
        <v>0</v>
      </c>
      <c r="U357" s="107" t="str">
        <f t="array" ref="U357">IF(S357="","",T357/S357)</f>
        <v/>
      </c>
      <c r="V357" s="40"/>
      <c r="W357" s="29"/>
      <c r="X357" s="105"/>
      <c r="Y357" s="29"/>
      <c r="Z357" s="163"/>
      <c r="AA357" s="148"/>
      <c r="AB357" s="29"/>
      <c r="AC357" s="29"/>
      <c r="AD357" s="78"/>
    </row>
    <row r="358" spans="2:30" hidden="1" x14ac:dyDescent="0.3">
      <c r="B358" s="35" t="str">
        <f t="shared" si="28"/>
        <v>X</v>
      </c>
      <c r="C358" s="129"/>
      <c r="D358" s="39"/>
      <c r="E358" s="39"/>
      <c r="F358" s="39"/>
      <c r="G358" s="40"/>
      <c r="H358" s="30" t="str">
        <f t="array" ref="H358">IF(C358="","",SUMIF(MAT!$B$5:$B$9,'Récap général'!C358,MAT!$U$5:$U$9))</f>
        <v/>
      </c>
      <c r="I358" s="29"/>
      <c r="J358" s="29"/>
      <c r="K358" s="29"/>
      <c r="L358" s="29"/>
      <c r="M358" s="29"/>
      <c r="N358" s="29"/>
      <c r="O358" s="29"/>
      <c r="P358" s="29"/>
      <c r="Q358" s="163"/>
      <c r="R358" s="74">
        <f t="shared" si="29"/>
        <v>0</v>
      </c>
      <c r="S358" s="105"/>
      <c r="T358" s="30">
        <f t="shared" si="30"/>
        <v>0</v>
      </c>
      <c r="U358" s="107" t="str">
        <f t="array" ref="U358">IF(S358="","",T358/S358)</f>
        <v/>
      </c>
      <c r="V358" s="40"/>
      <c r="W358" s="29"/>
      <c r="X358" s="105"/>
      <c r="Y358" s="29"/>
      <c r="Z358" s="163"/>
      <c r="AA358" s="148"/>
      <c r="AB358" s="29"/>
      <c r="AC358" s="29"/>
      <c r="AD358" s="78"/>
    </row>
    <row r="359" spans="2:30" hidden="1" x14ac:dyDescent="0.3">
      <c r="B359" s="35" t="str">
        <f t="shared" si="28"/>
        <v>X</v>
      </c>
      <c r="C359" s="129"/>
      <c r="D359" s="39"/>
      <c r="E359" s="39"/>
      <c r="F359" s="39"/>
      <c r="G359" s="40"/>
      <c r="H359" s="30" t="str">
        <f t="array" ref="H359">IF(C359="","",SUMIF(MAT!$B$5:$B$9,'Récap général'!C359,MAT!$U$5:$U$9))</f>
        <v/>
      </c>
      <c r="I359" s="29"/>
      <c r="J359" s="29"/>
      <c r="K359" s="29"/>
      <c r="L359" s="29"/>
      <c r="M359" s="29"/>
      <c r="N359" s="29"/>
      <c r="O359" s="29"/>
      <c r="P359" s="29"/>
      <c r="Q359" s="163"/>
      <c r="R359" s="74">
        <f t="shared" si="29"/>
        <v>0</v>
      </c>
      <c r="S359" s="105"/>
      <c r="T359" s="30">
        <f t="shared" si="30"/>
        <v>0</v>
      </c>
      <c r="U359" s="107" t="str">
        <f t="array" ref="U359">IF(S359="","",T359/S359)</f>
        <v/>
      </c>
      <c r="V359" s="40"/>
      <c r="W359" s="29"/>
      <c r="X359" s="105"/>
      <c r="Y359" s="29"/>
      <c r="Z359" s="163"/>
      <c r="AA359" s="148"/>
      <c r="AB359" s="29"/>
      <c r="AC359" s="29"/>
      <c r="AD359" s="78"/>
    </row>
    <row r="360" spans="2:30" hidden="1" x14ac:dyDescent="0.3">
      <c r="B360" s="35" t="str">
        <f t="shared" si="28"/>
        <v>X</v>
      </c>
      <c r="C360" s="129"/>
      <c r="D360" s="39"/>
      <c r="E360" s="39"/>
      <c r="F360" s="39"/>
      <c r="G360" s="40"/>
      <c r="H360" s="30" t="str">
        <f t="array" ref="H360">IF(C360="","",SUMIF(MAT!$B$5:$B$9,'Récap général'!C360,MAT!$U$5:$U$9))</f>
        <v/>
      </c>
      <c r="I360" s="29"/>
      <c r="J360" s="29"/>
      <c r="K360" s="29"/>
      <c r="L360" s="29"/>
      <c r="M360" s="29"/>
      <c r="N360" s="29"/>
      <c r="O360" s="29"/>
      <c r="P360" s="29"/>
      <c r="Q360" s="163"/>
      <c r="R360" s="74">
        <f t="shared" si="29"/>
        <v>0</v>
      </c>
      <c r="S360" s="105"/>
      <c r="T360" s="30">
        <f t="shared" si="30"/>
        <v>0</v>
      </c>
      <c r="U360" s="107" t="str">
        <f t="array" ref="U360">IF(S360="","",T360/S360)</f>
        <v/>
      </c>
      <c r="V360" s="40"/>
      <c r="W360" s="29"/>
      <c r="X360" s="105"/>
      <c r="Y360" s="29"/>
      <c r="Z360" s="163"/>
      <c r="AA360" s="148"/>
      <c r="AB360" s="29"/>
      <c r="AC360" s="29"/>
      <c r="AD360" s="78"/>
    </row>
    <row r="361" spans="2:30" hidden="1" x14ac:dyDescent="0.3">
      <c r="B361" s="35" t="str">
        <f t="shared" si="28"/>
        <v>X</v>
      </c>
      <c r="C361" s="129"/>
      <c r="D361" s="39"/>
      <c r="E361" s="39"/>
      <c r="F361" s="39"/>
      <c r="G361" s="40"/>
      <c r="H361" s="30" t="str">
        <f t="array" ref="H361">IF(C361="","",SUMIF(MAT!$B$5:$B$9,'Récap général'!C361,MAT!$U$5:$U$9))</f>
        <v/>
      </c>
      <c r="I361" s="29"/>
      <c r="J361" s="29"/>
      <c r="K361" s="29"/>
      <c r="L361" s="29"/>
      <c r="M361" s="29"/>
      <c r="N361" s="29"/>
      <c r="O361" s="29"/>
      <c r="P361" s="29"/>
      <c r="Q361" s="163"/>
      <c r="R361" s="74">
        <f t="shared" si="29"/>
        <v>0</v>
      </c>
      <c r="S361" s="105"/>
      <c r="T361" s="30">
        <f t="shared" si="30"/>
        <v>0</v>
      </c>
      <c r="U361" s="107" t="str">
        <f t="array" ref="U361">IF(S361="","",T361/S361)</f>
        <v/>
      </c>
      <c r="V361" s="40"/>
      <c r="W361" s="29"/>
      <c r="X361" s="105"/>
      <c r="Y361" s="29"/>
      <c r="Z361" s="163"/>
      <c r="AA361" s="148"/>
      <c r="AB361" s="29"/>
      <c r="AC361" s="29"/>
      <c r="AD361" s="78"/>
    </row>
    <row r="362" spans="2:30" hidden="1" x14ac:dyDescent="0.3">
      <c r="B362" s="35" t="str">
        <f t="shared" si="28"/>
        <v>X</v>
      </c>
      <c r="C362" s="129"/>
      <c r="D362" s="39"/>
      <c r="E362" s="39"/>
      <c r="F362" s="39"/>
      <c r="G362" s="40"/>
      <c r="H362" s="30" t="str">
        <f t="array" ref="H362">IF(C362="","",SUMIF(MAT!$B$5:$B$9,'Récap général'!C362,MAT!$U$5:$U$9))</f>
        <v/>
      </c>
      <c r="I362" s="29"/>
      <c r="J362" s="29"/>
      <c r="K362" s="29"/>
      <c r="L362" s="29"/>
      <c r="M362" s="29"/>
      <c r="N362" s="29"/>
      <c r="O362" s="29"/>
      <c r="P362" s="29"/>
      <c r="Q362" s="163"/>
      <c r="R362" s="74">
        <f t="shared" si="29"/>
        <v>0</v>
      </c>
      <c r="S362" s="105"/>
      <c r="T362" s="30">
        <f t="shared" si="30"/>
        <v>0</v>
      </c>
      <c r="U362" s="107" t="str">
        <f t="array" ref="U362">IF(S362="","",T362/S362)</f>
        <v/>
      </c>
      <c r="V362" s="40"/>
      <c r="W362" s="29"/>
      <c r="X362" s="105"/>
      <c r="Y362" s="29"/>
      <c r="Z362" s="163"/>
      <c r="AA362" s="148"/>
      <c r="AB362" s="29"/>
      <c r="AC362" s="29"/>
      <c r="AD362" s="78"/>
    </row>
    <row r="363" spans="2:30" hidden="1" x14ac:dyDescent="0.3">
      <c r="B363" s="35" t="str">
        <f t="shared" si="28"/>
        <v>X</v>
      </c>
      <c r="C363" s="129"/>
      <c r="D363" s="39"/>
      <c r="E363" s="39"/>
      <c r="F363" s="39"/>
      <c r="G363" s="40"/>
      <c r="H363" s="30" t="str">
        <f t="array" ref="H363">IF(C363="","",SUMIF(MAT!$B$5:$B$9,'Récap général'!C363,MAT!$U$5:$U$9))</f>
        <v/>
      </c>
      <c r="I363" s="29"/>
      <c r="J363" s="29"/>
      <c r="K363" s="29"/>
      <c r="L363" s="29"/>
      <c r="M363" s="29"/>
      <c r="N363" s="29"/>
      <c r="O363" s="29"/>
      <c r="P363" s="29"/>
      <c r="Q363" s="163"/>
      <c r="R363" s="74">
        <f t="shared" si="29"/>
        <v>0</v>
      </c>
      <c r="S363" s="105"/>
      <c r="T363" s="30">
        <f t="shared" si="30"/>
        <v>0</v>
      </c>
      <c r="U363" s="107" t="str">
        <f t="array" ref="U363">IF(S363="","",T363/S363)</f>
        <v/>
      </c>
      <c r="V363" s="40"/>
      <c r="W363" s="29"/>
      <c r="X363" s="105"/>
      <c r="Y363" s="29"/>
      <c r="Z363" s="163"/>
      <c r="AA363" s="148"/>
      <c r="AB363" s="29"/>
      <c r="AC363" s="29"/>
      <c r="AD363" s="78"/>
    </row>
    <row r="364" spans="2:30" ht="3.75" customHeight="1" x14ac:dyDescent="0.3">
      <c r="B364" s="35"/>
      <c r="C364" s="130"/>
      <c r="D364" s="42"/>
      <c r="E364" s="42"/>
      <c r="F364" s="42"/>
      <c r="G364" s="43"/>
      <c r="H364" s="31"/>
      <c r="I364" s="31"/>
      <c r="J364" s="31"/>
      <c r="K364" s="31"/>
      <c r="L364" s="31"/>
      <c r="M364" s="31"/>
      <c r="N364" s="31"/>
      <c r="O364" s="31"/>
      <c r="P364" s="31"/>
      <c r="Q364" s="41"/>
      <c r="R364" s="75"/>
      <c r="S364" s="31"/>
      <c r="T364" s="31"/>
      <c r="U364" s="76"/>
      <c r="V364" s="43"/>
      <c r="W364" s="31"/>
      <c r="X364" s="31"/>
      <c r="Y364" s="31"/>
      <c r="Z364" s="41"/>
      <c r="AA364" s="75"/>
      <c r="AB364" s="31"/>
      <c r="AC364" s="31"/>
      <c r="AD364" s="80"/>
    </row>
    <row r="365" spans="2:30" ht="15" thickBot="1" x14ac:dyDescent="0.35">
      <c r="B365" s="33"/>
      <c r="C365" s="81" t="s">
        <v>87</v>
      </c>
      <c r="D365" s="131"/>
      <c r="E365" s="131"/>
      <c r="F365" s="131"/>
      <c r="G365" s="82"/>
      <c r="H365" s="84">
        <f t="shared" ref="H365:AD365" si="31">SUM(H164:H363)</f>
        <v>3910.5</v>
      </c>
      <c r="I365" s="84">
        <f t="shared" si="31"/>
        <v>0</v>
      </c>
      <c r="J365" s="84">
        <f t="shared" si="31"/>
        <v>0</v>
      </c>
      <c r="K365" s="84">
        <f t="shared" si="31"/>
        <v>0</v>
      </c>
      <c r="L365" s="84">
        <f t="shared" si="31"/>
        <v>0</v>
      </c>
      <c r="M365" s="84">
        <f t="shared" si="31"/>
        <v>0</v>
      </c>
      <c r="N365" s="84">
        <f t="shared" si="31"/>
        <v>0</v>
      </c>
      <c r="O365" s="84">
        <f t="shared" si="31"/>
        <v>0</v>
      </c>
      <c r="P365" s="84">
        <f t="shared" si="31"/>
        <v>0</v>
      </c>
      <c r="Q365" s="85">
        <f t="shared" si="31"/>
        <v>0</v>
      </c>
      <c r="R365" s="86">
        <f t="shared" si="31"/>
        <v>3910.5</v>
      </c>
      <c r="S365" s="84">
        <f t="shared" si="31"/>
        <v>0</v>
      </c>
      <c r="T365" s="84">
        <f t="shared" si="31"/>
        <v>-3910.5</v>
      </c>
      <c r="U365" s="87">
        <f t="shared" si="31"/>
        <v>0</v>
      </c>
      <c r="V365" s="88">
        <f t="shared" si="31"/>
        <v>0</v>
      </c>
      <c r="W365" s="84">
        <f t="shared" si="31"/>
        <v>0</v>
      </c>
      <c r="X365" s="84">
        <f t="shared" si="31"/>
        <v>0</v>
      </c>
      <c r="Y365" s="84">
        <f t="shared" si="31"/>
        <v>0</v>
      </c>
      <c r="Z365" s="85">
        <f t="shared" si="31"/>
        <v>0</v>
      </c>
      <c r="AA365" s="86">
        <f t="shared" si="31"/>
        <v>0</v>
      </c>
      <c r="AB365" s="84">
        <f t="shared" si="31"/>
        <v>0</v>
      </c>
      <c r="AC365" s="84">
        <f t="shared" si="31"/>
        <v>0</v>
      </c>
      <c r="AD365" s="89">
        <f t="shared" si="31"/>
        <v>0</v>
      </c>
    </row>
    <row r="366" spans="2:30" x14ac:dyDescent="0.3">
      <c r="B366" s="33"/>
    </row>
  </sheetData>
  <mergeCells count="6">
    <mergeCell ref="I2:J2"/>
    <mergeCell ref="C9:AD9"/>
    <mergeCell ref="C85:AD85"/>
    <mergeCell ref="C161:AD161"/>
    <mergeCell ref="R4:T5"/>
    <mergeCell ref="U4:V5"/>
  </mergeCells>
  <conditionalFormatting sqref="H83">
    <cfRule type="cellIs" dxfId="309" priority="132" operator="equal">
      <formula>0</formula>
    </cfRule>
  </conditionalFormatting>
  <conditionalFormatting sqref="I83">
    <cfRule type="cellIs" dxfId="308" priority="131" operator="equal">
      <formula>0</formula>
    </cfRule>
  </conditionalFormatting>
  <conditionalFormatting sqref="J83">
    <cfRule type="cellIs" dxfId="307" priority="130" operator="equal">
      <formula>0</formula>
    </cfRule>
  </conditionalFormatting>
  <conditionalFormatting sqref="K83">
    <cfRule type="cellIs" dxfId="306" priority="129" operator="equal">
      <formula>0</formula>
    </cfRule>
  </conditionalFormatting>
  <conditionalFormatting sqref="O83">
    <cfRule type="cellIs" dxfId="305" priority="123" operator="equal">
      <formula>0</formula>
    </cfRule>
  </conditionalFormatting>
  <conditionalFormatting sqref="L83">
    <cfRule type="cellIs" dxfId="304" priority="127" operator="equal">
      <formula>0</formula>
    </cfRule>
  </conditionalFormatting>
  <conditionalFormatting sqref="M83">
    <cfRule type="cellIs" dxfId="303" priority="126" operator="equal">
      <formula>0</formula>
    </cfRule>
  </conditionalFormatting>
  <conditionalFormatting sqref="N83">
    <cfRule type="cellIs" dxfId="302" priority="124" operator="equal">
      <formula>0</formula>
    </cfRule>
  </conditionalFormatting>
  <conditionalFormatting sqref="P83">
    <cfRule type="cellIs" dxfId="301" priority="122" operator="equal">
      <formula>0</formula>
    </cfRule>
  </conditionalFormatting>
  <conditionalFormatting sqref="Q83">
    <cfRule type="cellIs" dxfId="300" priority="121" operator="equal">
      <formula>0</formula>
    </cfRule>
  </conditionalFormatting>
  <conditionalFormatting sqref="R83">
    <cfRule type="cellIs" dxfId="299" priority="120" operator="equal">
      <formula>0</formula>
    </cfRule>
  </conditionalFormatting>
  <conditionalFormatting sqref="S83">
    <cfRule type="cellIs" dxfId="298" priority="119" operator="equal">
      <formula>0</formula>
    </cfRule>
  </conditionalFormatting>
  <conditionalFormatting sqref="T83">
    <cfRule type="cellIs" dxfId="297" priority="118" operator="equal">
      <formula>0</formula>
    </cfRule>
  </conditionalFormatting>
  <conditionalFormatting sqref="U83">
    <cfRule type="containsErrors" dxfId="296" priority="6">
      <formula>ISERROR(U83)</formula>
    </cfRule>
    <cfRule type="cellIs" dxfId="295" priority="117" operator="equal">
      <formula>0</formula>
    </cfRule>
  </conditionalFormatting>
  <conditionalFormatting sqref="V83">
    <cfRule type="cellIs" dxfId="294" priority="116" operator="equal">
      <formula>0</formula>
    </cfRule>
  </conditionalFormatting>
  <conditionalFormatting sqref="W83">
    <cfRule type="cellIs" dxfId="293" priority="115" operator="equal">
      <formula>0</formula>
    </cfRule>
  </conditionalFormatting>
  <conditionalFormatting sqref="X83">
    <cfRule type="cellIs" dxfId="292" priority="114" operator="equal">
      <formula>0</formula>
    </cfRule>
  </conditionalFormatting>
  <conditionalFormatting sqref="AB365">
    <cfRule type="cellIs" dxfId="291" priority="33" operator="equal">
      <formula>0</formula>
    </cfRule>
  </conditionalFormatting>
  <conditionalFormatting sqref="Y83">
    <cfRule type="cellIs" dxfId="290" priority="110" operator="equal">
      <formula>0</formula>
    </cfRule>
  </conditionalFormatting>
  <conditionalFormatting sqref="Z83">
    <cfRule type="cellIs" dxfId="289" priority="109" operator="equal">
      <formula>0</formula>
    </cfRule>
  </conditionalFormatting>
  <conditionalFormatting sqref="AA83">
    <cfRule type="cellIs" dxfId="288" priority="108" operator="equal">
      <formula>0</formula>
    </cfRule>
  </conditionalFormatting>
  <conditionalFormatting sqref="AB83">
    <cfRule type="cellIs" dxfId="287" priority="107" operator="equal">
      <formula>0</formula>
    </cfRule>
  </conditionalFormatting>
  <conditionalFormatting sqref="AC83">
    <cfRule type="cellIs" dxfId="286" priority="106" operator="equal">
      <formula>0</formula>
    </cfRule>
  </conditionalFormatting>
  <conditionalFormatting sqref="AD83">
    <cfRule type="cellIs" dxfId="285" priority="105" operator="equal">
      <formula>0</formula>
    </cfRule>
  </conditionalFormatting>
  <conditionalFormatting sqref="H159">
    <cfRule type="cellIs" dxfId="284" priority="104" operator="equal">
      <formula>0</formula>
    </cfRule>
  </conditionalFormatting>
  <conditionalFormatting sqref="I159">
    <cfRule type="cellIs" dxfId="283" priority="103" operator="equal">
      <formula>0</formula>
    </cfRule>
  </conditionalFormatting>
  <conditionalFormatting sqref="J159">
    <cfRule type="cellIs" dxfId="282" priority="102" operator="equal">
      <formula>0</formula>
    </cfRule>
  </conditionalFormatting>
  <conditionalFormatting sqref="K159">
    <cfRule type="cellIs" dxfId="281" priority="101" operator="equal">
      <formula>0</formula>
    </cfRule>
  </conditionalFormatting>
  <conditionalFormatting sqref="O159">
    <cfRule type="cellIs" dxfId="280" priority="95" operator="equal">
      <formula>0</formula>
    </cfRule>
  </conditionalFormatting>
  <conditionalFormatting sqref="L159">
    <cfRule type="cellIs" dxfId="279" priority="99" operator="equal">
      <formula>0</formula>
    </cfRule>
  </conditionalFormatting>
  <conditionalFormatting sqref="M159">
    <cfRule type="cellIs" dxfId="278" priority="98" operator="equal">
      <formula>0</formula>
    </cfRule>
  </conditionalFormatting>
  <conditionalFormatting sqref="N159">
    <cfRule type="cellIs" dxfId="277" priority="96" operator="equal">
      <formula>0</formula>
    </cfRule>
  </conditionalFormatting>
  <conditionalFormatting sqref="P159">
    <cfRule type="cellIs" dxfId="276" priority="94" operator="equal">
      <formula>0</formula>
    </cfRule>
  </conditionalFormatting>
  <conditionalFormatting sqref="Q159">
    <cfRule type="cellIs" dxfId="275" priority="93" operator="equal">
      <formula>0</formula>
    </cfRule>
  </conditionalFormatting>
  <conditionalFormatting sqref="R159">
    <cfRule type="cellIs" dxfId="274" priority="92" operator="equal">
      <formula>0</formula>
    </cfRule>
  </conditionalFormatting>
  <conditionalFormatting sqref="S159">
    <cfRule type="cellIs" dxfId="273" priority="91" operator="equal">
      <formula>0</formula>
    </cfRule>
  </conditionalFormatting>
  <conditionalFormatting sqref="T159">
    <cfRule type="cellIs" dxfId="272" priority="90" operator="equal">
      <formula>0</formula>
    </cfRule>
  </conditionalFormatting>
  <conditionalFormatting sqref="U159">
    <cfRule type="cellIs" dxfId="271" priority="89" operator="equal">
      <formula>0</formula>
    </cfRule>
  </conditionalFormatting>
  <conditionalFormatting sqref="V159">
    <cfRule type="cellIs" dxfId="270" priority="88" operator="equal">
      <formula>0</formula>
    </cfRule>
  </conditionalFormatting>
  <conditionalFormatting sqref="W159">
    <cfRule type="cellIs" dxfId="269" priority="87" operator="equal">
      <formula>0</formula>
    </cfRule>
  </conditionalFormatting>
  <conditionalFormatting sqref="X159">
    <cfRule type="cellIs" dxfId="268" priority="86" operator="equal">
      <formula>0</formula>
    </cfRule>
  </conditionalFormatting>
  <conditionalFormatting sqref="Y159">
    <cfRule type="cellIs" dxfId="267" priority="85" operator="equal">
      <formula>0</formula>
    </cfRule>
  </conditionalFormatting>
  <conditionalFormatting sqref="Z159">
    <cfRule type="cellIs" dxfId="266" priority="84" operator="equal">
      <formula>0</formula>
    </cfRule>
  </conditionalFormatting>
  <conditionalFormatting sqref="AA159">
    <cfRule type="cellIs" dxfId="265" priority="83" operator="equal">
      <formula>0</formula>
    </cfRule>
  </conditionalFormatting>
  <conditionalFormatting sqref="AB159">
    <cfRule type="cellIs" dxfId="264" priority="82" operator="equal">
      <formula>0</formula>
    </cfRule>
  </conditionalFormatting>
  <conditionalFormatting sqref="AC159">
    <cfRule type="cellIs" dxfId="263" priority="81" operator="equal">
      <formula>0</formula>
    </cfRule>
  </conditionalFormatting>
  <conditionalFormatting sqref="AD159">
    <cfRule type="cellIs" dxfId="262" priority="80" operator="equal">
      <formula>0</formula>
    </cfRule>
  </conditionalFormatting>
  <conditionalFormatting sqref="H365">
    <cfRule type="cellIs" dxfId="261" priority="79" operator="equal">
      <formula>0</formula>
    </cfRule>
  </conditionalFormatting>
  <conditionalFormatting sqref="I365">
    <cfRule type="cellIs" dxfId="260" priority="54" operator="equal">
      <formula>0</formula>
    </cfRule>
  </conditionalFormatting>
  <conditionalFormatting sqref="J365">
    <cfRule type="cellIs" dxfId="259" priority="53" operator="equal">
      <formula>0</formula>
    </cfRule>
  </conditionalFormatting>
  <conditionalFormatting sqref="K365">
    <cfRule type="cellIs" dxfId="258" priority="52" operator="equal">
      <formula>0</formula>
    </cfRule>
  </conditionalFormatting>
  <conditionalFormatting sqref="O365">
    <cfRule type="cellIs" dxfId="257" priority="46" operator="equal">
      <formula>0</formula>
    </cfRule>
  </conditionalFormatting>
  <conditionalFormatting sqref="L365">
    <cfRule type="cellIs" dxfId="256" priority="50" operator="equal">
      <formula>0</formula>
    </cfRule>
  </conditionalFormatting>
  <conditionalFormatting sqref="M365">
    <cfRule type="cellIs" dxfId="255" priority="49" operator="equal">
      <formula>0</formula>
    </cfRule>
  </conditionalFormatting>
  <conditionalFormatting sqref="N365">
    <cfRule type="cellIs" dxfId="254" priority="47" operator="equal">
      <formula>0</formula>
    </cfRule>
  </conditionalFormatting>
  <conditionalFormatting sqref="P365">
    <cfRule type="cellIs" dxfId="253" priority="45" operator="equal">
      <formula>0</formula>
    </cfRule>
  </conditionalFormatting>
  <conditionalFormatting sqref="Q365">
    <cfRule type="cellIs" dxfId="252" priority="44" operator="equal">
      <formula>0</formula>
    </cfRule>
  </conditionalFormatting>
  <conditionalFormatting sqref="R365">
    <cfRule type="cellIs" dxfId="251" priority="43" operator="equal">
      <formula>0</formula>
    </cfRule>
  </conditionalFormatting>
  <conditionalFormatting sqref="S365">
    <cfRule type="cellIs" dxfId="250" priority="42" operator="equal">
      <formula>0</formula>
    </cfRule>
  </conditionalFormatting>
  <conditionalFormatting sqref="T365">
    <cfRule type="cellIs" dxfId="249" priority="41" operator="equal">
      <formula>0</formula>
    </cfRule>
  </conditionalFormatting>
  <conditionalFormatting sqref="U365">
    <cfRule type="cellIs" dxfId="248" priority="40" operator="equal">
      <formula>0</formula>
    </cfRule>
  </conditionalFormatting>
  <conditionalFormatting sqref="V365">
    <cfRule type="cellIs" dxfId="247" priority="39" operator="equal">
      <formula>0</formula>
    </cfRule>
  </conditionalFormatting>
  <conditionalFormatting sqref="W365">
    <cfRule type="cellIs" dxfId="246" priority="38" operator="equal">
      <formula>0</formula>
    </cfRule>
  </conditionalFormatting>
  <conditionalFormatting sqref="X365">
    <cfRule type="cellIs" dxfId="245" priority="37" operator="equal">
      <formula>0</formula>
    </cfRule>
  </conditionalFormatting>
  <conditionalFormatting sqref="Y365">
    <cfRule type="cellIs" dxfId="244" priority="36" operator="equal">
      <formula>0</formula>
    </cfRule>
  </conditionalFormatting>
  <conditionalFormatting sqref="Z365">
    <cfRule type="cellIs" dxfId="243" priority="35" operator="equal">
      <formula>0</formula>
    </cfRule>
  </conditionalFormatting>
  <conditionalFormatting sqref="AA365">
    <cfRule type="cellIs" dxfId="242" priority="34" operator="equal">
      <formula>0</formula>
    </cfRule>
  </conditionalFormatting>
  <conditionalFormatting sqref="AC365">
    <cfRule type="cellIs" dxfId="241" priority="32" operator="equal">
      <formula>0</formula>
    </cfRule>
  </conditionalFormatting>
  <conditionalFormatting sqref="AD365">
    <cfRule type="cellIs" dxfId="240" priority="31" operator="equal">
      <formula>0</formula>
    </cfRule>
  </conditionalFormatting>
  <conditionalFormatting sqref="L12">
    <cfRule type="cellIs" dxfId="239" priority="30" operator="equal">
      <formula>0</formula>
    </cfRule>
  </conditionalFormatting>
  <conditionalFormatting sqref="L15 L21:L81">
    <cfRule type="cellIs" dxfId="238" priority="29" operator="equal">
      <formula>0</formula>
    </cfRule>
  </conditionalFormatting>
  <conditionalFormatting sqref="L88:L155">
    <cfRule type="cellIs" dxfId="237" priority="28" operator="equal">
      <formula>0</formula>
    </cfRule>
  </conditionalFormatting>
  <conditionalFormatting sqref="L13">
    <cfRule type="cellIs" dxfId="236" priority="27" operator="equal">
      <formula>0</formula>
    </cfRule>
  </conditionalFormatting>
  <conditionalFormatting sqref="L14">
    <cfRule type="cellIs" dxfId="235" priority="26" operator="equal">
      <formula>0</formula>
    </cfRule>
  </conditionalFormatting>
  <conditionalFormatting sqref="L16:L20">
    <cfRule type="cellIs" dxfId="234" priority="25" operator="equal">
      <formula>0</formula>
    </cfRule>
  </conditionalFormatting>
  <conditionalFormatting sqref="R12">
    <cfRule type="cellIs" dxfId="233" priority="24" operator="equal">
      <formula>0</formula>
    </cfRule>
  </conditionalFormatting>
  <conditionalFormatting sqref="R13:R81">
    <cfRule type="cellIs" dxfId="232" priority="23" operator="equal">
      <formula>0</formula>
    </cfRule>
  </conditionalFormatting>
  <conditionalFormatting sqref="T12">
    <cfRule type="cellIs" dxfId="231" priority="22" operator="equal">
      <formula>0</formula>
    </cfRule>
  </conditionalFormatting>
  <conditionalFormatting sqref="T13:T81">
    <cfRule type="cellIs" dxfId="230" priority="21" operator="equal">
      <formula>0</formula>
    </cfRule>
  </conditionalFormatting>
  <conditionalFormatting sqref="R88:R157">
    <cfRule type="cellIs" dxfId="229" priority="20" operator="equal">
      <formula>0</formula>
    </cfRule>
  </conditionalFormatting>
  <conditionalFormatting sqref="T88:T157">
    <cfRule type="cellIs" dxfId="228" priority="19" operator="equal">
      <formula>0</formula>
    </cfRule>
  </conditionalFormatting>
  <conditionalFormatting sqref="R164:R363">
    <cfRule type="cellIs" dxfId="227" priority="18" operator="equal">
      <formula>0</formula>
    </cfRule>
  </conditionalFormatting>
  <conditionalFormatting sqref="T164:T363">
    <cfRule type="cellIs" dxfId="226" priority="17" operator="equal">
      <formula>0</formula>
    </cfRule>
  </conditionalFormatting>
  <conditionalFormatting sqref="AA12">
    <cfRule type="containsErrors" dxfId="225" priority="13">
      <formula>ISERROR(AA12)</formula>
    </cfRule>
  </conditionalFormatting>
  <conditionalFormatting sqref="AA13:AA81">
    <cfRule type="containsErrors" dxfId="224" priority="10">
      <formula>ISERROR(AA13)</formula>
    </cfRule>
  </conditionalFormatting>
  <conditionalFormatting sqref="AA88:AA157">
    <cfRule type="containsErrors" dxfId="223" priority="9">
      <formula>ISERROR(AA88)</formula>
    </cfRule>
  </conditionalFormatting>
  <conditionalFormatting sqref="U12">
    <cfRule type="containsErrors" dxfId="222" priority="8">
      <formula>ISERROR(U12)</formula>
    </cfRule>
  </conditionalFormatting>
  <conditionalFormatting sqref="U13:U81">
    <cfRule type="containsErrors" dxfId="221" priority="7">
      <formula>ISERROR(U13)</formula>
    </cfRule>
  </conditionalFormatting>
  <conditionalFormatting sqref="K12">
    <cfRule type="cellIs" dxfId="220" priority="5" operator="equal">
      <formula>0</formula>
    </cfRule>
  </conditionalFormatting>
  <conditionalFormatting sqref="K13:K81">
    <cfRule type="cellIs" dxfId="219" priority="4" operator="equal">
      <formula>0</formula>
    </cfRule>
  </conditionalFormatting>
  <conditionalFormatting sqref="K88:K155">
    <cfRule type="cellIs" dxfId="218" priority="3" operator="equal">
      <formula>0</formula>
    </cfRule>
  </conditionalFormatting>
  <conditionalFormatting sqref="L157">
    <cfRule type="cellIs" dxfId="217" priority="2" operator="equal">
      <formula>0</formula>
    </cfRule>
  </conditionalFormatting>
  <conditionalFormatting sqref="L156">
    <cfRule type="cellIs" dxfId="216" priority="1" operator="equal">
      <formula>0</formula>
    </cfRule>
  </conditionalFormatting>
  <dataValidations count="1">
    <dataValidation type="list" allowBlank="1" showInputMessage="1" showErrorMessage="1" sqref="U4">
      <formula1>S1:T1</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3073" r:id="rId4" name="CheckBox1">
          <controlPr defaultSize="0" autoLine="0" r:id="rId5">
            <anchor moveWithCells="1">
              <from>
                <xdr:col>2</xdr:col>
                <xdr:colOff>76200</xdr:colOff>
                <xdr:row>1</xdr:row>
                <xdr:rowOff>68580</xdr:rowOff>
              </from>
              <to>
                <xdr:col>6</xdr:col>
                <xdr:colOff>548640</xdr:colOff>
                <xdr:row>3</xdr:row>
                <xdr:rowOff>0</xdr:rowOff>
              </to>
            </anchor>
          </controlPr>
        </control>
      </mc:Choice>
      <mc:Fallback>
        <control shapeId="3073" r:id="rId4" name="CheckBox1"/>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B1:AD366"/>
  <sheetViews>
    <sheetView topLeftCell="E1" zoomScale="85" zoomScaleNormal="85" workbookViewId="0">
      <selection activeCell="D372" sqref="D372"/>
    </sheetView>
  </sheetViews>
  <sheetFormatPr baseColWidth="10" defaultColWidth="11.44140625" defaultRowHeight="14.4" x14ac:dyDescent="0.3"/>
  <cols>
    <col min="1" max="1" width="0.5546875" style="24" customWidth="1"/>
    <col min="2" max="2" width="2.88671875" style="24" customWidth="1"/>
    <col min="3" max="3" width="11" style="24" customWidth="1"/>
    <col min="4" max="5" width="13.6640625" style="24" customWidth="1"/>
    <col min="6" max="6" width="13.6640625" style="24" hidden="1" customWidth="1"/>
    <col min="7" max="7" width="11.6640625" style="24" customWidth="1"/>
    <col min="8" max="17" width="13" style="24" customWidth="1"/>
    <col min="18" max="18" width="15" style="24" customWidth="1"/>
    <col min="19" max="19" width="11.44140625" style="24"/>
    <col min="20" max="20" width="13" style="24" customWidth="1"/>
    <col min="21" max="21" width="6.44140625" style="24" customWidth="1"/>
    <col min="22" max="16384" width="11.44140625" style="24"/>
  </cols>
  <sheetData>
    <row r="1" spans="2:30" ht="3.75" customHeight="1" x14ac:dyDescent="0.3"/>
    <row r="2" spans="2:30" x14ac:dyDescent="0.3">
      <c r="K2" s="155" t="s">
        <v>39</v>
      </c>
    </row>
    <row r="3" spans="2:30" x14ac:dyDescent="0.3">
      <c r="K3" s="24" t="s">
        <v>40</v>
      </c>
      <c r="L3" s="25">
        <f>SUMIF(RH!$Z$5:$Z$13,'Récap mensuel'!I5,RH!$Q$5:$Q$13)-H83-H159</f>
        <v>0</v>
      </c>
    </row>
    <row r="4" spans="2:30" x14ac:dyDescent="0.3">
      <c r="K4" s="24" t="s">
        <v>83</v>
      </c>
    </row>
    <row r="5" spans="2:30" x14ac:dyDescent="0.3">
      <c r="H5" s="72" t="s">
        <v>42</v>
      </c>
      <c r="I5" s="73">
        <v>42675</v>
      </c>
      <c r="K5" s="24" t="s">
        <v>33</v>
      </c>
      <c r="L5" s="25">
        <f>SUMIF(Tableau3[Date],'Récap mensuel'!I5,Tableau3[Montant])-L83-L159</f>
        <v>0</v>
      </c>
    </row>
    <row r="6" spans="2:30" x14ac:dyDescent="0.3">
      <c r="D6" s="26"/>
      <c r="K6" s="24" t="s">
        <v>84</v>
      </c>
    </row>
    <row r="7" spans="2:30" x14ac:dyDescent="0.3">
      <c r="K7" s="24" t="s">
        <v>85</v>
      </c>
      <c r="L7" s="25">
        <f>SUMIF(GR!V4:V10,'Récap mensuel'!I5,Tableau4[Montant])-K83-K159</f>
        <v>220.84</v>
      </c>
    </row>
    <row r="8" spans="2:30" ht="15" thickBot="1" x14ac:dyDescent="0.35">
      <c r="M8" s="115"/>
      <c r="N8" s="115"/>
      <c r="O8" s="115"/>
      <c r="P8" s="115"/>
      <c r="Q8" s="115"/>
    </row>
    <row r="9" spans="2:30" x14ac:dyDescent="0.3">
      <c r="C9" s="181" t="s">
        <v>126</v>
      </c>
      <c r="D9" s="182"/>
      <c r="E9" s="182"/>
      <c r="F9" s="182"/>
      <c r="G9" s="182"/>
      <c r="H9" s="182"/>
      <c r="I9" s="182"/>
      <c r="J9" s="182"/>
      <c r="K9" s="182"/>
      <c r="L9" s="182"/>
      <c r="M9" s="182"/>
      <c r="N9" s="182"/>
      <c r="O9" s="182"/>
      <c r="P9" s="182"/>
      <c r="Q9" s="182"/>
      <c r="R9" s="182"/>
      <c r="S9" s="182"/>
      <c r="T9" s="182"/>
      <c r="U9" s="182"/>
      <c r="V9" s="182"/>
      <c r="W9" s="182"/>
      <c r="X9" s="182"/>
      <c r="Y9" s="182"/>
      <c r="Z9" s="182"/>
      <c r="AA9" s="182"/>
      <c r="AB9" s="182"/>
      <c r="AC9" s="182"/>
      <c r="AD9" s="183"/>
    </row>
    <row r="10" spans="2:30" ht="15" thickBot="1" x14ac:dyDescent="0.35">
      <c r="C10" s="96" t="s">
        <v>7</v>
      </c>
      <c r="D10" s="97" t="s">
        <v>8</v>
      </c>
      <c r="E10" s="97" t="s">
        <v>9</v>
      </c>
      <c r="F10" s="97"/>
      <c r="G10" s="97" t="s">
        <v>81</v>
      </c>
      <c r="H10" s="97" t="s">
        <v>30</v>
      </c>
      <c r="I10" s="98" t="s">
        <v>31</v>
      </c>
      <c r="J10" s="98" t="s">
        <v>84</v>
      </c>
      <c r="K10" s="99" t="s">
        <v>137</v>
      </c>
      <c r="L10" s="99" t="s">
        <v>33</v>
      </c>
      <c r="M10" s="99" t="s">
        <v>34</v>
      </c>
      <c r="N10" s="99" t="s">
        <v>35</v>
      </c>
      <c r="O10" s="99" t="s">
        <v>36</v>
      </c>
      <c r="P10" s="99" t="s">
        <v>37</v>
      </c>
      <c r="Q10" s="100" t="s">
        <v>38</v>
      </c>
      <c r="R10" s="101" t="s">
        <v>44</v>
      </c>
      <c r="S10" s="99" t="s">
        <v>45</v>
      </c>
      <c r="T10" s="102" t="s">
        <v>46</v>
      </c>
      <c r="U10" s="100" t="s">
        <v>47</v>
      </c>
      <c r="V10" s="111" t="s">
        <v>48</v>
      </c>
      <c r="W10" s="103" t="s">
        <v>49</v>
      </c>
      <c r="X10" s="103" t="s">
        <v>50</v>
      </c>
      <c r="Y10" s="103" t="s">
        <v>51</v>
      </c>
      <c r="Z10" s="159" t="s">
        <v>52</v>
      </c>
      <c r="AA10" s="161" t="s">
        <v>53</v>
      </c>
      <c r="AB10" s="103" t="s">
        <v>54</v>
      </c>
      <c r="AC10" s="103" t="s">
        <v>55</v>
      </c>
      <c r="AD10" s="112" t="s">
        <v>56</v>
      </c>
    </row>
    <row r="11" spans="2:30" ht="3.75" customHeight="1" x14ac:dyDescent="0.3">
      <c r="C11" s="90"/>
      <c r="D11" s="91"/>
      <c r="E11" s="91"/>
      <c r="F11" s="91"/>
      <c r="G11" s="91"/>
      <c r="H11" s="91"/>
      <c r="I11" s="91"/>
      <c r="J11" s="91"/>
      <c r="K11" s="91"/>
      <c r="L11" s="91"/>
      <c r="M11" s="91"/>
      <c r="N11" s="91"/>
      <c r="O11" s="91"/>
      <c r="P11" s="91"/>
      <c r="Q11" s="92"/>
      <c r="R11" s="93"/>
      <c r="S11" s="91"/>
      <c r="T11" s="91"/>
      <c r="U11" s="92"/>
      <c r="V11" s="93"/>
      <c r="W11" s="91"/>
      <c r="X11" s="91"/>
      <c r="Y11" s="91"/>
      <c r="Z11" s="94"/>
      <c r="AA11" s="34"/>
      <c r="AB11" s="91"/>
      <c r="AC11" s="91"/>
      <c r="AD11" s="95"/>
    </row>
    <row r="12" spans="2:30" x14ac:dyDescent="0.3">
      <c r="B12" s="28" t="str">
        <f>IF(C12="","X","")</f>
        <v/>
      </c>
      <c r="C12" s="77">
        <v>3128</v>
      </c>
      <c r="D12" s="29" t="str">
        <f t="array" ref="D12">IF(C12="","",VLOOKUP(C12,RH!$I$5:$K$13,2,FALSE))</f>
        <v>GASCONY</v>
      </c>
      <c r="E12" s="29" t="str">
        <f t="array" ref="E12">IF(C12="","",VLOOKUP(C12,RH!$I$5:$K$13,3,FALSE))</f>
        <v>Alain</v>
      </c>
      <c r="F12" s="29" t="str">
        <f t="array" ref="F12">IF(D12="","",D12&amp;" "&amp;E12)</f>
        <v>GASCONY Alain</v>
      </c>
      <c r="G12" s="29" t="str">
        <f t="array" ref="G12">IF(C12="","",VLOOKUP(C12,RH!$I$5:$Y$13,17,FALSE))</f>
        <v>Cadre</v>
      </c>
      <c r="H12" s="30">
        <f t="array" ref="H12">IF(C12="","",SUMIFS(Tableau1[Total],Tableau1[Matricule],'Récap mensuel'!C12,Tableau1[Date],'Récap mensuel'!$I$5))</f>
        <v>1500</v>
      </c>
      <c r="I12" s="29"/>
      <c r="J12" s="29"/>
      <c r="K12" s="29">
        <f t="array" ref="K12">IF(C12="","",SUMIFS(Tableau4[Montant],Tableau4[colonne5],'Récap mensuel'!C12,Tableau4[Colonne4],'Récap mensuel'!$I$5))</f>
        <v>0</v>
      </c>
      <c r="L12" s="30">
        <f t="array" ref="L12">SUMIFS(Tableau3[Montant],Tableau3[Nom, prénom],'Récap mensuel'!F12,Tableau3[Date],'Récap mensuel'!$I$5)</f>
        <v>0</v>
      </c>
      <c r="M12" s="29"/>
      <c r="N12" s="29"/>
      <c r="O12" s="29"/>
      <c r="P12" s="29"/>
      <c r="Q12" s="163"/>
      <c r="R12" s="74">
        <f t="array" ref="R12">SUM(H12:Q12)</f>
        <v>1500</v>
      </c>
      <c r="S12" s="150">
        <v>2</v>
      </c>
      <c r="T12" s="30">
        <f t="array" ref="T12">(S12-R12)</f>
        <v>-1498</v>
      </c>
      <c r="U12" s="154">
        <f t="array" ref="U12">IF(S12="","",T12/S12)</f>
        <v>-749</v>
      </c>
      <c r="V12" s="148">
        <f t="array" ref="V12">IF(C12="","",IF(W12="Forfaitaire",SUMIFS(RH!$U$5:$U$13,RH!$I$5:$I$13,'Récap mensuel'!C12,RH!$Z$5:$Z$13,'Récap mensuel'!$I$5),SUMIFS(RH!$S$5:$S$13,RH!$I$5:$I$13,'Récap mensuel'!C12,RH!$Z$5:$Z$13,'Récap mensuel'!$I$5)))</f>
        <v>20</v>
      </c>
      <c r="W12" s="29" t="str">
        <f t="array" ref="W12">'Récap général'!W12</f>
        <v>Forfaitaire</v>
      </c>
      <c r="X12" s="150">
        <v>3</v>
      </c>
      <c r="Y12" s="30">
        <f t="array" ref="Y12">IF(OR(X12="",V12=""),"",X12-V12)</f>
        <v>-17</v>
      </c>
      <c r="Z12" s="149" t="str">
        <f t="array" ref="Z12">IF(OR(Y12="",AB12=""),"",Y12*AB12)</f>
        <v/>
      </c>
      <c r="AA12" s="160">
        <f t="array" ref="AA12">IF(OR(R12=0,V12=0),"",R12/V12)</f>
        <v>75</v>
      </c>
      <c r="AB12" s="30"/>
      <c r="AC12" s="30">
        <f t="array" ref="AC12">IF(OR(AB12="",AA12=""),0,AB12-AA12)</f>
        <v>0</v>
      </c>
      <c r="AD12" s="78">
        <f t="array" ref="AD12">IF(OR(AC12=0,V12=0),0,AC12*V12)</f>
        <v>0</v>
      </c>
    </row>
    <row r="13" spans="2:30" hidden="1" x14ac:dyDescent="0.3">
      <c r="B13" s="28" t="str">
        <f t="shared" ref="B13:B75" si="0">IF(C13="","X","")</f>
        <v>X</v>
      </c>
      <c r="C13" s="77"/>
      <c r="D13" s="29" t="str">
        <f t="array" ref="D13">IF(C13="","",VLOOKUP(C13,RH!$I$5:$K$13,2,FALSE))</f>
        <v/>
      </c>
      <c r="E13" s="29" t="str">
        <f t="array" ref="E13">IF(C13="","",VLOOKUP(C13,RH!$I$5:$K$13,3,FALSE))</f>
        <v/>
      </c>
      <c r="F13" s="29" t="str">
        <f t="array" ref="F13">IF(D13="","",D13&amp;" "&amp;E13)</f>
        <v/>
      </c>
      <c r="G13" s="29" t="str">
        <f t="array" ref="G13">IF(C13="","",VLOOKUP(C13,RH!$I$5:$Y$13,17,FALSE))</f>
        <v/>
      </c>
      <c r="H13" s="30" t="str">
        <f t="array" ref="H13">IF(C13="","",SUMIFS(Tableau1[Total],Tableau1[Matricule],'Récap mensuel'!C13,Tableau1[Date],'Récap mensuel'!$I$5))</f>
        <v/>
      </c>
      <c r="I13" s="29"/>
      <c r="J13" s="29"/>
      <c r="K13" s="29" t="str">
        <f t="array" ref="K13">IF(C13="","",SUMIFS(Tableau4[Montant],Tableau4[colonne5],'Récap mensuel'!C13,Tableau4[Colonne4],'Récap mensuel'!$I$5))</f>
        <v/>
      </c>
      <c r="L13" s="30">
        <f t="array" ref="L13">SUMIFS(Tableau3[Montant],Tableau3[Nom, prénom],'Récap mensuel'!F13,Tableau3[Date],'Récap mensuel'!$I$5)</f>
        <v>0</v>
      </c>
      <c r="M13" s="29"/>
      <c r="N13" s="29"/>
      <c r="O13" s="29"/>
      <c r="P13" s="29"/>
      <c r="Q13" s="163"/>
      <c r="R13" s="74">
        <f t="array" ref="R13">SUM(H13:Q13)</f>
        <v>0</v>
      </c>
      <c r="S13" s="150"/>
      <c r="T13" s="30">
        <f t="array" ref="T13">(S13-R13)</f>
        <v>0</v>
      </c>
      <c r="U13" s="154" t="str">
        <f t="array" ref="U13">IF(S13="","",T13/S13)</f>
        <v/>
      </c>
      <c r="V13" s="148" t="str">
        <f t="array" ref="V13">IF(C13="","",IF(W13="Forfaitaire",SUMIFS(RH!$U$5:$U$13,RH!$I$5:$I$13,'Récap mensuel'!C13,RH!$Z$5:$Z$13,'Récap mensuel'!$I$5),SUMIFS(RH!$S$5:$S$13,RH!$I$5:$I$13,'Récap mensuel'!C13,RH!$Z$5:$Z$13,'Récap mensuel'!$I$5)))</f>
        <v/>
      </c>
      <c r="W13" s="29" t="str">
        <f t="array" ref="W13">'Récap général'!W13</f>
        <v/>
      </c>
      <c r="X13" s="150"/>
      <c r="Y13" s="30" t="str">
        <f t="array" ref="Y13">IF(OR(X13="",V13=""),"",X13-V13)</f>
        <v/>
      </c>
      <c r="Z13" s="149" t="str">
        <f t="array" ref="Z13">IF(OR(Y13="",AB13=""),"",Y13*AB13)</f>
        <v/>
      </c>
      <c r="AA13" s="160" t="str">
        <f t="array" ref="AA13">IF(OR(R13=0,V13=0),"",R13/V13)</f>
        <v/>
      </c>
      <c r="AB13" s="30"/>
      <c r="AC13" s="30">
        <f t="array" ref="AC13">IF(OR(AB13="",AA13=""),0,AB13-AA13)</f>
        <v>0</v>
      </c>
      <c r="AD13" s="78">
        <f t="array" ref="AD13">IF(OR(AC13=0,V13=0),0,AC13*V13)</f>
        <v>0</v>
      </c>
    </row>
    <row r="14" spans="2:30" hidden="1" x14ac:dyDescent="0.3">
      <c r="B14" s="28" t="str">
        <f t="shared" si="0"/>
        <v>X</v>
      </c>
      <c r="C14" s="77"/>
      <c r="D14" s="29" t="str">
        <f t="array" ref="D14">IF(C14="","",VLOOKUP(C14,RH!$I$5:$K$13,2,FALSE))</f>
        <v/>
      </c>
      <c r="E14" s="29" t="str">
        <f t="array" ref="E14">IF(C14="","",VLOOKUP(C14,RH!$I$5:$K$13,3,FALSE))</f>
        <v/>
      </c>
      <c r="F14" s="29" t="str">
        <f t="array" ref="F14">IF(D14="","",D14&amp;" "&amp;E14)</f>
        <v/>
      </c>
      <c r="G14" s="29" t="str">
        <f t="array" ref="G14">IF(C14="","",VLOOKUP(C14,RH!$I$5:$Y$13,17,FALSE))</f>
        <v/>
      </c>
      <c r="H14" s="30" t="str">
        <f t="array" ref="H14">IF(C14="","",SUMIFS(Tableau1[Total],Tableau1[Matricule],'Récap mensuel'!C14,Tableau1[Date],'Récap mensuel'!$I$5))</f>
        <v/>
      </c>
      <c r="I14" s="29"/>
      <c r="J14" s="29"/>
      <c r="K14" s="29" t="str">
        <f t="array" ref="K14">IF(C14="","",SUMIFS(Tableau4[Montant],Tableau4[colonne5],'Récap mensuel'!C14,Tableau4[Colonne4],'Récap mensuel'!$I$5))</f>
        <v/>
      </c>
      <c r="L14" s="30">
        <f t="array" ref="L14">SUMIFS(Tableau3[Montant],Tableau3[Nom, prénom],'Récap mensuel'!F14,Tableau3[Date],'Récap mensuel'!$I$5)</f>
        <v>0</v>
      </c>
      <c r="M14" s="29"/>
      <c r="N14" s="29"/>
      <c r="O14" s="29"/>
      <c r="P14" s="29"/>
      <c r="Q14" s="163"/>
      <c r="R14" s="74">
        <f t="array" ref="R14">SUM(H14:Q14)</f>
        <v>0</v>
      </c>
      <c r="S14" s="150"/>
      <c r="T14" s="30">
        <f t="array" ref="T14">(S14-R14)</f>
        <v>0</v>
      </c>
      <c r="U14" s="154" t="str">
        <f t="array" ref="U14">IF(S14="","",T14/S14)</f>
        <v/>
      </c>
      <c r="V14" s="148" t="str">
        <f t="array" ref="V14">IF(C14="","",IF(W14="Forfaitaire",SUMIFS(RH!$U$5:$U$13,RH!$I$5:$I$13,'Récap mensuel'!C14,RH!$Z$5:$Z$13,'Récap mensuel'!$I$5),SUMIFS(RH!$S$5:$S$13,RH!$I$5:$I$13,'Récap mensuel'!C14,RH!$Z$5:$Z$13,'Récap mensuel'!$I$5)))</f>
        <v/>
      </c>
      <c r="W14" s="29" t="str">
        <f t="array" ref="W14">'Récap général'!W14</f>
        <v/>
      </c>
      <c r="X14" s="150"/>
      <c r="Y14" s="30" t="str">
        <f t="array" ref="Y14">IF(OR(X14="",V14=""),"",X14-V14)</f>
        <v/>
      </c>
      <c r="Z14" s="149" t="str">
        <f t="array" ref="Z14">IF(OR(Y14="",AB14=""),"",Y14*AB14)</f>
        <v/>
      </c>
      <c r="AA14" s="160" t="str">
        <f t="array" ref="AA14">IF(OR(R14=0,V14=0),"",R14/V14)</f>
        <v/>
      </c>
      <c r="AB14" s="30"/>
      <c r="AC14" s="30">
        <f t="array" ref="AC14">IF(OR(AB14="",AA14=""),0,AB14-AA14)</f>
        <v>0</v>
      </c>
      <c r="AD14" s="78">
        <f t="array" ref="AD14">IF(OR(AC14=0,V14=0),0,AC14*V14)</f>
        <v>0</v>
      </c>
    </row>
    <row r="15" spans="2:30" hidden="1" x14ac:dyDescent="0.3">
      <c r="B15" s="28" t="str">
        <f t="shared" si="0"/>
        <v>X</v>
      </c>
      <c r="C15" s="77"/>
      <c r="D15" s="29" t="str">
        <f t="array" ref="D15">IF(C15="","",VLOOKUP(C15,RH!$I$5:$K$13,2,FALSE))</f>
        <v/>
      </c>
      <c r="E15" s="29" t="str">
        <f t="array" ref="E15">IF(C15="","",VLOOKUP(C15,RH!$I$5:$K$13,3,FALSE))</f>
        <v/>
      </c>
      <c r="F15" s="29" t="str">
        <f t="array" ref="F15">IF(D15="","",D15&amp;" "&amp;E15)</f>
        <v/>
      </c>
      <c r="G15" s="29" t="str">
        <f t="array" ref="G15">IF(C15="","",VLOOKUP(C15,RH!$I$5:$Y$13,17,FALSE))</f>
        <v/>
      </c>
      <c r="H15" s="30" t="str">
        <f t="array" ref="H15">IF(C15="","",SUMIFS(Tableau1[Total],Tableau1[Matricule],'Récap mensuel'!C15,Tableau1[Date],'Récap mensuel'!$I$5))</f>
        <v/>
      </c>
      <c r="I15" s="29"/>
      <c r="J15" s="29"/>
      <c r="K15" s="29" t="str">
        <f t="array" ref="K15">IF(C15="","",SUMIFS(Tableau4[Montant],Tableau4[colonne5],'Récap mensuel'!C15,Tableau4[Colonne4],'Récap mensuel'!$I$5))</f>
        <v/>
      </c>
      <c r="L15" s="30">
        <f t="array" ref="L15">SUMIFS(Tableau3[Montant],Tableau3[Nom, prénom],'Récap mensuel'!F15,Tableau3[Date],'Récap mensuel'!$I$5)</f>
        <v>0</v>
      </c>
      <c r="M15" s="29"/>
      <c r="N15" s="29"/>
      <c r="O15" s="29"/>
      <c r="P15" s="29"/>
      <c r="Q15" s="163"/>
      <c r="R15" s="74">
        <f t="array" ref="R15">SUM(H15:Q15)</f>
        <v>0</v>
      </c>
      <c r="S15" s="150"/>
      <c r="T15" s="30">
        <f t="array" ref="T15">(S15-R15)</f>
        <v>0</v>
      </c>
      <c r="U15" s="154" t="str">
        <f t="array" ref="U15">IF(S15="","",T15/S15)</f>
        <v/>
      </c>
      <c r="V15" s="148" t="str">
        <f t="array" ref="V15">IF(C15="","",IF(W15="Forfaitaire",SUMIFS(RH!$U$5:$U$13,RH!$I$5:$I$13,'Récap mensuel'!C15,RH!$Z$5:$Z$13,'Récap mensuel'!$I$5),SUMIFS(RH!$S$5:$S$13,RH!$I$5:$I$13,'Récap mensuel'!C15,RH!$Z$5:$Z$13,'Récap mensuel'!$I$5)))</f>
        <v/>
      </c>
      <c r="W15" s="29" t="str">
        <f t="array" ref="W15">'Récap général'!W15</f>
        <v/>
      </c>
      <c r="X15" s="150"/>
      <c r="Y15" s="30" t="str">
        <f t="array" ref="Y15">IF(OR(X15="",V15=""),"",X15-V15)</f>
        <v/>
      </c>
      <c r="Z15" s="149" t="str">
        <f t="array" ref="Z15">IF(OR(Y15="",AB15=""),"",Y15*AB15)</f>
        <v/>
      </c>
      <c r="AA15" s="160" t="str">
        <f t="array" ref="AA15">IF(OR(R15=0,V15=0),"",R15/V15)</f>
        <v/>
      </c>
      <c r="AB15" s="30"/>
      <c r="AC15" s="30">
        <f t="array" ref="AC15">IF(OR(AB15="",AA15=""),0,AB15-AA15)</f>
        <v>0</v>
      </c>
      <c r="AD15" s="78">
        <f t="array" ref="AD15">IF(OR(AC15=0,V15=0),0,AC15*V15)</f>
        <v>0</v>
      </c>
    </row>
    <row r="16" spans="2:30" hidden="1" x14ac:dyDescent="0.3">
      <c r="B16" s="28" t="str">
        <f t="shared" si="0"/>
        <v>X</v>
      </c>
      <c r="C16" s="77"/>
      <c r="D16" s="29" t="str">
        <f t="array" ref="D16">IF(C16="","",VLOOKUP(C16,RH!$I$5:$K$13,2,FALSE))</f>
        <v/>
      </c>
      <c r="E16" s="29" t="str">
        <f t="array" ref="E16">IF(C16="","",VLOOKUP(C16,RH!$I$5:$K$13,3,FALSE))</f>
        <v/>
      </c>
      <c r="F16" s="29" t="str">
        <f t="array" ref="F16">IF(D16="","",D16&amp;" "&amp;E16)</f>
        <v/>
      </c>
      <c r="G16" s="29" t="str">
        <f t="array" ref="G16">IF(C16="","",VLOOKUP(C16,RH!$I$5:$Y$13,17,FALSE))</f>
        <v/>
      </c>
      <c r="H16" s="30" t="str">
        <f t="array" ref="H16">IF(C16="","",SUMIFS(Tableau1[Total],Tableau1[Matricule],'Récap mensuel'!C16,Tableau1[Date],'Récap mensuel'!$I$5))</f>
        <v/>
      </c>
      <c r="I16" s="29"/>
      <c r="J16" s="29"/>
      <c r="K16" s="29" t="str">
        <f t="array" ref="K16">IF(C16="","",SUMIFS(Tableau4[Montant],Tableau4[colonne5],'Récap mensuel'!C16,Tableau4[Colonne4],'Récap mensuel'!$I$5))</f>
        <v/>
      </c>
      <c r="L16" s="30">
        <f t="array" ref="L16">SUMIFS(Tableau3[Montant],Tableau3[Nom, prénom],'Récap mensuel'!F16,Tableau3[Date],'Récap mensuel'!$I$5)</f>
        <v>0</v>
      </c>
      <c r="M16" s="29"/>
      <c r="N16" s="29"/>
      <c r="O16" s="29"/>
      <c r="P16" s="29"/>
      <c r="Q16" s="163"/>
      <c r="R16" s="74">
        <f t="array" ref="R16">SUM(H16:Q16)</f>
        <v>0</v>
      </c>
      <c r="S16" s="150"/>
      <c r="T16" s="30">
        <f t="array" ref="T16">(S16-R16)</f>
        <v>0</v>
      </c>
      <c r="U16" s="154" t="str">
        <f t="array" ref="U16">IF(S16="","",T16/S16)</f>
        <v/>
      </c>
      <c r="V16" s="148" t="str">
        <f t="array" ref="V16">IF(C16="","",IF(W16="Forfaitaire",SUMIFS(RH!$U$5:$U$13,RH!$I$5:$I$13,'Récap mensuel'!C16,RH!$Z$5:$Z$13,'Récap mensuel'!$I$5),SUMIFS(RH!$S$5:$S$13,RH!$I$5:$I$13,'Récap mensuel'!C16,RH!$Z$5:$Z$13,'Récap mensuel'!$I$5)))</f>
        <v/>
      </c>
      <c r="W16" s="29" t="str">
        <f t="array" ref="W16">'Récap général'!W16</f>
        <v/>
      </c>
      <c r="X16" s="150"/>
      <c r="Y16" s="30" t="str">
        <f t="array" ref="Y16">IF(OR(X16="",V16=""),"",X16-V16)</f>
        <v/>
      </c>
      <c r="Z16" s="149" t="str">
        <f t="array" ref="Z16">IF(OR(Y16="",AB16=""),"",Y16*AB16)</f>
        <v/>
      </c>
      <c r="AA16" s="160" t="str">
        <f t="array" ref="AA16">IF(OR(R16=0,V16=0),"",R16/V16)</f>
        <v/>
      </c>
      <c r="AB16" s="30"/>
      <c r="AC16" s="30">
        <f t="array" ref="AC16">IF(OR(AB16="",AA16=""),0,AB16-AA16)</f>
        <v>0</v>
      </c>
      <c r="AD16" s="78">
        <f t="array" ref="AD16">IF(OR(AC16=0,V16=0),0,AC16*V16)</f>
        <v>0</v>
      </c>
    </row>
    <row r="17" spans="2:30" hidden="1" x14ac:dyDescent="0.3">
      <c r="B17" s="28" t="str">
        <f t="shared" si="0"/>
        <v>X</v>
      </c>
      <c r="C17" s="77"/>
      <c r="D17" s="29" t="str">
        <f t="array" ref="D17">IF(C17="","",VLOOKUP(C17,RH!$I$5:$K$13,2,FALSE))</f>
        <v/>
      </c>
      <c r="E17" s="29" t="str">
        <f t="array" ref="E17">IF(C17="","",VLOOKUP(C17,RH!$I$5:$K$13,3,FALSE))</f>
        <v/>
      </c>
      <c r="F17" s="29" t="str">
        <f t="array" ref="F17">IF(D17="","",D17&amp;" "&amp;E17)</f>
        <v/>
      </c>
      <c r="G17" s="29" t="str">
        <f t="array" ref="G17">IF(C17="","",VLOOKUP(C17,RH!$I$5:$Y$13,17,FALSE))</f>
        <v/>
      </c>
      <c r="H17" s="30" t="str">
        <f t="array" ref="H17">IF(C17="","",SUMIFS(Tableau1[Total],Tableau1[Matricule],'Récap mensuel'!C17,Tableau1[Date],'Récap mensuel'!$I$5))</f>
        <v/>
      </c>
      <c r="I17" s="29"/>
      <c r="J17" s="29"/>
      <c r="K17" s="29" t="str">
        <f t="array" ref="K17">IF(C17="","",SUMIFS(Tableau4[Montant],Tableau4[colonne5],'Récap mensuel'!C17,Tableau4[Colonne4],'Récap mensuel'!$I$5))</f>
        <v/>
      </c>
      <c r="L17" s="30">
        <f t="array" ref="L17">SUMIFS(Tableau3[Montant],Tableau3[Nom, prénom],'Récap mensuel'!F17,Tableau3[Date],'Récap mensuel'!$I$5)</f>
        <v>0</v>
      </c>
      <c r="M17" s="29"/>
      <c r="N17" s="29"/>
      <c r="O17" s="29"/>
      <c r="P17" s="29"/>
      <c r="Q17" s="163"/>
      <c r="R17" s="74">
        <f t="array" ref="R17">SUM(H17:Q17)</f>
        <v>0</v>
      </c>
      <c r="S17" s="150"/>
      <c r="T17" s="30">
        <f t="array" ref="T17">(S17-R17)</f>
        <v>0</v>
      </c>
      <c r="U17" s="154" t="str">
        <f t="array" ref="U17">IF(S17="","",T17/S17)</f>
        <v/>
      </c>
      <c r="V17" s="148" t="str">
        <f t="array" ref="V17">IF(C17="","",IF(W17="Forfaitaire",SUMIFS(RH!$U$5:$U$13,RH!$I$5:$I$13,'Récap mensuel'!C17,RH!$Z$5:$Z$13,'Récap mensuel'!$I$5),SUMIFS(RH!$S$5:$S$13,RH!$I$5:$I$13,'Récap mensuel'!C17,RH!$Z$5:$Z$13,'Récap mensuel'!$I$5)))</f>
        <v/>
      </c>
      <c r="W17" s="29" t="str">
        <f t="array" ref="W17">'Récap général'!W17</f>
        <v/>
      </c>
      <c r="X17" s="150"/>
      <c r="Y17" s="30" t="str">
        <f t="array" ref="Y17">IF(OR(X17="",V17=""),"",X17-V17)</f>
        <v/>
      </c>
      <c r="Z17" s="149" t="str">
        <f t="array" ref="Z17">IF(OR(Y17="",AB17=""),"",Y17*AB17)</f>
        <v/>
      </c>
      <c r="AA17" s="160" t="str">
        <f t="array" ref="AA17">IF(OR(R17=0,V17=0),"",R17/V17)</f>
        <v/>
      </c>
      <c r="AB17" s="30"/>
      <c r="AC17" s="30">
        <f t="array" ref="AC17">IF(OR(AB17="",AA17=""),0,AB17-AA17)</f>
        <v>0</v>
      </c>
      <c r="AD17" s="78">
        <f t="array" ref="AD17">IF(OR(AC17=0,V17=0),0,AC17*V17)</f>
        <v>0</v>
      </c>
    </row>
    <row r="18" spans="2:30" hidden="1" x14ac:dyDescent="0.3">
      <c r="B18" s="28" t="str">
        <f t="shared" si="0"/>
        <v>X</v>
      </c>
      <c r="C18" s="77"/>
      <c r="D18" s="29" t="str">
        <f t="array" ref="D18">IF(C18="","",VLOOKUP(C18,RH!$I$5:$K$13,2,FALSE))</f>
        <v/>
      </c>
      <c r="E18" s="29" t="str">
        <f t="array" ref="E18">IF(C18="","",VLOOKUP(C18,RH!$I$5:$K$13,3,FALSE))</f>
        <v/>
      </c>
      <c r="F18" s="29" t="str">
        <f t="array" ref="F18">IF(D18="","",D18&amp;" "&amp;E18)</f>
        <v/>
      </c>
      <c r="G18" s="29" t="str">
        <f t="array" ref="G18">IF(C18="","",VLOOKUP(C18,RH!$I$5:$Y$13,17,FALSE))</f>
        <v/>
      </c>
      <c r="H18" s="30" t="str">
        <f t="array" ref="H18">IF(C18="","",SUMIFS(Tableau1[Total],Tableau1[Matricule],'Récap mensuel'!C18,Tableau1[Date],'Récap mensuel'!$I$5))</f>
        <v/>
      </c>
      <c r="I18" s="29"/>
      <c r="J18" s="29"/>
      <c r="K18" s="29" t="str">
        <f t="array" ref="K18">IF(C18="","",SUMIFS(Tableau4[Montant],Tableau4[colonne5],'Récap mensuel'!C18,Tableau4[Colonne4],'Récap mensuel'!$I$5))</f>
        <v/>
      </c>
      <c r="L18" s="30">
        <f t="array" ref="L18">SUMIFS(Tableau3[Montant],Tableau3[Nom, prénom],'Récap mensuel'!F18,Tableau3[Date],'Récap mensuel'!$I$5)</f>
        <v>0</v>
      </c>
      <c r="M18" s="29"/>
      <c r="N18" s="29"/>
      <c r="O18" s="29"/>
      <c r="P18" s="29"/>
      <c r="Q18" s="163"/>
      <c r="R18" s="74">
        <f t="array" ref="R18">SUM(H18:Q18)</f>
        <v>0</v>
      </c>
      <c r="S18" s="150"/>
      <c r="T18" s="30">
        <f t="array" ref="T18">(S18-R18)</f>
        <v>0</v>
      </c>
      <c r="U18" s="154" t="str">
        <f t="array" ref="U18">IF(S18="","",T18/S18)</f>
        <v/>
      </c>
      <c r="V18" s="148" t="str">
        <f t="array" ref="V18">IF(C18="","",IF(W18="Forfaitaire",SUMIFS(RH!$U$5:$U$13,RH!$I$5:$I$13,'Récap mensuel'!C18,RH!$Z$5:$Z$13,'Récap mensuel'!$I$5),SUMIFS(RH!$S$5:$S$13,RH!$I$5:$I$13,'Récap mensuel'!C18,RH!$Z$5:$Z$13,'Récap mensuel'!$I$5)))</f>
        <v/>
      </c>
      <c r="W18" s="29" t="str">
        <f t="array" ref="W18">'Récap général'!W18</f>
        <v/>
      </c>
      <c r="X18" s="150"/>
      <c r="Y18" s="30" t="str">
        <f t="array" ref="Y18">IF(OR(X18="",V18=""),"",X18-V18)</f>
        <v/>
      </c>
      <c r="Z18" s="149" t="str">
        <f t="array" ref="Z18">IF(OR(Y18="",AB18=""),"",Y18*AB18)</f>
        <v/>
      </c>
      <c r="AA18" s="160" t="str">
        <f t="array" ref="AA18">IF(OR(R18=0,V18=0),"",R18/V18)</f>
        <v/>
      </c>
      <c r="AB18" s="30"/>
      <c r="AC18" s="30">
        <f t="array" ref="AC18">IF(OR(AB18="",AA18=""),0,AB18-AA18)</f>
        <v>0</v>
      </c>
      <c r="AD18" s="78">
        <f t="array" ref="AD18">IF(OR(AC18=0,V18=0),0,AC18*V18)</f>
        <v>0</v>
      </c>
    </row>
    <row r="19" spans="2:30" hidden="1" x14ac:dyDescent="0.3">
      <c r="B19" s="28" t="str">
        <f t="shared" si="0"/>
        <v>X</v>
      </c>
      <c r="C19" s="77"/>
      <c r="D19" s="29" t="str">
        <f t="array" ref="D19">IF(C19="","",VLOOKUP(C19,RH!$I$5:$K$13,2,FALSE))</f>
        <v/>
      </c>
      <c r="E19" s="29" t="str">
        <f t="array" ref="E19">IF(C19="","",VLOOKUP(C19,RH!$I$5:$K$13,3,FALSE))</f>
        <v/>
      </c>
      <c r="F19" s="29" t="str">
        <f t="array" ref="F19">IF(D19="","",D19&amp;" "&amp;E19)</f>
        <v/>
      </c>
      <c r="G19" s="29" t="str">
        <f t="array" ref="G19">IF(C19="","",VLOOKUP(C19,RH!$I$5:$Y$13,17,FALSE))</f>
        <v/>
      </c>
      <c r="H19" s="30" t="str">
        <f t="array" ref="H19">IF(C19="","",SUMIFS(Tableau1[Total],Tableau1[Matricule],'Récap mensuel'!C19,Tableau1[Date],'Récap mensuel'!$I$5))</f>
        <v/>
      </c>
      <c r="I19" s="29"/>
      <c r="J19" s="29"/>
      <c r="K19" s="29" t="str">
        <f t="array" ref="K19">IF(C19="","",SUMIFS(Tableau4[Montant],Tableau4[colonne5],'Récap mensuel'!C19,Tableau4[Colonne4],'Récap mensuel'!$I$5))</f>
        <v/>
      </c>
      <c r="L19" s="30">
        <f t="array" ref="L19">SUMIFS(Tableau3[Montant],Tableau3[Nom, prénom],'Récap mensuel'!F19,Tableau3[Date],'Récap mensuel'!$I$5)</f>
        <v>0</v>
      </c>
      <c r="M19" s="29"/>
      <c r="N19" s="29"/>
      <c r="O19" s="29"/>
      <c r="P19" s="29"/>
      <c r="Q19" s="163"/>
      <c r="R19" s="74">
        <f t="array" ref="R19">SUM(H19:Q19)</f>
        <v>0</v>
      </c>
      <c r="S19" s="150"/>
      <c r="T19" s="30">
        <f t="array" ref="T19">(S19-R19)</f>
        <v>0</v>
      </c>
      <c r="U19" s="154" t="str">
        <f t="array" ref="U19">IF(S19="","",T19/S19)</f>
        <v/>
      </c>
      <c r="V19" s="148" t="str">
        <f t="array" ref="V19">IF(C19="","",IF(W19="Forfaitaire",SUMIFS(RH!$U$5:$U$13,RH!$I$5:$I$13,'Récap mensuel'!C19,RH!$Z$5:$Z$13,'Récap mensuel'!$I$5),SUMIFS(RH!$S$5:$S$13,RH!$I$5:$I$13,'Récap mensuel'!C19,RH!$Z$5:$Z$13,'Récap mensuel'!$I$5)))</f>
        <v/>
      </c>
      <c r="W19" s="29" t="str">
        <f t="array" ref="W19">'Récap général'!W19</f>
        <v/>
      </c>
      <c r="X19" s="150"/>
      <c r="Y19" s="30" t="str">
        <f t="array" ref="Y19">IF(OR(X19="",V19=""),"",X19-V19)</f>
        <v/>
      </c>
      <c r="Z19" s="149" t="str">
        <f t="array" ref="Z19">IF(OR(Y19="",AB19=""),"",Y19*AB19)</f>
        <v/>
      </c>
      <c r="AA19" s="160" t="str">
        <f t="array" ref="AA19">IF(OR(R19=0,V19=0),"",R19/V19)</f>
        <v/>
      </c>
      <c r="AB19" s="30"/>
      <c r="AC19" s="30">
        <f t="array" ref="AC19">IF(OR(AB19="",AA19=""),0,AB19-AA19)</f>
        <v>0</v>
      </c>
      <c r="AD19" s="78">
        <f t="array" ref="AD19">IF(OR(AC19=0,V19=0),0,AC19*V19)</f>
        <v>0</v>
      </c>
    </row>
    <row r="20" spans="2:30" hidden="1" x14ac:dyDescent="0.3">
      <c r="B20" s="28" t="str">
        <f t="shared" si="0"/>
        <v>X</v>
      </c>
      <c r="C20" s="77"/>
      <c r="D20" s="29" t="str">
        <f t="array" ref="D20">IF(C20="","",VLOOKUP(C20,RH!$I$5:$K$13,2,FALSE))</f>
        <v/>
      </c>
      <c r="E20" s="29" t="str">
        <f t="array" ref="E20">IF(C20="","",VLOOKUP(C20,RH!$I$5:$K$13,3,FALSE))</f>
        <v/>
      </c>
      <c r="F20" s="29" t="str">
        <f t="array" ref="F20">IF(D20="","",D20&amp;" "&amp;E20)</f>
        <v/>
      </c>
      <c r="G20" s="29" t="str">
        <f t="array" ref="G20">IF(C20="","",VLOOKUP(C20,RH!$I$5:$Y$13,17,FALSE))</f>
        <v/>
      </c>
      <c r="H20" s="30" t="str">
        <f t="array" ref="H20">IF(C20="","",SUMIFS(Tableau1[Total],Tableau1[Matricule],'Récap mensuel'!C20,Tableau1[Date],'Récap mensuel'!$I$5))</f>
        <v/>
      </c>
      <c r="I20" s="29"/>
      <c r="J20" s="29"/>
      <c r="K20" s="29" t="str">
        <f t="array" ref="K20">IF(C20="","",SUMIFS(Tableau4[Montant],Tableau4[colonne5],'Récap mensuel'!C20,Tableau4[Colonne4],'Récap mensuel'!$I$5))</f>
        <v/>
      </c>
      <c r="L20" s="30">
        <f t="array" ref="L20">SUMIFS(Tableau3[Montant],Tableau3[Nom, prénom],'Récap mensuel'!F20,Tableau3[Date],'Récap mensuel'!$I$5)</f>
        <v>0</v>
      </c>
      <c r="M20" s="29"/>
      <c r="N20" s="29"/>
      <c r="O20" s="29"/>
      <c r="P20" s="29"/>
      <c r="Q20" s="163"/>
      <c r="R20" s="74">
        <f t="array" ref="R20">SUM(H20:Q20)</f>
        <v>0</v>
      </c>
      <c r="S20" s="150"/>
      <c r="T20" s="30">
        <f t="array" ref="T20">(S20-R20)</f>
        <v>0</v>
      </c>
      <c r="U20" s="154" t="str">
        <f t="array" ref="U20">IF(S20="","",T20/S20)</f>
        <v/>
      </c>
      <c r="V20" s="148" t="str">
        <f t="array" ref="V20">IF(C20="","",IF(W20="Forfaitaire",SUMIFS(RH!$U$5:$U$13,RH!$I$5:$I$13,'Récap mensuel'!C20,RH!$Z$5:$Z$13,'Récap mensuel'!$I$5),SUMIFS(RH!$S$5:$S$13,RH!$I$5:$I$13,'Récap mensuel'!C20,RH!$Z$5:$Z$13,'Récap mensuel'!$I$5)))</f>
        <v/>
      </c>
      <c r="W20" s="29" t="str">
        <f t="array" ref="W20">'Récap général'!W20</f>
        <v/>
      </c>
      <c r="X20" s="150"/>
      <c r="Y20" s="30" t="str">
        <f t="array" ref="Y20">IF(OR(X20="",V20=""),"",X20-V20)</f>
        <v/>
      </c>
      <c r="Z20" s="149" t="str">
        <f t="array" ref="Z20">IF(OR(Y20="",AB20=""),"",Y20*AB20)</f>
        <v/>
      </c>
      <c r="AA20" s="160" t="str">
        <f t="array" ref="AA20">IF(OR(R20=0,V20=0),"",R20/V20)</f>
        <v/>
      </c>
      <c r="AB20" s="30"/>
      <c r="AC20" s="30">
        <f t="array" ref="AC20">IF(OR(AB20="",AA20=""),0,AB20-AA20)</f>
        <v>0</v>
      </c>
      <c r="AD20" s="78">
        <f t="array" ref="AD20">IF(OR(AC20=0,V20=0),0,AC20*V20)</f>
        <v>0</v>
      </c>
    </row>
    <row r="21" spans="2:30" hidden="1" x14ac:dyDescent="0.3">
      <c r="B21" s="28" t="str">
        <f t="shared" si="0"/>
        <v>X</v>
      </c>
      <c r="C21" s="77"/>
      <c r="D21" s="29" t="str">
        <f t="array" ref="D21">IF(C21="","",VLOOKUP(C21,RH!$I$5:$K$13,2,FALSE))</f>
        <v/>
      </c>
      <c r="E21" s="29" t="str">
        <f t="array" ref="E21">IF(C21="","",VLOOKUP(C21,RH!$I$5:$K$13,3,FALSE))</f>
        <v/>
      </c>
      <c r="F21" s="29" t="str">
        <f t="array" ref="F21">IF(D21="","",D21&amp;" "&amp;E21)</f>
        <v/>
      </c>
      <c r="G21" s="29" t="str">
        <f t="array" ref="G21">IF(C21="","",VLOOKUP(C21,RH!$I$5:$Y$13,17,FALSE))</f>
        <v/>
      </c>
      <c r="H21" s="30" t="str">
        <f t="array" ref="H21">IF(C21="","",SUMIFS(Tableau1[Total],Tableau1[Matricule],'Récap mensuel'!C21,Tableau1[Date],'Récap mensuel'!$I$5))</f>
        <v/>
      </c>
      <c r="I21" s="29"/>
      <c r="J21" s="29"/>
      <c r="K21" s="29" t="str">
        <f t="array" ref="K21">IF(C21="","",SUMIFS(Tableau4[Montant],Tableau4[colonne5],'Récap mensuel'!C21,Tableau4[Colonne4],'Récap mensuel'!$I$5))</f>
        <v/>
      </c>
      <c r="L21" s="30">
        <f t="array" ref="L21">SUMIFS(Tableau3[Montant],Tableau3[Nom, prénom],'Récap mensuel'!F21,Tableau3[Date],'Récap mensuel'!$I$5)</f>
        <v>0</v>
      </c>
      <c r="M21" s="29"/>
      <c r="N21" s="29"/>
      <c r="O21" s="29"/>
      <c r="P21" s="29"/>
      <c r="Q21" s="163"/>
      <c r="R21" s="74">
        <f t="array" ref="R21">SUM(H21:Q21)</f>
        <v>0</v>
      </c>
      <c r="S21" s="150"/>
      <c r="T21" s="30">
        <f t="array" ref="T21">(S21-R21)</f>
        <v>0</v>
      </c>
      <c r="U21" s="154" t="str">
        <f t="array" ref="U21">IF(S21="","",T21/S21)</f>
        <v/>
      </c>
      <c r="V21" s="148" t="str">
        <f t="array" ref="V21">IF(C21="","",IF(W21="Forfaitaire",SUMIFS(RH!$U$5:$U$13,RH!$I$5:$I$13,'Récap mensuel'!C21,RH!$Z$5:$Z$13,'Récap mensuel'!$I$5),SUMIFS(RH!$S$5:$S$13,RH!$I$5:$I$13,'Récap mensuel'!C21,RH!$Z$5:$Z$13,'Récap mensuel'!$I$5)))</f>
        <v/>
      </c>
      <c r="W21" s="29" t="str">
        <f t="array" ref="W21">'Récap général'!W21</f>
        <v/>
      </c>
      <c r="X21" s="150"/>
      <c r="Y21" s="30" t="str">
        <f t="array" ref="Y21">IF(OR(X21="",V21=""),"",X21-V21)</f>
        <v/>
      </c>
      <c r="Z21" s="149" t="str">
        <f t="array" ref="Z21">IF(OR(Y21="",AB21=""),"",Y21*AB21)</f>
        <v/>
      </c>
      <c r="AA21" s="160" t="str">
        <f t="array" ref="AA21">IF(OR(R21=0,V21=0),"",R21/V21)</f>
        <v/>
      </c>
      <c r="AB21" s="30"/>
      <c r="AC21" s="30">
        <f t="array" ref="AC21">IF(OR(AB21="",AA21=""),0,AB21-AA21)</f>
        <v>0</v>
      </c>
      <c r="AD21" s="78">
        <f t="array" ref="AD21">IF(OR(AC21=0,V21=0),0,AC21*V21)</f>
        <v>0</v>
      </c>
    </row>
    <row r="22" spans="2:30" hidden="1" x14ac:dyDescent="0.3">
      <c r="B22" s="28" t="str">
        <f t="shared" si="0"/>
        <v>X</v>
      </c>
      <c r="C22" s="77"/>
      <c r="D22" s="29" t="str">
        <f t="array" ref="D22">IF(C22="","",VLOOKUP(C22,RH!$I$5:$K$13,2,FALSE))</f>
        <v/>
      </c>
      <c r="E22" s="29" t="str">
        <f t="array" ref="E22">IF(C22="","",VLOOKUP(C22,RH!$I$5:$K$13,3,FALSE))</f>
        <v/>
      </c>
      <c r="F22" s="29" t="str">
        <f t="array" ref="F22">IF(D22="","",D22&amp;" "&amp;E22)</f>
        <v/>
      </c>
      <c r="G22" s="29" t="str">
        <f t="array" ref="G22">IF(C22="","",VLOOKUP(C22,RH!$I$5:$Y$13,17,FALSE))</f>
        <v/>
      </c>
      <c r="H22" s="30" t="str">
        <f t="array" ref="H22">IF(C22="","",SUMIFS(Tableau1[Total],Tableau1[Matricule],'Récap mensuel'!C22,Tableau1[Date],'Récap mensuel'!$I$5))</f>
        <v/>
      </c>
      <c r="I22" s="29"/>
      <c r="J22" s="29"/>
      <c r="K22" s="29" t="str">
        <f t="array" ref="K22">IF(C22="","",SUMIFS(Tableau4[Montant],Tableau4[colonne5],'Récap mensuel'!C22,Tableau4[Colonne4],'Récap mensuel'!$I$5))</f>
        <v/>
      </c>
      <c r="L22" s="30">
        <f t="array" ref="L22">SUMIFS(Tableau3[Montant],Tableau3[Nom, prénom],'Récap mensuel'!F22,Tableau3[Date],'Récap mensuel'!$I$5)</f>
        <v>0</v>
      </c>
      <c r="M22" s="29"/>
      <c r="N22" s="29"/>
      <c r="O22" s="29"/>
      <c r="P22" s="29"/>
      <c r="Q22" s="163"/>
      <c r="R22" s="74">
        <f t="array" ref="R22">SUM(H22:Q22)</f>
        <v>0</v>
      </c>
      <c r="S22" s="150"/>
      <c r="T22" s="30">
        <f t="array" ref="T22">(S22-R22)</f>
        <v>0</v>
      </c>
      <c r="U22" s="154" t="str">
        <f t="array" ref="U22">IF(S22="","",T22/S22)</f>
        <v/>
      </c>
      <c r="V22" s="148" t="str">
        <f t="array" ref="V22">IF(C22="","",IF(W22="Forfaitaire",SUMIFS(RH!$U$5:$U$13,RH!$I$5:$I$13,'Récap mensuel'!C22,RH!$Z$5:$Z$13,'Récap mensuel'!$I$5),SUMIFS(RH!$S$5:$S$13,RH!$I$5:$I$13,'Récap mensuel'!C22,RH!$Z$5:$Z$13,'Récap mensuel'!$I$5)))</f>
        <v/>
      </c>
      <c r="W22" s="29" t="str">
        <f t="array" ref="W22">'Récap général'!W22</f>
        <v/>
      </c>
      <c r="X22" s="150"/>
      <c r="Y22" s="30" t="str">
        <f t="array" ref="Y22">IF(OR(X22="",V22=""),"",X22-V22)</f>
        <v/>
      </c>
      <c r="Z22" s="149" t="str">
        <f t="array" ref="Z22">IF(OR(Y22="",AB22=""),"",Y22*AB22)</f>
        <v/>
      </c>
      <c r="AA22" s="160" t="str">
        <f t="array" ref="AA22">IF(OR(R22=0,V22=0),"",R22/V22)</f>
        <v/>
      </c>
      <c r="AB22" s="30"/>
      <c r="AC22" s="30">
        <f t="array" ref="AC22">IF(OR(AB22="",AA22=""),0,AB22-AA22)</f>
        <v>0</v>
      </c>
      <c r="AD22" s="78">
        <f t="array" ref="AD22">IF(OR(AC22=0,V22=0),0,AC22*V22)</f>
        <v>0</v>
      </c>
    </row>
    <row r="23" spans="2:30" hidden="1" x14ac:dyDescent="0.3">
      <c r="B23" s="28" t="str">
        <f t="shared" si="0"/>
        <v>X</v>
      </c>
      <c r="C23" s="77"/>
      <c r="D23" s="29" t="str">
        <f t="array" ref="D23">IF(C23="","",VLOOKUP(C23,RH!$I$5:$K$13,2,FALSE))</f>
        <v/>
      </c>
      <c r="E23" s="29" t="str">
        <f t="array" ref="E23">IF(C23="","",VLOOKUP(C23,RH!$I$5:$K$13,3,FALSE))</f>
        <v/>
      </c>
      <c r="F23" s="29" t="str">
        <f t="array" ref="F23">IF(D23="","",D23&amp;" "&amp;E23)</f>
        <v/>
      </c>
      <c r="G23" s="29" t="str">
        <f t="array" ref="G23">IF(C23="","",VLOOKUP(C23,RH!$I$5:$Y$13,17,FALSE))</f>
        <v/>
      </c>
      <c r="H23" s="30" t="str">
        <f t="array" ref="H23">IF(C23="","",SUMIFS(Tableau1[Total],Tableau1[Matricule],'Récap mensuel'!C23,Tableau1[Date],'Récap mensuel'!$I$5))</f>
        <v/>
      </c>
      <c r="I23" s="29"/>
      <c r="J23" s="29"/>
      <c r="K23" s="29" t="str">
        <f t="array" ref="K23">IF(C23="","",SUMIFS(Tableau4[Montant],Tableau4[colonne5],'Récap mensuel'!C23,Tableau4[Colonne4],'Récap mensuel'!$I$5))</f>
        <v/>
      </c>
      <c r="L23" s="30">
        <f t="array" ref="L23">SUMIFS(Tableau3[Montant],Tableau3[Nom, prénom],'Récap mensuel'!F23,Tableau3[Date],'Récap mensuel'!$I$5)</f>
        <v>0</v>
      </c>
      <c r="M23" s="29"/>
      <c r="N23" s="29"/>
      <c r="O23" s="29"/>
      <c r="P23" s="29"/>
      <c r="Q23" s="163"/>
      <c r="R23" s="74">
        <f t="array" ref="R23">SUM(H23:Q23)</f>
        <v>0</v>
      </c>
      <c r="S23" s="150"/>
      <c r="T23" s="30">
        <f t="array" ref="T23">(S23-R23)</f>
        <v>0</v>
      </c>
      <c r="U23" s="154" t="str">
        <f t="array" ref="U23">IF(S23="","",T23/S23)</f>
        <v/>
      </c>
      <c r="V23" s="148" t="str">
        <f t="array" ref="V23">IF(C23="","",IF(W23="Forfaitaire",SUMIFS(RH!$U$5:$U$13,RH!$I$5:$I$13,'Récap mensuel'!C23,RH!$Z$5:$Z$13,'Récap mensuel'!$I$5),SUMIFS(RH!$S$5:$S$13,RH!$I$5:$I$13,'Récap mensuel'!C23,RH!$Z$5:$Z$13,'Récap mensuel'!$I$5)))</f>
        <v/>
      </c>
      <c r="W23" s="29" t="str">
        <f t="array" ref="W23">'Récap général'!W23</f>
        <v/>
      </c>
      <c r="X23" s="150"/>
      <c r="Y23" s="30" t="str">
        <f t="array" ref="Y23">IF(OR(X23="",V23=""),"",X23-V23)</f>
        <v/>
      </c>
      <c r="Z23" s="149" t="str">
        <f t="array" ref="Z23">IF(OR(Y23="",AB23=""),"",Y23*AB23)</f>
        <v/>
      </c>
      <c r="AA23" s="160" t="str">
        <f t="array" ref="AA23">IF(OR(R23=0,V23=0),"",R23/V23)</f>
        <v/>
      </c>
      <c r="AB23" s="30"/>
      <c r="AC23" s="30">
        <f t="array" ref="AC23">IF(OR(AB23="",AA23=""),0,AB23-AA23)</f>
        <v>0</v>
      </c>
      <c r="AD23" s="78">
        <f t="array" ref="AD23">IF(OR(AC23=0,V23=0),0,AC23*V23)</f>
        <v>0</v>
      </c>
    </row>
    <row r="24" spans="2:30" hidden="1" x14ac:dyDescent="0.3">
      <c r="B24" s="28" t="str">
        <f t="shared" si="0"/>
        <v>X</v>
      </c>
      <c r="C24" s="77"/>
      <c r="D24" s="29" t="str">
        <f t="array" ref="D24">IF(C24="","",VLOOKUP(C24,RH!$I$5:$K$13,2,FALSE))</f>
        <v/>
      </c>
      <c r="E24" s="29" t="str">
        <f t="array" ref="E24">IF(C24="","",VLOOKUP(C24,RH!$I$5:$K$13,3,FALSE))</f>
        <v/>
      </c>
      <c r="F24" s="29" t="str">
        <f t="array" ref="F24">IF(D24="","",D24&amp;" "&amp;E24)</f>
        <v/>
      </c>
      <c r="G24" s="29" t="str">
        <f t="array" ref="G24">IF(C24="","",VLOOKUP(C24,RH!$I$5:$Y$13,17,FALSE))</f>
        <v/>
      </c>
      <c r="H24" s="30" t="str">
        <f t="array" ref="H24">IF(C24="","",SUMIFS(Tableau1[Total],Tableau1[Matricule],'Récap mensuel'!C24,Tableau1[Date],'Récap mensuel'!$I$5))</f>
        <v/>
      </c>
      <c r="I24" s="29"/>
      <c r="J24" s="29"/>
      <c r="K24" s="29" t="str">
        <f t="array" ref="K24">IF(C24="","",SUMIFS(Tableau4[Montant],Tableau4[colonne5],'Récap mensuel'!C24,Tableau4[Colonne4],'Récap mensuel'!$I$5))</f>
        <v/>
      </c>
      <c r="L24" s="30">
        <f t="array" ref="L24">SUMIFS(Tableau3[Montant],Tableau3[Nom, prénom],'Récap mensuel'!F24,Tableau3[Date],'Récap mensuel'!$I$5)</f>
        <v>0</v>
      </c>
      <c r="M24" s="29"/>
      <c r="N24" s="29"/>
      <c r="O24" s="29"/>
      <c r="P24" s="29"/>
      <c r="Q24" s="163"/>
      <c r="R24" s="74">
        <f t="array" ref="R24">SUM(H24:Q24)</f>
        <v>0</v>
      </c>
      <c r="S24" s="150"/>
      <c r="T24" s="30">
        <f t="array" ref="T24">(S24-R24)</f>
        <v>0</v>
      </c>
      <c r="U24" s="154" t="str">
        <f t="array" ref="U24">IF(S24="","",T24/S24)</f>
        <v/>
      </c>
      <c r="V24" s="148" t="str">
        <f t="array" ref="V24">IF(C24="","",IF(W24="Forfaitaire",SUMIFS(RH!$U$5:$U$13,RH!$I$5:$I$13,'Récap mensuel'!C24,RH!$Z$5:$Z$13,'Récap mensuel'!$I$5),SUMIFS(RH!$S$5:$S$13,RH!$I$5:$I$13,'Récap mensuel'!C24,RH!$Z$5:$Z$13,'Récap mensuel'!$I$5)))</f>
        <v/>
      </c>
      <c r="W24" s="29" t="str">
        <f t="array" ref="W24">'Récap général'!W24</f>
        <v/>
      </c>
      <c r="X24" s="150"/>
      <c r="Y24" s="30" t="str">
        <f t="array" ref="Y24">IF(OR(X24="",V24=""),"",X24-V24)</f>
        <v/>
      </c>
      <c r="Z24" s="149" t="str">
        <f t="array" ref="Z24">IF(OR(Y24="",AB24=""),"",Y24*AB24)</f>
        <v/>
      </c>
      <c r="AA24" s="160" t="str">
        <f t="array" ref="AA24">IF(OR(R24=0,V24=0),"",R24/V24)</f>
        <v/>
      </c>
      <c r="AB24" s="30"/>
      <c r="AC24" s="30">
        <f t="array" ref="AC24">IF(OR(AB24="",AA24=""),0,AB24-AA24)</f>
        <v>0</v>
      </c>
      <c r="AD24" s="78">
        <f t="array" ref="AD24">IF(OR(AC24=0,V24=0),0,AC24*V24)</f>
        <v>0</v>
      </c>
    </row>
    <row r="25" spans="2:30" hidden="1" x14ac:dyDescent="0.3">
      <c r="B25" s="28" t="str">
        <f t="shared" si="0"/>
        <v>X</v>
      </c>
      <c r="C25" s="77"/>
      <c r="D25" s="29" t="str">
        <f t="array" ref="D25">IF(C25="","",VLOOKUP(C25,RH!$I$5:$K$13,2,FALSE))</f>
        <v/>
      </c>
      <c r="E25" s="29" t="str">
        <f t="array" ref="E25">IF(C25="","",VLOOKUP(C25,RH!$I$5:$K$13,3,FALSE))</f>
        <v/>
      </c>
      <c r="F25" s="29" t="str">
        <f t="array" ref="F25">IF(D25="","",D25&amp;" "&amp;E25)</f>
        <v/>
      </c>
      <c r="G25" s="29" t="str">
        <f t="array" ref="G25">IF(C25="","",VLOOKUP(C25,RH!$I$5:$Y$13,17,FALSE))</f>
        <v/>
      </c>
      <c r="H25" s="30" t="str">
        <f t="array" ref="H25">IF(C25="","",SUMIFS(Tableau1[Total],Tableau1[Matricule],'Récap mensuel'!C25,Tableau1[Date],'Récap mensuel'!$I$5))</f>
        <v/>
      </c>
      <c r="I25" s="29"/>
      <c r="J25" s="29"/>
      <c r="K25" s="29" t="str">
        <f t="array" ref="K25">IF(C25="","",SUMIFS(Tableau4[Montant],Tableau4[colonne5],'Récap mensuel'!C25,Tableau4[Colonne4],'Récap mensuel'!$I$5))</f>
        <v/>
      </c>
      <c r="L25" s="30">
        <f t="array" ref="L25">SUMIFS(Tableau3[Montant],Tableau3[Nom, prénom],'Récap mensuel'!F25,Tableau3[Date],'Récap mensuel'!$I$5)</f>
        <v>0</v>
      </c>
      <c r="M25" s="29"/>
      <c r="N25" s="29"/>
      <c r="O25" s="29"/>
      <c r="P25" s="29"/>
      <c r="Q25" s="163"/>
      <c r="R25" s="74">
        <f t="array" ref="R25">SUM(H25:Q25)</f>
        <v>0</v>
      </c>
      <c r="S25" s="150"/>
      <c r="T25" s="30">
        <f t="array" ref="T25">(S25-R25)</f>
        <v>0</v>
      </c>
      <c r="U25" s="154" t="str">
        <f t="array" ref="U25">IF(S25="","",T25/S25)</f>
        <v/>
      </c>
      <c r="V25" s="148" t="str">
        <f t="array" ref="V25">IF(C25="","",IF(W25="Forfaitaire",SUMIFS(RH!$U$5:$U$13,RH!$I$5:$I$13,'Récap mensuel'!C25,RH!$Z$5:$Z$13,'Récap mensuel'!$I$5),SUMIFS(RH!$S$5:$S$13,RH!$I$5:$I$13,'Récap mensuel'!C25,RH!$Z$5:$Z$13,'Récap mensuel'!$I$5)))</f>
        <v/>
      </c>
      <c r="W25" s="29" t="str">
        <f t="array" ref="W25">'Récap général'!W25</f>
        <v/>
      </c>
      <c r="X25" s="150"/>
      <c r="Y25" s="30" t="str">
        <f t="array" ref="Y25">IF(OR(X25="",V25=""),"",X25-V25)</f>
        <v/>
      </c>
      <c r="Z25" s="149" t="str">
        <f t="array" ref="Z25">IF(OR(Y25="",AB25=""),"",Y25*AB25)</f>
        <v/>
      </c>
      <c r="AA25" s="160" t="str">
        <f t="array" ref="AA25">IF(OR(R25=0,V25=0),"",R25/V25)</f>
        <v/>
      </c>
      <c r="AB25" s="30"/>
      <c r="AC25" s="30">
        <f t="array" ref="AC25">IF(OR(AB25="",AA25=""),0,AB25-AA25)</f>
        <v>0</v>
      </c>
      <c r="AD25" s="78">
        <f t="array" ref="AD25">IF(OR(AC25=0,V25=0),0,AC25*V25)</f>
        <v>0</v>
      </c>
    </row>
    <row r="26" spans="2:30" hidden="1" x14ac:dyDescent="0.3">
      <c r="B26" s="28" t="str">
        <f t="shared" si="0"/>
        <v>X</v>
      </c>
      <c r="C26" s="77"/>
      <c r="D26" s="29" t="str">
        <f t="array" ref="D26">IF(C26="","",VLOOKUP(C26,RH!$I$5:$K$13,2,FALSE))</f>
        <v/>
      </c>
      <c r="E26" s="29" t="str">
        <f t="array" ref="E26">IF(C26="","",VLOOKUP(C26,RH!$I$5:$K$13,3,FALSE))</f>
        <v/>
      </c>
      <c r="F26" s="29" t="str">
        <f t="array" ref="F26">IF(D26="","",D26&amp;" "&amp;E26)</f>
        <v/>
      </c>
      <c r="G26" s="29" t="str">
        <f t="array" ref="G26">IF(C26="","",VLOOKUP(C26,RH!$I$5:$Y$13,17,FALSE))</f>
        <v/>
      </c>
      <c r="H26" s="30" t="str">
        <f t="array" ref="H26">IF(C26="","",SUMIFS(Tableau1[Total],Tableau1[Matricule],'Récap mensuel'!C26,Tableau1[Date],'Récap mensuel'!$I$5))</f>
        <v/>
      </c>
      <c r="I26" s="29"/>
      <c r="J26" s="29"/>
      <c r="K26" s="29" t="str">
        <f t="array" ref="K26">IF(C26="","",SUMIFS(Tableau4[Montant],Tableau4[colonne5],'Récap mensuel'!C26,Tableau4[Colonne4],'Récap mensuel'!$I$5))</f>
        <v/>
      </c>
      <c r="L26" s="30">
        <f t="array" ref="L26">SUMIFS(Tableau3[Montant],Tableau3[Nom, prénom],'Récap mensuel'!F26,Tableau3[Date],'Récap mensuel'!$I$5)</f>
        <v>0</v>
      </c>
      <c r="M26" s="29"/>
      <c r="N26" s="29"/>
      <c r="O26" s="29"/>
      <c r="P26" s="29"/>
      <c r="Q26" s="163"/>
      <c r="R26" s="74">
        <f t="array" ref="R26">SUM(H26:Q26)</f>
        <v>0</v>
      </c>
      <c r="S26" s="150"/>
      <c r="T26" s="30">
        <f t="array" ref="T26">(S26-R26)</f>
        <v>0</v>
      </c>
      <c r="U26" s="154" t="str">
        <f t="array" ref="U26">IF(S26="","",T26/S26)</f>
        <v/>
      </c>
      <c r="V26" s="148" t="str">
        <f t="array" ref="V26">IF(C26="","",IF(W26="Forfaitaire",SUMIFS(RH!$U$5:$U$13,RH!$I$5:$I$13,'Récap mensuel'!C26,RH!$Z$5:$Z$13,'Récap mensuel'!$I$5),SUMIFS(RH!$S$5:$S$13,RH!$I$5:$I$13,'Récap mensuel'!C26,RH!$Z$5:$Z$13,'Récap mensuel'!$I$5)))</f>
        <v/>
      </c>
      <c r="W26" s="29" t="str">
        <f t="array" ref="W26">'Récap général'!W26</f>
        <v/>
      </c>
      <c r="X26" s="150"/>
      <c r="Y26" s="30" t="str">
        <f t="array" ref="Y26">IF(OR(X26="",V26=""),"",X26-V26)</f>
        <v/>
      </c>
      <c r="Z26" s="149" t="str">
        <f t="array" ref="Z26">IF(OR(Y26="",AB26=""),"",Y26*AB26)</f>
        <v/>
      </c>
      <c r="AA26" s="160" t="str">
        <f t="array" ref="AA26">IF(OR(R26=0,V26=0),"",R26/V26)</f>
        <v/>
      </c>
      <c r="AB26" s="30"/>
      <c r="AC26" s="30">
        <f t="array" ref="AC26">IF(OR(AB26="",AA26=""),0,AB26-AA26)</f>
        <v>0</v>
      </c>
      <c r="AD26" s="78">
        <f t="array" ref="AD26">IF(OR(AC26=0,V26=0),0,AC26*V26)</f>
        <v>0</v>
      </c>
    </row>
    <row r="27" spans="2:30" hidden="1" x14ac:dyDescent="0.3">
      <c r="B27" s="28" t="str">
        <f t="shared" si="0"/>
        <v>X</v>
      </c>
      <c r="C27" s="77"/>
      <c r="D27" s="29" t="str">
        <f t="array" ref="D27">IF(C27="","",VLOOKUP(C27,RH!$I$5:$K$13,2,FALSE))</f>
        <v/>
      </c>
      <c r="E27" s="29" t="str">
        <f t="array" ref="E27">IF(C27="","",VLOOKUP(C27,RH!$I$5:$K$13,3,FALSE))</f>
        <v/>
      </c>
      <c r="F27" s="29" t="str">
        <f t="array" ref="F27">IF(D27="","",D27&amp;" "&amp;E27)</f>
        <v/>
      </c>
      <c r="G27" s="29" t="str">
        <f t="array" ref="G27">IF(C27="","",VLOOKUP(C27,RH!$I$5:$Y$13,17,FALSE))</f>
        <v/>
      </c>
      <c r="H27" s="30" t="str">
        <f t="array" ref="H27">IF(C27="","",SUMIFS(Tableau1[Total],Tableau1[Matricule],'Récap mensuel'!C27,Tableau1[Date],'Récap mensuel'!$I$5))</f>
        <v/>
      </c>
      <c r="I27" s="29"/>
      <c r="J27" s="29"/>
      <c r="K27" s="29" t="str">
        <f t="array" ref="K27">IF(C27="","",SUMIFS(Tableau4[Montant],Tableau4[colonne5],'Récap mensuel'!C27,Tableau4[Colonne4],'Récap mensuel'!$I$5))</f>
        <v/>
      </c>
      <c r="L27" s="30">
        <f t="array" ref="L27">SUMIFS(Tableau3[Montant],Tableau3[Nom, prénom],'Récap mensuel'!F27,Tableau3[Date],'Récap mensuel'!$I$5)</f>
        <v>0</v>
      </c>
      <c r="M27" s="29"/>
      <c r="N27" s="29"/>
      <c r="O27" s="29"/>
      <c r="P27" s="29"/>
      <c r="Q27" s="163"/>
      <c r="R27" s="74">
        <f t="array" ref="R27">SUM(H27:Q27)</f>
        <v>0</v>
      </c>
      <c r="S27" s="150"/>
      <c r="T27" s="30">
        <f t="array" ref="T27">(S27-R27)</f>
        <v>0</v>
      </c>
      <c r="U27" s="154" t="str">
        <f t="array" ref="U27">IF(S27="","",T27/S27)</f>
        <v/>
      </c>
      <c r="V27" s="148" t="str">
        <f t="array" ref="V27">IF(C27="","",IF(W27="Forfaitaire",SUMIFS(RH!$U$5:$U$13,RH!$I$5:$I$13,'Récap mensuel'!C27,RH!$Z$5:$Z$13,'Récap mensuel'!$I$5),SUMIFS(RH!$S$5:$S$13,RH!$I$5:$I$13,'Récap mensuel'!C27,RH!$Z$5:$Z$13,'Récap mensuel'!$I$5)))</f>
        <v/>
      </c>
      <c r="W27" s="29" t="str">
        <f t="array" ref="W27">'Récap général'!W27</f>
        <v/>
      </c>
      <c r="X27" s="150"/>
      <c r="Y27" s="30" t="str">
        <f t="array" ref="Y27">IF(OR(X27="",V27=""),"",X27-V27)</f>
        <v/>
      </c>
      <c r="Z27" s="149" t="str">
        <f t="array" ref="Z27">IF(OR(Y27="",AB27=""),"",Y27*AB27)</f>
        <v/>
      </c>
      <c r="AA27" s="160" t="str">
        <f t="array" ref="AA27">IF(OR(R27=0,V27=0),"",R27/V27)</f>
        <v/>
      </c>
      <c r="AB27" s="30"/>
      <c r="AC27" s="30">
        <f t="array" ref="AC27">IF(OR(AB27="",AA27=""),0,AB27-AA27)</f>
        <v>0</v>
      </c>
      <c r="AD27" s="78">
        <f t="array" ref="AD27">IF(OR(AC27=0,V27=0),0,AC27*V27)</f>
        <v>0</v>
      </c>
    </row>
    <row r="28" spans="2:30" hidden="1" x14ac:dyDescent="0.3">
      <c r="B28" s="28" t="str">
        <f t="shared" si="0"/>
        <v>X</v>
      </c>
      <c r="C28" s="77"/>
      <c r="D28" s="29" t="str">
        <f t="array" ref="D28">IF(C28="","",VLOOKUP(C28,RH!$I$5:$K$13,2,FALSE))</f>
        <v/>
      </c>
      <c r="E28" s="29" t="str">
        <f t="array" ref="E28">IF(C28="","",VLOOKUP(C28,RH!$I$5:$K$13,3,FALSE))</f>
        <v/>
      </c>
      <c r="F28" s="29" t="str">
        <f t="array" ref="F28">IF(D28="","",D28&amp;" "&amp;E28)</f>
        <v/>
      </c>
      <c r="G28" s="29" t="str">
        <f t="array" ref="G28">IF(C28="","",VLOOKUP(C28,RH!$I$5:$Y$13,17,FALSE))</f>
        <v/>
      </c>
      <c r="H28" s="30" t="str">
        <f t="array" ref="H28">IF(C28="","",SUMIFS(Tableau1[Total],Tableau1[Matricule],'Récap mensuel'!C28,Tableau1[Date],'Récap mensuel'!$I$5))</f>
        <v/>
      </c>
      <c r="I28" s="29"/>
      <c r="J28" s="29"/>
      <c r="K28" s="29" t="str">
        <f t="array" ref="K28">IF(C28="","",SUMIFS(Tableau4[Montant],Tableau4[colonne5],'Récap mensuel'!C28,Tableau4[Colonne4],'Récap mensuel'!$I$5))</f>
        <v/>
      </c>
      <c r="L28" s="30">
        <f t="array" ref="L28">SUMIFS(Tableau3[Montant],Tableau3[Nom, prénom],'Récap mensuel'!F28,Tableau3[Date],'Récap mensuel'!$I$5)</f>
        <v>0</v>
      </c>
      <c r="M28" s="29"/>
      <c r="N28" s="29"/>
      <c r="O28" s="29"/>
      <c r="P28" s="29"/>
      <c r="Q28" s="163"/>
      <c r="R28" s="74">
        <f t="array" ref="R28">SUM(H28:Q28)</f>
        <v>0</v>
      </c>
      <c r="S28" s="150"/>
      <c r="T28" s="30">
        <f t="array" ref="T28">(S28-R28)</f>
        <v>0</v>
      </c>
      <c r="U28" s="154" t="str">
        <f t="array" ref="U28">IF(S28="","",T28/S28)</f>
        <v/>
      </c>
      <c r="V28" s="148" t="str">
        <f t="array" ref="V28">IF(C28="","",IF(W28="Forfaitaire",SUMIFS(RH!$U$5:$U$13,RH!$I$5:$I$13,'Récap mensuel'!C28,RH!$Z$5:$Z$13,'Récap mensuel'!$I$5),SUMIFS(RH!$S$5:$S$13,RH!$I$5:$I$13,'Récap mensuel'!C28,RH!$Z$5:$Z$13,'Récap mensuel'!$I$5)))</f>
        <v/>
      </c>
      <c r="W28" s="29" t="str">
        <f t="array" ref="W28">'Récap général'!W28</f>
        <v/>
      </c>
      <c r="X28" s="150"/>
      <c r="Y28" s="30" t="str">
        <f t="array" ref="Y28">IF(OR(X28="",V28=""),"",X28-V28)</f>
        <v/>
      </c>
      <c r="Z28" s="149" t="str">
        <f t="array" ref="Z28">IF(OR(Y28="",AB28=""),"",Y28*AB28)</f>
        <v/>
      </c>
      <c r="AA28" s="160" t="str">
        <f t="array" ref="AA28">IF(OR(R28=0,V28=0),"",R28/V28)</f>
        <v/>
      </c>
      <c r="AB28" s="30"/>
      <c r="AC28" s="30">
        <f t="array" ref="AC28">IF(OR(AB28="",AA28=""),0,AB28-AA28)</f>
        <v>0</v>
      </c>
      <c r="AD28" s="78">
        <f t="array" ref="AD28">IF(OR(AC28=0,V28=0),0,AC28*V28)</f>
        <v>0</v>
      </c>
    </row>
    <row r="29" spans="2:30" hidden="1" x14ac:dyDescent="0.3">
      <c r="B29" s="28" t="str">
        <f t="shared" si="0"/>
        <v>X</v>
      </c>
      <c r="C29" s="77"/>
      <c r="D29" s="29" t="str">
        <f t="array" ref="D29">IF(C29="","",VLOOKUP(C29,RH!$I$5:$K$13,2,FALSE))</f>
        <v/>
      </c>
      <c r="E29" s="29" t="str">
        <f t="array" ref="E29">IF(C29="","",VLOOKUP(C29,RH!$I$5:$K$13,3,FALSE))</f>
        <v/>
      </c>
      <c r="F29" s="29" t="str">
        <f t="array" ref="F29">IF(D29="","",D29&amp;" "&amp;E29)</f>
        <v/>
      </c>
      <c r="G29" s="29" t="str">
        <f t="array" ref="G29">IF(C29="","",VLOOKUP(C29,RH!$I$5:$Y$13,17,FALSE))</f>
        <v/>
      </c>
      <c r="H29" s="30" t="str">
        <f t="array" ref="H29">IF(C29="","",SUMIFS(Tableau1[Total],Tableau1[Matricule],'Récap mensuel'!C29,Tableau1[Date],'Récap mensuel'!$I$5))</f>
        <v/>
      </c>
      <c r="I29" s="29"/>
      <c r="J29" s="29"/>
      <c r="K29" s="29" t="str">
        <f t="array" ref="K29">IF(C29="","",SUMIFS(Tableau4[Montant],Tableau4[colonne5],'Récap mensuel'!C29,Tableau4[Colonne4],'Récap mensuel'!$I$5))</f>
        <v/>
      </c>
      <c r="L29" s="30">
        <f t="array" ref="L29">SUMIFS(Tableau3[Montant],Tableau3[Nom, prénom],'Récap mensuel'!F29,Tableau3[Date],'Récap mensuel'!$I$5)</f>
        <v>0</v>
      </c>
      <c r="M29" s="29"/>
      <c r="N29" s="29"/>
      <c r="O29" s="29"/>
      <c r="P29" s="29"/>
      <c r="Q29" s="163"/>
      <c r="R29" s="74">
        <f t="array" ref="R29">SUM(H29:Q29)</f>
        <v>0</v>
      </c>
      <c r="S29" s="150"/>
      <c r="T29" s="30">
        <f t="array" ref="T29">(S29-R29)</f>
        <v>0</v>
      </c>
      <c r="U29" s="154" t="str">
        <f t="array" ref="U29">IF(S29="","",T29/S29)</f>
        <v/>
      </c>
      <c r="V29" s="148" t="str">
        <f t="array" ref="V29">IF(C29="","",IF(W29="Forfaitaire",SUMIFS(RH!$U$5:$U$13,RH!$I$5:$I$13,'Récap mensuel'!C29,RH!$Z$5:$Z$13,'Récap mensuel'!$I$5),SUMIFS(RH!$S$5:$S$13,RH!$I$5:$I$13,'Récap mensuel'!C29,RH!$Z$5:$Z$13,'Récap mensuel'!$I$5)))</f>
        <v/>
      </c>
      <c r="W29" s="29" t="str">
        <f t="array" ref="W29">'Récap général'!W29</f>
        <v/>
      </c>
      <c r="X29" s="150"/>
      <c r="Y29" s="30" t="str">
        <f t="array" ref="Y29">IF(OR(X29="",V29=""),"",X29-V29)</f>
        <v/>
      </c>
      <c r="Z29" s="149" t="str">
        <f t="array" ref="Z29">IF(OR(Y29="",AB29=""),"",Y29*AB29)</f>
        <v/>
      </c>
      <c r="AA29" s="160" t="str">
        <f t="array" ref="AA29">IF(OR(R29=0,V29=0),"",R29/V29)</f>
        <v/>
      </c>
      <c r="AB29" s="30"/>
      <c r="AC29" s="30">
        <f t="array" ref="AC29">IF(OR(AB29="",AA29=""),0,AB29-AA29)</f>
        <v>0</v>
      </c>
      <c r="AD29" s="78">
        <f t="array" ref="AD29">IF(OR(AC29=0,V29=0),0,AC29*V29)</f>
        <v>0</v>
      </c>
    </row>
    <row r="30" spans="2:30" hidden="1" x14ac:dyDescent="0.3">
      <c r="B30" s="28" t="str">
        <f t="shared" si="0"/>
        <v>X</v>
      </c>
      <c r="C30" s="77"/>
      <c r="D30" s="29" t="str">
        <f t="array" ref="D30">IF(C30="","",VLOOKUP(C30,RH!$I$5:$K$13,2,FALSE))</f>
        <v/>
      </c>
      <c r="E30" s="29" t="str">
        <f t="array" ref="E30">IF(C30="","",VLOOKUP(C30,RH!$I$5:$K$13,3,FALSE))</f>
        <v/>
      </c>
      <c r="F30" s="29" t="str">
        <f t="array" ref="F30">IF(D30="","",D30&amp;" "&amp;E30)</f>
        <v/>
      </c>
      <c r="G30" s="29" t="str">
        <f t="array" ref="G30">IF(C30="","",VLOOKUP(C30,RH!$I$5:$Y$13,17,FALSE))</f>
        <v/>
      </c>
      <c r="H30" s="30" t="str">
        <f t="array" ref="H30">IF(C30="","",SUMIFS(Tableau1[Total],Tableau1[Matricule],'Récap mensuel'!C30,Tableau1[Date],'Récap mensuel'!$I$5))</f>
        <v/>
      </c>
      <c r="I30" s="29"/>
      <c r="J30" s="29"/>
      <c r="K30" s="29" t="str">
        <f t="array" ref="K30">IF(C30="","",SUMIFS(Tableau4[Montant],Tableau4[colonne5],'Récap mensuel'!C30,Tableau4[Colonne4],'Récap mensuel'!$I$5))</f>
        <v/>
      </c>
      <c r="L30" s="30">
        <f t="array" ref="L30">SUMIFS(Tableau3[Montant],Tableau3[Nom, prénom],'Récap mensuel'!F30,Tableau3[Date],'Récap mensuel'!$I$5)</f>
        <v>0</v>
      </c>
      <c r="M30" s="29"/>
      <c r="N30" s="29"/>
      <c r="O30" s="29"/>
      <c r="P30" s="29"/>
      <c r="Q30" s="163"/>
      <c r="R30" s="74">
        <f t="array" ref="R30">SUM(H30:Q30)</f>
        <v>0</v>
      </c>
      <c r="S30" s="150"/>
      <c r="T30" s="30">
        <f t="array" ref="T30">(S30-R30)</f>
        <v>0</v>
      </c>
      <c r="U30" s="154" t="str">
        <f t="array" ref="U30">IF(S30="","",T30/S30)</f>
        <v/>
      </c>
      <c r="V30" s="148" t="str">
        <f t="array" ref="V30">IF(C30="","",IF(W30="Forfaitaire",SUMIFS(RH!$U$5:$U$13,RH!$I$5:$I$13,'Récap mensuel'!C30,RH!$Z$5:$Z$13,'Récap mensuel'!$I$5),SUMIFS(RH!$S$5:$S$13,RH!$I$5:$I$13,'Récap mensuel'!C30,RH!$Z$5:$Z$13,'Récap mensuel'!$I$5)))</f>
        <v/>
      </c>
      <c r="W30" s="29" t="str">
        <f t="array" ref="W30">'Récap général'!W30</f>
        <v/>
      </c>
      <c r="X30" s="150"/>
      <c r="Y30" s="30" t="str">
        <f t="array" ref="Y30">IF(OR(X30="",V30=""),"",X30-V30)</f>
        <v/>
      </c>
      <c r="Z30" s="149" t="str">
        <f t="array" ref="Z30">IF(OR(Y30="",AB30=""),"",Y30*AB30)</f>
        <v/>
      </c>
      <c r="AA30" s="160" t="str">
        <f t="array" ref="AA30">IF(OR(R30=0,V30=0),"",R30/V30)</f>
        <v/>
      </c>
      <c r="AB30" s="30"/>
      <c r="AC30" s="30">
        <f t="array" ref="AC30">IF(OR(AB30="",AA30=""),0,AB30-AA30)</f>
        <v>0</v>
      </c>
      <c r="AD30" s="78">
        <f t="array" ref="AD30">IF(OR(AC30=0,V30=0),0,AC30*V30)</f>
        <v>0</v>
      </c>
    </row>
    <row r="31" spans="2:30" hidden="1" x14ac:dyDescent="0.3">
      <c r="B31" s="28" t="str">
        <f t="shared" si="0"/>
        <v>X</v>
      </c>
      <c r="C31" s="77"/>
      <c r="D31" s="29" t="str">
        <f t="array" ref="D31">IF(C31="","",VLOOKUP(C31,RH!$I$5:$K$13,2,FALSE))</f>
        <v/>
      </c>
      <c r="E31" s="29" t="str">
        <f t="array" ref="E31">IF(C31="","",VLOOKUP(C31,RH!$I$5:$K$13,3,FALSE))</f>
        <v/>
      </c>
      <c r="F31" s="29" t="str">
        <f t="array" ref="F31">IF(D31="","",D31&amp;" "&amp;E31)</f>
        <v/>
      </c>
      <c r="G31" s="29" t="str">
        <f t="array" ref="G31">IF(C31="","",VLOOKUP(C31,RH!$I$5:$Y$13,17,FALSE))</f>
        <v/>
      </c>
      <c r="H31" s="30" t="str">
        <f t="array" ref="H31">IF(C31="","",SUMIFS(Tableau1[Total],Tableau1[Matricule],'Récap mensuel'!C31,Tableau1[Date],'Récap mensuel'!$I$5))</f>
        <v/>
      </c>
      <c r="I31" s="29"/>
      <c r="J31" s="29"/>
      <c r="K31" s="29" t="str">
        <f t="array" ref="K31">IF(C31="","",SUMIFS(Tableau4[Montant],Tableau4[colonne5],'Récap mensuel'!C31,Tableau4[Colonne4],'Récap mensuel'!$I$5))</f>
        <v/>
      </c>
      <c r="L31" s="30">
        <f t="array" ref="L31">SUMIFS(Tableau3[Montant],Tableau3[Nom, prénom],'Récap mensuel'!F31,Tableau3[Date],'Récap mensuel'!$I$5)</f>
        <v>0</v>
      </c>
      <c r="M31" s="29"/>
      <c r="N31" s="29"/>
      <c r="O31" s="29"/>
      <c r="P31" s="29"/>
      <c r="Q31" s="163"/>
      <c r="R31" s="74">
        <f t="array" ref="R31">SUM(H31:Q31)</f>
        <v>0</v>
      </c>
      <c r="S31" s="150"/>
      <c r="T31" s="30">
        <f t="array" ref="T31">(S31-R31)</f>
        <v>0</v>
      </c>
      <c r="U31" s="154" t="str">
        <f t="array" ref="U31">IF(S31="","",T31/S31)</f>
        <v/>
      </c>
      <c r="V31" s="148" t="str">
        <f t="array" ref="V31">IF(C31="","",IF(W31="Forfaitaire",SUMIFS(RH!$U$5:$U$13,RH!$I$5:$I$13,'Récap mensuel'!C31,RH!$Z$5:$Z$13,'Récap mensuel'!$I$5),SUMIFS(RH!$S$5:$S$13,RH!$I$5:$I$13,'Récap mensuel'!C31,RH!$Z$5:$Z$13,'Récap mensuel'!$I$5)))</f>
        <v/>
      </c>
      <c r="W31" s="29" t="str">
        <f t="array" ref="W31">'Récap général'!W31</f>
        <v/>
      </c>
      <c r="X31" s="150"/>
      <c r="Y31" s="30" t="str">
        <f t="array" ref="Y31">IF(OR(X31="",V31=""),"",X31-V31)</f>
        <v/>
      </c>
      <c r="Z31" s="149" t="str">
        <f t="array" ref="Z31">IF(OR(Y31="",AB31=""),"",Y31*AB31)</f>
        <v/>
      </c>
      <c r="AA31" s="160" t="str">
        <f t="array" ref="AA31">IF(OR(R31=0,V31=0),"",R31/V31)</f>
        <v/>
      </c>
      <c r="AB31" s="30"/>
      <c r="AC31" s="30">
        <f t="array" ref="AC31">IF(OR(AB31="",AA31=""),0,AB31-AA31)</f>
        <v>0</v>
      </c>
      <c r="AD31" s="78">
        <f t="array" ref="AD31">IF(OR(AC31=0,V31=0),0,AC31*V31)</f>
        <v>0</v>
      </c>
    </row>
    <row r="32" spans="2:30" hidden="1" x14ac:dyDescent="0.3">
      <c r="B32" s="28" t="str">
        <f t="shared" si="0"/>
        <v>X</v>
      </c>
      <c r="C32" s="77"/>
      <c r="D32" s="29" t="str">
        <f t="array" ref="D32">IF(C32="","",VLOOKUP(C32,RH!$I$5:$K$13,2,FALSE))</f>
        <v/>
      </c>
      <c r="E32" s="29" t="str">
        <f t="array" ref="E32">IF(C32="","",VLOOKUP(C32,RH!$I$5:$K$13,3,FALSE))</f>
        <v/>
      </c>
      <c r="F32" s="29" t="str">
        <f t="array" ref="F32">IF(D32="","",D32&amp;" "&amp;E32)</f>
        <v/>
      </c>
      <c r="G32" s="29" t="str">
        <f t="array" ref="G32">IF(C32="","",VLOOKUP(C32,RH!$I$5:$Y$13,17,FALSE))</f>
        <v/>
      </c>
      <c r="H32" s="30" t="str">
        <f t="array" ref="H32">IF(C32="","",SUMIFS(Tableau1[Total],Tableau1[Matricule],'Récap mensuel'!C32,Tableau1[Date],'Récap mensuel'!$I$5))</f>
        <v/>
      </c>
      <c r="I32" s="29"/>
      <c r="J32" s="29"/>
      <c r="K32" s="29" t="str">
        <f t="array" ref="K32">IF(C32="","",SUMIFS(Tableau4[Montant],Tableau4[colonne5],'Récap mensuel'!C32,Tableau4[Colonne4],'Récap mensuel'!$I$5))</f>
        <v/>
      </c>
      <c r="L32" s="30">
        <f t="array" ref="L32">SUMIFS(Tableau3[Montant],Tableau3[Nom, prénom],'Récap mensuel'!F32,Tableau3[Date],'Récap mensuel'!$I$5)</f>
        <v>0</v>
      </c>
      <c r="M32" s="29"/>
      <c r="N32" s="29"/>
      <c r="O32" s="29"/>
      <c r="P32" s="29"/>
      <c r="Q32" s="163"/>
      <c r="R32" s="74">
        <f t="array" ref="R32">SUM(H32:Q32)</f>
        <v>0</v>
      </c>
      <c r="S32" s="150"/>
      <c r="T32" s="30">
        <f t="array" ref="T32">(S32-R32)</f>
        <v>0</v>
      </c>
      <c r="U32" s="154" t="str">
        <f t="array" ref="U32">IF(S32="","",T32/S32)</f>
        <v/>
      </c>
      <c r="V32" s="148" t="str">
        <f t="array" ref="V32">IF(C32="","",IF(W32="Forfaitaire",SUMIFS(RH!$U$5:$U$13,RH!$I$5:$I$13,'Récap mensuel'!C32,RH!$Z$5:$Z$13,'Récap mensuel'!$I$5),SUMIFS(RH!$S$5:$S$13,RH!$I$5:$I$13,'Récap mensuel'!C32,RH!$Z$5:$Z$13,'Récap mensuel'!$I$5)))</f>
        <v/>
      </c>
      <c r="W32" s="29" t="str">
        <f t="array" ref="W32">'Récap général'!W32</f>
        <v/>
      </c>
      <c r="X32" s="150"/>
      <c r="Y32" s="30" t="str">
        <f t="array" ref="Y32">IF(OR(X32="",V32=""),"",X32-V32)</f>
        <v/>
      </c>
      <c r="Z32" s="149" t="str">
        <f t="array" ref="Z32">IF(OR(Y32="",AB32=""),"",Y32*AB32)</f>
        <v/>
      </c>
      <c r="AA32" s="160" t="str">
        <f t="array" ref="AA32">IF(OR(R32=0,V32=0),"",R32/V32)</f>
        <v/>
      </c>
      <c r="AB32" s="30"/>
      <c r="AC32" s="30">
        <f t="array" ref="AC32">IF(OR(AB32="",AA32=""),0,AB32-AA32)</f>
        <v>0</v>
      </c>
      <c r="AD32" s="78">
        <f t="array" ref="AD32">IF(OR(AC32=0,V32=0),0,AC32*V32)</f>
        <v>0</v>
      </c>
    </row>
    <row r="33" spans="2:30" hidden="1" x14ac:dyDescent="0.3">
      <c r="B33" s="28" t="str">
        <f t="shared" si="0"/>
        <v>X</v>
      </c>
      <c r="C33" s="77"/>
      <c r="D33" s="29" t="str">
        <f t="array" ref="D33">IF(C33="","",VLOOKUP(C33,RH!$I$5:$K$13,2,FALSE))</f>
        <v/>
      </c>
      <c r="E33" s="29" t="str">
        <f t="array" ref="E33">IF(C33="","",VLOOKUP(C33,RH!$I$5:$K$13,3,FALSE))</f>
        <v/>
      </c>
      <c r="F33" s="29" t="str">
        <f t="array" ref="F33">IF(D33="","",D33&amp;" "&amp;E33)</f>
        <v/>
      </c>
      <c r="G33" s="29" t="str">
        <f t="array" ref="G33">IF(C33="","",VLOOKUP(C33,RH!$I$5:$Y$13,17,FALSE))</f>
        <v/>
      </c>
      <c r="H33" s="30" t="str">
        <f t="array" ref="H33">IF(C33="","",SUMIFS(Tableau1[Total],Tableau1[Matricule],'Récap mensuel'!C33,Tableau1[Date],'Récap mensuel'!$I$5))</f>
        <v/>
      </c>
      <c r="I33" s="29"/>
      <c r="J33" s="29"/>
      <c r="K33" s="29" t="str">
        <f t="array" ref="K33">IF(C33="","",SUMIFS(Tableau4[Montant],Tableau4[colonne5],'Récap mensuel'!C33,Tableau4[Colonne4],'Récap mensuel'!$I$5))</f>
        <v/>
      </c>
      <c r="L33" s="30">
        <f t="array" ref="L33">SUMIFS(Tableau3[Montant],Tableau3[Nom, prénom],'Récap mensuel'!F33,Tableau3[Date],'Récap mensuel'!$I$5)</f>
        <v>0</v>
      </c>
      <c r="M33" s="29"/>
      <c r="N33" s="29"/>
      <c r="O33" s="29"/>
      <c r="P33" s="29"/>
      <c r="Q33" s="163"/>
      <c r="R33" s="74">
        <f t="array" ref="R33">SUM(H33:Q33)</f>
        <v>0</v>
      </c>
      <c r="S33" s="150"/>
      <c r="T33" s="30">
        <f t="array" ref="T33">(S33-R33)</f>
        <v>0</v>
      </c>
      <c r="U33" s="154" t="str">
        <f t="array" ref="U33">IF(S33="","",T33/S33)</f>
        <v/>
      </c>
      <c r="V33" s="148" t="str">
        <f t="array" ref="V33">IF(C33="","",IF(W33="Forfaitaire",SUMIFS(RH!$U$5:$U$13,RH!$I$5:$I$13,'Récap mensuel'!C33,RH!$Z$5:$Z$13,'Récap mensuel'!$I$5),SUMIFS(RH!$S$5:$S$13,RH!$I$5:$I$13,'Récap mensuel'!C33,RH!$Z$5:$Z$13,'Récap mensuel'!$I$5)))</f>
        <v/>
      </c>
      <c r="W33" s="29" t="str">
        <f t="array" ref="W33">'Récap général'!W33</f>
        <v/>
      </c>
      <c r="X33" s="150"/>
      <c r="Y33" s="30" t="str">
        <f t="array" ref="Y33">IF(OR(X33="",V33=""),"",X33-V33)</f>
        <v/>
      </c>
      <c r="Z33" s="149" t="str">
        <f t="array" ref="Z33">IF(OR(Y33="",AB33=""),"",Y33*AB33)</f>
        <v/>
      </c>
      <c r="AA33" s="160" t="str">
        <f t="array" ref="AA33">IF(OR(R33=0,V33=0),"",R33/V33)</f>
        <v/>
      </c>
      <c r="AB33" s="30"/>
      <c r="AC33" s="30">
        <f t="array" ref="AC33">IF(OR(AB33="",AA33=""),0,AB33-AA33)</f>
        <v>0</v>
      </c>
      <c r="AD33" s="78">
        <f t="array" ref="AD33">IF(OR(AC33=0,V33=0),0,AC33*V33)</f>
        <v>0</v>
      </c>
    </row>
    <row r="34" spans="2:30" hidden="1" x14ac:dyDescent="0.3">
      <c r="B34" s="28" t="str">
        <f t="shared" si="0"/>
        <v>X</v>
      </c>
      <c r="C34" s="77"/>
      <c r="D34" s="29" t="str">
        <f t="array" ref="D34">IF(C34="","",VLOOKUP(C34,RH!$I$5:$K$13,2,FALSE))</f>
        <v/>
      </c>
      <c r="E34" s="29" t="str">
        <f t="array" ref="E34">IF(C34="","",VLOOKUP(C34,RH!$I$5:$K$13,3,FALSE))</f>
        <v/>
      </c>
      <c r="F34" s="29" t="str">
        <f t="array" ref="F34">IF(D34="","",D34&amp;" "&amp;E34)</f>
        <v/>
      </c>
      <c r="G34" s="29" t="str">
        <f t="array" ref="G34">IF(C34="","",VLOOKUP(C34,RH!$I$5:$Y$13,17,FALSE))</f>
        <v/>
      </c>
      <c r="H34" s="30" t="str">
        <f t="array" ref="H34">IF(C34="","",SUMIFS(Tableau1[Total],Tableau1[Matricule],'Récap mensuel'!C34,Tableau1[Date],'Récap mensuel'!$I$5))</f>
        <v/>
      </c>
      <c r="I34" s="29"/>
      <c r="J34" s="29"/>
      <c r="K34" s="29" t="str">
        <f t="array" ref="K34">IF(C34="","",SUMIFS(Tableau4[Montant],Tableau4[colonne5],'Récap mensuel'!C34,Tableau4[Colonne4],'Récap mensuel'!$I$5))</f>
        <v/>
      </c>
      <c r="L34" s="30">
        <f t="array" ref="L34">SUMIFS(Tableau3[Montant],Tableau3[Nom, prénom],'Récap mensuel'!F34,Tableau3[Date],'Récap mensuel'!$I$5)</f>
        <v>0</v>
      </c>
      <c r="M34" s="29"/>
      <c r="N34" s="29"/>
      <c r="O34" s="29"/>
      <c r="P34" s="29"/>
      <c r="Q34" s="163"/>
      <c r="R34" s="74">
        <f t="array" ref="R34">SUM(H34:Q34)</f>
        <v>0</v>
      </c>
      <c r="S34" s="150"/>
      <c r="T34" s="30">
        <f t="array" ref="T34">(S34-R34)</f>
        <v>0</v>
      </c>
      <c r="U34" s="154" t="str">
        <f t="array" ref="U34">IF(S34="","",T34/S34)</f>
        <v/>
      </c>
      <c r="V34" s="148" t="str">
        <f t="array" ref="V34">IF(C34="","",IF(W34="Forfaitaire",SUMIFS(RH!$U$5:$U$13,RH!$I$5:$I$13,'Récap mensuel'!C34,RH!$Z$5:$Z$13,'Récap mensuel'!$I$5),SUMIFS(RH!$S$5:$S$13,RH!$I$5:$I$13,'Récap mensuel'!C34,RH!$Z$5:$Z$13,'Récap mensuel'!$I$5)))</f>
        <v/>
      </c>
      <c r="W34" s="29" t="str">
        <f t="array" ref="W34">'Récap général'!W34</f>
        <v/>
      </c>
      <c r="X34" s="150"/>
      <c r="Y34" s="30" t="str">
        <f t="array" ref="Y34">IF(OR(X34="",V34=""),"",X34-V34)</f>
        <v/>
      </c>
      <c r="Z34" s="149" t="str">
        <f t="array" ref="Z34">IF(OR(Y34="",AB34=""),"",Y34*AB34)</f>
        <v/>
      </c>
      <c r="AA34" s="160" t="str">
        <f t="array" ref="AA34">IF(OR(R34=0,V34=0),"",R34/V34)</f>
        <v/>
      </c>
      <c r="AB34" s="30"/>
      <c r="AC34" s="30">
        <f t="array" ref="AC34">IF(OR(AB34="",AA34=""),0,AB34-AA34)</f>
        <v>0</v>
      </c>
      <c r="AD34" s="78">
        <f t="array" ref="AD34">IF(OR(AC34=0,V34=0),0,AC34*V34)</f>
        <v>0</v>
      </c>
    </row>
    <row r="35" spans="2:30" hidden="1" x14ac:dyDescent="0.3">
      <c r="B35" s="28" t="str">
        <f t="shared" si="0"/>
        <v>X</v>
      </c>
      <c r="C35" s="77"/>
      <c r="D35" s="29" t="str">
        <f t="array" ref="D35">IF(C35="","",VLOOKUP(C35,RH!$I$5:$K$13,2,FALSE))</f>
        <v/>
      </c>
      <c r="E35" s="29" t="str">
        <f t="array" ref="E35">IF(C35="","",VLOOKUP(C35,RH!$I$5:$K$13,3,FALSE))</f>
        <v/>
      </c>
      <c r="F35" s="29" t="str">
        <f t="array" ref="F35">IF(D35="","",D35&amp;" "&amp;E35)</f>
        <v/>
      </c>
      <c r="G35" s="29" t="str">
        <f t="array" ref="G35">IF(C35="","",VLOOKUP(C35,RH!$I$5:$Y$13,17,FALSE))</f>
        <v/>
      </c>
      <c r="H35" s="30" t="str">
        <f t="array" ref="H35">IF(C35="","",SUMIFS(Tableau1[Total],Tableau1[Matricule],'Récap mensuel'!C35,Tableau1[Date],'Récap mensuel'!$I$5))</f>
        <v/>
      </c>
      <c r="I35" s="29"/>
      <c r="J35" s="29"/>
      <c r="K35" s="29" t="str">
        <f t="array" ref="K35">IF(C35="","",SUMIFS(Tableau4[Montant],Tableau4[colonne5],'Récap mensuel'!C35,Tableau4[Colonne4],'Récap mensuel'!$I$5))</f>
        <v/>
      </c>
      <c r="L35" s="30">
        <f t="array" ref="L35">SUMIFS(Tableau3[Montant],Tableau3[Nom, prénom],'Récap mensuel'!F35,Tableau3[Date],'Récap mensuel'!$I$5)</f>
        <v>0</v>
      </c>
      <c r="M35" s="29"/>
      <c r="N35" s="29"/>
      <c r="O35" s="29"/>
      <c r="P35" s="29"/>
      <c r="Q35" s="163"/>
      <c r="R35" s="74">
        <f t="array" ref="R35">SUM(H35:Q35)</f>
        <v>0</v>
      </c>
      <c r="S35" s="150"/>
      <c r="T35" s="30">
        <f t="array" ref="T35">(S35-R35)</f>
        <v>0</v>
      </c>
      <c r="U35" s="154" t="str">
        <f t="array" ref="U35">IF(S35="","",T35/S35)</f>
        <v/>
      </c>
      <c r="V35" s="148" t="str">
        <f t="array" ref="V35">IF(C35="","",IF(W35="Forfaitaire",SUMIFS(RH!$U$5:$U$13,RH!$I$5:$I$13,'Récap mensuel'!C35,RH!$Z$5:$Z$13,'Récap mensuel'!$I$5),SUMIFS(RH!$S$5:$S$13,RH!$I$5:$I$13,'Récap mensuel'!C35,RH!$Z$5:$Z$13,'Récap mensuel'!$I$5)))</f>
        <v/>
      </c>
      <c r="W35" s="29" t="str">
        <f t="array" ref="W35">'Récap général'!W35</f>
        <v/>
      </c>
      <c r="X35" s="150"/>
      <c r="Y35" s="30" t="str">
        <f t="array" ref="Y35">IF(OR(X35="",V35=""),"",X35-V35)</f>
        <v/>
      </c>
      <c r="Z35" s="149" t="str">
        <f t="array" ref="Z35">IF(OR(Y35="",AB35=""),"",Y35*AB35)</f>
        <v/>
      </c>
      <c r="AA35" s="160" t="str">
        <f t="array" ref="AA35">IF(OR(R35=0,V35=0),"",R35/V35)</f>
        <v/>
      </c>
      <c r="AB35" s="30"/>
      <c r="AC35" s="30">
        <f t="array" ref="AC35">IF(OR(AB35="",AA35=""),0,AB35-AA35)</f>
        <v>0</v>
      </c>
      <c r="AD35" s="78">
        <f t="array" ref="AD35">IF(OR(AC35=0,V35=0),0,AC35*V35)</f>
        <v>0</v>
      </c>
    </row>
    <row r="36" spans="2:30" hidden="1" x14ac:dyDescent="0.3">
      <c r="B36" s="28" t="str">
        <f t="shared" si="0"/>
        <v>X</v>
      </c>
      <c r="C36" s="77"/>
      <c r="D36" s="29" t="str">
        <f t="array" ref="D36">IF(C36="","",VLOOKUP(C36,RH!$I$5:$K$13,2,FALSE))</f>
        <v/>
      </c>
      <c r="E36" s="29" t="str">
        <f t="array" ref="E36">IF(C36="","",VLOOKUP(C36,RH!$I$5:$K$13,3,FALSE))</f>
        <v/>
      </c>
      <c r="F36" s="29" t="str">
        <f t="array" ref="F36">IF(D36="","",D36&amp;" "&amp;E36)</f>
        <v/>
      </c>
      <c r="G36" s="29" t="str">
        <f t="array" ref="G36">IF(C36="","",VLOOKUP(C36,RH!$I$5:$Y$13,17,FALSE))</f>
        <v/>
      </c>
      <c r="H36" s="30" t="str">
        <f t="array" ref="H36">IF(C36="","",SUMIFS(Tableau1[Total],Tableau1[Matricule],'Récap mensuel'!C36,Tableau1[Date],'Récap mensuel'!$I$5))</f>
        <v/>
      </c>
      <c r="I36" s="29"/>
      <c r="J36" s="29"/>
      <c r="K36" s="29" t="str">
        <f t="array" ref="K36">IF(C36="","",SUMIFS(Tableau4[Montant],Tableau4[colonne5],'Récap mensuel'!C36,Tableau4[Colonne4],'Récap mensuel'!$I$5))</f>
        <v/>
      </c>
      <c r="L36" s="30">
        <f t="array" ref="L36">SUMIFS(Tableau3[Montant],Tableau3[Nom, prénom],'Récap mensuel'!F36,Tableau3[Date],'Récap mensuel'!$I$5)</f>
        <v>0</v>
      </c>
      <c r="M36" s="29"/>
      <c r="N36" s="29"/>
      <c r="O36" s="29"/>
      <c r="P36" s="29"/>
      <c r="Q36" s="163"/>
      <c r="R36" s="74">
        <f t="array" ref="R36">SUM(H36:Q36)</f>
        <v>0</v>
      </c>
      <c r="S36" s="150"/>
      <c r="T36" s="30">
        <f t="array" ref="T36">(S36-R36)</f>
        <v>0</v>
      </c>
      <c r="U36" s="154" t="str">
        <f t="array" ref="U36">IF(S36="","",T36/S36)</f>
        <v/>
      </c>
      <c r="V36" s="148" t="str">
        <f t="array" ref="V36">IF(C36="","",IF(W36="Forfaitaire",SUMIFS(RH!$U$5:$U$13,RH!$I$5:$I$13,'Récap mensuel'!C36,RH!$Z$5:$Z$13,'Récap mensuel'!$I$5),SUMIFS(RH!$S$5:$S$13,RH!$I$5:$I$13,'Récap mensuel'!C36,RH!$Z$5:$Z$13,'Récap mensuel'!$I$5)))</f>
        <v/>
      </c>
      <c r="W36" s="29" t="str">
        <f t="array" ref="W36">'Récap général'!W36</f>
        <v/>
      </c>
      <c r="X36" s="150"/>
      <c r="Y36" s="30" t="str">
        <f t="array" ref="Y36">IF(OR(X36="",V36=""),"",X36-V36)</f>
        <v/>
      </c>
      <c r="Z36" s="149" t="str">
        <f t="array" ref="Z36">IF(OR(Y36="",AB36=""),"",Y36*AB36)</f>
        <v/>
      </c>
      <c r="AA36" s="160" t="str">
        <f t="array" ref="AA36">IF(OR(R36=0,V36=0),"",R36/V36)</f>
        <v/>
      </c>
      <c r="AB36" s="30"/>
      <c r="AC36" s="30">
        <f t="array" ref="AC36">IF(OR(AB36="",AA36=""),0,AB36-AA36)</f>
        <v>0</v>
      </c>
      <c r="AD36" s="78">
        <f t="array" ref="AD36">IF(OR(AC36=0,V36=0),0,AC36*V36)</f>
        <v>0</v>
      </c>
    </row>
    <row r="37" spans="2:30" hidden="1" x14ac:dyDescent="0.3">
      <c r="B37" s="28" t="str">
        <f t="shared" si="0"/>
        <v>X</v>
      </c>
      <c r="C37" s="77"/>
      <c r="D37" s="29" t="str">
        <f t="array" ref="D37">IF(C37="","",VLOOKUP(C37,RH!$I$5:$K$13,2,FALSE))</f>
        <v/>
      </c>
      <c r="E37" s="29" t="str">
        <f t="array" ref="E37">IF(C37="","",VLOOKUP(C37,RH!$I$5:$K$13,3,FALSE))</f>
        <v/>
      </c>
      <c r="F37" s="29" t="str">
        <f t="array" ref="F37">IF(D37="","",D37&amp;" "&amp;E37)</f>
        <v/>
      </c>
      <c r="G37" s="29" t="str">
        <f t="array" ref="G37">IF(C37="","",VLOOKUP(C37,RH!$I$5:$Y$13,17,FALSE))</f>
        <v/>
      </c>
      <c r="H37" s="30" t="str">
        <f t="array" ref="H37">IF(C37="","",SUMIFS(Tableau1[Total],Tableau1[Matricule],'Récap mensuel'!C37,Tableau1[Date],'Récap mensuel'!$I$5))</f>
        <v/>
      </c>
      <c r="I37" s="29"/>
      <c r="J37" s="29"/>
      <c r="K37" s="29" t="str">
        <f t="array" ref="K37">IF(C37="","",SUMIFS(Tableau4[Montant],Tableau4[colonne5],'Récap mensuel'!C37,Tableau4[Colonne4],'Récap mensuel'!$I$5))</f>
        <v/>
      </c>
      <c r="L37" s="30">
        <f t="array" ref="L37">SUMIFS(Tableau3[Montant],Tableau3[Nom, prénom],'Récap mensuel'!F37,Tableau3[Date],'Récap mensuel'!$I$5)</f>
        <v>0</v>
      </c>
      <c r="M37" s="29"/>
      <c r="N37" s="29"/>
      <c r="O37" s="29"/>
      <c r="P37" s="29"/>
      <c r="Q37" s="163"/>
      <c r="R37" s="74">
        <f t="array" ref="R37">SUM(H37:Q37)</f>
        <v>0</v>
      </c>
      <c r="S37" s="150"/>
      <c r="T37" s="30">
        <f t="array" ref="T37">(S37-R37)</f>
        <v>0</v>
      </c>
      <c r="U37" s="154" t="str">
        <f t="array" ref="U37">IF(S37="","",T37/S37)</f>
        <v/>
      </c>
      <c r="V37" s="148" t="str">
        <f t="array" ref="V37">IF(C37="","",IF(W37="Forfaitaire",SUMIFS(RH!$U$5:$U$13,RH!$I$5:$I$13,'Récap mensuel'!C37,RH!$Z$5:$Z$13,'Récap mensuel'!$I$5),SUMIFS(RH!$S$5:$S$13,RH!$I$5:$I$13,'Récap mensuel'!C37,RH!$Z$5:$Z$13,'Récap mensuel'!$I$5)))</f>
        <v/>
      </c>
      <c r="W37" s="29" t="str">
        <f t="array" ref="W37">'Récap général'!W37</f>
        <v/>
      </c>
      <c r="X37" s="150"/>
      <c r="Y37" s="30" t="str">
        <f t="array" ref="Y37">IF(OR(X37="",V37=""),"",X37-V37)</f>
        <v/>
      </c>
      <c r="Z37" s="149" t="str">
        <f t="array" ref="Z37">IF(OR(Y37="",AB37=""),"",Y37*AB37)</f>
        <v/>
      </c>
      <c r="AA37" s="160" t="str">
        <f t="array" ref="AA37">IF(OR(R37=0,V37=0),"",R37/V37)</f>
        <v/>
      </c>
      <c r="AB37" s="30"/>
      <c r="AC37" s="30">
        <f t="array" ref="AC37">IF(OR(AB37="",AA37=""),0,AB37-AA37)</f>
        <v>0</v>
      </c>
      <c r="AD37" s="78">
        <f t="array" ref="AD37">IF(OR(AC37=0,V37=0),0,AC37*V37)</f>
        <v>0</v>
      </c>
    </row>
    <row r="38" spans="2:30" hidden="1" x14ac:dyDescent="0.3">
      <c r="B38" s="28" t="str">
        <f t="shared" si="0"/>
        <v>X</v>
      </c>
      <c r="C38" s="77"/>
      <c r="D38" s="29" t="str">
        <f t="array" ref="D38">IF(C38="","",VLOOKUP(C38,RH!$I$5:$K$13,2,FALSE))</f>
        <v/>
      </c>
      <c r="E38" s="29" t="str">
        <f t="array" ref="E38">IF(C38="","",VLOOKUP(C38,RH!$I$5:$K$13,3,FALSE))</f>
        <v/>
      </c>
      <c r="F38" s="29" t="str">
        <f t="array" ref="F38">IF(D38="","",D38&amp;" "&amp;E38)</f>
        <v/>
      </c>
      <c r="G38" s="29" t="str">
        <f t="array" ref="G38">IF(C38="","",VLOOKUP(C38,RH!$I$5:$Y$13,17,FALSE))</f>
        <v/>
      </c>
      <c r="H38" s="30" t="str">
        <f t="array" ref="H38">IF(C38="","",SUMIFS(Tableau1[Total],Tableau1[Matricule],'Récap mensuel'!C38,Tableau1[Date],'Récap mensuel'!$I$5))</f>
        <v/>
      </c>
      <c r="I38" s="29"/>
      <c r="J38" s="29"/>
      <c r="K38" s="29" t="str">
        <f t="array" ref="K38">IF(C38="","",SUMIFS(Tableau4[Montant],Tableau4[colonne5],'Récap mensuel'!C38,Tableau4[Colonne4],'Récap mensuel'!$I$5))</f>
        <v/>
      </c>
      <c r="L38" s="30">
        <f t="array" ref="L38">SUMIFS(Tableau3[Montant],Tableau3[Nom, prénom],'Récap mensuel'!F38,Tableau3[Date],'Récap mensuel'!$I$5)</f>
        <v>0</v>
      </c>
      <c r="M38" s="29"/>
      <c r="N38" s="29"/>
      <c r="O38" s="29"/>
      <c r="P38" s="29"/>
      <c r="Q38" s="163"/>
      <c r="R38" s="74">
        <f t="array" ref="R38">SUM(H38:Q38)</f>
        <v>0</v>
      </c>
      <c r="S38" s="150"/>
      <c r="T38" s="30">
        <f t="array" ref="T38">(S38-R38)</f>
        <v>0</v>
      </c>
      <c r="U38" s="154" t="str">
        <f t="array" ref="U38">IF(S38="","",T38/S38)</f>
        <v/>
      </c>
      <c r="V38" s="148" t="str">
        <f t="array" ref="V38">IF(C38="","",IF(W38="Forfaitaire",SUMIFS(RH!$U$5:$U$13,RH!$I$5:$I$13,'Récap mensuel'!C38,RH!$Z$5:$Z$13,'Récap mensuel'!$I$5),SUMIFS(RH!$S$5:$S$13,RH!$I$5:$I$13,'Récap mensuel'!C38,RH!$Z$5:$Z$13,'Récap mensuel'!$I$5)))</f>
        <v/>
      </c>
      <c r="W38" s="29" t="str">
        <f t="array" ref="W38">'Récap général'!W38</f>
        <v/>
      </c>
      <c r="X38" s="150"/>
      <c r="Y38" s="30" t="str">
        <f t="array" ref="Y38">IF(OR(X38="",V38=""),"",X38-V38)</f>
        <v/>
      </c>
      <c r="Z38" s="149" t="str">
        <f t="array" ref="Z38">IF(OR(Y38="",AB38=""),"",Y38*AB38)</f>
        <v/>
      </c>
      <c r="AA38" s="160" t="str">
        <f t="array" ref="AA38">IF(OR(R38=0,V38=0),"",R38/V38)</f>
        <v/>
      </c>
      <c r="AB38" s="30"/>
      <c r="AC38" s="30">
        <f t="array" ref="AC38">IF(OR(AB38="",AA38=""),0,AB38-AA38)</f>
        <v>0</v>
      </c>
      <c r="AD38" s="78">
        <f t="array" ref="AD38">IF(OR(AC38=0,V38=0),0,AC38*V38)</f>
        <v>0</v>
      </c>
    </row>
    <row r="39" spans="2:30" hidden="1" x14ac:dyDescent="0.3">
      <c r="B39" s="28" t="str">
        <f t="shared" si="0"/>
        <v>X</v>
      </c>
      <c r="C39" s="77"/>
      <c r="D39" s="29" t="str">
        <f t="array" ref="D39">IF(C39="","",VLOOKUP(C39,RH!$I$5:$K$13,2,FALSE))</f>
        <v/>
      </c>
      <c r="E39" s="29" t="str">
        <f t="array" ref="E39">IF(C39="","",VLOOKUP(C39,RH!$I$5:$K$13,3,FALSE))</f>
        <v/>
      </c>
      <c r="F39" s="29" t="str">
        <f t="array" ref="F39">IF(D39="","",D39&amp;" "&amp;E39)</f>
        <v/>
      </c>
      <c r="G39" s="29" t="str">
        <f t="array" ref="G39">IF(C39="","",VLOOKUP(C39,RH!$I$5:$Y$13,17,FALSE))</f>
        <v/>
      </c>
      <c r="H39" s="30" t="str">
        <f t="array" ref="H39">IF(C39="","",SUMIFS(Tableau1[Total],Tableau1[Matricule],'Récap mensuel'!C39,Tableau1[Date],'Récap mensuel'!$I$5))</f>
        <v/>
      </c>
      <c r="I39" s="29"/>
      <c r="J39" s="29"/>
      <c r="K39" s="29" t="str">
        <f t="array" ref="K39">IF(C39="","",SUMIFS(Tableau4[Montant],Tableau4[colonne5],'Récap mensuel'!C39,Tableau4[Colonne4],'Récap mensuel'!$I$5))</f>
        <v/>
      </c>
      <c r="L39" s="30">
        <f t="array" ref="L39">SUMIFS(Tableau3[Montant],Tableau3[Nom, prénom],'Récap mensuel'!F39,Tableau3[Date],'Récap mensuel'!$I$5)</f>
        <v>0</v>
      </c>
      <c r="M39" s="29"/>
      <c r="N39" s="29"/>
      <c r="O39" s="29"/>
      <c r="P39" s="29"/>
      <c r="Q39" s="163"/>
      <c r="R39" s="74">
        <f t="array" ref="R39">SUM(H39:Q39)</f>
        <v>0</v>
      </c>
      <c r="S39" s="150"/>
      <c r="T39" s="30">
        <f t="array" ref="T39">(S39-R39)</f>
        <v>0</v>
      </c>
      <c r="U39" s="154" t="str">
        <f t="array" ref="U39">IF(S39="","",T39/S39)</f>
        <v/>
      </c>
      <c r="V39" s="148" t="str">
        <f t="array" ref="V39">IF(C39="","",IF(W39="Forfaitaire",SUMIFS(RH!$U$5:$U$13,RH!$I$5:$I$13,'Récap mensuel'!C39,RH!$Z$5:$Z$13,'Récap mensuel'!$I$5),SUMIFS(RH!$S$5:$S$13,RH!$I$5:$I$13,'Récap mensuel'!C39,RH!$Z$5:$Z$13,'Récap mensuel'!$I$5)))</f>
        <v/>
      </c>
      <c r="W39" s="29" t="str">
        <f t="array" ref="W39">'Récap général'!W39</f>
        <v/>
      </c>
      <c r="X39" s="150"/>
      <c r="Y39" s="30" t="str">
        <f t="array" ref="Y39">IF(OR(X39="",V39=""),"",X39-V39)</f>
        <v/>
      </c>
      <c r="Z39" s="149" t="str">
        <f t="array" ref="Z39">IF(OR(Y39="",AB39=""),"",Y39*AB39)</f>
        <v/>
      </c>
      <c r="AA39" s="160" t="str">
        <f t="array" ref="AA39">IF(OR(R39=0,V39=0),"",R39/V39)</f>
        <v/>
      </c>
      <c r="AB39" s="30"/>
      <c r="AC39" s="30">
        <f t="array" ref="AC39">IF(OR(AB39="",AA39=""),0,AB39-AA39)</f>
        <v>0</v>
      </c>
      <c r="AD39" s="78">
        <f t="array" ref="AD39">IF(OR(AC39=0,V39=0),0,AC39*V39)</f>
        <v>0</v>
      </c>
    </row>
    <row r="40" spans="2:30" hidden="1" x14ac:dyDescent="0.3">
      <c r="B40" s="28" t="str">
        <f t="shared" si="0"/>
        <v>X</v>
      </c>
      <c r="C40" s="77"/>
      <c r="D40" s="29" t="str">
        <f t="array" ref="D40">IF(C40="","",VLOOKUP(C40,RH!$I$5:$K$13,2,FALSE))</f>
        <v/>
      </c>
      <c r="E40" s="29" t="str">
        <f t="array" ref="E40">IF(C40="","",VLOOKUP(C40,RH!$I$5:$K$13,3,FALSE))</f>
        <v/>
      </c>
      <c r="F40" s="29" t="str">
        <f t="array" ref="F40">IF(D40="","",D40&amp;" "&amp;E40)</f>
        <v/>
      </c>
      <c r="G40" s="29" t="str">
        <f t="array" ref="G40">IF(C40="","",VLOOKUP(C40,RH!$I$5:$Y$13,17,FALSE))</f>
        <v/>
      </c>
      <c r="H40" s="30" t="str">
        <f t="array" ref="H40">IF(C40="","",SUMIFS(Tableau1[Total],Tableau1[Matricule],'Récap mensuel'!C40,Tableau1[Date],'Récap mensuel'!$I$5))</f>
        <v/>
      </c>
      <c r="I40" s="29"/>
      <c r="J40" s="29"/>
      <c r="K40" s="29" t="str">
        <f t="array" ref="K40">IF(C40="","",SUMIFS(Tableau4[Montant],Tableau4[colonne5],'Récap mensuel'!C40,Tableau4[Colonne4],'Récap mensuel'!$I$5))</f>
        <v/>
      </c>
      <c r="L40" s="30">
        <f t="array" ref="L40">SUMIFS(Tableau3[Montant],Tableau3[Nom, prénom],'Récap mensuel'!F40,Tableau3[Date],'Récap mensuel'!$I$5)</f>
        <v>0</v>
      </c>
      <c r="M40" s="29"/>
      <c r="N40" s="29"/>
      <c r="O40" s="29"/>
      <c r="P40" s="29"/>
      <c r="Q40" s="163"/>
      <c r="R40" s="74">
        <f t="array" ref="R40">SUM(H40:Q40)</f>
        <v>0</v>
      </c>
      <c r="S40" s="150"/>
      <c r="T40" s="30">
        <f t="array" ref="T40">(S40-R40)</f>
        <v>0</v>
      </c>
      <c r="U40" s="154" t="str">
        <f t="array" ref="U40">IF(S40="","",T40/S40)</f>
        <v/>
      </c>
      <c r="V40" s="148" t="str">
        <f t="array" ref="V40">IF(C40="","",IF(W40="Forfaitaire",SUMIFS(RH!$U$5:$U$13,RH!$I$5:$I$13,'Récap mensuel'!C40,RH!$Z$5:$Z$13,'Récap mensuel'!$I$5),SUMIFS(RH!$S$5:$S$13,RH!$I$5:$I$13,'Récap mensuel'!C40,RH!$Z$5:$Z$13,'Récap mensuel'!$I$5)))</f>
        <v/>
      </c>
      <c r="W40" s="29" t="str">
        <f t="array" ref="W40">'Récap général'!W40</f>
        <v/>
      </c>
      <c r="X40" s="150"/>
      <c r="Y40" s="30" t="str">
        <f t="array" ref="Y40">IF(OR(X40="",V40=""),"",X40-V40)</f>
        <v/>
      </c>
      <c r="Z40" s="149" t="str">
        <f t="array" ref="Z40">IF(OR(Y40="",AB40=""),"",Y40*AB40)</f>
        <v/>
      </c>
      <c r="AA40" s="160" t="str">
        <f t="array" ref="AA40">IF(OR(R40=0,V40=0),"",R40/V40)</f>
        <v/>
      </c>
      <c r="AB40" s="30"/>
      <c r="AC40" s="30">
        <f t="array" ref="AC40">IF(OR(AB40="",AA40=""),0,AB40-AA40)</f>
        <v>0</v>
      </c>
      <c r="AD40" s="78">
        <f t="array" ref="AD40">IF(OR(AC40=0,V40=0),0,AC40*V40)</f>
        <v>0</v>
      </c>
    </row>
    <row r="41" spans="2:30" hidden="1" x14ac:dyDescent="0.3">
      <c r="B41" s="28" t="str">
        <f t="shared" si="0"/>
        <v>X</v>
      </c>
      <c r="C41" s="77"/>
      <c r="D41" s="29" t="str">
        <f t="array" ref="D41">IF(C41="","",VLOOKUP(C41,RH!$I$5:$K$13,2,FALSE))</f>
        <v/>
      </c>
      <c r="E41" s="29" t="str">
        <f t="array" ref="E41">IF(C41="","",VLOOKUP(C41,RH!$I$5:$K$13,3,FALSE))</f>
        <v/>
      </c>
      <c r="F41" s="29" t="str">
        <f t="array" ref="F41">IF(D41="","",D41&amp;" "&amp;E41)</f>
        <v/>
      </c>
      <c r="G41" s="29" t="str">
        <f t="array" ref="G41">IF(C41="","",VLOOKUP(C41,RH!$I$5:$Y$13,17,FALSE))</f>
        <v/>
      </c>
      <c r="H41" s="30" t="str">
        <f t="array" ref="H41">IF(C41="","",SUMIFS(Tableau1[Total],Tableau1[Matricule],'Récap mensuel'!C41,Tableau1[Date],'Récap mensuel'!$I$5))</f>
        <v/>
      </c>
      <c r="I41" s="29"/>
      <c r="J41" s="29"/>
      <c r="K41" s="29" t="str">
        <f t="array" ref="K41">IF(C41="","",SUMIFS(Tableau4[Montant],Tableau4[colonne5],'Récap mensuel'!C41,Tableau4[Colonne4],'Récap mensuel'!$I$5))</f>
        <v/>
      </c>
      <c r="L41" s="30">
        <f t="array" ref="L41">SUMIFS(Tableau3[Montant],Tableau3[Nom, prénom],'Récap mensuel'!F41,Tableau3[Date],'Récap mensuel'!$I$5)</f>
        <v>0</v>
      </c>
      <c r="M41" s="29"/>
      <c r="N41" s="29"/>
      <c r="O41" s="29"/>
      <c r="P41" s="29"/>
      <c r="Q41" s="163"/>
      <c r="R41" s="74">
        <f t="array" ref="R41">SUM(H41:Q41)</f>
        <v>0</v>
      </c>
      <c r="S41" s="150"/>
      <c r="T41" s="30">
        <f t="array" ref="T41">(S41-R41)</f>
        <v>0</v>
      </c>
      <c r="U41" s="154" t="str">
        <f t="array" ref="U41">IF(S41="","",T41/S41)</f>
        <v/>
      </c>
      <c r="V41" s="148" t="str">
        <f t="array" ref="V41">IF(C41="","",IF(W41="Forfaitaire",SUMIFS(RH!$U$5:$U$13,RH!$I$5:$I$13,'Récap mensuel'!C41,RH!$Z$5:$Z$13,'Récap mensuel'!$I$5),SUMIFS(RH!$S$5:$S$13,RH!$I$5:$I$13,'Récap mensuel'!C41,RH!$Z$5:$Z$13,'Récap mensuel'!$I$5)))</f>
        <v/>
      </c>
      <c r="W41" s="29" t="str">
        <f t="array" ref="W41">'Récap général'!W41</f>
        <v/>
      </c>
      <c r="X41" s="150"/>
      <c r="Y41" s="30" t="str">
        <f t="array" ref="Y41">IF(OR(X41="",V41=""),"",X41-V41)</f>
        <v/>
      </c>
      <c r="Z41" s="149" t="str">
        <f t="array" ref="Z41">IF(OR(Y41="",AB41=""),"",Y41*AB41)</f>
        <v/>
      </c>
      <c r="AA41" s="160" t="str">
        <f t="array" ref="AA41">IF(OR(R41=0,V41=0),"",R41/V41)</f>
        <v/>
      </c>
      <c r="AB41" s="30"/>
      <c r="AC41" s="30">
        <f t="array" ref="AC41">IF(OR(AB41="",AA41=""),0,AB41-AA41)</f>
        <v>0</v>
      </c>
      <c r="AD41" s="78">
        <f t="array" ref="AD41">IF(OR(AC41=0,V41=0),0,AC41*V41)</f>
        <v>0</v>
      </c>
    </row>
    <row r="42" spans="2:30" hidden="1" x14ac:dyDescent="0.3">
      <c r="B42" s="28" t="str">
        <f t="shared" si="0"/>
        <v>X</v>
      </c>
      <c r="C42" s="77"/>
      <c r="D42" s="29" t="str">
        <f t="array" ref="D42">IF(C42="","",VLOOKUP(C42,RH!$I$5:$K$13,2,FALSE))</f>
        <v/>
      </c>
      <c r="E42" s="29" t="str">
        <f t="array" ref="E42">IF(C42="","",VLOOKUP(C42,RH!$I$5:$K$13,3,FALSE))</f>
        <v/>
      </c>
      <c r="F42" s="29" t="str">
        <f t="array" ref="F42">IF(D42="","",D42&amp;" "&amp;E42)</f>
        <v/>
      </c>
      <c r="G42" s="29" t="str">
        <f t="array" ref="G42">IF(C42="","",VLOOKUP(C42,RH!$I$5:$Y$13,17,FALSE))</f>
        <v/>
      </c>
      <c r="H42" s="30" t="str">
        <f t="array" ref="H42">IF(C42="","",SUMIFS(Tableau1[Total],Tableau1[Matricule],'Récap mensuel'!C42,Tableau1[Date],'Récap mensuel'!$I$5))</f>
        <v/>
      </c>
      <c r="I42" s="29"/>
      <c r="J42" s="29"/>
      <c r="K42" s="29" t="str">
        <f t="array" ref="K42">IF(C42="","",SUMIFS(Tableau4[Montant],Tableau4[colonne5],'Récap mensuel'!C42,Tableau4[Colonne4],'Récap mensuel'!$I$5))</f>
        <v/>
      </c>
      <c r="L42" s="30">
        <f t="array" ref="L42">SUMIFS(Tableau3[Montant],Tableau3[Nom, prénom],'Récap mensuel'!F42,Tableau3[Date],'Récap mensuel'!$I$5)</f>
        <v>0</v>
      </c>
      <c r="M42" s="29"/>
      <c r="N42" s="29"/>
      <c r="O42" s="29"/>
      <c r="P42" s="29"/>
      <c r="Q42" s="163"/>
      <c r="R42" s="74">
        <f t="array" ref="R42">SUM(H42:Q42)</f>
        <v>0</v>
      </c>
      <c r="S42" s="150"/>
      <c r="T42" s="30">
        <f t="array" ref="T42">(S42-R42)</f>
        <v>0</v>
      </c>
      <c r="U42" s="154" t="str">
        <f t="array" ref="U42">IF(S42="","",T42/S42)</f>
        <v/>
      </c>
      <c r="V42" s="148" t="str">
        <f t="array" ref="V42">IF(C42="","",IF(W42="Forfaitaire",SUMIFS(RH!$U$5:$U$13,RH!$I$5:$I$13,'Récap mensuel'!C42,RH!$Z$5:$Z$13,'Récap mensuel'!$I$5),SUMIFS(RH!$S$5:$S$13,RH!$I$5:$I$13,'Récap mensuel'!C42,RH!$Z$5:$Z$13,'Récap mensuel'!$I$5)))</f>
        <v/>
      </c>
      <c r="W42" s="29" t="str">
        <f t="array" ref="W42">'Récap général'!W42</f>
        <v/>
      </c>
      <c r="X42" s="150"/>
      <c r="Y42" s="30" t="str">
        <f t="array" ref="Y42">IF(OR(X42="",V42=""),"",X42-V42)</f>
        <v/>
      </c>
      <c r="Z42" s="149" t="str">
        <f t="array" ref="Z42">IF(OR(Y42="",AB42=""),"",Y42*AB42)</f>
        <v/>
      </c>
      <c r="AA42" s="160" t="str">
        <f t="array" ref="AA42">IF(OR(R42=0,V42=0),"",R42/V42)</f>
        <v/>
      </c>
      <c r="AB42" s="30"/>
      <c r="AC42" s="30">
        <f t="array" ref="AC42">IF(OR(AB42="",AA42=""),0,AB42-AA42)</f>
        <v>0</v>
      </c>
      <c r="AD42" s="78">
        <f t="array" ref="AD42">IF(OR(AC42=0,V42=0),0,AC42*V42)</f>
        <v>0</v>
      </c>
    </row>
    <row r="43" spans="2:30" hidden="1" x14ac:dyDescent="0.3">
      <c r="B43" s="28" t="str">
        <f t="shared" si="0"/>
        <v>X</v>
      </c>
      <c r="C43" s="77"/>
      <c r="D43" s="29" t="str">
        <f t="array" ref="D43">IF(C43="","",VLOOKUP(C43,RH!$I$5:$K$13,2,FALSE))</f>
        <v/>
      </c>
      <c r="E43" s="29" t="str">
        <f t="array" ref="E43">IF(C43="","",VLOOKUP(C43,RH!$I$5:$K$13,3,FALSE))</f>
        <v/>
      </c>
      <c r="F43" s="29" t="str">
        <f t="array" ref="F43">IF(D43="","",D43&amp;" "&amp;E43)</f>
        <v/>
      </c>
      <c r="G43" s="29" t="str">
        <f t="array" ref="G43">IF(C43="","",VLOOKUP(C43,RH!$I$5:$Y$13,17,FALSE))</f>
        <v/>
      </c>
      <c r="H43" s="30" t="str">
        <f t="array" ref="H43">IF(C43="","",SUMIFS(Tableau1[Total],Tableau1[Matricule],'Récap mensuel'!C43,Tableau1[Date],'Récap mensuel'!$I$5))</f>
        <v/>
      </c>
      <c r="I43" s="29"/>
      <c r="J43" s="29"/>
      <c r="K43" s="29" t="str">
        <f t="array" ref="K43">IF(C43="","",SUMIFS(Tableau4[Montant],Tableau4[colonne5],'Récap mensuel'!C43,Tableau4[Colonne4],'Récap mensuel'!$I$5))</f>
        <v/>
      </c>
      <c r="L43" s="30">
        <f t="array" ref="L43">SUMIFS(Tableau3[Montant],Tableau3[Nom, prénom],'Récap mensuel'!F43,Tableau3[Date],'Récap mensuel'!$I$5)</f>
        <v>0</v>
      </c>
      <c r="M43" s="29"/>
      <c r="N43" s="29"/>
      <c r="O43" s="29"/>
      <c r="P43" s="29"/>
      <c r="Q43" s="163"/>
      <c r="R43" s="74">
        <f t="array" ref="R43">SUM(H43:Q43)</f>
        <v>0</v>
      </c>
      <c r="S43" s="150"/>
      <c r="T43" s="30">
        <f t="array" ref="T43">(S43-R43)</f>
        <v>0</v>
      </c>
      <c r="U43" s="154" t="str">
        <f t="array" ref="U43">IF(S43="","",T43/S43)</f>
        <v/>
      </c>
      <c r="V43" s="148" t="str">
        <f t="array" ref="V43">IF(C43="","",IF(W43="Forfaitaire",SUMIFS(RH!$U$5:$U$13,RH!$I$5:$I$13,'Récap mensuel'!C43,RH!$Z$5:$Z$13,'Récap mensuel'!$I$5),SUMIFS(RH!$S$5:$S$13,RH!$I$5:$I$13,'Récap mensuel'!C43,RH!$Z$5:$Z$13,'Récap mensuel'!$I$5)))</f>
        <v/>
      </c>
      <c r="W43" s="29" t="str">
        <f t="array" ref="W43">'Récap général'!W43</f>
        <v/>
      </c>
      <c r="X43" s="150"/>
      <c r="Y43" s="30" t="str">
        <f t="array" ref="Y43">IF(OR(X43="",V43=""),"",X43-V43)</f>
        <v/>
      </c>
      <c r="Z43" s="149" t="str">
        <f t="array" ref="Z43">IF(OR(Y43="",AB43=""),"",Y43*AB43)</f>
        <v/>
      </c>
      <c r="AA43" s="160" t="str">
        <f t="array" ref="AA43">IF(OR(R43=0,V43=0),"",R43/V43)</f>
        <v/>
      </c>
      <c r="AB43" s="30"/>
      <c r="AC43" s="30">
        <f t="array" ref="AC43">IF(OR(AB43="",AA43=""),0,AB43-AA43)</f>
        <v>0</v>
      </c>
      <c r="AD43" s="78">
        <f t="array" ref="AD43">IF(OR(AC43=0,V43=0),0,AC43*V43)</f>
        <v>0</v>
      </c>
    </row>
    <row r="44" spans="2:30" hidden="1" x14ac:dyDescent="0.3">
      <c r="B44" s="28" t="str">
        <f t="shared" si="0"/>
        <v>X</v>
      </c>
      <c r="C44" s="77"/>
      <c r="D44" s="29" t="str">
        <f t="array" ref="D44">IF(C44="","",VLOOKUP(C44,RH!$I$5:$K$13,2,FALSE))</f>
        <v/>
      </c>
      <c r="E44" s="29" t="str">
        <f t="array" ref="E44">IF(C44="","",VLOOKUP(C44,RH!$I$5:$K$13,3,FALSE))</f>
        <v/>
      </c>
      <c r="F44" s="29" t="str">
        <f t="array" ref="F44">IF(D44="","",D44&amp;" "&amp;E44)</f>
        <v/>
      </c>
      <c r="G44" s="29" t="str">
        <f t="array" ref="G44">IF(C44="","",VLOOKUP(C44,RH!$I$5:$Y$13,17,FALSE))</f>
        <v/>
      </c>
      <c r="H44" s="30" t="str">
        <f t="array" ref="H44">IF(C44="","",SUMIFS(Tableau1[Total],Tableau1[Matricule],'Récap mensuel'!C44,Tableau1[Date],'Récap mensuel'!$I$5))</f>
        <v/>
      </c>
      <c r="I44" s="29"/>
      <c r="J44" s="29"/>
      <c r="K44" s="29" t="str">
        <f t="array" ref="K44">IF(C44="","",SUMIFS(Tableau4[Montant],Tableau4[colonne5],'Récap mensuel'!C44,Tableau4[Colonne4],'Récap mensuel'!$I$5))</f>
        <v/>
      </c>
      <c r="L44" s="30">
        <f t="array" ref="L44">SUMIFS(Tableau3[Montant],Tableau3[Nom, prénom],'Récap mensuel'!F44,Tableau3[Date],'Récap mensuel'!$I$5)</f>
        <v>0</v>
      </c>
      <c r="M44" s="29"/>
      <c r="N44" s="29"/>
      <c r="O44" s="29"/>
      <c r="P44" s="29"/>
      <c r="Q44" s="163"/>
      <c r="R44" s="74">
        <f t="array" ref="R44">SUM(H44:Q44)</f>
        <v>0</v>
      </c>
      <c r="S44" s="150"/>
      <c r="T44" s="30">
        <f t="array" ref="T44">(S44-R44)</f>
        <v>0</v>
      </c>
      <c r="U44" s="154" t="str">
        <f t="array" ref="U44">IF(S44="","",T44/S44)</f>
        <v/>
      </c>
      <c r="V44" s="148" t="str">
        <f t="array" ref="V44">IF(C44="","",IF(W44="Forfaitaire",SUMIFS(RH!$U$5:$U$13,RH!$I$5:$I$13,'Récap mensuel'!C44,RH!$Z$5:$Z$13,'Récap mensuel'!$I$5),SUMIFS(RH!$S$5:$S$13,RH!$I$5:$I$13,'Récap mensuel'!C44,RH!$Z$5:$Z$13,'Récap mensuel'!$I$5)))</f>
        <v/>
      </c>
      <c r="W44" s="29" t="str">
        <f t="array" ref="W44">'Récap général'!W44</f>
        <v/>
      </c>
      <c r="X44" s="150"/>
      <c r="Y44" s="30" t="str">
        <f t="array" ref="Y44">IF(OR(X44="",V44=""),"",X44-V44)</f>
        <v/>
      </c>
      <c r="Z44" s="149" t="str">
        <f t="array" ref="Z44">IF(OR(Y44="",AB44=""),"",Y44*AB44)</f>
        <v/>
      </c>
      <c r="AA44" s="160" t="str">
        <f t="array" ref="AA44">IF(OR(R44=0,V44=0),"",R44/V44)</f>
        <v/>
      </c>
      <c r="AB44" s="30"/>
      <c r="AC44" s="30">
        <f t="array" ref="AC44">IF(OR(AB44="",AA44=""),0,AB44-AA44)</f>
        <v>0</v>
      </c>
      <c r="AD44" s="78">
        <f t="array" ref="AD44">IF(OR(AC44=0,V44=0),0,AC44*V44)</f>
        <v>0</v>
      </c>
    </row>
    <row r="45" spans="2:30" hidden="1" x14ac:dyDescent="0.3">
      <c r="B45" s="28" t="str">
        <f t="shared" si="0"/>
        <v>X</v>
      </c>
      <c r="C45" s="77"/>
      <c r="D45" s="29" t="str">
        <f t="array" ref="D45">IF(C45="","",VLOOKUP(C45,RH!$I$5:$K$13,2,FALSE))</f>
        <v/>
      </c>
      <c r="E45" s="29" t="str">
        <f t="array" ref="E45">IF(C45="","",VLOOKUP(C45,RH!$I$5:$K$13,3,FALSE))</f>
        <v/>
      </c>
      <c r="F45" s="29" t="str">
        <f t="array" ref="F45">IF(D45="","",D45&amp;" "&amp;E45)</f>
        <v/>
      </c>
      <c r="G45" s="29" t="str">
        <f t="array" ref="G45">IF(C45="","",VLOOKUP(C45,RH!$I$5:$Y$13,17,FALSE))</f>
        <v/>
      </c>
      <c r="H45" s="30" t="str">
        <f t="array" ref="H45">IF(C45="","",SUMIFS(Tableau1[Total],Tableau1[Matricule],'Récap mensuel'!C45,Tableau1[Date],'Récap mensuel'!$I$5))</f>
        <v/>
      </c>
      <c r="I45" s="29"/>
      <c r="J45" s="29"/>
      <c r="K45" s="29" t="str">
        <f t="array" ref="K45">IF(C45="","",SUMIFS(Tableau4[Montant],Tableau4[colonne5],'Récap mensuel'!C45,Tableau4[Colonne4],'Récap mensuel'!$I$5))</f>
        <v/>
      </c>
      <c r="L45" s="30">
        <f t="array" ref="L45">SUMIFS(Tableau3[Montant],Tableau3[Nom, prénom],'Récap mensuel'!F45,Tableau3[Date],'Récap mensuel'!$I$5)</f>
        <v>0</v>
      </c>
      <c r="M45" s="29"/>
      <c r="N45" s="29"/>
      <c r="O45" s="29"/>
      <c r="P45" s="29"/>
      <c r="Q45" s="163"/>
      <c r="R45" s="74">
        <f t="array" ref="R45">SUM(H45:Q45)</f>
        <v>0</v>
      </c>
      <c r="S45" s="150"/>
      <c r="T45" s="30">
        <f t="array" ref="T45">(S45-R45)</f>
        <v>0</v>
      </c>
      <c r="U45" s="154" t="str">
        <f t="array" ref="U45">IF(S45="","",T45/S45)</f>
        <v/>
      </c>
      <c r="V45" s="148" t="str">
        <f t="array" ref="V45">IF(C45="","",IF(W45="Forfaitaire",SUMIFS(RH!$U$5:$U$13,RH!$I$5:$I$13,'Récap mensuel'!C45,RH!$Z$5:$Z$13,'Récap mensuel'!$I$5),SUMIFS(RH!$S$5:$S$13,RH!$I$5:$I$13,'Récap mensuel'!C45,RH!$Z$5:$Z$13,'Récap mensuel'!$I$5)))</f>
        <v/>
      </c>
      <c r="W45" s="29" t="str">
        <f t="array" ref="W45">'Récap général'!W45</f>
        <v/>
      </c>
      <c r="X45" s="150"/>
      <c r="Y45" s="30" t="str">
        <f t="array" ref="Y45">IF(OR(X45="",V45=""),"",X45-V45)</f>
        <v/>
      </c>
      <c r="Z45" s="149" t="str">
        <f t="array" ref="Z45">IF(OR(Y45="",AB45=""),"",Y45*AB45)</f>
        <v/>
      </c>
      <c r="AA45" s="160" t="str">
        <f t="array" ref="AA45">IF(OR(R45=0,V45=0),"",R45/V45)</f>
        <v/>
      </c>
      <c r="AB45" s="30"/>
      <c r="AC45" s="30">
        <f t="array" ref="AC45">IF(OR(AB45="",AA45=""),0,AB45-AA45)</f>
        <v>0</v>
      </c>
      <c r="AD45" s="78">
        <f t="array" ref="AD45">IF(OR(AC45=0,V45=0),0,AC45*V45)</f>
        <v>0</v>
      </c>
    </row>
    <row r="46" spans="2:30" hidden="1" x14ac:dyDescent="0.3">
      <c r="B46" s="28" t="str">
        <f t="shared" si="0"/>
        <v>X</v>
      </c>
      <c r="C46" s="77"/>
      <c r="D46" s="29" t="str">
        <f t="array" ref="D46">IF(C46="","",VLOOKUP(C46,RH!$I$5:$K$13,2,FALSE))</f>
        <v/>
      </c>
      <c r="E46" s="29" t="str">
        <f t="array" ref="E46">IF(C46="","",VLOOKUP(C46,RH!$I$5:$K$13,3,FALSE))</f>
        <v/>
      </c>
      <c r="F46" s="29" t="str">
        <f t="array" ref="F46">IF(D46="","",D46&amp;" "&amp;E46)</f>
        <v/>
      </c>
      <c r="G46" s="29" t="str">
        <f t="array" ref="G46">IF(C46="","",VLOOKUP(C46,RH!$I$5:$Y$13,17,FALSE))</f>
        <v/>
      </c>
      <c r="H46" s="30" t="str">
        <f t="array" ref="H46">IF(C46="","",SUMIFS(Tableau1[Total],Tableau1[Matricule],'Récap mensuel'!C46,Tableau1[Date],'Récap mensuel'!$I$5))</f>
        <v/>
      </c>
      <c r="I46" s="29"/>
      <c r="J46" s="29"/>
      <c r="K46" s="29" t="str">
        <f t="array" ref="K46">IF(C46="","",SUMIFS(Tableau4[Montant],Tableau4[colonne5],'Récap mensuel'!C46,Tableau4[Colonne4],'Récap mensuel'!$I$5))</f>
        <v/>
      </c>
      <c r="L46" s="30">
        <f t="array" ref="L46">SUMIFS(Tableau3[Montant],Tableau3[Nom, prénom],'Récap mensuel'!F46,Tableau3[Date],'Récap mensuel'!$I$5)</f>
        <v>0</v>
      </c>
      <c r="M46" s="29"/>
      <c r="N46" s="29"/>
      <c r="O46" s="29"/>
      <c r="P46" s="29"/>
      <c r="Q46" s="163"/>
      <c r="R46" s="74">
        <f t="array" ref="R46">SUM(H46:Q46)</f>
        <v>0</v>
      </c>
      <c r="S46" s="150"/>
      <c r="T46" s="30">
        <f t="array" ref="T46">(S46-R46)</f>
        <v>0</v>
      </c>
      <c r="U46" s="154" t="str">
        <f t="array" ref="U46">IF(S46="","",T46/S46)</f>
        <v/>
      </c>
      <c r="V46" s="148" t="str">
        <f t="array" ref="V46">IF(C46="","",IF(W46="Forfaitaire",SUMIFS(RH!$U$5:$U$13,RH!$I$5:$I$13,'Récap mensuel'!C46,RH!$Z$5:$Z$13,'Récap mensuel'!$I$5),SUMIFS(RH!$S$5:$S$13,RH!$I$5:$I$13,'Récap mensuel'!C46,RH!$Z$5:$Z$13,'Récap mensuel'!$I$5)))</f>
        <v/>
      </c>
      <c r="W46" s="29" t="str">
        <f t="array" ref="W46">'Récap général'!W46</f>
        <v/>
      </c>
      <c r="X46" s="150"/>
      <c r="Y46" s="30" t="str">
        <f t="array" ref="Y46">IF(OR(X46="",V46=""),"",X46-V46)</f>
        <v/>
      </c>
      <c r="Z46" s="149" t="str">
        <f t="array" ref="Z46">IF(OR(Y46="",AB46=""),"",Y46*AB46)</f>
        <v/>
      </c>
      <c r="AA46" s="160" t="str">
        <f t="array" ref="AA46">IF(OR(R46=0,V46=0),"",R46/V46)</f>
        <v/>
      </c>
      <c r="AB46" s="30"/>
      <c r="AC46" s="30">
        <f t="array" ref="AC46">IF(OR(AB46="",AA46=""),0,AB46-AA46)</f>
        <v>0</v>
      </c>
      <c r="AD46" s="78">
        <f t="array" ref="AD46">IF(OR(AC46=0,V46=0),0,AC46*V46)</f>
        <v>0</v>
      </c>
    </row>
    <row r="47" spans="2:30" hidden="1" x14ac:dyDescent="0.3">
      <c r="B47" s="28" t="str">
        <f t="shared" si="0"/>
        <v>X</v>
      </c>
      <c r="C47" s="77"/>
      <c r="D47" s="29" t="str">
        <f t="array" ref="D47">IF(C47="","",VLOOKUP(C47,RH!$I$5:$K$13,2,FALSE))</f>
        <v/>
      </c>
      <c r="E47" s="29" t="str">
        <f t="array" ref="E47">IF(C47="","",VLOOKUP(C47,RH!$I$5:$K$13,3,FALSE))</f>
        <v/>
      </c>
      <c r="F47" s="29" t="str">
        <f t="array" ref="F47">IF(D47="","",D47&amp;" "&amp;E47)</f>
        <v/>
      </c>
      <c r="G47" s="29" t="str">
        <f t="array" ref="G47">IF(C47="","",VLOOKUP(C47,RH!$I$5:$Y$13,17,FALSE))</f>
        <v/>
      </c>
      <c r="H47" s="30" t="str">
        <f t="array" ref="H47">IF(C47="","",SUMIFS(Tableau1[Total],Tableau1[Matricule],'Récap mensuel'!C47,Tableau1[Date],'Récap mensuel'!$I$5))</f>
        <v/>
      </c>
      <c r="I47" s="29"/>
      <c r="J47" s="29"/>
      <c r="K47" s="29" t="str">
        <f t="array" ref="K47">IF(C47="","",SUMIFS(Tableau4[Montant],Tableau4[colonne5],'Récap mensuel'!C47,Tableau4[Colonne4],'Récap mensuel'!$I$5))</f>
        <v/>
      </c>
      <c r="L47" s="30">
        <f t="array" ref="L47">SUMIFS(Tableau3[Montant],Tableau3[Nom, prénom],'Récap mensuel'!F47,Tableau3[Date],'Récap mensuel'!$I$5)</f>
        <v>0</v>
      </c>
      <c r="M47" s="29"/>
      <c r="N47" s="29"/>
      <c r="O47" s="29"/>
      <c r="P47" s="29"/>
      <c r="Q47" s="163"/>
      <c r="R47" s="74">
        <f t="array" ref="R47">SUM(H47:Q47)</f>
        <v>0</v>
      </c>
      <c r="S47" s="150"/>
      <c r="T47" s="30">
        <f t="array" ref="T47">(S47-R47)</f>
        <v>0</v>
      </c>
      <c r="U47" s="154" t="str">
        <f t="array" ref="U47">IF(S47="","",T47/S47)</f>
        <v/>
      </c>
      <c r="V47" s="148" t="str">
        <f t="array" ref="V47">IF(C47="","",IF(W47="Forfaitaire",SUMIFS(RH!$U$5:$U$13,RH!$I$5:$I$13,'Récap mensuel'!C47,RH!$Z$5:$Z$13,'Récap mensuel'!$I$5),SUMIFS(RH!$S$5:$S$13,RH!$I$5:$I$13,'Récap mensuel'!C47,RH!$Z$5:$Z$13,'Récap mensuel'!$I$5)))</f>
        <v/>
      </c>
      <c r="W47" s="29" t="str">
        <f t="array" ref="W47">'Récap général'!W47</f>
        <v/>
      </c>
      <c r="X47" s="150"/>
      <c r="Y47" s="30" t="str">
        <f t="array" ref="Y47">IF(OR(X47="",V47=""),"",X47-V47)</f>
        <v/>
      </c>
      <c r="Z47" s="149" t="str">
        <f t="array" ref="Z47">IF(OR(Y47="",AB47=""),"",Y47*AB47)</f>
        <v/>
      </c>
      <c r="AA47" s="160" t="str">
        <f t="array" ref="AA47">IF(OR(R47=0,V47=0),"",R47/V47)</f>
        <v/>
      </c>
      <c r="AB47" s="30"/>
      <c r="AC47" s="30">
        <f t="array" ref="AC47">IF(OR(AB47="",AA47=""),0,AB47-AA47)</f>
        <v>0</v>
      </c>
      <c r="AD47" s="78">
        <f t="array" ref="AD47">IF(OR(AC47=0,V47=0),0,AC47*V47)</f>
        <v>0</v>
      </c>
    </row>
    <row r="48" spans="2:30" hidden="1" x14ac:dyDescent="0.3">
      <c r="B48" s="28" t="str">
        <f t="shared" si="0"/>
        <v>X</v>
      </c>
      <c r="C48" s="77"/>
      <c r="D48" s="29" t="str">
        <f t="array" ref="D48">IF(C48="","",VLOOKUP(C48,RH!$I$5:$K$13,2,FALSE))</f>
        <v/>
      </c>
      <c r="E48" s="29" t="str">
        <f t="array" ref="E48">IF(C48="","",VLOOKUP(C48,RH!$I$5:$K$13,3,FALSE))</f>
        <v/>
      </c>
      <c r="F48" s="29" t="str">
        <f t="array" ref="F48">IF(D48="","",D48&amp;" "&amp;E48)</f>
        <v/>
      </c>
      <c r="G48" s="29" t="str">
        <f t="array" ref="G48">IF(C48="","",VLOOKUP(C48,RH!$I$5:$Y$13,17,FALSE))</f>
        <v/>
      </c>
      <c r="H48" s="30" t="str">
        <f t="array" ref="H48">IF(C48="","",SUMIFS(Tableau1[Total],Tableau1[Matricule],'Récap mensuel'!C48,Tableau1[Date],'Récap mensuel'!$I$5))</f>
        <v/>
      </c>
      <c r="I48" s="29"/>
      <c r="J48" s="29"/>
      <c r="K48" s="29" t="str">
        <f t="array" ref="K48">IF(C48="","",SUMIFS(Tableau4[Montant],Tableau4[colonne5],'Récap mensuel'!C48,Tableau4[Colonne4],'Récap mensuel'!$I$5))</f>
        <v/>
      </c>
      <c r="L48" s="30">
        <f t="array" ref="L48">SUMIFS(Tableau3[Montant],Tableau3[Nom, prénom],'Récap mensuel'!F48,Tableau3[Date],'Récap mensuel'!$I$5)</f>
        <v>0</v>
      </c>
      <c r="M48" s="29"/>
      <c r="N48" s="29"/>
      <c r="O48" s="29"/>
      <c r="P48" s="29"/>
      <c r="Q48" s="163"/>
      <c r="R48" s="74">
        <f t="array" ref="R48">SUM(H48:Q48)</f>
        <v>0</v>
      </c>
      <c r="S48" s="150"/>
      <c r="T48" s="30">
        <f t="array" ref="T48">(S48-R48)</f>
        <v>0</v>
      </c>
      <c r="U48" s="154" t="str">
        <f t="array" ref="U48">IF(S48="","",T48/S48)</f>
        <v/>
      </c>
      <c r="V48" s="148" t="str">
        <f t="array" ref="V48">IF(C48="","",IF(W48="Forfaitaire",SUMIFS(RH!$U$5:$U$13,RH!$I$5:$I$13,'Récap mensuel'!C48,RH!$Z$5:$Z$13,'Récap mensuel'!$I$5),SUMIFS(RH!$S$5:$S$13,RH!$I$5:$I$13,'Récap mensuel'!C48,RH!$Z$5:$Z$13,'Récap mensuel'!$I$5)))</f>
        <v/>
      </c>
      <c r="W48" s="29" t="str">
        <f t="array" ref="W48">'Récap général'!W48</f>
        <v/>
      </c>
      <c r="X48" s="150"/>
      <c r="Y48" s="30" t="str">
        <f t="array" ref="Y48">IF(OR(X48="",V48=""),"",X48-V48)</f>
        <v/>
      </c>
      <c r="Z48" s="149" t="str">
        <f t="array" ref="Z48">IF(OR(Y48="",AB48=""),"",Y48*AB48)</f>
        <v/>
      </c>
      <c r="AA48" s="160" t="str">
        <f t="array" ref="AA48">IF(OR(R48=0,V48=0),"",R48/V48)</f>
        <v/>
      </c>
      <c r="AB48" s="30"/>
      <c r="AC48" s="30">
        <f t="array" ref="AC48">IF(OR(AB48="",AA48=""),0,AB48-AA48)</f>
        <v>0</v>
      </c>
      <c r="AD48" s="78">
        <f t="array" ref="AD48">IF(OR(AC48=0,V48=0),0,AC48*V48)</f>
        <v>0</v>
      </c>
    </row>
    <row r="49" spans="2:30" hidden="1" x14ac:dyDescent="0.3">
      <c r="B49" s="28" t="str">
        <f t="shared" si="0"/>
        <v>X</v>
      </c>
      <c r="C49" s="77"/>
      <c r="D49" s="29" t="str">
        <f t="array" ref="D49">IF(C49="","",VLOOKUP(C49,RH!$I$5:$K$13,2,FALSE))</f>
        <v/>
      </c>
      <c r="E49" s="29" t="str">
        <f t="array" ref="E49">IF(C49="","",VLOOKUP(C49,RH!$I$5:$K$13,3,FALSE))</f>
        <v/>
      </c>
      <c r="F49" s="29" t="str">
        <f t="array" ref="F49">IF(D49="","",D49&amp;" "&amp;E49)</f>
        <v/>
      </c>
      <c r="G49" s="29" t="str">
        <f t="array" ref="G49">IF(C49="","",VLOOKUP(C49,RH!$I$5:$Y$13,17,FALSE))</f>
        <v/>
      </c>
      <c r="H49" s="30" t="str">
        <f t="array" ref="H49">IF(C49="","",SUMIFS(Tableau1[Total],Tableau1[Matricule],'Récap mensuel'!C49,Tableau1[Date],'Récap mensuel'!$I$5))</f>
        <v/>
      </c>
      <c r="I49" s="29"/>
      <c r="J49" s="29"/>
      <c r="K49" s="29" t="str">
        <f t="array" ref="K49">IF(C49="","",SUMIFS(Tableau4[Montant],Tableau4[colonne5],'Récap mensuel'!C49,Tableau4[Colonne4],'Récap mensuel'!$I$5))</f>
        <v/>
      </c>
      <c r="L49" s="30">
        <f t="array" ref="L49">SUMIFS(Tableau3[Montant],Tableau3[Nom, prénom],'Récap mensuel'!F49,Tableau3[Date],'Récap mensuel'!$I$5)</f>
        <v>0</v>
      </c>
      <c r="M49" s="29"/>
      <c r="N49" s="29"/>
      <c r="O49" s="29"/>
      <c r="P49" s="29"/>
      <c r="Q49" s="163"/>
      <c r="R49" s="74">
        <f t="array" ref="R49">SUM(H49:Q49)</f>
        <v>0</v>
      </c>
      <c r="S49" s="150"/>
      <c r="T49" s="30">
        <f t="array" ref="T49">(S49-R49)</f>
        <v>0</v>
      </c>
      <c r="U49" s="154" t="str">
        <f t="array" ref="U49">IF(S49="","",T49/S49)</f>
        <v/>
      </c>
      <c r="V49" s="148" t="str">
        <f t="array" ref="V49">IF(C49="","",IF(W49="Forfaitaire",SUMIFS(RH!$U$5:$U$13,RH!$I$5:$I$13,'Récap mensuel'!C49,RH!$Z$5:$Z$13,'Récap mensuel'!$I$5),SUMIFS(RH!$S$5:$S$13,RH!$I$5:$I$13,'Récap mensuel'!C49,RH!$Z$5:$Z$13,'Récap mensuel'!$I$5)))</f>
        <v/>
      </c>
      <c r="W49" s="29" t="str">
        <f t="array" ref="W49">'Récap général'!W49</f>
        <v/>
      </c>
      <c r="X49" s="150"/>
      <c r="Y49" s="30" t="str">
        <f t="array" ref="Y49">IF(OR(X49="",V49=""),"",X49-V49)</f>
        <v/>
      </c>
      <c r="Z49" s="149" t="str">
        <f t="array" ref="Z49">IF(OR(Y49="",AB49=""),"",Y49*AB49)</f>
        <v/>
      </c>
      <c r="AA49" s="160" t="str">
        <f t="array" ref="AA49">IF(OR(R49=0,V49=0),"",R49/V49)</f>
        <v/>
      </c>
      <c r="AB49" s="30"/>
      <c r="AC49" s="30">
        <f t="array" ref="AC49">IF(OR(AB49="",AA49=""),0,AB49-AA49)</f>
        <v>0</v>
      </c>
      <c r="AD49" s="78">
        <f t="array" ref="AD49">IF(OR(AC49=0,V49=0),0,AC49*V49)</f>
        <v>0</v>
      </c>
    </row>
    <row r="50" spans="2:30" hidden="1" x14ac:dyDescent="0.3">
      <c r="B50" s="28" t="str">
        <f t="shared" si="0"/>
        <v>X</v>
      </c>
      <c r="C50" s="77"/>
      <c r="D50" s="29" t="str">
        <f t="array" ref="D50">IF(C50="","",VLOOKUP(C50,RH!$I$5:$K$13,2,FALSE))</f>
        <v/>
      </c>
      <c r="E50" s="29" t="str">
        <f t="array" ref="E50">IF(C50="","",VLOOKUP(C50,RH!$I$5:$K$13,3,FALSE))</f>
        <v/>
      </c>
      <c r="F50" s="29" t="str">
        <f t="array" ref="F50">IF(D50="","",D50&amp;" "&amp;E50)</f>
        <v/>
      </c>
      <c r="G50" s="29" t="str">
        <f t="array" ref="G50">IF(C50="","",VLOOKUP(C50,RH!$I$5:$Y$13,17,FALSE))</f>
        <v/>
      </c>
      <c r="H50" s="30" t="str">
        <f t="array" ref="H50">IF(C50="","",SUMIFS(Tableau1[Total],Tableau1[Matricule],'Récap mensuel'!C50,Tableau1[Date],'Récap mensuel'!$I$5))</f>
        <v/>
      </c>
      <c r="I50" s="29"/>
      <c r="J50" s="29"/>
      <c r="K50" s="29" t="str">
        <f t="array" ref="K50">IF(C50="","",SUMIFS(Tableau4[Montant],Tableau4[colonne5],'Récap mensuel'!C50,Tableau4[Colonne4],'Récap mensuel'!$I$5))</f>
        <v/>
      </c>
      <c r="L50" s="30">
        <f t="array" ref="L50">SUMIFS(Tableau3[Montant],Tableau3[Nom, prénom],'Récap mensuel'!F50,Tableau3[Date],'Récap mensuel'!$I$5)</f>
        <v>0</v>
      </c>
      <c r="M50" s="29"/>
      <c r="N50" s="29"/>
      <c r="O50" s="29"/>
      <c r="P50" s="29"/>
      <c r="Q50" s="163"/>
      <c r="R50" s="74">
        <f t="array" ref="R50">SUM(H50:Q50)</f>
        <v>0</v>
      </c>
      <c r="S50" s="150"/>
      <c r="T50" s="30">
        <f t="array" ref="T50">(S50-R50)</f>
        <v>0</v>
      </c>
      <c r="U50" s="154" t="str">
        <f t="array" ref="U50">IF(S50="","",T50/S50)</f>
        <v/>
      </c>
      <c r="V50" s="148" t="str">
        <f t="array" ref="V50">IF(C50="","",IF(W50="Forfaitaire",SUMIFS(RH!$U$5:$U$13,RH!$I$5:$I$13,'Récap mensuel'!C50,RH!$Z$5:$Z$13,'Récap mensuel'!$I$5),SUMIFS(RH!$S$5:$S$13,RH!$I$5:$I$13,'Récap mensuel'!C50,RH!$Z$5:$Z$13,'Récap mensuel'!$I$5)))</f>
        <v/>
      </c>
      <c r="W50" s="29" t="str">
        <f t="array" ref="W50">'Récap général'!W50</f>
        <v/>
      </c>
      <c r="X50" s="150"/>
      <c r="Y50" s="30" t="str">
        <f t="array" ref="Y50">IF(OR(X50="",V50=""),"",X50-V50)</f>
        <v/>
      </c>
      <c r="Z50" s="149" t="str">
        <f t="array" ref="Z50">IF(OR(Y50="",AB50=""),"",Y50*AB50)</f>
        <v/>
      </c>
      <c r="AA50" s="160" t="str">
        <f t="array" ref="AA50">IF(OR(R50=0,V50=0),"",R50/V50)</f>
        <v/>
      </c>
      <c r="AB50" s="30"/>
      <c r="AC50" s="30">
        <f t="array" ref="AC50">IF(OR(AB50="",AA50=""),0,AB50-AA50)</f>
        <v>0</v>
      </c>
      <c r="AD50" s="78">
        <f t="array" ref="AD50">IF(OR(AC50=0,V50=0),0,AC50*V50)</f>
        <v>0</v>
      </c>
    </row>
    <row r="51" spans="2:30" hidden="1" x14ac:dyDescent="0.3">
      <c r="B51" s="28" t="str">
        <f t="shared" si="0"/>
        <v>X</v>
      </c>
      <c r="C51" s="77"/>
      <c r="D51" s="29" t="str">
        <f t="array" ref="D51">IF(C51="","",VLOOKUP(C51,RH!$I$5:$K$13,2,FALSE))</f>
        <v/>
      </c>
      <c r="E51" s="29" t="str">
        <f t="array" ref="E51">IF(C51="","",VLOOKUP(C51,RH!$I$5:$K$13,3,FALSE))</f>
        <v/>
      </c>
      <c r="F51" s="29" t="str">
        <f t="array" ref="F51">IF(D51="","",D51&amp;" "&amp;E51)</f>
        <v/>
      </c>
      <c r="G51" s="29" t="str">
        <f t="array" ref="G51">IF(C51="","",VLOOKUP(C51,RH!$I$5:$Y$13,17,FALSE))</f>
        <v/>
      </c>
      <c r="H51" s="30" t="str">
        <f t="array" ref="H51">IF(C51="","",SUMIFS(Tableau1[Total],Tableau1[Matricule],'Récap mensuel'!C51,Tableau1[Date],'Récap mensuel'!$I$5))</f>
        <v/>
      </c>
      <c r="I51" s="29"/>
      <c r="J51" s="29"/>
      <c r="K51" s="29" t="str">
        <f t="array" ref="K51">IF(C51="","",SUMIFS(Tableau4[Montant],Tableau4[colonne5],'Récap mensuel'!C51,Tableau4[Colonne4],'Récap mensuel'!$I$5))</f>
        <v/>
      </c>
      <c r="L51" s="30">
        <f t="array" ref="L51">SUMIFS(Tableau3[Montant],Tableau3[Nom, prénom],'Récap mensuel'!F51,Tableau3[Date],'Récap mensuel'!$I$5)</f>
        <v>0</v>
      </c>
      <c r="M51" s="29"/>
      <c r="N51" s="29"/>
      <c r="O51" s="29"/>
      <c r="P51" s="29"/>
      <c r="Q51" s="163"/>
      <c r="R51" s="74">
        <f t="array" ref="R51">SUM(H51:Q51)</f>
        <v>0</v>
      </c>
      <c r="S51" s="150"/>
      <c r="T51" s="30">
        <f t="array" ref="T51">(S51-R51)</f>
        <v>0</v>
      </c>
      <c r="U51" s="154" t="str">
        <f t="array" ref="U51">IF(S51="","",T51/S51)</f>
        <v/>
      </c>
      <c r="V51" s="148" t="str">
        <f t="array" ref="V51">IF(C51="","",IF(W51="Forfaitaire",SUMIFS(RH!$U$5:$U$13,RH!$I$5:$I$13,'Récap mensuel'!C51,RH!$Z$5:$Z$13,'Récap mensuel'!$I$5),SUMIFS(RH!$S$5:$S$13,RH!$I$5:$I$13,'Récap mensuel'!C51,RH!$Z$5:$Z$13,'Récap mensuel'!$I$5)))</f>
        <v/>
      </c>
      <c r="W51" s="29" t="str">
        <f t="array" ref="W51">'Récap général'!W51</f>
        <v/>
      </c>
      <c r="X51" s="150"/>
      <c r="Y51" s="30" t="str">
        <f t="array" ref="Y51">IF(OR(X51="",V51=""),"",X51-V51)</f>
        <v/>
      </c>
      <c r="Z51" s="149" t="str">
        <f t="array" ref="Z51">IF(OR(Y51="",AB51=""),"",Y51*AB51)</f>
        <v/>
      </c>
      <c r="AA51" s="160" t="str">
        <f t="array" ref="AA51">IF(OR(R51=0,V51=0),"",R51/V51)</f>
        <v/>
      </c>
      <c r="AB51" s="30"/>
      <c r="AC51" s="30">
        <f t="array" ref="AC51">IF(OR(AB51="",AA51=""),0,AB51-AA51)</f>
        <v>0</v>
      </c>
      <c r="AD51" s="78">
        <f t="array" ref="AD51">IF(OR(AC51=0,V51=0),0,AC51*V51)</f>
        <v>0</v>
      </c>
    </row>
    <row r="52" spans="2:30" hidden="1" x14ac:dyDescent="0.3">
      <c r="B52" s="28" t="str">
        <f t="shared" si="0"/>
        <v>X</v>
      </c>
      <c r="C52" s="77"/>
      <c r="D52" s="29" t="str">
        <f t="array" ref="D52">IF(C52="","",VLOOKUP(C52,RH!$I$5:$K$13,2,FALSE))</f>
        <v/>
      </c>
      <c r="E52" s="29" t="str">
        <f t="array" ref="E52">IF(C52="","",VLOOKUP(C52,RH!$I$5:$K$13,3,FALSE))</f>
        <v/>
      </c>
      <c r="F52" s="29" t="str">
        <f t="array" ref="F52">IF(D52="","",D52&amp;" "&amp;E52)</f>
        <v/>
      </c>
      <c r="G52" s="29" t="str">
        <f t="array" ref="G52">IF(C52="","",VLOOKUP(C52,RH!$I$5:$Y$13,17,FALSE))</f>
        <v/>
      </c>
      <c r="H52" s="30" t="str">
        <f t="array" ref="H52">IF(C52="","",SUMIFS(Tableau1[Total],Tableau1[Matricule],'Récap mensuel'!C52,Tableau1[Date],'Récap mensuel'!$I$5))</f>
        <v/>
      </c>
      <c r="I52" s="29"/>
      <c r="J52" s="29"/>
      <c r="K52" s="29" t="str">
        <f t="array" ref="K52">IF(C52="","",SUMIFS(Tableau4[Montant],Tableau4[colonne5],'Récap mensuel'!C52,Tableau4[Colonne4],'Récap mensuel'!$I$5))</f>
        <v/>
      </c>
      <c r="L52" s="30">
        <f t="array" ref="L52">SUMIFS(Tableau3[Montant],Tableau3[Nom, prénom],'Récap mensuel'!F52,Tableau3[Date],'Récap mensuel'!$I$5)</f>
        <v>0</v>
      </c>
      <c r="M52" s="29"/>
      <c r="N52" s="29"/>
      <c r="O52" s="29"/>
      <c r="P52" s="29"/>
      <c r="Q52" s="163"/>
      <c r="R52" s="74">
        <f t="array" ref="R52">SUM(H52:Q52)</f>
        <v>0</v>
      </c>
      <c r="S52" s="150"/>
      <c r="T52" s="30">
        <f t="array" ref="T52">(S52-R52)</f>
        <v>0</v>
      </c>
      <c r="U52" s="154" t="str">
        <f t="array" ref="U52">IF(S52="","",T52/S52)</f>
        <v/>
      </c>
      <c r="V52" s="148" t="str">
        <f t="array" ref="V52">IF(C52="","",IF(W52="Forfaitaire",SUMIFS(RH!$U$5:$U$13,RH!$I$5:$I$13,'Récap mensuel'!C52,RH!$Z$5:$Z$13,'Récap mensuel'!$I$5),SUMIFS(RH!$S$5:$S$13,RH!$I$5:$I$13,'Récap mensuel'!C52,RH!$Z$5:$Z$13,'Récap mensuel'!$I$5)))</f>
        <v/>
      </c>
      <c r="W52" s="29" t="str">
        <f t="array" ref="W52">'Récap général'!W52</f>
        <v/>
      </c>
      <c r="X52" s="150"/>
      <c r="Y52" s="30" t="str">
        <f t="array" ref="Y52">IF(OR(X52="",V52=""),"",X52-V52)</f>
        <v/>
      </c>
      <c r="Z52" s="149" t="str">
        <f t="array" ref="Z52">IF(OR(Y52="",AB52=""),"",Y52*AB52)</f>
        <v/>
      </c>
      <c r="AA52" s="160" t="str">
        <f t="array" ref="AA52">IF(OR(R52=0,V52=0),"",R52/V52)</f>
        <v/>
      </c>
      <c r="AB52" s="30"/>
      <c r="AC52" s="30">
        <f t="array" ref="AC52">IF(OR(AB52="",AA52=""),0,AB52-AA52)</f>
        <v>0</v>
      </c>
      <c r="AD52" s="78">
        <f t="array" ref="AD52">IF(OR(AC52=0,V52=0),0,AC52*V52)</f>
        <v>0</v>
      </c>
    </row>
    <row r="53" spans="2:30" hidden="1" x14ac:dyDescent="0.3">
      <c r="B53" s="28" t="str">
        <f t="shared" si="0"/>
        <v>X</v>
      </c>
      <c r="C53" s="77"/>
      <c r="D53" s="29" t="str">
        <f t="array" ref="D53">IF(C53="","",VLOOKUP(C53,RH!$I$5:$K$13,2,FALSE))</f>
        <v/>
      </c>
      <c r="E53" s="29" t="str">
        <f t="array" ref="E53">IF(C53="","",VLOOKUP(C53,RH!$I$5:$K$13,3,FALSE))</f>
        <v/>
      </c>
      <c r="F53" s="29" t="str">
        <f t="array" ref="F53">IF(D53="","",D53&amp;" "&amp;E53)</f>
        <v/>
      </c>
      <c r="G53" s="29" t="str">
        <f t="array" ref="G53">IF(C53="","",VLOOKUP(C53,RH!$I$5:$Y$13,17,FALSE))</f>
        <v/>
      </c>
      <c r="H53" s="30" t="str">
        <f t="array" ref="H53">IF(C53="","",SUMIFS(Tableau1[Total],Tableau1[Matricule],'Récap mensuel'!C53,Tableau1[Date],'Récap mensuel'!$I$5))</f>
        <v/>
      </c>
      <c r="I53" s="29"/>
      <c r="J53" s="29"/>
      <c r="K53" s="29" t="str">
        <f t="array" ref="K53">IF(C53="","",SUMIFS(Tableau4[Montant],Tableau4[colonne5],'Récap mensuel'!C53,Tableau4[Colonne4],'Récap mensuel'!$I$5))</f>
        <v/>
      </c>
      <c r="L53" s="30">
        <f t="array" ref="L53">SUMIFS(Tableau3[Montant],Tableau3[Nom, prénom],'Récap mensuel'!F53,Tableau3[Date],'Récap mensuel'!$I$5)</f>
        <v>0</v>
      </c>
      <c r="M53" s="29"/>
      <c r="N53" s="29"/>
      <c r="O53" s="29"/>
      <c r="P53" s="29"/>
      <c r="Q53" s="163"/>
      <c r="R53" s="74">
        <f t="array" ref="R53">SUM(H53:Q53)</f>
        <v>0</v>
      </c>
      <c r="S53" s="150"/>
      <c r="T53" s="30">
        <f t="array" ref="T53">(S53-R53)</f>
        <v>0</v>
      </c>
      <c r="U53" s="154" t="str">
        <f t="array" ref="U53">IF(S53="","",T53/S53)</f>
        <v/>
      </c>
      <c r="V53" s="148" t="str">
        <f t="array" ref="V53">IF(C53="","",IF(W53="Forfaitaire",SUMIFS(RH!$U$5:$U$13,RH!$I$5:$I$13,'Récap mensuel'!C53,RH!$Z$5:$Z$13,'Récap mensuel'!$I$5),SUMIFS(RH!$S$5:$S$13,RH!$I$5:$I$13,'Récap mensuel'!C53,RH!$Z$5:$Z$13,'Récap mensuel'!$I$5)))</f>
        <v/>
      </c>
      <c r="W53" s="29" t="str">
        <f t="array" ref="W53">'Récap général'!W53</f>
        <v/>
      </c>
      <c r="X53" s="150"/>
      <c r="Y53" s="30" t="str">
        <f t="array" ref="Y53">IF(OR(X53="",V53=""),"",X53-V53)</f>
        <v/>
      </c>
      <c r="Z53" s="149" t="str">
        <f t="array" ref="Z53">IF(OR(Y53="",AB53=""),"",Y53*AB53)</f>
        <v/>
      </c>
      <c r="AA53" s="160" t="str">
        <f t="array" ref="AA53">IF(OR(R53=0,V53=0),"",R53/V53)</f>
        <v/>
      </c>
      <c r="AB53" s="30"/>
      <c r="AC53" s="30">
        <f t="array" ref="AC53">IF(OR(AB53="",AA53=""),0,AB53-AA53)</f>
        <v>0</v>
      </c>
      <c r="AD53" s="78">
        <f t="array" ref="AD53">IF(OR(AC53=0,V53=0),0,AC53*V53)</f>
        <v>0</v>
      </c>
    </row>
    <row r="54" spans="2:30" hidden="1" x14ac:dyDescent="0.3">
      <c r="B54" s="28" t="str">
        <f t="shared" si="0"/>
        <v>X</v>
      </c>
      <c r="C54" s="77"/>
      <c r="D54" s="29" t="str">
        <f t="array" ref="D54">IF(C54="","",VLOOKUP(C54,RH!$I$5:$K$13,2,FALSE))</f>
        <v/>
      </c>
      <c r="E54" s="29" t="str">
        <f t="array" ref="E54">IF(C54="","",VLOOKUP(C54,RH!$I$5:$K$13,3,FALSE))</f>
        <v/>
      </c>
      <c r="F54" s="29" t="str">
        <f t="array" ref="F54">IF(D54="","",D54&amp;" "&amp;E54)</f>
        <v/>
      </c>
      <c r="G54" s="29" t="str">
        <f t="array" ref="G54">IF(C54="","",VLOOKUP(C54,RH!$I$5:$Y$13,17,FALSE))</f>
        <v/>
      </c>
      <c r="H54" s="30" t="str">
        <f t="array" ref="H54">IF(C54="","",SUMIFS(Tableau1[Total],Tableau1[Matricule],'Récap mensuel'!C54,Tableau1[Date],'Récap mensuel'!$I$5))</f>
        <v/>
      </c>
      <c r="I54" s="29"/>
      <c r="J54" s="29"/>
      <c r="K54" s="29" t="str">
        <f t="array" ref="K54">IF(C54="","",SUMIFS(Tableau4[Montant],Tableau4[colonne5],'Récap mensuel'!C54,Tableau4[Colonne4],'Récap mensuel'!$I$5))</f>
        <v/>
      </c>
      <c r="L54" s="30">
        <f t="array" ref="L54">SUMIFS(Tableau3[Montant],Tableau3[Nom, prénom],'Récap mensuel'!F54,Tableau3[Date],'Récap mensuel'!$I$5)</f>
        <v>0</v>
      </c>
      <c r="M54" s="29"/>
      <c r="N54" s="29"/>
      <c r="O54" s="29"/>
      <c r="P54" s="29"/>
      <c r="Q54" s="163"/>
      <c r="R54" s="74">
        <f t="array" ref="R54">SUM(H54:Q54)</f>
        <v>0</v>
      </c>
      <c r="S54" s="150"/>
      <c r="T54" s="30">
        <f t="array" ref="T54">(S54-R54)</f>
        <v>0</v>
      </c>
      <c r="U54" s="154" t="str">
        <f t="array" ref="U54">IF(S54="","",T54/S54)</f>
        <v/>
      </c>
      <c r="V54" s="148" t="str">
        <f t="array" ref="V54">IF(C54="","",IF(W54="Forfaitaire",SUMIFS(RH!$U$5:$U$13,RH!$I$5:$I$13,'Récap mensuel'!C54,RH!$Z$5:$Z$13,'Récap mensuel'!$I$5),SUMIFS(RH!$S$5:$S$13,RH!$I$5:$I$13,'Récap mensuel'!C54,RH!$Z$5:$Z$13,'Récap mensuel'!$I$5)))</f>
        <v/>
      </c>
      <c r="W54" s="29" t="str">
        <f t="array" ref="W54">'Récap général'!W54</f>
        <v/>
      </c>
      <c r="X54" s="150"/>
      <c r="Y54" s="30" t="str">
        <f t="array" ref="Y54">IF(OR(X54="",V54=""),"",X54-V54)</f>
        <v/>
      </c>
      <c r="Z54" s="149" t="str">
        <f t="array" ref="Z54">IF(OR(Y54="",AB54=""),"",Y54*AB54)</f>
        <v/>
      </c>
      <c r="AA54" s="160" t="str">
        <f t="array" ref="AA54">IF(OR(R54=0,V54=0),"",R54/V54)</f>
        <v/>
      </c>
      <c r="AB54" s="30"/>
      <c r="AC54" s="30">
        <f t="array" ref="AC54">IF(OR(AB54="",AA54=""),0,AB54-AA54)</f>
        <v>0</v>
      </c>
      <c r="AD54" s="78">
        <f t="array" ref="AD54">IF(OR(AC54=0,V54=0),0,AC54*V54)</f>
        <v>0</v>
      </c>
    </row>
    <row r="55" spans="2:30" hidden="1" x14ac:dyDescent="0.3">
      <c r="B55" s="28" t="str">
        <f t="shared" si="0"/>
        <v>X</v>
      </c>
      <c r="C55" s="77"/>
      <c r="D55" s="29" t="str">
        <f t="array" ref="D55">IF(C55="","",VLOOKUP(C55,RH!$I$5:$K$13,2,FALSE))</f>
        <v/>
      </c>
      <c r="E55" s="29" t="str">
        <f t="array" ref="E55">IF(C55="","",VLOOKUP(C55,RH!$I$5:$K$13,3,FALSE))</f>
        <v/>
      </c>
      <c r="F55" s="29" t="str">
        <f t="array" ref="F55">IF(D55="","",D55&amp;" "&amp;E55)</f>
        <v/>
      </c>
      <c r="G55" s="29" t="str">
        <f t="array" ref="G55">IF(C55="","",VLOOKUP(C55,RH!$I$5:$Y$13,17,FALSE))</f>
        <v/>
      </c>
      <c r="H55" s="30" t="str">
        <f t="array" ref="H55">IF(C55="","",SUMIFS(Tableau1[Total],Tableau1[Matricule],'Récap mensuel'!C55,Tableau1[Date],'Récap mensuel'!$I$5))</f>
        <v/>
      </c>
      <c r="I55" s="29"/>
      <c r="J55" s="29"/>
      <c r="K55" s="29" t="str">
        <f t="array" ref="K55">IF(C55="","",SUMIFS(Tableau4[Montant],Tableau4[colonne5],'Récap mensuel'!C55,Tableau4[Colonne4],'Récap mensuel'!$I$5))</f>
        <v/>
      </c>
      <c r="L55" s="30">
        <f t="array" ref="L55">SUMIFS(Tableau3[Montant],Tableau3[Nom, prénom],'Récap mensuel'!F55,Tableau3[Date],'Récap mensuel'!$I$5)</f>
        <v>0</v>
      </c>
      <c r="M55" s="29"/>
      <c r="N55" s="29"/>
      <c r="O55" s="29"/>
      <c r="P55" s="29"/>
      <c r="Q55" s="163"/>
      <c r="R55" s="74">
        <f t="array" ref="R55">SUM(H55:Q55)</f>
        <v>0</v>
      </c>
      <c r="S55" s="150"/>
      <c r="T55" s="30">
        <f t="array" ref="T55">(S55-R55)</f>
        <v>0</v>
      </c>
      <c r="U55" s="154" t="str">
        <f t="array" ref="U55">IF(S55="","",T55/S55)</f>
        <v/>
      </c>
      <c r="V55" s="148" t="str">
        <f t="array" ref="V55">IF(C55="","",IF(W55="Forfaitaire",SUMIFS(RH!$U$5:$U$13,RH!$I$5:$I$13,'Récap mensuel'!C55,RH!$Z$5:$Z$13,'Récap mensuel'!$I$5),SUMIFS(RH!$S$5:$S$13,RH!$I$5:$I$13,'Récap mensuel'!C55,RH!$Z$5:$Z$13,'Récap mensuel'!$I$5)))</f>
        <v/>
      </c>
      <c r="W55" s="29" t="str">
        <f t="array" ref="W55">'Récap général'!W55</f>
        <v/>
      </c>
      <c r="X55" s="150"/>
      <c r="Y55" s="30" t="str">
        <f t="array" ref="Y55">IF(OR(X55="",V55=""),"",X55-V55)</f>
        <v/>
      </c>
      <c r="Z55" s="149" t="str">
        <f t="array" ref="Z55">IF(OR(Y55="",AB55=""),"",Y55*AB55)</f>
        <v/>
      </c>
      <c r="AA55" s="160" t="str">
        <f t="array" ref="AA55">IF(OR(R55=0,V55=0),"",R55/V55)</f>
        <v/>
      </c>
      <c r="AB55" s="30"/>
      <c r="AC55" s="30">
        <f t="array" ref="AC55">IF(OR(AB55="",AA55=""),0,AB55-AA55)</f>
        <v>0</v>
      </c>
      <c r="AD55" s="78">
        <f t="array" ref="AD55">IF(OR(AC55=0,V55=0),0,AC55*V55)</f>
        <v>0</v>
      </c>
    </row>
    <row r="56" spans="2:30" hidden="1" x14ac:dyDescent="0.3">
      <c r="B56" s="28" t="str">
        <f t="shared" si="0"/>
        <v>X</v>
      </c>
      <c r="C56" s="77"/>
      <c r="D56" s="29" t="str">
        <f t="array" ref="D56">IF(C56="","",VLOOKUP(C56,RH!$I$5:$K$13,2,FALSE))</f>
        <v/>
      </c>
      <c r="E56" s="29" t="str">
        <f t="array" ref="E56">IF(C56="","",VLOOKUP(C56,RH!$I$5:$K$13,3,FALSE))</f>
        <v/>
      </c>
      <c r="F56" s="29" t="str">
        <f t="array" ref="F56">IF(D56="","",D56&amp;" "&amp;E56)</f>
        <v/>
      </c>
      <c r="G56" s="29" t="str">
        <f t="array" ref="G56">IF(C56="","",VLOOKUP(C56,RH!$I$5:$Y$13,17,FALSE))</f>
        <v/>
      </c>
      <c r="H56" s="30" t="str">
        <f t="array" ref="H56">IF(C56="","",SUMIFS(Tableau1[Total],Tableau1[Matricule],'Récap mensuel'!C56,Tableau1[Date],'Récap mensuel'!$I$5))</f>
        <v/>
      </c>
      <c r="I56" s="29"/>
      <c r="J56" s="29"/>
      <c r="K56" s="29" t="str">
        <f t="array" ref="K56">IF(C56="","",SUMIFS(Tableau4[Montant],Tableau4[colonne5],'Récap mensuel'!C56,Tableau4[Colonne4],'Récap mensuel'!$I$5))</f>
        <v/>
      </c>
      <c r="L56" s="30">
        <f t="array" ref="L56">SUMIFS(Tableau3[Montant],Tableau3[Nom, prénom],'Récap mensuel'!F56,Tableau3[Date],'Récap mensuel'!$I$5)</f>
        <v>0</v>
      </c>
      <c r="M56" s="29"/>
      <c r="N56" s="29"/>
      <c r="O56" s="29"/>
      <c r="P56" s="29"/>
      <c r="Q56" s="163"/>
      <c r="R56" s="74">
        <f t="array" ref="R56">SUM(H56:Q56)</f>
        <v>0</v>
      </c>
      <c r="S56" s="150"/>
      <c r="T56" s="30">
        <f t="array" ref="T56">(S56-R56)</f>
        <v>0</v>
      </c>
      <c r="U56" s="154" t="str">
        <f t="array" ref="U56">IF(S56="","",T56/S56)</f>
        <v/>
      </c>
      <c r="V56" s="148" t="str">
        <f t="array" ref="V56">IF(C56="","",IF(W56="Forfaitaire",SUMIFS(RH!$U$5:$U$13,RH!$I$5:$I$13,'Récap mensuel'!C56,RH!$Z$5:$Z$13,'Récap mensuel'!$I$5),SUMIFS(RH!$S$5:$S$13,RH!$I$5:$I$13,'Récap mensuel'!C56,RH!$Z$5:$Z$13,'Récap mensuel'!$I$5)))</f>
        <v/>
      </c>
      <c r="W56" s="29" t="str">
        <f t="array" ref="W56">'Récap général'!W56</f>
        <v/>
      </c>
      <c r="X56" s="150"/>
      <c r="Y56" s="30" t="str">
        <f t="array" ref="Y56">IF(OR(X56="",V56=""),"",X56-V56)</f>
        <v/>
      </c>
      <c r="Z56" s="149" t="str">
        <f t="array" ref="Z56">IF(OR(Y56="",AB56=""),"",Y56*AB56)</f>
        <v/>
      </c>
      <c r="AA56" s="160" t="str">
        <f t="array" ref="AA56">IF(OR(R56=0,V56=0),"",R56/V56)</f>
        <v/>
      </c>
      <c r="AB56" s="30"/>
      <c r="AC56" s="30">
        <f t="array" ref="AC56">IF(OR(AB56="",AA56=""),0,AB56-AA56)</f>
        <v>0</v>
      </c>
      <c r="AD56" s="78">
        <f t="array" ref="AD56">IF(OR(AC56=0,V56=0),0,AC56*V56)</f>
        <v>0</v>
      </c>
    </row>
    <row r="57" spans="2:30" hidden="1" x14ac:dyDescent="0.3">
      <c r="B57" s="28" t="str">
        <f t="shared" si="0"/>
        <v>X</v>
      </c>
      <c r="C57" s="77"/>
      <c r="D57" s="29" t="str">
        <f t="array" ref="D57">IF(C57="","",VLOOKUP(C57,RH!$I$5:$K$13,2,FALSE))</f>
        <v/>
      </c>
      <c r="E57" s="29" t="str">
        <f t="array" ref="E57">IF(C57="","",VLOOKUP(C57,RH!$I$5:$K$13,3,FALSE))</f>
        <v/>
      </c>
      <c r="F57" s="29" t="str">
        <f t="array" ref="F57">IF(D57="","",D57&amp;" "&amp;E57)</f>
        <v/>
      </c>
      <c r="G57" s="29" t="str">
        <f t="array" ref="G57">IF(C57="","",VLOOKUP(C57,RH!$I$5:$Y$13,17,FALSE))</f>
        <v/>
      </c>
      <c r="H57" s="30" t="str">
        <f t="array" ref="H57">IF(C57="","",SUMIFS(Tableau1[Total],Tableau1[Matricule],'Récap mensuel'!C57,Tableau1[Date],'Récap mensuel'!$I$5))</f>
        <v/>
      </c>
      <c r="I57" s="29"/>
      <c r="J57" s="29"/>
      <c r="K57" s="29" t="str">
        <f t="array" ref="K57">IF(C57="","",SUMIFS(Tableau4[Montant],Tableau4[colonne5],'Récap mensuel'!C57,Tableau4[Colonne4],'Récap mensuel'!$I$5))</f>
        <v/>
      </c>
      <c r="L57" s="30">
        <f t="array" ref="L57">SUMIFS(Tableau3[Montant],Tableau3[Nom, prénom],'Récap mensuel'!F57,Tableau3[Date],'Récap mensuel'!$I$5)</f>
        <v>0</v>
      </c>
      <c r="M57" s="29"/>
      <c r="N57" s="29"/>
      <c r="O57" s="29"/>
      <c r="P57" s="29"/>
      <c r="Q57" s="163"/>
      <c r="R57" s="74">
        <f t="array" ref="R57">SUM(H57:Q57)</f>
        <v>0</v>
      </c>
      <c r="S57" s="150"/>
      <c r="T57" s="30">
        <f t="array" ref="T57">(S57-R57)</f>
        <v>0</v>
      </c>
      <c r="U57" s="154" t="str">
        <f t="array" ref="U57">IF(S57="","",T57/S57)</f>
        <v/>
      </c>
      <c r="V57" s="148" t="str">
        <f t="array" ref="V57">IF(C57="","",IF(W57="Forfaitaire",SUMIFS(RH!$U$5:$U$13,RH!$I$5:$I$13,'Récap mensuel'!C57,RH!$Z$5:$Z$13,'Récap mensuel'!$I$5),SUMIFS(RH!$S$5:$S$13,RH!$I$5:$I$13,'Récap mensuel'!C57,RH!$Z$5:$Z$13,'Récap mensuel'!$I$5)))</f>
        <v/>
      </c>
      <c r="W57" s="29" t="str">
        <f t="array" ref="W57">'Récap général'!W57</f>
        <v/>
      </c>
      <c r="X57" s="150"/>
      <c r="Y57" s="30" t="str">
        <f t="array" ref="Y57">IF(OR(X57="",V57=""),"",X57-V57)</f>
        <v/>
      </c>
      <c r="Z57" s="149" t="str">
        <f t="array" ref="Z57">IF(OR(Y57="",AB57=""),"",Y57*AB57)</f>
        <v/>
      </c>
      <c r="AA57" s="160" t="str">
        <f t="array" ref="AA57">IF(OR(R57=0,V57=0),"",R57/V57)</f>
        <v/>
      </c>
      <c r="AB57" s="30"/>
      <c r="AC57" s="30">
        <f t="array" ref="AC57">IF(OR(AB57="",AA57=""),0,AB57-AA57)</f>
        <v>0</v>
      </c>
      <c r="AD57" s="78">
        <f t="array" ref="AD57">IF(OR(AC57=0,V57=0),0,AC57*V57)</f>
        <v>0</v>
      </c>
    </row>
    <row r="58" spans="2:30" hidden="1" x14ac:dyDescent="0.3">
      <c r="B58" s="28" t="str">
        <f t="shared" si="0"/>
        <v>X</v>
      </c>
      <c r="C58" s="77"/>
      <c r="D58" s="29" t="str">
        <f t="array" ref="D58">IF(C58="","",VLOOKUP(C58,RH!$I$5:$K$13,2,FALSE))</f>
        <v/>
      </c>
      <c r="E58" s="29" t="str">
        <f t="array" ref="E58">IF(C58="","",VLOOKUP(C58,RH!$I$5:$K$13,3,FALSE))</f>
        <v/>
      </c>
      <c r="F58" s="29" t="str">
        <f t="array" ref="F58">IF(D58="","",D58&amp;" "&amp;E58)</f>
        <v/>
      </c>
      <c r="G58" s="29" t="str">
        <f t="array" ref="G58">IF(C58="","",VLOOKUP(C58,RH!$I$5:$Y$13,17,FALSE))</f>
        <v/>
      </c>
      <c r="H58" s="30" t="str">
        <f t="array" ref="H58">IF(C58="","",SUMIFS(Tableau1[Total],Tableau1[Matricule],'Récap mensuel'!C58,Tableau1[Date],'Récap mensuel'!$I$5))</f>
        <v/>
      </c>
      <c r="I58" s="29"/>
      <c r="J58" s="29"/>
      <c r="K58" s="29" t="str">
        <f t="array" ref="K58">IF(C58="","",SUMIFS(Tableau4[Montant],Tableau4[colonne5],'Récap mensuel'!C58,Tableau4[Colonne4],'Récap mensuel'!$I$5))</f>
        <v/>
      </c>
      <c r="L58" s="30">
        <f t="array" ref="L58">SUMIFS(Tableau3[Montant],Tableau3[Nom, prénom],'Récap mensuel'!F58,Tableau3[Date],'Récap mensuel'!$I$5)</f>
        <v>0</v>
      </c>
      <c r="M58" s="29"/>
      <c r="N58" s="29"/>
      <c r="O58" s="29"/>
      <c r="P58" s="29"/>
      <c r="Q58" s="163"/>
      <c r="R58" s="74">
        <f t="array" ref="R58">SUM(H58:Q58)</f>
        <v>0</v>
      </c>
      <c r="S58" s="150"/>
      <c r="T58" s="30">
        <f t="array" ref="T58">(S58-R58)</f>
        <v>0</v>
      </c>
      <c r="U58" s="154" t="str">
        <f t="array" ref="U58">IF(S58="","",T58/S58)</f>
        <v/>
      </c>
      <c r="V58" s="148" t="str">
        <f t="array" ref="V58">IF(C58="","",IF(W58="Forfaitaire",SUMIFS(RH!$U$5:$U$13,RH!$I$5:$I$13,'Récap mensuel'!C58,RH!$Z$5:$Z$13,'Récap mensuel'!$I$5),SUMIFS(RH!$S$5:$S$13,RH!$I$5:$I$13,'Récap mensuel'!C58,RH!$Z$5:$Z$13,'Récap mensuel'!$I$5)))</f>
        <v/>
      </c>
      <c r="W58" s="29" t="str">
        <f t="array" ref="W58">'Récap général'!W58</f>
        <v/>
      </c>
      <c r="X58" s="150"/>
      <c r="Y58" s="30" t="str">
        <f t="array" ref="Y58">IF(OR(X58="",V58=""),"",X58-V58)</f>
        <v/>
      </c>
      <c r="Z58" s="149" t="str">
        <f t="array" ref="Z58">IF(OR(Y58="",AB58=""),"",Y58*AB58)</f>
        <v/>
      </c>
      <c r="AA58" s="160" t="str">
        <f t="array" ref="AA58">IF(OR(R58=0,V58=0),"",R58/V58)</f>
        <v/>
      </c>
      <c r="AB58" s="30"/>
      <c r="AC58" s="30">
        <f t="array" ref="AC58">IF(OR(AB58="",AA58=""),0,AB58-AA58)</f>
        <v>0</v>
      </c>
      <c r="AD58" s="78">
        <f t="array" ref="AD58">IF(OR(AC58=0,V58=0),0,AC58*V58)</f>
        <v>0</v>
      </c>
    </row>
    <row r="59" spans="2:30" hidden="1" x14ac:dyDescent="0.3">
      <c r="B59" s="28" t="str">
        <f t="shared" si="0"/>
        <v>X</v>
      </c>
      <c r="C59" s="77"/>
      <c r="D59" s="29" t="str">
        <f t="array" ref="D59">IF(C59="","",VLOOKUP(C59,RH!$I$5:$K$13,2,FALSE))</f>
        <v/>
      </c>
      <c r="E59" s="29" t="str">
        <f t="array" ref="E59">IF(C59="","",VLOOKUP(C59,RH!$I$5:$K$13,3,FALSE))</f>
        <v/>
      </c>
      <c r="F59" s="29" t="str">
        <f t="array" ref="F59">IF(D59="","",D59&amp;" "&amp;E59)</f>
        <v/>
      </c>
      <c r="G59" s="29" t="str">
        <f t="array" ref="G59">IF(C59="","",VLOOKUP(C59,RH!$I$5:$Y$13,17,FALSE))</f>
        <v/>
      </c>
      <c r="H59" s="30" t="str">
        <f t="array" ref="H59">IF(C59="","",SUMIFS(Tableau1[Total],Tableau1[Matricule],'Récap mensuel'!C59,Tableau1[Date],'Récap mensuel'!$I$5))</f>
        <v/>
      </c>
      <c r="I59" s="29"/>
      <c r="J59" s="29"/>
      <c r="K59" s="29" t="str">
        <f t="array" ref="K59">IF(C59="","",SUMIFS(Tableau4[Montant],Tableau4[colonne5],'Récap mensuel'!C59,Tableau4[Colonne4],'Récap mensuel'!$I$5))</f>
        <v/>
      </c>
      <c r="L59" s="30">
        <f t="array" ref="L59">SUMIFS(Tableau3[Montant],Tableau3[Nom, prénom],'Récap mensuel'!F59,Tableau3[Date],'Récap mensuel'!$I$5)</f>
        <v>0</v>
      </c>
      <c r="M59" s="29"/>
      <c r="N59" s="29"/>
      <c r="O59" s="29"/>
      <c r="P59" s="29"/>
      <c r="Q59" s="163"/>
      <c r="R59" s="74">
        <f t="array" ref="R59">SUM(H59:Q59)</f>
        <v>0</v>
      </c>
      <c r="S59" s="150"/>
      <c r="T59" s="30">
        <f t="array" ref="T59">(S59-R59)</f>
        <v>0</v>
      </c>
      <c r="U59" s="154" t="str">
        <f t="array" ref="U59">IF(S59="","",T59/S59)</f>
        <v/>
      </c>
      <c r="V59" s="148" t="str">
        <f t="array" ref="V59">IF(C59="","",IF(W59="Forfaitaire",SUMIFS(RH!$U$5:$U$13,RH!$I$5:$I$13,'Récap mensuel'!C59,RH!$Z$5:$Z$13,'Récap mensuel'!$I$5),SUMIFS(RH!$S$5:$S$13,RH!$I$5:$I$13,'Récap mensuel'!C59,RH!$Z$5:$Z$13,'Récap mensuel'!$I$5)))</f>
        <v/>
      </c>
      <c r="W59" s="29" t="str">
        <f t="array" ref="W59">'Récap général'!W59</f>
        <v/>
      </c>
      <c r="X59" s="150"/>
      <c r="Y59" s="30" t="str">
        <f t="array" ref="Y59">IF(OR(X59="",V59=""),"",X59-V59)</f>
        <v/>
      </c>
      <c r="Z59" s="149" t="str">
        <f t="array" ref="Z59">IF(OR(Y59="",AB59=""),"",Y59*AB59)</f>
        <v/>
      </c>
      <c r="AA59" s="160" t="str">
        <f t="array" ref="AA59">IF(OR(R59=0,V59=0),"",R59/V59)</f>
        <v/>
      </c>
      <c r="AB59" s="30"/>
      <c r="AC59" s="30">
        <f t="array" ref="AC59">IF(OR(AB59="",AA59=""),0,AB59-AA59)</f>
        <v>0</v>
      </c>
      <c r="AD59" s="78">
        <f t="array" ref="AD59">IF(OR(AC59=0,V59=0),0,AC59*V59)</f>
        <v>0</v>
      </c>
    </row>
    <row r="60" spans="2:30" hidden="1" x14ac:dyDescent="0.3">
      <c r="B60" s="28" t="str">
        <f t="shared" si="0"/>
        <v>X</v>
      </c>
      <c r="C60" s="77"/>
      <c r="D60" s="29" t="str">
        <f t="array" ref="D60">IF(C60="","",VLOOKUP(C60,RH!$I$5:$K$13,2,FALSE))</f>
        <v/>
      </c>
      <c r="E60" s="29" t="str">
        <f t="array" ref="E60">IF(C60="","",VLOOKUP(C60,RH!$I$5:$K$13,3,FALSE))</f>
        <v/>
      </c>
      <c r="F60" s="29" t="str">
        <f t="array" ref="F60">IF(D60="","",D60&amp;" "&amp;E60)</f>
        <v/>
      </c>
      <c r="G60" s="29" t="str">
        <f t="array" ref="G60">IF(C60="","",VLOOKUP(C60,RH!$I$5:$Y$13,17,FALSE))</f>
        <v/>
      </c>
      <c r="H60" s="30" t="str">
        <f t="array" ref="H60">IF(C60="","",SUMIFS(Tableau1[Total],Tableau1[Matricule],'Récap mensuel'!C60,Tableau1[Date],'Récap mensuel'!$I$5))</f>
        <v/>
      </c>
      <c r="I60" s="29"/>
      <c r="J60" s="29"/>
      <c r="K60" s="29" t="str">
        <f t="array" ref="K60">IF(C60="","",SUMIFS(Tableau4[Montant],Tableau4[colonne5],'Récap mensuel'!C60,Tableau4[Colonne4],'Récap mensuel'!$I$5))</f>
        <v/>
      </c>
      <c r="L60" s="30">
        <f t="array" ref="L60">SUMIFS(Tableau3[Montant],Tableau3[Nom, prénom],'Récap mensuel'!F60,Tableau3[Date],'Récap mensuel'!$I$5)</f>
        <v>0</v>
      </c>
      <c r="M60" s="29"/>
      <c r="N60" s="29"/>
      <c r="O60" s="29"/>
      <c r="P60" s="29"/>
      <c r="Q60" s="163"/>
      <c r="R60" s="74">
        <f t="array" ref="R60">SUM(H60:Q60)</f>
        <v>0</v>
      </c>
      <c r="S60" s="150"/>
      <c r="T60" s="30">
        <f t="array" ref="T60">(S60-R60)</f>
        <v>0</v>
      </c>
      <c r="U60" s="154" t="str">
        <f t="array" ref="U60">IF(S60="","",T60/S60)</f>
        <v/>
      </c>
      <c r="V60" s="148" t="str">
        <f t="array" ref="V60">IF(C60="","",IF(W60="Forfaitaire",SUMIFS(RH!$U$5:$U$13,RH!$I$5:$I$13,'Récap mensuel'!C60,RH!$Z$5:$Z$13,'Récap mensuel'!$I$5),SUMIFS(RH!$S$5:$S$13,RH!$I$5:$I$13,'Récap mensuel'!C60,RH!$Z$5:$Z$13,'Récap mensuel'!$I$5)))</f>
        <v/>
      </c>
      <c r="W60" s="29" t="str">
        <f t="array" ref="W60">'Récap général'!W60</f>
        <v/>
      </c>
      <c r="X60" s="150"/>
      <c r="Y60" s="30" t="str">
        <f t="array" ref="Y60">IF(OR(X60="",V60=""),"",X60-V60)</f>
        <v/>
      </c>
      <c r="Z60" s="149" t="str">
        <f t="array" ref="Z60">IF(OR(Y60="",AB60=""),"",Y60*AB60)</f>
        <v/>
      </c>
      <c r="AA60" s="160" t="str">
        <f t="array" ref="AA60">IF(OR(R60=0,V60=0),"",R60/V60)</f>
        <v/>
      </c>
      <c r="AB60" s="30"/>
      <c r="AC60" s="30">
        <f t="array" ref="AC60">IF(OR(AB60="",AA60=""),0,AB60-AA60)</f>
        <v>0</v>
      </c>
      <c r="AD60" s="78">
        <f t="array" ref="AD60">IF(OR(AC60=0,V60=0),0,AC60*V60)</f>
        <v>0</v>
      </c>
    </row>
    <row r="61" spans="2:30" hidden="1" x14ac:dyDescent="0.3">
      <c r="B61" s="28" t="str">
        <f t="shared" si="0"/>
        <v>X</v>
      </c>
      <c r="C61" s="77"/>
      <c r="D61" s="29" t="str">
        <f t="array" ref="D61">IF(C61="","",VLOOKUP(C61,RH!$I$5:$K$13,2,FALSE))</f>
        <v/>
      </c>
      <c r="E61" s="29" t="str">
        <f t="array" ref="E61">IF(C61="","",VLOOKUP(C61,RH!$I$5:$K$13,3,FALSE))</f>
        <v/>
      </c>
      <c r="F61" s="29" t="str">
        <f t="array" ref="F61">IF(D61="","",D61&amp;" "&amp;E61)</f>
        <v/>
      </c>
      <c r="G61" s="29" t="str">
        <f t="array" ref="G61">IF(C61="","",VLOOKUP(C61,RH!$I$5:$Y$13,17,FALSE))</f>
        <v/>
      </c>
      <c r="H61" s="30" t="str">
        <f t="array" ref="H61">IF(C61="","",SUMIFS(Tableau1[Total],Tableau1[Matricule],'Récap mensuel'!C61,Tableau1[Date],'Récap mensuel'!$I$5))</f>
        <v/>
      </c>
      <c r="I61" s="29"/>
      <c r="J61" s="29"/>
      <c r="K61" s="29" t="str">
        <f t="array" ref="K61">IF(C61="","",SUMIFS(Tableau4[Montant],Tableau4[colonne5],'Récap mensuel'!C61,Tableau4[Colonne4],'Récap mensuel'!$I$5))</f>
        <v/>
      </c>
      <c r="L61" s="30">
        <f t="array" ref="L61">SUMIFS(Tableau3[Montant],Tableau3[Nom, prénom],'Récap mensuel'!F61,Tableau3[Date],'Récap mensuel'!$I$5)</f>
        <v>0</v>
      </c>
      <c r="M61" s="29"/>
      <c r="N61" s="29"/>
      <c r="O61" s="29"/>
      <c r="P61" s="29"/>
      <c r="Q61" s="163"/>
      <c r="R61" s="74">
        <f t="array" ref="R61">SUM(H61:Q61)</f>
        <v>0</v>
      </c>
      <c r="S61" s="150"/>
      <c r="T61" s="30">
        <f t="array" ref="T61">(S61-R61)</f>
        <v>0</v>
      </c>
      <c r="U61" s="154" t="str">
        <f t="array" ref="U61">IF(S61="","",T61/S61)</f>
        <v/>
      </c>
      <c r="V61" s="148" t="str">
        <f t="array" ref="V61">IF(C61="","",IF(W61="Forfaitaire",SUMIFS(RH!$U$5:$U$13,RH!$I$5:$I$13,'Récap mensuel'!C61,RH!$Z$5:$Z$13,'Récap mensuel'!$I$5),SUMIFS(RH!$S$5:$S$13,RH!$I$5:$I$13,'Récap mensuel'!C61,RH!$Z$5:$Z$13,'Récap mensuel'!$I$5)))</f>
        <v/>
      </c>
      <c r="W61" s="29" t="str">
        <f t="array" ref="W61">'Récap général'!W61</f>
        <v/>
      </c>
      <c r="X61" s="150"/>
      <c r="Y61" s="30" t="str">
        <f t="array" ref="Y61">IF(OR(X61="",V61=""),"",X61-V61)</f>
        <v/>
      </c>
      <c r="Z61" s="149" t="str">
        <f t="array" ref="Z61">IF(OR(Y61="",AB61=""),"",Y61*AB61)</f>
        <v/>
      </c>
      <c r="AA61" s="160" t="str">
        <f t="array" ref="AA61">IF(OR(R61=0,V61=0),"",R61/V61)</f>
        <v/>
      </c>
      <c r="AB61" s="30"/>
      <c r="AC61" s="30">
        <f t="array" ref="AC61">IF(OR(AB61="",AA61=""),0,AB61-AA61)</f>
        <v>0</v>
      </c>
      <c r="AD61" s="78">
        <f t="array" ref="AD61">IF(OR(AC61=0,V61=0),0,AC61*V61)</f>
        <v>0</v>
      </c>
    </row>
    <row r="62" spans="2:30" hidden="1" x14ac:dyDescent="0.3">
      <c r="B62" s="28" t="str">
        <f t="shared" si="0"/>
        <v>X</v>
      </c>
      <c r="C62" s="77"/>
      <c r="D62" s="29" t="str">
        <f t="array" ref="D62">IF(C62="","",VLOOKUP(C62,RH!$I$5:$K$13,2,FALSE))</f>
        <v/>
      </c>
      <c r="E62" s="29" t="str">
        <f t="array" ref="E62">IF(C62="","",VLOOKUP(C62,RH!$I$5:$K$13,3,FALSE))</f>
        <v/>
      </c>
      <c r="F62" s="29" t="str">
        <f t="array" ref="F62">IF(D62="","",D62&amp;" "&amp;E62)</f>
        <v/>
      </c>
      <c r="G62" s="29" t="str">
        <f t="array" ref="G62">IF(C62="","",VLOOKUP(C62,RH!$I$5:$Y$13,17,FALSE))</f>
        <v/>
      </c>
      <c r="H62" s="30" t="str">
        <f t="array" ref="H62">IF(C62="","",SUMIFS(Tableau1[Total],Tableau1[Matricule],'Récap mensuel'!C62,Tableau1[Date],'Récap mensuel'!$I$5))</f>
        <v/>
      </c>
      <c r="I62" s="29"/>
      <c r="J62" s="29"/>
      <c r="K62" s="29" t="str">
        <f t="array" ref="K62">IF(C62="","",SUMIFS(Tableau4[Montant],Tableau4[colonne5],'Récap mensuel'!C62,Tableau4[Colonne4],'Récap mensuel'!$I$5))</f>
        <v/>
      </c>
      <c r="L62" s="30">
        <f t="array" ref="L62">SUMIFS(Tableau3[Montant],Tableau3[Nom, prénom],'Récap mensuel'!F62,Tableau3[Date],'Récap mensuel'!$I$5)</f>
        <v>0</v>
      </c>
      <c r="M62" s="29"/>
      <c r="N62" s="29"/>
      <c r="O62" s="29"/>
      <c r="P62" s="29"/>
      <c r="Q62" s="163"/>
      <c r="R62" s="74">
        <f t="array" ref="R62">SUM(H62:Q62)</f>
        <v>0</v>
      </c>
      <c r="S62" s="150"/>
      <c r="T62" s="30">
        <f t="array" ref="T62">(S62-R62)</f>
        <v>0</v>
      </c>
      <c r="U62" s="154" t="str">
        <f t="array" ref="U62">IF(S62="","",T62/S62)</f>
        <v/>
      </c>
      <c r="V62" s="148" t="str">
        <f t="array" ref="V62">IF(C62="","",IF(W62="Forfaitaire",SUMIFS(RH!$U$5:$U$13,RH!$I$5:$I$13,'Récap mensuel'!C62,RH!$Z$5:$Z$13,'Récap mensuel'!$I$5),SUMIFS(RH!$S$5:$S$13,RH!$I$5:$I$13,'Récap mensuel'!C62,RH!$Z$5:$Z$13,'Récap mensuel'!$I$5)))</f>
        <v/>
      </c>
      <c r="W62" s="29" t="str">
        <f t="array" ref="W62">'Récap général'!W62</f>
        <v/>
      </c>
      <c r="X62" s="150"/>
      <c r="Y62" s="30" t="str">
        <f t="array" ref="Y62">IF(OR(X62="",V62=""),"",X62-V62)</f>
        <v/>
      </c>
      <c r="Z62" s="149" t="str">
        <f t="array" ref="Z62">IF(OR(Y62="",AB62=""),"",Y62*AB62)</f>
        <v/>
      </c>
      <c r="AA62" s="160" t="str">
        <f t="array" ref="AA62">IF(OR(R62=0,V62=0),"",R62/V62)</f>
        <v/>
      </c>
      <c r="AB62" s="30"/>
      <c r="AC62" s="30">
        <f t="array" ref="AC62">IF(OR(AB62="",AA62=""),0,AB62-AA62)</f>
        <v>0</v>
      </c>
      <c r="AD62" s="78">
        <f t="array" ref="AD62">IF(OR(AC62=0,V62=0),0,AC62*V62)</f>
        <v>0</v>
      </c>
    </row>
    <row r="63" spans="2:30" hidden="1" x14ac:dyDescent="0.3">
      <c r="B63" s="28" t="str">
        <f t="shared" si="0"/>
        <v>X</v>
      </c>
      <c r="C63" s="77"/>
      <c r="D63" s="29" t="str">
        <f t="array" ref="D63">IF(C63="","",VLOOKUP(C63,RH!$I$5:$K$13,2,FALSE))</f>
        <v/>
      </c>
      <c r="E63" s="29" t="str">
        <f t="array" ref="E63">IF(C63="","",VLOOKUP(C63,RH!$I$5:$K$13,3,FALSE))</f>
        <v/>
      </c>
      <c r="F63" s="29" t="str">
        <f t="array" ref="F63">IF(D63="","",D63&amp;" "&amp;E63)</f>
        <v/>
      </c>
      <c r="G63" s="29" t="str">
        <f t="array" ref="G63">IF(C63="","",VLOOKUP(C63,RH!$I$5:$Y$13,17,FALSE))</f>
        <v/>
      </c>
      <c r="H63" s="30" t="str">
        <f t="array" ref="H63">IF(C63="","",SUMIFS(Tableau1[Total],Tableau1[Matricule],'Récap mensuel'!C63,Tableau1[Date],'Récap mensuel'!$I$5))</f>
        <v/>
      </c>
      <c r="I63" s="29"/>
      <c r="J63" s="29"/>
      <c r="K63" s="29" t="str">
        <f t="array" ref="K63">IF(C63="","",SUMIFS(Tableau4[Montant],Tableau4[colonne5],'Récap mensuel'!C63,Tableau4[Colonne4],'Récap mensuel'!$I$5))</f>
        <v/>
      </c>
      <c r="L63" s="30">
        <f t="array" ref="L63">SUMIFS(Tableau3[Montant],Tableau3[Nom, prénom],'Récap mensuel'!F63,Tableau3[Date],'Récap mensuel'!$I$5)</f>
        <v>0</v>
      </c>
      <c r="M63" s="29"/>
      <c r="N63" s="29"/>
      <c r="O63" s="29"/>
      <c r="P63" s="29"/>
      <c r="Q63" s="163"/>
      <c r="R63" s="74">
        <f t="array" ref="R63">SUM(H63:Q63)</f>
        <v>0</v>
      </c>
      <c r="S63" s="150"/>
      <c r="T63" s="30">
        <f t="array" ref="T63">(S63-R63)</f>
        <v>0</v>
      </c>
      <c r="U63" s="154" t="str">
        <f t="array" ref="U63">IF(S63="","",T63/S63)</f>
        <v/>
      </c>
      <c r="V63" s="148" t="str">
        <f t="array" ref="V63">IF(C63="","",IF(W63="Forfaitaire",SUMIFS(RH!$U$5:$U$13,RH!$I$5:$I$13,'Récap mensuel'!C63,RH!$Z$5:$Z$13,'Récap mensuel'!$I$5),SUMIFS(RH!$S$5:$S$13,RH!$I$5:$I$13,'Récap mensuel'!C63,RH!$Z$5:$Z$13,'Récap mensuel'!$I$5)))</f>
        <v/>
      </c>
      <c r="W63" s="29" t="str">
        <f t="array" ref="W63">'Récap général'!W63</f>
        <v/>
      </c>
      <c r="X63" s="150"/>
      <c r="Y63" s="30" t="str">
        <f t="array" ref="Y63">IF(OR(X63="",V63=""),"",X63-V63)</f>
        <v/>
      </c>
      <c r="Z63" s="149" t="str">
        <f t="array" ref="Z63">IF(OR(Y63="",AB63=""),"",Y63*AB63)</f>
        <v/>
      </c>
      <c r="AA63" s="160" t="str">
        <f t="array" ref="AA63">IF(OR(R63=0,V63=0),"",R63/V63)</f>
        <v/>
      </c>
      <c r="AB63" s="30"/>
      <c r="AC63" s="30">
        <f t="array" ref="AC63">IF(OR(AB63="",AA63=""),0,AB63-AA63)</f>
        <v>0</v>
      </c>
      <c r="AD63" s="78">
        <f t="array" ref="AD63">IF(OR(AC63=0,V63=0),0,AC63*V63)</f>
        <v>0</v>
      </c>
    </row>
    <row r="64" spans="2:30" hidden="1" x14ac:dyDescent="0.3">
      <c r="B64" s="28" t="str">
        <f t="shared" si="0"/>
        <v>X</v>
      </c>
      <c r="C64" s="77"/>
      <c r="D64" s="29" t="str">
        <f t="array" ref="D64">IF(C64="","",VLOOKUP(C64,RH!$I$5:$K$13,2,FALSE))</f>
        <v/>
      </c>
      <c r="E64" s="29" t="str">
        <f t="array" ref="E64">IF(C64="","",VLOOKUP(C64,RH!$I$5:$K$13,3,FALSE))</f>
        <v/>
      </c>
      <c r="F64" s="29" t="str">
        <f t="array" ref="F64">IF(D64="","",D64&amp;" "&amp;E64)</f>
        <v/>
      </c>
      <c r="G64" s="29" t="str">
        <f t="array" ref="G64">IF(C64="","",VLOOKUP(C64,RH!$I$5:$Y$13,17,FALSE))</f>
        <v/>
      </c>
      <c r="H64" s="30" t="str">
        <f t="array" ref="H64">IF(C64="","",SUMIFS(Tableau1[Total],Tableau1[Matricule],'Récap mensuel'!C64,Tableau1[Date],'Récap mensuel'!$I$5))</f>
        <v/>
      </c>
      <c r="I64" s="29"/>
      <c r="J64" s="29"/>
      <c r="K64" s="29" t="str">
        <f t="array" ref="K64">IF(C64="","",SUMIFS(Tableau4[Montant],Tableau4[colonne5],'Récap mensuel'!C64,Tableau4[Colonne4],'Récap mensuel'!$I$5))</f>
        <v/>
      </c>
      <c r="L64" s="30">
        <f t="array" ref="L64">SUMIFS(Tableau3[Montant],Tableau3[Nom, prénom],'Récap mensuel'!F64,Tableau3[Date],'Récap mensuel'!$I$5)</f>
        <v>0</v>
      </c>
      <c r="M64" s="29"/>
      <c r="N64" s="29"/>
      <c r="O64" s="29"/>
      <c r="P64" s="29"/>
      <c r="Q64" s="163"/>
      <c r="R64" s="74">
        <f t="array" ref="R64">SUM(H64:Q64)</f>
        <v>0</v>
      </c>
      <c r="S64" s="150"/>
      <c r="T64" s="30">
        <f t="array" ref="T64">(S64-R64)</f>
        <v>0</v>
      </c>
      <c r="U64" s="154" t="str">
        <f t="array" ref="U64">IF(S64="","",T64/S64)</f>
        <v/>
      </c>
      <c r="V64" s="148" t="str">
        <f t="array" ref="V64">IF(C64="","",IF(W64="Forfaitaire",SUMIFS(RH!$U$5:$U$13,RH!$I$5:$I$13,'Récap mensuel'!C64,RH!$Z$5:$Z$13,'Récap mensuel'!$I$5),SUMIFS(RH!$S$5:$S$13,RH!$I$5:$I$13,'Récap mensuel'!C64,RH!$Z$5:$Z$13,'Récap mensuel'!$I$5)))</f>
        <v/>
      </c>
      <c r="W64" s="29" t="str">
        <f t="array" ref="W64">'Récap général'!W64</f>
        <v/>
      </c>
      <c r="X64" s="150"/>
      <c r="Y64" s="30" t="str">
        <f t="array" ref="Y64">IF(OR(X64="",V64=""),"",X64-V64)</f>
        <v/>
      </c>
      <c r="Z64" s="149" t="str">
        <f t="array" ref="Z64">IF(OR(Y64="",AB64=""),"",Y64*AB64)</f>
        <v/>
      </c>
      <c r="AA64" s="160" t="str">
        <f t="array" ref="AA64">IF(OR(R64=0,V64=0),"",R64/V64)</f>
        <v/>
      </c>
      <c r="AB64" s="30"/>
      <c r="AC64" s="30">
        <f t="array" ref="AC64">IF(OR(AB64="",AA64=""),0,AB64-AA64)</f>
        <v>0</v>
      </c>
      <c r="AD64" s="78">
        <f t="array" ref="AD64">IF(OR(AC64=0,V64=0),0,AC64*V64)</f>
        <v>0</v>
      </c>
    </row>
    <row r="65" spans="2:30" hidden="1" x14ac:dyDescent="0.3">
      <c r="B65" s="28" t="str">
        <f t="shared" si="0"/>
        <v>X</v>
      </c>
      <c r="C65" s="77"/>
      <c r="D65" s="29" t="str">
        <f t="array" ref="D65">IF(C65="","",VLOOKUP(C65,RH!$I$5:$K$13,2,FALSE))</f>
        <v/>
      </c>
      <c r="E65" s="29" t="str">
        <f t="array" ref="E65">IF(C65="","",VLOOKUP(C65,RH!$I$5:$K$13,3,FALSE))</f>
        <v/>
      </c>
      <c r="F65" s="29" t="str">
        <f t="array" ref="F65">IF(D65="","",D65&amp;" "&amp;E65)</f>
        <v/>
      </c>
      <c r="G65" s="29" t="str">
        <f t="array" ref="G65">IF(C65="","",VLOOKUP(C65,RH!$I$5:$Y$13,17,FALSE))</f>
        <v/>
      </c>
      <c r="H65" s="30" t="str">
        <f t="array" ref="H65">IF(C65="","",SUMIFS(Tableau1[Total],Tableau1[Matricule],'Récap mensuel'!C65,Tableau1[Date],'Récap mensuel'!$I$5))</f>
        <v/>
      </c>
      <c r="I65" s="29"/>
      <c r="J65" s="29"/>
      <c r="K65" s="29" t="str">
        <f t="array" ref="K65">IF(C65="","",SUMIFS(Tableau4[Montant],Tableau4[colonne5],'Récap mensuel'!C65,Tableau4[Colonne4],'Récap mensuel'!$I$5))</f>
        <v/>
      </c>
      <c r="L65" s="30">
        <f t="array" ref="L65">SUMIFS(Tableau3[Montant],Tableau3[Nom, prénom],'Récap mensuel'!F65,Tableau3[Date],'Récap mensuel'!$I$5)</f>
        <v>0</v>
      </c>
      <c r="M65" s="29"/>
      <c r="N65" s="29"/>
      <c r="O65" s="29"/>
      <c r="P65" s="29"/>
      <c r="Q65" s="163"/>
      <c r="R65" s="74">
        <f t="array" ref="R65">SUM(H65:Q65)</f>
        <v>0</v>
      </c>
      <c r="S65" s="150"/>
      <c r="T65" s="30">
        <f t="array" ref="T65">(S65-R65)</f>
        <v>0</v>
      </c>
      <c r="U65" s="154" t="str">
        <f t="array" ref="U65">IF(S65="","",T65/S65)</f>
        <v/>
      </c>
      <c r="V65" s="148" t="str">
        <f t="array" ref="V65">IF(C65="","",IF(W65="Forfaitaire",SUMIFS(RH!$U$5:$U$13,RH!$I$5:$I$13,'Récap mensuel'!C65,RH!$Z$5:$Z$13,'Récap mensuel'!$I$5),SUMIFS(RH!$S$5:$S$13,RH!$I$5:$I$13,'Récap mensuel'!C65,RH!$Z$5:$Z$13,'Récap mensuel'!$I$5)))</f>
        <v/>
      </c>
      <c r="W65" s="29" t="str">
        <f t="array" ref="W65">'Récap général'!W65</f>
        <v/>
      </c>
      <c r="X65" s="150"/>
      <c r="Y65" s="30" t="str">
        <f t="array" ref="Y65">IF(OR(X65="",V65=""),"",X65-V65)</f>
        <v/>
      </c>
      <c r="Z65" s="149" t="str">
        <f t="array" ref="Z65">IF(OR(Y65="",AB65=""),"",Y65*AB65)</f>
        <v/>
      </c>
      <c r="AA65" s="160" t="str">
        <f t="array" ref="AA65">IF(OR(R65=0,V65=0),"",R65/V65)</f>
        <v/>
      </c>
      <c r="AB65" s="30"/>
      <c r="AC65" s="30">
        <f t="array" ref="AC65">IF(OR(AB65="",AA65=""),0,AB65-AA65)</f>
        <v>0</v>
      </c>
      <c r="AD65" s="78">
        <f t="array" ref="AD65">IF(OR(AC65=0,V65=0),0,AC65*V65)</f>
        <v>0</v>
      </c>
    </row>
    <row r="66" spans="2:30" hidden="1" x14ac:dyDescent="0.3">
      <c r="B66" s="28" t="str">
        <f t="shared" si="0"/>
        <v>X</v>
      </c>
      <c r="C66" s="77"/>
      <c r="D66" s="29" t="str">
        <f t="array" ref="D66">IF(C66="","",VLOOKUP(C66,RH!$I$5:$K$13,2,FALSE))</f>
        <v/>
      </c>
      <c r="E66" s="29" t="str">
        <f t="array" ref="E66">IF(C66="","",VLOOKUP(C66,RH!$I$5:$K$13,3,FALSE))</f>
        <v/>
      </c>
      <c r="F66" s="29" t="str">
        <f t="array" ref="F66">IF(D66="","",D66&amp;" "&amp;E66)</f>
        <v/>
      </c>
      <c r="G66" s="29" t="str">
        <f t="array" ref="G66">IF(C66="","",VLOOKUP(C66,RH!$I$5:$Y$13,17,FALSE))</f>
        <v/>
      </c>
      <c r="H66" s="30" t="str">
        <f t="array" ref="H66">IF(C66="","",SUMIFS(Tableau1[Total],Tableau1[Matricule],'Récap mensuel'!C66,Tableau1[Date],'Récap mensuel'!$I$5))</f>
        <v/>
      </c>
      <c r="I66" s="29"/>
      <c r="J66" s="29"/>
      <c r="K66" s="29" t="str">
        <f t="array" ref="K66">IF(C66="","",SUMIFS(Tableau4[Montant],Tableau4[colonne5],'Récap mensuel'!C66,Tableau4[Colonne4],'Récap mensuel'!$I$5))</f>
        <v/>
      </c>
      <c r="L66" s="30">
        <f t="array" ref="L66">SUMIFS(Tableau3[Montant],Tableau3[Nom, prénom],'Récap mensuel'!F66,Tableau3[Date],'Récap mensuel'!$I$5)</f>
        <v>0</v>
      </c>
      <c r="M66" s="29"/>
      <c r="N66" s="29"/>
      <c r="O66" s="29"/>
      <c r="P66" s="29"/>
      <c r="Q66" s="163"/>
      <c r="R66" s="74">
        <f t="array" ref="R66">SUM(H66:Q66)</f>
        <v>0</v>
      </c>
      <c r="S66" s="150"/>
      <c r="T66" s="30">
        <f t="array" ref="T66">(S66-R66)</f>
        <v>0</v>
      </c>
      <c r="U66" s="154" t="str">
        <f t="array" ref="U66">IF(S66="","",T66/S66)</f>
        <v/>
      </c>
      <c r="V66" s="148" t="str">
        <f t="array" ref="V66">IF(C66="","",IF(W66="Forfaitaire",SUMIFS(RH!$U$5:$U$13,RH!$I$5:$I$13,'Récap mensuel'!C66,RH!$Z$5:$Z$13,'Récap mensuel'!$I$5),SUMIFS(RH!$S$5:$S$13,RH!$I$5:$I$13,'Récap mensuel'!C66,RH!$Z$5:$Z$13,'Récap mensuel'!$I$5)))</f>
        <v/>
      </c>
      <c r="W66" s="29" t="str">
        <f t="array" ref="W66">'Récap général'!W66</f>
        <v/>
      </c>
      <c r="X66" s="150"/>
      <c r="Y66" s="30" t="str">
        <f t="array" ref="Y66">IF(OR(X66="",V66=""),"",X66-V66)</f>
        <v/>
      </c>
      <c r="Z66" s="149" t="str">
        <f t="array" ref="Z66">IF(OR(Y66="",AB66=""),"",Y66*AB66)</f>
        <v/>
      </c>
      <c r="AA66" s="160" t="str">
        <f t="array" ref="AA66">IF(OR(R66=0,V66=0),"",R66/V66)</f>
        <v/>
      </c>
      <c r="AB66" s="30"/>
      <c r="AC66" s="30">
        <f t="array" ref="AC66">IF(OR(AB66="",AA66=""),0,AB66-AA66)</f>
        <v>0</v>
      </c>
      <c r="AD66" s="78">
        <f t="array" ref="AD66">IF(OR(AC66=0,V66=0),0,AC66*V66)</f>
        <v>0</v>
      </c>
    </row>
    <row r="67" spans="2:30" hidden="1" x14ac:dyDescent="0.3">
      <c r="B67" s="28" t="str">
        <f t="shared" si="0"/>
        <v>X</v>
      </c>
      <c r="C67" s="77"/>
      <c r="D67" s="29" t="str">
        <f t="array" ref="D67">IF(C67="","",VLOOKUP(C67,RH!$I$5:$K$13,2,FALSE))</f>
        <v/>
      </c>
      <c r="E67" s="29" t="str">
        <f t="array" ref="E67">IF(C67="","",VLOOKUP(C67,RH!$I$5:$K$13,3,FALSE))</f>
        <v/>
      </c>
      <c r="F67" s="29" t="str">
        <f t="array" ref="F67">IF(D67="","",D67&amp;" "&amp;E67)</f>
        <v/>
      </c>
      <c r="G67" s="29" t="str">
        <f t="array" ref="G67">IF(C67="","",VLOOKUP(C67,RH!$I$5:$Y$13,17,FALSE))</f>
        <v/>
      </c>
      <c r="H67" s="30" t="str">
        <f t="array" ref="H67">IF(C67="","",SUMIFS(Tableau1[Total],Tableau1[Matricule],'Récap mensuel'!C67,Tableau1[Date],'Récap mensuel'!$I$5))</f>
        <v/>
      </c>
      <c r="I67" s="29"/>
      <c r="J67" s="29"/>
      <c r="K67" s="29" t="str">
        <f t="array" ref="K67">IF(C67="","",SUMIFS(Tableau4[Montant],Tableau4[colonne5],'Récap mensuel'!C67,Tableau4[Colonne4],'Récap mensuel'!$I$5))</f>
        <v/>
      </c>
      <c r="L67" s="30">
        <f t="array" ref="L67">SUMIFS(Tableau3[Montant],Tableau3[Nom, prénom],'Récap mensuel'!F67,Tableau3[Date],'Récap mensuel'!$I$5)</f>
        <v>0</v>
      </c>
      <c r="M67" s="29"/>
      <c r="N67" s="29"/>
      <c r="O67" s="29"/>
      <c r="P67" s="29"/>
      <c r="Q67" s="163"/>
      <c r="R67" s="74">
        <f t="array" ref="R67">SUM(H67:Q67)</f>
        <v>0</v>
      </c>
      <c r="S67" s="150"/>
      <c r="T67" s="30">
        <f t="array" ref="T67">(S67-R67)</f>
        <v>0</v>
      </c>
      <c r="U67" s="154" t="str">
        <f t="array" ref="U67">IF(S67="","",T67/S67)</f>
        <v/>
      </c>
      <c r="V67" s="148" t="str">
        <f t="array" ref="V67">IF(C67="","",IF(W67="Forfaitaire",SUMIFS(RH!$U$5:$U$13,RH!$I$5:$I$13,'Récap mensuel'!C67,RH!$Z$5:$Z$13,'Récap mensuel'!$I$5),SUMIFS(RH!$S$5:$S$13,RH!$I$5:$I$13,'Récap mensuel'!C67,RH!$Z$5:$Z$13,'Récap mensuel'!$I$5)))</f>
        <v/>
      </c>
      <c r="W67" s="29" t="str">
        <f t="array" ref="W67">'Récap général'!W67</f>
        <v/>
      </c>
      <c r="X67" s="150"/>
      <c r="Y67" s="30" t="str">
        <f t="array" ref="Y67">IF(OR(X67="",V67=""),"",X67-V67)</f>
        <v/>
      </c>
      <c r="Z67" s="149" t="str">
        <f t="array" ref="Z67">IF(OR(Y67="",AB67=""),"",Y67*AB67)</f>
        <v/>
      </c>
      <c r="AA67" s="160" t="str">
        <f t="array" ref="AA67">IF(OR(R67=0,V67=0),"",R67/V67)</f>
        <v/>
      </c>
      <c r="AB67" s="30"/>
      <c r="AC67" s="30">
        <f t="array" ref="AC67">IF(OR(AB67="",AA67=""),0,AB67-AA67)</f>
        <v>0</v>
      </c>
      <c r="AD67" s="78">
        <f t="array" ref="AD67">IF(OR(AC67=0,V67=0),0,AC67*V67)</f>
        <v>0</v>
      </c>
    </row>
    <row r="68" spans="2:30" hidden="1" x14ac:dyDescent="0.3">
      <c r="B68" s="28" t="str">
        <f t="shared" si="0"/>
        <v>X</v>
      </c>
      <c r="C68" s="77"/>
      <c r="D68" s="29" t="str">
        <f t="array" ref="D68">IF(C68="","",VLOOKUP(C68,RH!$I$5:$K$13,2,FALSE))</f>
        <v/>
      </c>
      <c r="E68" s="29" t="str">
        <f t="array" ref="E68">IF(C68="","",VLOOKUP(C68,RH!$I$5:$K$13,3,FALSE))</f>
        <v/>
      </c>
      <c r="F68" s="29" t="str">
        <f t="array" ref="F68">IF(D68="","",D68&amp;" "&amp;E68)</f>
        <v/>
      </c>
      <c r="G68" s="29" t="str">
        <f t="array" ref="G68">IF(C68="","",VLOOKUP(C68,RH!$I$5:$Y$13,17,FALSE))</f>
        <v/>
      </c>
      <c r="H68" s="30" t="str">
        <f t="array" ref="H68">IF(C68="","",SUMIFS(Tableau1[Total],Tableau1[Matricule],'Récap mensuel'!C68,Tableau1[Date],'Récap mensuel'!$I$5))</f>
        <v/>
      </c>
      <c r="I68" s="29"/>
      <c r="J68" s="29"/>
      <c r="K68" s="29" t="str">
        <f t="array" ref="K68">IF(C68="","",SUMIFS(Tableau4[Montant],Tableau4[colonne5],'Récap mensuel'!C68,Tableau4[Colonne4],'Récap mensuel'!$I$5))</f>
        <v/>
      </c>
      <c r="L68" s="30">
        <f t="array" ref="L68">SUMIFS(Tableau3[Montant],Tableau3[Nom, prénom],'Récap mensuel'!F68,Tableau3[Date],'Récap mensuel'!$I$5)</f>
        <v>0</v>
      </c>
      <c r="M68" s="29"/>
      <c r="N68" s="29"/>
      <c r="O68" s="29"/>
      <c r="P68" s="29"/>
      <c r="Q68" s="163"/>
      <c r="R68" s="74">
        <f t="array" ref="R68">SUM(H68:Q68)</f>
        <v>0</v>
      </c>
      <c r="S68" s="150"/>
      <c r="T68" s="30">
        <f t="array" ref="T68">(S68-R68)</f>
        <v>0</v>
      </c>
      <c r="U68" s="154" t="str">
        <f t="array" ref="U68">IF(S68="","",T68/S68)</f>
        <v/>
      </c>
      <c r="V68" s="148" t="str">
        <f t="array" ref="V68">IF(C68="","",IF(W68="Forfaitaire",SUMIFS(RH!$U$5:$U$13,RH!$I$5:$I$13,'Récap mensuel'!C68,RH!$Z$5:$Z$13,'Récap mensuel'!$I$5),SUMIFS(RH!$S$5:$S$13,RH!$I$5:$I$13,'Récap mensuel'!C68,RH!$Z$5:$Z$13,'Récap mensuel'!$I$5)))</f>
        <v/>
      </c>
      <c r="W68" s="29" t="str">
        <f t="array" ref="W68">'Récap général'!W68</f>
        <v/>
      </c>
      <c r="X68" s="150"/>
      <c r="Y68" s="30" t="str">
        <f t="array" ref="Y68">IF(OR(X68="",V68=""),"",X68-V68)</f>
        <v/>
      </c>
      <c r="Z68" s="149" t="str">
        <f t="array" ref="Z68">IF(OR(Y68="",AB68=""),"",Y68*AB68)</f>
        <v/>
      </c>
      <c r="AA68" s="160" t="str">
        <f t="array" ref="AA68">IF(OR(R68=0,V68=0),"",R68/V68)</f>
        <v/>
      </c>
      <c r="AB68" s="30"/>
      <c r="AC68" s="30">
        <f t="array" ref="AC68">IF(OR(AB68="",AA68=""),0,AB68-AA68)</f>
        <v>0</v>
      </c>
      <c r="AD68" s="78">
        <f t="array" ref="AD68">IF(OR(AC68=0,V68=0),0,AC68*V68)</f>
        <v>0</v>
      </c>
    </row>
    <row r="69" spans="2:30" hidden="1" x14ac:dyDescent="0.3">
      <c r="B69" s="28" t="str">
        <f t="shared" si="0"/>
        <v>X</v>
      </c>
      <c r="C69" s="77"/>
      <c r="D69" s="29" t="str">
        <f t="array" ref="D69">IF(C69="","",VLOOKUP(C69,RH!$I$5:$K$13,2,FALSE))</f>
        <v/>
      </c>
      <c r="E69" s="29" t="str">
        <f t="array" ref="E69">IF(C69="","",VLOOKUP(C69,RH!$I$5:$K$13,3,FALSE))</f>
        <v/>
      </c>
      <c r="F69" s="29" t="str">
        <f t="array" ref="F69">IF(D69="","",D69&amp;" "&amp;E69)</f>
        <v/>
      </c>
      <c r="G69" s="29" t="str">
        <f t="array" ref="G69">IF(C69="","",VLOOKUP(C69,RH!$I$5:$Y$13,17,FALSE))</f>
        <v/>
      </c>
      <c r="H69" s="30" t="str">
        <f t="array" ref="H69">IF(C69="","",SUMIFS(Tableau1[Total],Tableau1[Matricule],'Récap mensuel'!C69,Tableau1[Date],'Récap mensuel'!$I$5))</f>
        <v/>
      </c>
      <c r="I69" s="29"/>
      <c r="J69" s="29"/>
      <c r="K69" s="29" t="str">
        <f t="array" ref="K69">IF(C69="","",SUMIFS(Tableau4[Montant],Tableau4[colonne5],'Récap mensuel'!C69,Tableau4[Colonne4],'Récap mensuel'!$I$5))</f>
        <v/>
      </c>
      <c r="L69" s="30">
        <f t="array" ref="L69">SUMIFS(Tableau3[Montant],Tableau3[Nom, prénom],'Récap mensuel'!F69,Tableau3[Date],'Récap mensuel'!$I$5)</f>
        <v>0</v>
      </c>
      <c r="M69" s="29"/>
      <c r="N69" s="29"/>
      <c r="O69" s="29"/>
      <c r="P69" s="29"/>
      <c r="Q69" s="163"/>
      <c r="R69" s="74">
        <f t="array" ref="R69">SUM(H69:Q69)</f>
        <v>0</v>
      </c>
      <c r="S69" s="150"/>
      <c r="T69" s="30">
        <f t="array" ref="T69">(S69-R69)</f>
        <v>0</v>
      </c>
      <c r="U69" s="154" t="str">
        <f t="array" ref="U69">IF(S69="","",T69/S69)</f>
        <v/>
      </c>
      <c r="V69" s="148" t="str">
        <f t="array" ref="V69">IF(C69="","",IF(W69="Forfaitaire",SUMIFS(RH!$U$5:$U$13,RH!$I$5:$I$13,'Récap mensuel'!C69,RH!$Z$5:$Z$13,'Récap mensuel'!$I$5),SUMIFS(RH!$S$5:$S$13,RH!$I$5:$I$13,'Récap mensuel'!C69,RH!$Z$5:$Z$13,'Récap mensuel'!$I$5)))</f>
        <v/>
      </c>
      <c r="W69" s="29" t="str">
        <f t="array" ref="W69">'Récap général'!W69</f>
        <v/>
      </c>
      <c r="X69" s="150"/>
      <c r="Y69" s="30" t="str">
        <f t="array" ref="Y69">IF(OR(X69="",V69=""),"",X69-V69)</f>
        <v/>
      </c>
      <c r="Z69" s="149" t="str">
        <f t="array" ref="Z69">IF(OR(Y69="",AB69=""),"",Y69*AB69)</f>
        <v/>
      </c>
      <c r="AA69" s="160" t="str">
        <f t="array" ref="AA69">IF(OR(R69=0,V69=0),"",R69/V69)</f>
        <v/>
      </c>
      <c r="AB69" s="30"/>
      <c r="AC69" s="30">
        <f t="array" ref="AC69">IF(OR(AB69="",AA69=""),0,AB69-AA69)</f>
        <v>0</v>
      </c>
      <c r="AD69" s="78">
        <f t="array" ref="AD69">IF(OR(AC69=0,V69=0),0,AC69*V69)</f>
        <v>0</v>
      </c>
    </row>
    <row r="70" spans="2:30" hidden="1" x14ac:dyDescent="0.3">
      <c r="B70" s="28" t="str">
        <f t="shared" si="0"/>
        <v>X</v>
      </c>
      <c r="C70" s="77"/>
      <c r="D70" s="29" t="str">
        <f t="array" ref="D70">IF(C70="","",VLOOKUP(C70,RH!$I$5:$K$13,2,FALSE))</f>
        <v/>
      </c>
      <c r="E70" s="29" t="str">
        <f t="array" ref="E70">IF(C70="","",VLOOKUP(C70,RH!$I$5:$K$13,3,FALSE))</f>
        <v/>
      </c>
      <c r="F70" s="29" t="str">
        <f t="array" ref="F70">IF(D70="","",D70&amp;" "&amp;E70)</f>
        <v/>
      </c>
      <c r="G70" s="29" t="str">
        <f t="array" ref="G70">IF(C70="","",VLOOKUP(C70,RH!$I$5:$Y$13,17,FALSE))</f>
        <v/>
      </c>
      <c r="H70" s="30" t="str">
        <f t="array" ref="H70">IF(C70="","",SUMIFS(Tableau1[Total],Tableau1[Matricule],'Récap mensuel'!C70,Tableau1[Date],'Récap mensuel'!$I$5))</f>
        <v/>
      </c>
      <c r="I70" s="29"/>
      <c r="J70" s="29"/>
      <c r="K70" s="29" t="str">
        <f t="array" ref="K70">IF(C70="","",SUMIFS(Tableau4[Montant],Tableau4[colonne5],'Récap mensuel'!C70,Tableau4[Colonne4],'Récap mensuel'!$I$5))</f>
        <v/>
      </c>
      <c r="L70" s="30">
        <f t="array" ref="L70">SUMIFS(Tableau3[Montant],Tableau3[Nom, prénom],'Récap mensuel'!F70,Tableau3[Date],'Récap mensuel'!$I$5)</f>
        <v>0</v>
      </c>
      <c r="M70" s="29"/>
      <c r="N70" s="29"/>
      <c r="O70" s="29"/>
      <c r="P70" s="29"/>
      <c r="Q70" s="163"/>
      <c r="R70" s="74">
        <f t="array" ref="R70">SUM(H70:Q70)</f>
        <v>0</v>
      </c>
      <c r="S70" s="150"/>
      <c r="T70" s="30">
        <f t="array" ref="T70">(S70-R70)</f>
        <v>0</v>
      </c>
      <c r="U70" s="154" t="str">
        <f t="array" ref="U70">IF(S70="","",T70/S70)</f>
        <v/>
      </c>
      <c r="V70" s="148" t="str">
        <f t="array" ref="V70">IF(C70="","",IF(W70="Forfaitaire",SUMIFS(RH!$U$5:$U$13,RH!$I$5:$I$13,'Récap mensuel'!C70,RH!$Z$5:$Z$13,'Récap mensuel'!$I$5),SUMIFS(RH!$S$5:$S$13,RH!$I$5:$I$13,'Récap mensuel'!C70,RH!$Z$5:$Z$13,'Récap mensuel'!$I$5)))</f>
        <v/>
      </c>
      <c r="W70" s="29" t="str">
        <f t="array" ref="W70">'Récap général'!W70</f>
        <v/>
      </c>
      <c r="X70" s="150"/>
      <c r="Y70" s="30" t="str">
        <f t="array" ref="Y70">IF(OR(X70="",V70=""),"",X70-V70)</f>
        <v/>
      </c>
      <c r="Z70" s="149" t="str">
        <f t="array" ref="Z70">IF(OR(Y70="",AB70=""),"",Y70*AB70)</f>
        <v/>
      </c>
      <c r="AA70" s="160" t="str">
        <f t="array" ref="AA70">IF(OR(R70=0,V70=0),"",R70/V70)</f>
        <v/>
      </c>
      <c r="AB70" s="30"/>
      <c r="AC70" s="30">
        <f t="array" ref="AC70">IF(OR(AB70="",AA70=""),0,AB70-AA70)</f>
        <v>0</v>
      </c>
      <c r="AD70" s="78">
        <f t="array" ref="AD70">IF(OR(AC70=0,V70=0),0,AC70*V70)</f>
        <v>0</v>
      </c>
    </row>
    <row r="71" spans="2:30" hidden="1" x14ac:dyDescent="0.3">
      <c r="B71" s="28" t="str">
        <f t="shared" si="0"/>
        <v>X</v>
      </c>
      <c r="C71" s="77"/>
      <c r="D71" s="29" t="str">
        <f t="array" ref="D71">IF(C71="","",VLOOKUP(C71,RH!$I$5:$K$13,2,FALSE))</f>
        <v/>
      </c>
      <c r="E71" s="29" t="str">
        <f t="array" ref="E71">IF(C71="","",VLOOKUP(C71,RH!$I$5:$K$13,3,FALSE))</f>
        <v/>
      </c>
      <c r="F71" s="29" t="str">
        <f t="array" ref="F71">IF(D71="","",D71&amp;" "&amp;E71)</f>
        <v/>
      </c>
      <c r="G71" s="29" t="str">
        <f t="array" ref="G71">IF(C71="","",VLOOKUP(C71,RH!$I$5:$Y$13,17,FALSE))</f>
        <v/>
      </c>
      <c r="H71" s="30" t="str">
        <f t="array" ref="H71">IF(C71="","",SUMIFS(Tableau1[Total],Tableau1[Matricule],'Récap mensuel'!C71,Tableau1[Date],'Récap mensuel'!$I$5))</f>
        <v/>
      </c>
      <c r="I71" s="29"/>
      <c r="J71" s="29"/>
      <c r="K71" s="29" t="str">
        <f t="array" ref="K71">IF(C71="","",SUMIFS(Tableau4[Montant],Tableau4[colonne5],'Récap mensuel'!C71,Tableau4[Colonne4],'Récap mensuel'!$I$5))</f>
        <v/>
      </c>
      <c r="L71" s="30">
        <f t="array" ref="L71">SUMIFS(Tableau3[Montant],Tableau3[Nom, prénom],'Récap mensuel'!F71,Tableau3[Date],'Récap mensuel'!$I$5)</f>
        <v>0</v>
      </c>
      <c r="M71" s="29"/>
      <c r="N71" s="29"/>
      <c r="O71" s="29"/>
      <c r="P71" s="29"/>
      <c r="Q71" s="163"/>
      <c r="R71" s="74">
        <f t="array" ref="R71">SUM(H71:Q71)</f>
        <v>0</v>
      </c>
      <c r="S71" s="150"/>
      <c r="T71" s="30">
        <f t="array" ref="T71">(S71-R71)</f>
        <v>0</v>
      </c>
      <c r="U71" s="154" t="str">
        <f t="array" ref="U71">IF(S71="","",T71/S71)</f>
        <v/>
      </c>
      <c r="V71" s="148" t="str">
        <f t="array" ref="V71">IF(C71="","",IF(W71="Forfaitaire",SUMIFS(RH!$U$5:$U$13,RH!$I$5:$I$13,'Récap mensuel'!C71,RH!$Z$5:$Z$13,'Récap mensuel'!$I$5),SUMIFS(RH!$S$5:$S$13,RH!$I$5:$I$13,'Récap mensuel'!C71,RH!$Z$5:$Z$13,'Récap mensuel'!$I$5)))</f>
        <v/>
      </c>
      <c r="W71" s="29" t="str">
        <f t="array" ref="W71">'Récap général'!W71</f>
        <v/>
      </c>
      <c r="X71" s="150"/>
      <c r="Y71" s="30" t="str">
        <f t="array" ref="Y71">IF(OR(X71="",V71=""),"",X71-V71)</f>
        <v/>
      </c>
      <c r="Z71" s="149" t="str">
        <f t="array" ref="Z71">IF(OR(Y71="",AB71=""),"",Y71*AB71)</f>
        <v/>
      </c>
      <c r="AA71" s="160" t="str">
        <f t="array" ref="AA71">IF(OR(R71=0,V71=0),"",R71/V71)</f>
        <v/>
      </c>
      <c r="AB71" s="30"/>
      <c r="AC71" s="30">
        <f t="array" ref="AC71">IF(OR(AB71="",AA71=""),0,AB71-AA71)</f>
        <v>0</v>
      </c>
      <c r="AD71" s="78">
        <f t="array" ref="AD71">IF(OR(AC71=0,V71=0),0,AC71*V71)</f>
        <v>0</v>
      </c>
    </row>
    <row r="72" spans="2:30" hidden="1" x14ac:dyDescent="0.3">
      <c r="B72" s="28" t="str">
        <f t="shared" si="0"/>
        <v>X</v>
      </c>
      <c r="C72" s="77"/>
      <c r="D72" s="29" t="str">
        <f t="array" ref="D72">IF(C72="","",VLOOKUP(C72,RH!$I$5:$K$13,2,FALSE))</f>
        <v/>
      </c>
      <c r="E72" s="29" t="str">
        <f t="array" ref="E72">IF(C72="","",VLOOKUP(C72,RH!$I$5:$K$13,3,FALSE))</f>
        <v/>
      </c>
      <c r="F72" s="29" t="str">
        <f t="array" ref="F72">IF(D72="","",D72&amp;" "&amp;E72)</f>
        <v/>
      </c>
      <c r="G72" s="29" t="str">
        <f t="array" ref="G72">IF(C72="","",VLOOKUP(C72,RH!$I$5:$Y$13,17,FALSE))</f>
        <v/>
      </c>
      <c r="H72" s="30" t="str">
        <f t="array" ref="H72">IF(C72="","",SUMIFS(Tableau1[Total],Tableau1[Matricule],'Récap mensuel'!C72,Tableau1[Date],'Récap mensuel'!$I$5))</f>
        <v/>
      </c>
      <c r="I72" s="29"/>
      <c r="J72" s="29"/>
      <c r="K72" s="29" t="str">
        <f t="array" ref="K72">IF(C72="","",SUMIFS(Tableau4[Montant],Tableau4[colonne5],'Récap mensuel'!C72,Tableau4[Colonne4],'Récap mensuel'!$I$5))</f>
        <v/>
      </c>
      <c r="L72" s="30">
        <f t="array" ref="L72">SUMIFS(Tableau3[Montant],Tableau3[Nom, prénom],'Récap mensuel'!F72,Tableau3[Date],'Récap mensuel'!$I$5)</f>
        <v>0</v>
      </c>
      <c r="M72" s="29"/>
      <c r="N72" s="29"/>
      <c r="O72" s="29"/>
      <c r="P72" s="29"/>
      <c r="Q72" s="163"/>
      <c r="R72" s="74">
        <f t="array" ref="R72">SUM(H72:Q72)</f>
        <v>0</v>
      </c>
      <c r="S72" s="150"/>
      <c r="T72" s="30">
        <f t="array" ref="T72">(S72-R72)</f>
        <v>0</v>
      </c>
      <c r="U72" s="154" t="str">
        <f t="array" ref="U72">IF(S72="","",T72/S72)</f>
        <v/>
      </c>
      <c r="V72" s="148" t="str">
        <f t="array" ref="V72">IF(C72="","",IF(W72="Forfaitaire",SUMIFS(RH!$U$5:$U$13,RH!$I$5:$I$13,'Récap mensuel'!C72,RH!$Z$5:$Z$13,'Récap mensuel'!$I$5),SUMIFS(RH!$S$5:$S$13,RH!$I$5:$I$13,'Récap mensuel'!C72,RH!$Z$5:$Z$13,'Récap mensuel'!$I$5)))</f>
        <v/>
      </c>
      <c r="W72" s="29" t="str">
        <f t="array" ref="W72">'Récap général'!W72</f>
        <v/>
      </c>
      <c r="X72" s="150"/>
      <c r="Y72" s="30" t="str">
        <f t="array" ref="Y72">IF(OR(X72="",V72=""),"",X72-V72)</f>
        <v/>
      </c>
      <c r="Z72" s="149" t="str">
        <f t="array" ref="Z72">IF(OR(Y72="",AB72=""),"",Y72*AB72)</f>
        <v/>
      </c>
      <c r="AA72" s="160" t="str">
        <f t="array" ref="AA72">IF(OR(R72=0,V72=0),"",R72/V72)</f>
        <v/>
      </c>
      <c r="AB72" s="30"/>
      <c r="AC72" s="30">
        <f t="array" ref="AC72">IF(OR(AB72="",AA72=""),0,AB72-AA72)</f>
        <v>0</v>
      </c>
      <c r="AD72" s="78">
        <f t="array" ref="AD72">IF(OR(AC72=0,V72=0),0,AC72*V72)</f>
        <v>0</v>
      </c>
    </row>
    <row r="73" spans="2:30" hidden="1" x14ac:dyDescent="0.3">
      <c r="B73" s="28" t="str">
        <f t="shared" si="0"/>
        <v>X</v>
      </c>
      <c r="C73" s="77"/>
      <c r="D73" s="29" t="str">
        <f t="array" ref="D73">IF(C73="","",VLOOKUP(C73,RH!$I$5:$K$13,2,FALSE))</f>
        <v/>
      </c>
      <c r="E73" s="29" t="str">
        <f t="array" ref="E73">IF(C73="","",VLOOKUP(C73,RH!$I$5:$K$13,3,FALSE))</f>
        <v/>
      </c>
      <c r="F73" s="29" t="str">
        <f t="array" ref="F73">IF(D73="","",D73&amp;" "&amp;E73)</f>
        <v/>
      </c>
      <c r="G73" s="29" t="str">
        <f t="array" ref="G73">IF(C73="","",VLOOKUP(C73,RH!$I$5:$Y$13,17,FALSE))</f>
        <v/>
      </c>
      <c r="H73" s="30" t="str">
        <f t="array" ref="H73">IF(C73="","",SUMIFS(Tableau1[Total],Tableau1[Matricule],'Récap mensuel'!C73,Tableau1[Date],'Récap mensuel'!$I$5))</f>
        <v/>
      </c>
      <c r="I73" s="29"/>
      <c r="J73" s="29"/>
      <c r="K73" s="29" t="str">
        <f t="array" ref="K73">IF(C73="","",SUMIFS(Tableau4[Montant],Tableau4[colonne5],'Récap mensuel'!C73,Tableau4[Colonne4],'Récap mensuel'!$I$5))</f>
        <v/>
      </c>
      <c r="L73" s="30">
        <f t="array" ref="L73">SUMIFS(Tableau3[Montant],Tableau3[Nom, prénom],'Récap mensuel'!F73,Tableau3[Date],'Récap mensuel'!$I$5)</f>
        <v>0</v>
      </c>
      <c r="M73" s="29"/>
      <c r="N73" s="29"/>
      <c r="O73" s="29"/>
      <c r="P73" s="29"/>
      <c r="Q73" s="163"/>
      <c r="R73" s="74">
        <f t="array" ref="R73">SUM(H73:Q73)</f>
        <v>0</v>
      </c>
      <c r="S73" s="150"/>
      <c r="T73" s="30">
        <f t="array" ref="T73">(S73-R73)</f>
        <v>0</v>
      </c>
      <c r="U73" s="154" t="str">
        <f t="array" ref="U73">IF(S73="","",T73/S73)</f>
        <v/>
      </c>
      <c r="V73" s="148" t="str">
        <f t="array" ref="V73">IF(C73="","",IF(W73="Forfaitaire",SUMIFS(RH!$U$5:$U$13,RH!$I$5:$I$13,'Récap mensuel'!C73,RH!$Z$5:$Z$13,'Récap mensuel'!$I$5),SUMIFS(RH!$S$5:$S$13,RH!$I$5:$I$13,'Récap mensuel'!C73,RH!$Z$5:$Z$13,'Récap mensuel'!$I$5)))</f>
        <v/>
      </c>
      <c r="W73" s="29" t="str">
        <f t="array" ref="W73">'Récap général'!W73</f>
        <v/>
      </c>
      <c r="X73" s="150"/>
      <c r="Y73" s="30" t="str">
        <f t="array" ref="Y73">IF(OR(X73="",V73=""),"",X73-V73)</f>
        <v/>
      </c>
      <c r="Z73" s="149" t="str">
        <f t="array" ref="Z73">IF(OR(Y73="",AB73=""),"",Y73*AB73)</f>
        <v/>
      </c>
      <c r="AA73" s="160" t="str">
        <f t="array" ref="AA73">IF(OR(R73=0,V73=0),"",R73/V73)</f>
        <v/>
      </c>
      <c r="AB73" s="30"/>
      <c r="AC73" s="30">
        <f t="array" ref="AC73">IF(OR(AB73="",AA73=""),0,AB73-AA73)</f>
        <v>0</v>
      </c>
      <c r="AD73" s="78">
        <f t="array" ref="AD73">IF(OR(AC73=0,V73=0),0,AC73*V73)</f>
        <v>0</v>
      </c>
    </row>
    <row r="74" spans="2:30" hidden="1" x14ac:dyDescent="0.3">
      <c r="B74" s="28" t="str">
        <f t="shared" si="0"/>
        <v>X</v>
      </c>
      <c r="C74" s="77"/>
      <c r="D74" s="29" t="str">
        <f t="array" ref="D74">IF(C74="","",VLOOKUP(C74,RH!$I$5:$K$13,2,FALSE))</f>
        <v/>
      </c>
      <c r="E74" s="29" t="str">
        <f t="array" ref="E74">IF(C74="","",VLOOKUP(C74,RH!$I$5:$K$13,3,FALSE))</f>
        <v/>
      </c>
      <c r="F74" s="29" t="str">
        <f t="array" ref="F74">IF(D74="","",D74&amp;" "&amp;E74)</f>
        <v/>
      </c>
      <c r="G74" s="29" t="str">
        <f t="array" ref="G74">IF(C74="","",VLOOKUP(C74,RH!$I$5:$Y$13,17,FALSE))</f>
        <v/>
      </c>
      <c r="H74" s="30" t="str">
        <f t="array" ref="H74">IF(C74="","",SUMIFS(Tableau1[Total],Tableau1[Matricule],'Récap mensuel'!C74,Tableau1[Date],'Récap mensuel'!$I$5))</f>
        <v/>
      </c>
      <c r="I74" s="29"/>
      <c r="J74" s="29"/>
      <c r="K74" s="29" t="str">
        <f t="array" ref="K74">IF(C74="","",SUMIFS(Tableau4[Montant],Tableau4[colonne5],'Récap mensuel'!C74,Tableau4[Colonne4],'Récap mensuel'!$I$5))</f>
        <v/>
      </c>
      <c r="L74" s="30">
        <f t="array" ref="L74">SUMIFS(Tableau3[Montant],Tableau3[Nom, prénom],'Récap mensuel'!F74,Tableau3[Date],'Récap mensuel'!$I$5)</f>
        <v>0</v>
      </c>
      <c r="M74" s="29"/>
      <c r="N74" s="29"/>
      <c r="O74" s="29"/>
      <c r="P74" s="29"/>
      <c r="Q74" s="163"/>
      <c r="R74" s="74">
        <f t="array" ref="R74">SUM(H74:Q74)</f>
        <v>0</v>
      </c>
      <c r="S74" s="150"/>
      <c r="T74" s="30">
        <f t="array" ref="T74">(S74-R74)</f>
        <v>0</v>
      </c>
      <c r="U74" s="154" t="str">
        <f t="array" ref="U74">IF(S74="","",T74/S74)</f>
        <v/>
      </c>
      <c r="V74" s="148" t="str">
        <f t="array" ref="V74">IF(C74="","",IF(W74="Forfaitaire",SUMIFS(RH!$U$5:$U$13,RH!$I$5:$I$13,'Récap mensuel'!C74,RH!$Z$5:$Z$13,'Récap mensuel'!$I$5),SUMIFS(RH!$S$5:$S$13,RH!$I$5:$I$13,'Récap mensuel'!C74,RH!$Z$5:$Z$13,'Récap mensuel'!$I$5)))</f>
        <v/>
      </c>
      <c r="W74" s="29" t="str">
        <f t="array" ref="W74">'Récap général'!W74</f>
        <v/>
      </c>
      <c r="X74" s="150"/>
      <c r="Y74" s="30" t="str">
        <f t="array" ref="Y74">IF(OR(X74="",V74=""),"",X74-V74)</f>
        <v/>
      </c>
      <c r="Z74" s="149" t="str">
        <f t="array" ref="Z74">IF(OR(Y74="",AB74=""),"",Y74*AB74)</f>
        <v/>
      </c>
      <c r="AA74" s="160" t="str">
        <f t="array" ref="AA74">IF(OR(R74=0,V74=0),"",R74/V74)</f>
        <v/>
      </c>
      <c r="AB74" s="30"/>
      <c r="AC74" s="30">
        <f t="array" ref="AC74">IF(OR(AB74="",AA74=""),0,AB74-AA74)</f>
        <v>0</v>
      </c>
      <c r="AD74" s="78">
        <f t="array" ref="AD74">IF(OR(AC74=0,V74=0),0,AC74*V74)</f>
        <v>0</v>
      </c>
    </row>
    <row r="75" spans="2:30" hidden="1" x14ac:dyDescent="0.3">
      <c r="B75" s="28" t="str">
        <f t="shared" si="0"/>
        <v>X</v>
      </c>
      <c r="C75" s="77"/>
      <c r="D75" s="29" t="str">
        <f t="array" ref="D75">IF(C75="","",VLOOKUP(C75,RH!$I$5:$K$13,2,FALSE))</f>
        <v/>
      </c>
      <c r="E75" s="29" t="str">
        <f t="array" ref="E75">IF(C75="","",VLOOKUP(C75,RH!$I$5:$K$13,3,FALSE))</f>
        <v/>
      </c>
      <c r="F75" s="29" t="str">
        <f t="array" ref="F75">IF(D75="","",D75&amp;" "&amp;E75)</f>
        <v/>
      </c>
      <c r="G75" s="29" t="str">
        <f t="array" ref="G75">IF(C75="","",VLOOKUP(C75,RH!$I$5:$Y$13,17,FALSE))</f>
        <v/>
      </c>
      <c r="H75" s="30" t="str">
        <f t="array" ref="H75">IF(C75="","",SUMIFS(Tableau1[Total],Tableau1[Matricule],'Récap mensuel'!C75,Tableau1[Date],'Récap mensuel'!$I$5))</f>
        <v/>
      </c>
      <c r="I75" s="29"/>
      <c r="J75" s="29"/>
      <c r="K75" s="29" t="str">
        <f t="array" ref="K75">IF(C75="","",SUMIFS(Tableau4[Montant],Tableau4[colonne5],'Récap mensuel'!C75,Tableau4[Colonne4],'Récap mensuel'!$I$5))</f>
        <v/>
      </c>
      <c r="L75" s="30">
        <f t="array" ref="L75">SUMIFS(Tableau3[Montant],Tableau3[Nom, prénom],'Récap mensuel'!F75,Tableau3[Date],'Récap mensuel'!$I$5)</f>
        <v>0</v>
      </c>
      <c r="M75" s="29"/>
      <c r="N75" s="29"/>
      <c r="O75" s="29"/>
      <c r="P75" s="29"/>
      <c r="Q75" s="163"/>
      <c r="R75" s="74">
        <f t="array" ref="R75">SUM(H75:Q75)</f>
        <v>0</v>
      </c>
      <c r="S75" s="150"/>
      <c r="T75" s="30">
        <f t="array" ref="T75">(S75-R75)</f>
        <v>0</v>
      </c>
      <c r="U75" s="154" t="str">
        <f t="array" ref="U75">IF(S75="","",T75/S75)</f>
        <v/>
      </c>
      <c r="V75" s="148" t="str">
        <f t="array" ref="V75">IF(C75="","",IF(W75="Forfaitaire",SUMIFS(RH!$U$5:$U$13,RH!$I$5:$I$13,'Récap mensuel'!C75,RH!$Z$5:$Z$13,'Récap mensuel'!$I$5),SUMIFS(RH!$S$5:$S$13,RH!$I$5:$I$13,'Récap mensuel'!C75,RH!$Z$5:$Z$13,'Récap mensuel'!$I$5)))</f>
        <v/>
      </c>
      <c r="W75" s="29" t="str">
        <f t="array" ref="W75">'Récap général'!W75</f>
        <v/>
      </c>
      <c r="X75" s="150"/>
      <c r="Y75" s="30" t="str">
        <f t="array" ref="Y75">IF(OR(X75="",V75=""),"",X75-V75)</f>
        <v/>
      </c>
      <c r="Z75" s="149" t="str">
        <f t="array" ref="Z75">IF(OR(Y75="",AB75=""),"",Y75*AB75)</f>
        <v/>
      </c>
      <c r="AA75" s="160" t="str">
        <f t="array" ref="AA75">IF(OR(R75=0,V75=0),"",R75/V75)</f>
        <v/>
      </c>
      <c r="AB75" s="30"/>
      <c r="AC75" s="30">
        <f t="array" ref="AC75">IF(OR(AB75="",AA75=""),0,AB75-AA75)</f>
        <v>0</v>
      </c>
      <c r="AD75" s="78">
        <f t="array" ref="AD75">IF(OR(AC75=0,V75=0),0,AC75*V75)</f>
        <v>0</v>
      </c>
    </row>
    <row r="76" spans="2:30" hidden="1" x14ac:dyDescent="0.3">
      <c r="B76" s="28" t="str">
        <f t="shared" ref="B76:B81" si="1">IF(C76="","X","")</f>
        <v>X</v>
      </c>
      <c r="C76" s="77"/>
      <c r="D76" s="29" t="str">
        <f t="array" ref="D76">IF(C76="","",VLOOKUP(C76,RH!$I$5:$K$13,2,FALSE))</f>
        <v/>
      </c>
      <c r="E76" s="29" t="str">
        <f t="array" ref="E76">IF(C76="","",VLOOKUP(C76,RH!$I$5:$K$13,3,FALSE))</f>
        <v/>
      </c>
      <c r="F76" s="29" t="str">
        <f t="array" ref="F76">IF(D76="","",D76&amp;" "&amp;E76)</f>
        <v/>
      </c>
      <c r="G76" s="29" t="str">
        <f t="array" ref="G76">IF(C76="","",VLOOKUP(C76,RH!$I$5:$Y$13,17,FALSE))</f>
        <v/>
      </c>
      <c r="H76" s="30" t="str">
        <f t="array" ref="H76">IF(C76="","",SUMIFS(Tableau1[Total],Tableau1[Matricule],'Récap mensuel'!C76,Tableau1[Date],'Récap mensuel'!$I$5))</f>
        <v/>
      </c>
      <c r="I76" s="29"/>
      <c r="J76" s="29"/>
      <c r="K76" s="29" t="str">
        <f t="array" ref="K76">IF(C76="","",SUMIFS(Tableau4[Montant],Tableau4[colonne5],'Récap mensuel'!C76,Tableau4[Colonne4],'Récap mensuel'!$I$5))</f>
        <v/>
      </c>
      <c r="L76" s="30">
        <f t="array" ref="L76">SUMIFS(Tableau3[Montant],Tableau3[Nom, prénom],'Récap mensuel'!F76,Tableau3[Date],'Récap mensuel'!$I$5)</f>
        <v>0</v>
      </c>
      <c r="M76" s="29"/>
      <c r="N76" s="29"/>
      <c r="O76" s="29"/>
      <c r="P76" s="29"/>
      <c r="Q76" s="163"/>
      <c r="R76" s="74">
        <f t="array" ref="R76">SUM(H76:Q76)</f>
        <v>0</v>
      </c>
      <c r="S76" s="150"/>
      <c r="T76" s="30">
        <f t="array" ref="T76">(S76-R76)</f>
        <v>0</v>
      </c>
      <c r="U76" s="154" t="str">
        <f t="array" ref="U76">IF(S76="","",T76/S76)</f>
        <v/>
      </c>
      <c r="V76" s="148" t="str">
        <f t="array" ref="V76">IF(C76="","",IF(W76="Forfaitaire",SUMIFS(RH!$U$5:$U$13,RH!$I$5:$I$13,'Récap mensuel'!C76,RH!$Z$5:$Z$13,'Récap mensuel'!$I$5),SUMIFS(RH!$S$5:$S$13,RH!$I$5:$I$13,'Récap mensuel'!C76,RH!$Z$5:$Z$13,'Récap mensuel'!$I$5)))</f>
        <v/>
      </c>
      <c r="W76" s="29" t="str">
        <f t="array" ref="W76">'Récap général'!W76</f>
        <v/>
      </c>
      <c r="X76" s="150"/>
      <c r="Y76" s="30" t="str">
        <f t="array" ref="Y76">IF(OR(X76="",V76=""),"",X76-V76)</f>
        <v/>
      </c>
      <c r="Z76" s="149" t="str">
        <f t="array" ref="Z76">IF(OR(Y76="",AB76=""),"",Y76*AB76)</f>
        <v/>
      </c>
      <c r="AA76" s="160" t="str">
        <f t="array" ref="AA76">IF(OR(R76=0,V76=0),"",R76/V76)</f>
        <v/>
      </c>
      <c r="AB76" s="30"/>
      <c r="AC76" s="30">
        <f t="array" ref="AC76">IF(OR(AB76="",AA76=""),0,AB76-AA76)</f>
        <v>0</v>
      </c>
      <c r="AD76" s="78">
        <f t="array" ref="AD76">IF(OR(AC76=0,V76=0),0,AC76*V76)</f>
        <v>0</v>
      </c>
    </row>
    <row r="77" spans="2:30" hidden="1" x14ac:dyDescent="0.3">
      <c r="B77" s="28" t="str">
        <f t="shared" si="1"/>
        <v>X</v>
      </c>
      <c r="C77" s="77"/>
      <c r="D77" s="29" t="str">
        <f t="array" ref="D77">IF(C77="","",VLOOKUP(C77,RH!$I$5:$K$13,2,FALSE))</f>
        <v/>
      </c>
      <c r="E77" s="29" t="str">
        <f t="array" ref="E77">IF(C77="","",VLOOKUP(C77,RH!$I$5:$K$13,3,FALSE))</f>
        <v/>
      </c>
      <c r="F77" s="29" t="str">
        <f t="array" ref="F77">IF(D77="","",D77&amp;" "&amp;E77)</f>
        <v/>
      </c>
      <c r="G77" s="29" t="str">
        <f t="array" ref="G77">IF(C77="","",VLOOKUP(C77,RH!$I$5:$Y$13,17,FALSE))</f>
        <v/>
      </c>
      <c r="H77" s="30" t="str">
        <f t="array" ref="H77">IF(C77="","",SUMIFS(Tableau1[Total],Tableau1[Matricule],'Récap mensuel'!C77,Tableau1[Date],'Récap mensuel'!$I$5))</f>
        <v/>
      </c>
      <c r="I77" s="29"/>
      <c r="J77" s="29"/>
      <c r="K77" s="29" t="str">
        <f t="array" ref="K77">IF(C77="","",SUMIFS(Tableau4[Montant],Tableau4[colonne5],'Récap mensuel'!C77,Tableau4[Colonne4],'Récap mensuel'!$I$5))</f>
        <v/>
      </c>
      <c r="L77" s="30">
        <f t="array" ref="L77">SUMIFS(Tableau3[Montant],Tableau3[Nom, prénom],'Récap mensuel'!F77,Tableau3[Date],'Récap mensuel'!$I$5)</f>
        <v>0</v>
      </c>
      <c r="M77" s="29"/>
      <c r="N77" s="29"/>
      <c r="O77" s="29"/>
      <c r="P77" s="29"/>
      <c r="Q77" s="163"/>
      <c r="R77" s="74">
        <f t="array" ref="R77">SUM(H77:Q77)</f>
        <v>0</v>
      </c>
      <c r="S77" s="150"/>
      <c r="T77" s="30">
        <f t="array" ref="T77">(S77-R77)</f>
        <v>0</v>
      </c>
      <c r="U77" s="154" t="str">
        <f t="array" ref="U77">IF(S77="","",T77/S77)</f>
        <v/>
      </c>
      <c r="V77" s="148" t="str">
        <f t="array" ref="V77">IF(C77="","",IF(W77="Forfaitaire",SUMIFS(RH!$U$5:$U$13,RH!$I$5:$I$13,'Récap mensuel'!C77,RH!$Z$5:$Z$13,'Récap mensuel'!$I$5),SUMIFS(RH!$S$5:$S$13,RH!$I$5:$I$13,'Récap mensuel'!C77,RH!$Z$5:$Z$13,'Récap mensuel'!$I$5)))</f>
        <v/>
      </c>
      <c r="W77" s="29" t="str">
        <f t="array" ref="W77">'Récap général'!W77</f>
        <v/>
      </c>
      <c r="X77" s="150"/>
      <c r="Y77" s="30" t="str">
        <f t="array" ref="Y77">IF(OR(X77="",V77=""),"",X77-V77)</f>
        <v/>
      </c>
      <c r="Z77" s="149" t="str">
        <f t="array" ref="Z77">IF(OR(Y77="",AB77=""),"",Y77*AB77)</f>
        <v/>
      </c>
      <c r="AA77" s="160" t="str">
        <f t="array" ref="AA77">IF(OR(R77=0,V77=0),"",R77/V77)</f>
        <v/>
      </c>
      <c r="AB77" s="30"/>
      <c r="AC77" s="30">
        <f t="array" ref="AC77">IF(OR(AB77="",AA77=""),0,AB77-AA77)</f>
        <v>0</v>
      </c>
      <c r="AD77" s="78">
        <f t="array" ref="AD77">IF(OR(AC77=0,V77=0),0,AC77*V77)</f>
        <v>0</v>
      </c>
    </row>
    <row r="78" spans="2:30" hidden="1" x14ac:dyDescent="0.3">
      <c r="B78" s="28" t="str">
        <f t="shared" si="1"/>
        <v>X</v>
      </c>
      <c r="C78" s="77"/>
      <c r="D78" s="29" t="str">
        <f t="array" ref="D78">IF(C78="","",VLOOKUP(C78,RH!$I$5:$K$13,2,FALSE))</f>
        <v/>
      </c>
      <c r="E78" s="29" t="str">
        <f t="array" ref="E78">IF(C78="","",VLOOKUP(C78,RH!$I$5:$K$13,3,FALSE))</f>
        <v/>
      </c>
      <c r="F78" s="29" t="str">
        <f t="array" ref="F78">IF(D78="","",D78&amp;" "&amp;E78)</f>
        <v/>
      </c>
      <c r="G78" s="29" t="str">
        <f t="array" ref="G78">IF(C78="","",VLOOKUP(C78,RH!$I$5:$Y$13,17,FALSE))</f>
        <v/>
      </c>
      <c r="H78" s="30" t="str">
        <f t="array" ref="H78">IF(C78="","",SUMIFS(Tableau1[Total],Tableau1[Matricule],'Récap mensuel'!C78,Tableau1[Date],'Récap mensuel'!$I$5))</f>
        <v/>
      </c>
      <c r="I78" s="29"/>
      <c r="J78" s="29"/>
      <c r="K78" s="29" t="str">
        <f t="array" ref="K78">IF(C78="","",SUMIFS(Tableau4[Montant],Tableau4[colonne5],'Récap mensuel'!C78,Tableau4[Colonne4],'Récap mensuel'!$I$5))</f>
        <v/>
      </c>
      <c r="L78" s="30">
        <f t="array" ref="L78">SUMIFS(Tableau3[Montant],Tableau3[Nom, prénom],'Récap mensuel'!F78,Tableau3[Date],'Récap mensuel'!$I$5)</f>
        <v>0</v>
      </c>
      <c r="M78" s="29"/>
      <c r="N78" s="29"/>
      <c r="O78" s="29"/>
      <c r="P78" s="29"/>
      <c r="Q78" s="163"/>
      <c r="R78" s="74">
        <f t="array" ref="R78">SUM(H78:Q78)</f>
        <v>0</v>
      </c>
      <c r="S78" s="150"/>
      <c r="T78" s="30">
        <f t="array" ref="T78">(S78-R78)</f>
        <v>0</v>
      </c>
      <c r="U78" s="154" t="str">
        <f t="array" ref="U78">IF(S78="","",T78/S78)</f>
        <v/>
      </c>
      <c r="V78" s="148" t="str">
        <f t="array" ref="V78">IF(C78="","",IF(W78="Forfaitaire",SUMIFS(RH!$U$5:$U$13,RH!$I$5:$I$13,'Récap mensuel'!C78,RH!$Z$5:$Z$13,'Récap mensuel'!$I$5),SUMIFS(RH!$S$5:$S$13,RH!$I$5:$I$13,'Récap mensuel'!C78,RH!$Z$5:$Z$13,'Récap mensuel'!$I$5)))</f>
        <v/>
      </c>
      <c r="W78" s="29" t="str">
        <f t="array" ref="W78">'Récap général'!W78</f>
        <v/>
      </c>
      <c r="X78" s="150"/>
      <c r="Y78" s="30" t="str">
        <f t="array" ref="Y78">IF(OR(X78="",V78=""),"",X78-V78)</f>
        <v/>
      </c>
      <c r="Z78" s="149" t="str">
        <f t="array" ref="Z78">IF(OR(Y78="",AB78=""),"",Y78*AB78)</f>
        <v/>
      </c>
      <c r="AA78" s="160" t="str">
        <f t="array" ref="AA78">IF(OR(R78=0,V78=0),"",R78/V78)</f>
        <v/>
      </c>
      <c r="AB78" s="30"/>
      <c r="AC78" s="30">
        <f t="array" ref="AC78">IF(OR(AB78="",AA78=""),0,AB78-AA78)</f>
        <v>0</v>
      </c>
      <c r="AD78" s="78">
        <f t="array" ref="AD78">IF(OR(AC78=0,V78=0),0,AC78*V78)</f>
        <v>0</v>
      </c>
    </row>
    <row r="79" spans="2:30" hidden="1" x14ac:dyDescent="0.3">
      <c r="B79" s="28" t="str">
        <f t="shared" si="1"/>
        <v>X</v>
      </c>
      <c r="C79" s="77"/>
      <c r="D79" s="29" t="str">
        <f t="array" ref="D79">IF(C79="","",VLOOKUP(C79,RH!$I$5:$K$13,2,FALSE))</f>
        <v/>
      </c>
      <c r="E79" s="29" t="str">
        <f t="array" ref="E79">IF(C79="","",VLOOKUP(C79,RH!$I$5:$K$13,3,FALSE))</f>
        <v/>
      </c>
      <c r="F79" s="29" t="str">
        <f t="array" ref="F79">IF(D79="","",D79&amp;" "&amp;E79)</f>
        <v/>
      </c>
      <c r="G79" s="29" t="str">
        <f t="array" ref="G79">IF(C79="","",VLOOKUP(C79,RH!$I$5:$Y$13,17,FALSE))</f>
        <v/>
      </c>
      <c r="H79" s="30" t="str">
        <f t="array" ref="H79">IF(C79="","",SUMIFS(Tableau1[Total],Tableau1[Matricule],'Récap mensuel'!C79,Tableau1[Date],'Récap mensuel'!$I$5))</f>
        <v/>
      </c>
      <c r="I79" s="29"/>
      <c r="J79" s="29"/>
      <c r="K79" s="29" t="str">
        <f t="array" ref="K79">IF(C79="","",SUMIFS(Tableau4[Montant],Tableau4[colonne5],'Récap mensuel'!C79,Tableau4[Colonne4],'Récap mensuel'!$I$5))</f>
        <v/>
      </c>
      <c r="L79" s="30">
        <f t="array" ref="L79">SUMIFS(Tableau3[Montant],Tableau3[Nom, prénom],'Récap mensuel'!F79,Tableau3[Date],'Récap mensuel'!$I$5)</f>
        <v>0</v>
      </c>
      <c r="M79" s="29"/>
      <c r="N79" s="29"/>
      <c r="O79" s="29"/>
      <c r="P79" s="29"/>
      <c r="Q79" s="163"/>
      <c r="R79" s="74">
        <f t="array" ref="R79">SUM(H79:Q79)</f>
        <v>0</v>
      </c>
      <c r="S79" s="150"/>
      <c r="T79" s="30">
        <f t="array" ref="T79">(S79-R79)</f>
        <v>0</v>
      </c>
      <c r="U79" s="154" t="str">
        <f t="array" ref="U79">IF(S79="","",T79/S79)</f>
        <v/>
      </c>
      <c r="V79" s="148" t="str">
        <f t="array" ref="V79">IF(C79="","",IF(W79="Forfaitaire",SUMIFS(RH!$U$5:$U$13,RH!$I$5:$I$13,'Récap mensuel'!C79,RH!$Z$5:$Z$13,'Récap mensuel'!$I$5),SUMIFS(RH!$S$5:$S$13,RH!$I$5:$I$13,'Récap mensuel'!C79,RH!$Z$5:$Z$13,'Récap mensuel'!$I$5)))</f>
        <v/>
      </c>
      <c r="W79" s="29" t="str">
        <f t="array" ref="W79">'Récap général'!W79</f>
        <v/>
      </c>
      <c r="X79" s="150"/>
      <c r="Y79" s="30" t="str">
        <f t="array" ref="Y79">IF(OR(X79="",V79=""),"",X79-V79)</f>
        <v/>
      </c>
      <c r="Z79" s="149" t="str">
        <f t="array" ref="Z79">IF(OR(Y79="",AB79=""),"",Y79*AB79)</f>
        <v/>
      </c>
      <c r="AA79" s="160" t="str">
        <f t="array" ref="AA79">IF(OR(R79=0,V79=0),"",R79/V79)</f>
        <v/>
      </c>
      <c r="AB79" s="30"/>
      <c r="AC79" s="30">
        <f t="array" ref="AC79">IF(OR(AB79="",AA79=""),0,AB79-AA79)</f>
        <v>0</v>
      </c>
      <c r="AD79" s="78">
        <f t="array" ref="AD79">IF(OR(AC79=0,V79=0),0,AC79*V79)</f>
        <v>0</v>
      </c>
    </row>
    <row r="80" spans="2:30" hidden="1" x14ac:dyDescent="0.3">
      <c r="B80" s="28" t="str">
        <f t="shared" si="1"/>
        <v>X</v>
      </c>
      <c r="C80" s="77"/>
      <c r="D80" s="29" t="str">
        <f t="array" ref="D80">IF(C80="","",VLOOKUP(C80,RH!$I$5:$K$13,2,FALSE))</f>
        <v/>
      </c>
      <c r="E80" s="29" t="str">
        <f t="array" ref="E80">IF(C80="","",VLOOKUP(C80,RH!$I$5:$K$13,3,FALSE))</f>
        <v/>
      </c>
      <c r="F80" s="29" t="str">
        <f t="array" ref="F80">IF(D80="","",D80&amp;" "&amp;E80)</f>
        <v/>
      </c>
      <c r="G80" s="29" t="str">
        <f t="array" ref="G80">IF(C80="","",VLOOKUP(C80,RH!$I$5:$Y$13,17,FALSE))</f>
        <v/>
      </c>
      <c r="H80" s="30" t="str">
        <f t="array" ref="H80">IF(C80="","",SUMIFS(Tableau1[Total],Tableau1[Matricule],'Récap mensuel'!C80,Tableau1[Date],'Récap mensuel'!$I$5))</f>
        <v/>
      </c>
      <c r="I80" s="29"/>
      <c r="J80" s="29"/>
      <c r="K80" s="29" t="str">
        <f t="array" ref="K80">IF(C80="","",SUMIFS(Tableau4[Montant],Tableau4[colonne5],'Récap mensuel'!C80,Tableau4[Colonne4],'Récap mensuel'!$I$5))</f>
        <v/>
      </c>
      <c r="L80" s="30">
        <f t="array" ref="L80">SUMIFS(Tableau3[Montant],Tableau3[Nom, prénom],'Récap mensuel'!F80,Tableau3[Date],'Récap mensuel'!$I$5)</f>
        <v>0</v>
      </c>
      <c r="M80" s="29"/>
      <c r="N80" s="29"/>
      <c r="O80" s="29"/>
      <c r="P80" s="29"/>
      <c r="Q80" s="163"/>
      <c r="R80" s="74">
        <f t="array" ref="R80">SUM(H80:Q80)</f>
        <v>0</v>
      </c>
      <c r="S80" s="150"/>
      <c r="T80" s="30">
        <f t="array" ref="T80">(S80-R80)</f>
        <v>0</v>
      </c>
      <c r="U80" s="154" t="str">
        <f t="array" ref="U80">IF(S80="","",T80/S80)</f>
        <v/>
      </c>
      <c r="V80" s="148" t="str">
        <f t="array" ref="V80">IF(C80="","",IF(W80="Forfaitaire",SUMIFS(RH!$U$5:$U$13,RH!$I$5:$I$13,'Récap mensuel'!C80,RH!$Z$5:$Z$13,'Récap mensuel'!$I$5),SUMIFS(RH!$S$5:$S$13,RH!$I$5:$I$13,'Récap mensuel'!C80,RH!$Z$5:$Z$13,'Récap mensuel'!$I$5)))</f>
        <v/>
      </c>
      <c r="W80" s="29" t="str">
        <f t="array" ref="W80">'Récap général'!W80</f>
        <v/>
      </c>
      <c r="X80" s="150"/>
      <c r="Y80" s="30" t="str">
        <f t="array" ref="Y80">IF(OR(X80="",V80=""),"",X80-V80)</f>
        <v/>
      </c>
      <c r="Z80" s="149" t="str">
        <f t="array" ref="Z80">IF(OR(Y80="",AB80=""),"",Y80*AB80)</f>
        <v/>
      </c>
      <c r="AA80" s="160" t="str">
        <f t="array" ref="AA80">IF(OR(R80=0,V80=0),"",R80/V80)</f>
        <v/>
      </c>
      <c r="AB80" s="30"/>
      <c r="AC80" s="30">
        <f t="array" ref="AC80">IF(OR(AB80="",AA80=""),0,AB80-AA80)</f>
        <v>0</v>
      </c>
      <c r="AD80" s="78">
        <f t="array" ref="AD80">IF(OR(AC80=0,V80=0),0,AC80*V80)</f>
        <v>0</v>
      </c>
    </row>
    <row r="81" spans="2:30" hidden="1" x14ac:dyDescent="0.3">
      <c r="B81" s="28" t="str">
        <f t="shared" si="1"/>
        <v>X</v>
      </c>
      <c r="C81" s="77"/>
      <c r="D81" s="29" t="str">
        <f t="array" ref="D81">IF(C81="","",VLOOKUP(C81,RH!$I$5:$K$13,2,FALSE))</f>
        <v/>
      </c>
      <c r="E81" s="29" t="str">
        <f t="array" ref="E81">IF(C81="","",VLOOKUP(C81,RH!$I$5:$K$13,3,FALSE))</f>
        <v/>
      </c>
      <c r="F81" s="29" t="str">
        <f t="array" ref="F81">IF(D81="","",D81&amp;" "&amp;E81)</f>
        <v/>
      </c>
      <c r="G81" s="29" t="str">
        <f t="array" ref="G81">IF(C81="","",VLOOKUP(C81,RH!$I$5:$Y$13,17,FALSE))</f>
        <v/>
      </c>
      <c r="H81" s="30" t="str">
        <f t="array" ref="H81">IF(C81="","",SUMIFS(Tableau1[Total],Tableau1[Matricule],'Récap mensuel'!C81,Tableau1[Date],'Récap mensuel'!$I$5))</f>
        <v/>
      </c>
      <c r="I81" s="29"/>
      <c r="J81" s="29"/>
      <c r="K81" s="29" t="str">
        <f t="array" ref="K81">IF(C81="","",SUMIFS(Tableau4[Montant],Tableau4[colonne5],'Récap mensuel'!C81,Tableau4[Colonne4],'Récap mensuel'!$I$5))</f>
        <v/>
      </c>
      <c r="L81" s="30">
        <f t="array" ref="L81">SUMIFS(Tableau3[Montant],Tableau3[Nom, prénom],'Récap mensuel'!F81,Tableau3[Date],'Récap mensuel'!$I$5)</f>
        <v>0</v>
      </c>
      <c r="M81" s="29"/>
      <c r="N81" s="29"/>
      <c r="O81" s="29"/>
      <c r="P81" s="29"/>
      <c r="Q81" s="163"/>
      <c r="R81" s="74">
        <f t="array" ref="R81">SUM(H81:Q81)</f>
        <v>0</v>
      </c>
      <c r="S81" s="150"/>
      <c r="T81" s="30">
        <f t="array" ref="T81">(S81-R81)</f>
        <v>0</v>
      </c>
      <c r="U81" s="154" t="str">
        <f t="array" ref="U81">IF(S81="","",T81/S81)</f>
        <v/>
      </c>
      <c r="V81" s="148" t="str">
        <f t="array" ref="V81">IF(C81="","",IF(W81="Forfaitaire",SUMIFS(RH!$U$5:$U$13,RH!$I$5:$I$13,'Récap mensuel'!C81,RH!$Z$5:$Z$13,'Récap mensuel'!$I$5),SUMIFS(RH!$S$5:$S$13,RH!$I$5:$I$13,'Récap mensuel'!C81,RH!$Z$5:$Z$13,'Récap mensuel'!$I$5)))</f>
        <v/>
      </c>
      <c r="W81" s="29" t="str">
        <f t="array" ref="W81">'Récap général'!W81</f>
        <v/>
      </c>
      <c r="X81" s="150"/>
      <c r="Y81" s="30" t="str">
        <f t="array" ref="Y81">IF(OR(X81="",V81=""),"",X81-V81)</f>
        <v/>
      </c>
      <c r="Z81" s="149" t="str">
        <f t="array" ref="Z81">IF(OR(Y81="",AB81=""),"",Y81*AB81)</f>
        <v/>
      </c>
      <c r="AA81" s="160" t="str">
        <f t="array" ref="AA81">IF(OR(R81=0,V81=0),"",R81/V81)</f>
        <v/>
      </c>
      <c r="AB81" s="30"/>
      <c r="AC81" s="30">
        <f t="array" ref="AC81">IF(OR(AB81="",AA81=""),0,AB81-AA81)</f>
        <v>0</v>
      </c>
      <c r="AD81" s="78">
        <f t="array" ref="AD81">IF(OR(AC81=0,V81=0),0,AC81*V81)</f>
        <v>0</v>
      </c>
    </row>
    <row r="82" spans="2:30" ht="3.75" customHeight="1" x14ac:dyDescent="0.3">
      <c r="B82" s="28"/>
      <c r="C82" s="79"/>
      <c r="D82" s="31"/>
      <c r="E82" s="31"/>
      <c r="F82" s="31"/>
      <c r="G82" s="31"/>
      <c r="H82" s="31"/>
      <c r="I82" s="31"/>
      <c r="J82" s="31"/>
      <c r="K82" s="31"/>
      <c r="L82" s="31"/>
      <c r="M82" s="31"/>
      <c r="N82" s="31"/>
      <c r="O82" s="31"/>
      <c r="P82" s="31"/>
      <c r="Q82" s="41"/>
      <c r="R82" s="75"/>
      <c r="S82" s="31"/>
      <c r="T82" s="31"/>
      <c r="U82" s="41"/>
      <c r="V82" s="75"/>
      <c r="W82" s="31"/>
      <c r="X82" s="31"/>
      <c r="Y82" s="31"/>
      <c r="Z82" s="76"/>
      <c r="AA82" s="43"/>
      <c r="AB82" s="31"/>
      <c r="AC82" s="31"/>
      <c r="AD82" s="80"/>
    </row>
    <row r="83" spans="2:30" ht="15" thickBot="1" x14ac:dyDescent="0.35">
      <c r="B83" s="28"/>
      <c r="C83" s="81" t="s">
        <v>82</v>
      </c>
      <c r="D83" s="82"/>
      <c r="E83" s="83"/>
      <c r="F83" s="83"/>
      <c r="G83" s="83"/>
      <c r="H83" s="84">
        <f t="shared" ref="H83:AD83" si="2">SUM(H12:H81)</f>
        <v>1500</v>
      </c>
      <c r="I83" s="84">
        <f t="shared" si="2"/>
        <v>0</v>
      </c>
      <c r="J83" s="84">
        <f t="shared" si="2"/>
        <v>0</v>
      </c>
      <c r="K83" s="84">
        <f t="shared" si="2"/>
        <v>0</v>
      </c>
      <c r="L83" s="84">
        <f t="shared" si="2"/>
        <v>0</v>
      </c>
      <c r="M83" s="84">
        <f t="shared" si="2"/>
        <v>0</v>
      </c>
      <c r="N83" s="84">
        <f t="shared" si="2"/>
        <v>0</v>
      </c>
      <c r="O83" s="84">
        <f t="shared" si="2"/>
        <v>0</v>
      </c>
      <c r="P83" s="84">
        <f t="shared" si="2"/>
        <v>0</v>
      </c>
      <c r="Q83" s="85">
        <f t="shared" si="2"/>
        <v>0</v>
      </c>
      <c r="R83" s="86">
        <f t="shared" si="2"/>
        <v>1500</v>
      </c>
      <c r="S83" s="84">
        <f t="shared" si="2"/>
        <v>2</v>
      </c>
      <c r="T83" s="84">
        <f t="shared" si="2"/>
        <v>-1498</v>
      </c>
      <c r="U83" s="153">
        <f>IF(S83=0,0,T83/S83)</f>
        <v>-749</v>
      </c>
      <c r="V83" s="86"/>
      <c r="W83" s="84"/>
      <c r="X83" s="84"/>
      <c r="Y83" s="84"/>
      <c r="Z83" s="87">
        <f t="shared" si="2"/>
        <v>0</v>
      </c>
      <c r="AA83" s="88"/>
      <c r="AB83" s="84">
        <f t="shared" si="2"/>
        <v>0</v>
      </c>
      <c r="AC83" s="84"/>
      <c r="AD83" s="89">
        <f t="shared" si="2"/>
        <v>0</v>
      </c>
    </row>
    <row r="84" spans="2:30" ht="15" thickBot="1" x14ac:dyDescent="0.35">
      <c r="B84" s="28"/>
      <c r="C84" s="32"/>
      <c r="D84" s="33"/>
      <c r="E84" s="33"/>
      <c r="F84" s="33"/>
      <c r="G84" s="33"/>
      <c r="H84" s="33"/>
      <c r="I84" s="33"/>
      <c r="J84" s="33"/>
      <c r="K84" s="33"/>
      <c r="L84" s="33"/>
      <c r="M84" s="33"/>
      <c r="N84" s="33"/>
      <c r="O84" s="33"/>
      <c r="P84" s="33"/>
      <c r="Q84" s="33"/>
      <c r="R84" s="33"/>
      <c r="S84" s="33"/>
      <c r="T84" s="33"/>
      <c r="U84" s="33"/>
      <c r="V84" s="33"/>
      <c r="W84" s="33"/>
      <c r="X84" s="33"/>
      <c r="Y84" s="33"/>
      <c r="Z84" s="33"/>
      <c r="AA84" s="33"/>
      <c r="AB84" s="33"/>
      <c r="AC84" s="33"/>
      <c r="AD84" s="33"/>
    </row>
    <row r="85" spans="2:30" x14ac:dyDescent="0.3">
      <c r="B85" s="33"/>
      <c r="C85" s="181" t="s">
        <v>127</v>
      </c>
      <c r="D85" s="182"/>
      <c r="E85" s="182"/>
      <c r="F85" s="182"/>
      <c r="G85" s="182"/>
      <c r="H85" s="182"/>
      <c r="I85" s="182"/>
      <c r="J85" s="182"/>
      <c r="K85" s="182"/>
      <c r="L85" s="182"/>
      <c r="M85" s="182"/>
      <c r="N85" s="182"/>
      <c r="O85" s="182"/>
      <c r="P85" s="182"/>
      <c r="Q85" s="182"/>
      <c r="R85" s="182"/>
      <c r="S85" s="182"/>
      <c r="T85" s="182"/>
      <c r="U85" s="182"/>
      <c r="V85" s="182"/>
      <c r="W85" s="182"/>
      <c r="X85" s="182"/>
      <c r="Y85" s="182"/>
      <c r="Z85" s="182"/>
      <c r="AA85" s="182"/>
      <c r="AB85" s="182"/>
      <c r="AC85" s="182"/>
      <c r="AD85" s="183"/>
    </row>
    <row r="86" spans="2:30" ht="15" thickBot="1" x14ac:dyDescent="0.35">
      <c r="B86" s="33"/>
      <c r="C86" s="118" t="s">
        <v>27</v>
      </c>
      <c r="D86" s="119" t="s">
        <v>8</v>
      </c>
      <c r="E86" s="119" t="s">
        <v>9</v>
      </c>
      <c r="F86" s="119"/>
      <c r="G86" s="119" t="s">
        <v>81</v>
      </c>
      <c r="H86" s="119" t="s">
        <v>30</v>
      </c>
      <c r="I86" s="120" t="s">
        <v>31</v>
      </c>
      <c r="J86" s="120" t="s">
        <v>84</v>
      </c>
      <c r="K86" s="120" t="s">
        <v>32</v>
      </c>
      <c r="L86" s="120" t="s">
        <v>33</v>
      </c>
      <c r="M86" s="120" t="s">
        <v>34</v>
      </c>
      <c r="N86" s="120" t="s">
        <v>35</v>
      </c>
      <c r="O86" s="120" t="s">
        <v>36</v>
      </c>
      <c r="P86" s="120" t="s">
        <v>37</v>
      </c>
      <c r="Q86" s="123" t="s">
        <v>38</v>
      </c>
      <c r="R86" s="125" t="s">
        <v>44</v>
      </c>
      <c r="S86" s="98" t="s">
        <v>45</v>
      </c>
      <c r="T86" s="126" t="s">
        <v>46</v>
      </c>
      <c r="U86" s="127" t="s">
        <v>47</v>
      </c>
      <c r="V86" s="124" t="s">
        <v>48</v>
      </c>
      <c r="W86" s="121" t="s">
        <v>49</v>
      </c>
      <c r="X86" s="121" t="s">
        <v>50</v>
      </c>
      <c r="Y86" s="121" t="s">
        <v>51</v>
      </c>
      <c r="Z86" s="128" t="s">
        <v>52</v>
      </c>
      <c r="AA86" s="104" t="s">
        <v>53</v>
      </c>
      <c r="AB86" s="121" t="s">
        <v>54</v>
      </c>
      <c r="AC86" s="121" t="s">
        <v>55</v>
      </c>
      <c r="AD86" s="122" t="s">
        <v>56</v>
      </c>
    </row>
    <row r="87" spans="2:30" ht="3.75" customHeight="1" x14ac:dyDescent="0.3">
      <c r="B87" s="33"/>
      <c r="C87" s="90"/>
      <c r="D87" s="91"/>
      <c r="E87" s="91"/>
      <c r="F87" s="91"/>
      <c r="G87" s="91"/>
      <c r="H87" s="91"/>
      <c r="I87" s="91"/>
      <c r="J87" s="91"/>
      <c r="K87" s="91"/>
      <c r="L87" s="91"/>
      <c r="M87" s="91"/>
      <c r="N87" s="91"/>
      <c r="O87" s="91"/>
      <c r="P87" s="91"/>
      <c r="Q87" s="92"/>
      <c r="R87" s="93"/>
      <c r="S87" s="91"/>
      <c r="T87" s="91"/>
      <c r="U87" s="94"/>
      <c r="V87" s="34"/>
      <c r="W87" s="91"/>
      <c r="X87" s="91"/>
      <c r="Y87" s="91"/>
      <c r="Z87" s="92"/>
      <c r="AA87" s="93"/>
      <c r="AB87" s="91"/>
      <c r="AC87" s="91"/>
      <c r="AD87" s="95"/>
    </row>
    <row r="88" spans="2:30" hidden="1" x14ac:dyDescent="0.3">
      <c r="B88" s="35" t="str">
        <f t="shared" ref="B88:B151" si="3">IF(C88="","X","")</f>
        <v>X</v>
      </c>
      <c r="C88" s="77"/>
      <c r="D88" s="29" t="str">
        <f t="array" ref="D88">IF(C88="","",VLOOKUP(C88,RH!$I$5:$K$13,2,FALSE))</f>
        <v/>
      </c>
      <c r="E88" s="29" t="str">
        <f t="array" ref="E88">IF(C88="","",VLOOKUP(C88,RH!$I$5:$K$13,3,FALSE))</f>
        <v/>
      </c>
      <c r="F88" s="29" t="str">
        <f t="array" ref="F88">IF(D88="","",D88&amp;" "&amp;E88)</f>
        <v/>
      </c>
      <c r="G88" s="29" t="str">
        <f t="array" ref="G88">IF(C88="","",VLOOKUP(C88,RH!$I$5:$Y$13,17,FALSE))</f>
        <v/>
      </c>
      <c r="H88" s="30" t="str">
        <f t="array" ref="H88">IF(C88="","",SUMIFS(Tableau1[Total],Tableau1[Matricule],'Récap mensuel'!C88,Tableau1[Date],'Récap mensuel'!$I$5))</f>
        <v/>
      </c>
      <c r="I88" s="29"/>
      <c r="J88" s="29"/>
      <c r="K88" s="29" t="str">
        <f t="array" ref="K88">IF(C88="","",SUMIFS(Tableau4[Montant],Tableau4[colonne5],'Récap mensuel'!C88,Tableau4[Colonne4],'Récap mensuel'!$I$5))</f>
        <v/>
      </c>
      <c r="L88" s="30">
        <f t="array" ref="L88">SUMIFS(Tableau3[Montant],Tableau3[Nom, prénom],'Récap mensuel'!F88,Tableau3[Date],'Récap mensuel'!$I$5)</f>
        <v>0</v>
      </c>
      <c r="M88" s="29"/>
      <c r="N88" s="29"/>
      <c r="O88" s="29"/>
      <c r="P88" s="29"/>
      <c r="Q88" s="163"/>
      <c r="R88" s="74">
        <f t="array" ref="R88">SUM(H88:Q88)</f>
        <v>0</v>
      </c>
      <c r="S88" s="150"/>
      <c r="T88" s="30">
        <f t="array" ref="T88">(S88-R88)</f>
        <v>0</v>
      </c>
      <c r="U88" s="154" t="str">
        <f t="array" ref="U88">IF(S88="","",T88/S88)</f>
        <v/>
      </c>
      <c r="V88" s="148" t="str">
        <f t="array" ref="V88">IF(C88="","",SUMIFS(RH!$R$5:$R$13,RH!$I$5:$I$13,'Récap mensuel'!C88,RH!$Z$5:$Z$13,'Récap mensuel'!$I$5))</f>
        <v/>
      </c>
      <c r="W88" s="29" t="str">
        <f t="array" ref="W88">'Récap général'!W88</f>
        <v/>
      </c>
      <c r="X88" s="150"/>
      <c r="Y88" s="30" t="str">
        <f t="array" ref="Y88">IF(OR(X88="",V88=""),"",X88-V88)</f>
        <v/>
      </c>
      <c r="Z88" s="149" t="str">
        <f t="array" ref="Z88">IF(OR(Y88="",AB88=""),"",Y88*AB88)</f>
        <v/>
      </c>
      <c r="AA88" s="160" t="str">
        <f t="array" ref="AA88">IF(OR(R88=0,V88=0),"",R88/V88)</f>
        <v/>
      </c>
      <c r="AB88" s="30"/>
      <c r="AC88" s="30">
        <f t="array" ref="AC88">IF(OR(AB88="",AA88=""),0,AB88-AA88)</f>
        <v>0</v>
      </c>
      <c r="AD88" s="78">
        <f t="array" ref="AD88">IF(OR(AC88=0,V88=0),0,AC88*V88)</f>
        <v>0</v>
      </c>
    </row>
    <row r="89" spans="2:30" hidden="1" x14ac:dyDescent="0.3">
      <c r="B89" s="28" t="str">
        <f t="shared" si="3"/>
        <v>X</v>
      </c>
      <c r="C89" s="77"/>
      <c r="D89" s="29" t="str">
        <f t="array" ref="D89">IF(C89="","",VLOOKUP(C89,RH!$I$5:$K$13,2,FALSE))</f>
        <v/>
      </c>
      <c r="E89" s="29" t="str">
        <f t="array" ref="E89">IF(C89="","",VLOOKUP(C89,RH!$I$5:$K$13,3,FALSE))</f>
        <v/>
      </c>
      <c r="F89" s="29" t="str">
        <f t="array" ref="F89">IF(D89="","",D89&amp;" "&amp;E89)</f>
        <v/>
      </c>
      <c r="G89" s="29" t="str">
        <f t="array" ref="G89">IF(C89="","",VLOOKUP(C89,RH!$I$5:$Y$13,17,FALSE))</f>
        <v/>
      </c>
      <c r="H89" s="30" t="str">
        <f t="array" ref="H89">IF(C89="","",SUMIFS(Tableau1[Total],Tableau1[Matricule],'Récap mensuel'!C89,Tableau1[Date],'Récap mensuel'!$I$5))</f>
        <v/>
      </c>
      <c r="I89" s="29"/>
      <c r="J89" s="29"/>
      <c r="K89" s="29" t="str">
        <f t="array" ref="K89">IF(C89="","",SUMIFS(Tableau4[Montant],Tableau4[colonne5],'Récap mensuel'!C89,Tableau4[Colonne4],'Récap mensuel'!$I$5))</f>
        <v/>
      </c>
      <c r="L89" s="30">
        <f t="array" ref="L89">SUMIFS(Tableau3[Montant],Tableau3[Nom, prénom],'Récap mensuel'!F89,Tableau3[Date],'Récap mensuel'!$I$5)</f>
        <v>0</v>
      </c>
      <c r="M89" s="29"/>
      <c r="N89" s="29"/>
      <c r="O89" s="29"/>
      <c r="P89" s="29"/>
      <c r="Q89" s="163"/>
      <c r="R89" s="74">
        <f t="array" ref="R89">SUM(H89:Q89)</f>
        <v>0</v>
      </c>
      <c r="S89" s="150"/>
      <c r="T89" s="30">
        <f t="array" ref="T89">(S89-R89)</f>
        <v>0</v>
      </c>
      <c r="U89" s="154" t="str">
        <f t="array" ref="U89">IF(S89="","",T89/S89)</f>
        <v/>
      </c>
      <c r="V89" s="148" t="str">
        <f t="array" ref="V89">IF(C89="","",SUMIFS(RH!$R$5:$R$13,RH!$I$5:$I$13,'Récap mensuel'!C89,RH!$Z$5:$Z$13,'Récap mensuel'!$I$5))</f>
        <v/>
      </c>
      <c r="W89" s="29" t="str">
        <f t="array" ref="W89">'Récap général'!W89</f>
        <v/>
      </c>
      <c r="X89" s="150"/>
      <c r="Y89" s="30" t="str">
        <f t="array" ref="Y89">IF(OR(X89="",V89=""),"",X89-V89)</f>
        <v/>
      </c>
      <c r="Z89" s="149" t="str">
        <f t="array" ref="Z89">IF(OR(Y89="",AB89=""),"",Y89*AB89)</f>
        <v/>
      </c>
      <c r="AA89" s="160" t="str">
        <f t="array" ref="AA89">IF(OR(R89=0,V89=0),"",R89/V89)</f>
        <v/>
      </c>
      <c r="AB89" s="30"/>
      <c r="AC89" s="30">
        <f t="array" ref="AC89">IF(OR(AB89="",AA89=""),0,AB89-AA89)</f>
        <v>0</v>
      </c>
      <c r="AD89" s="78">
        <f t="array" ref="AD89">IF(OR(AC89=0,V89=0),0,AC89*V89)</f>
        <v>0</v>
      </c>
    </row>
    <row r="90" spans="2:30" hidden="1" x14ac:dyDescent="0.3">
      <c r="B90" s="28" t="str">
        <f t="shared" si="3"/>
        <v>X</v>
      </c>
      <c r="C90" s="77"/>
      <c r="D90" s="29" t="str">
        <f t="array" ref="D90">IF(C90="","",VLOOKUP(C90,RH!$I$5:$K$13,2,FALSE))</f>
        <v/>
      </c>
      <c r="E90" s="29" t="str">
        <f t="array" ref="E90">IF(C90="","",VLOOKUP(C90,RH!$I$5:$K$13,3,FALSE))</f>
        <v/>
      </c>
      <c r="F90" s="29" t="str">
        <f t="array" ref="F90">IF(D90="","",D90&amp;" "&amp;E90)</f>
        <v/>
      </c>
      <c r="G90" s="29" t="str">
        <f t="array" ref="G90">IF(C90="","",VLOOKUP(C90,RH!$I$5:$Y$13,17,FALSE))</f>
        <v/>
      </c>
      <c r="H90" s="30" t="str">
        <f t="array" ref="H90">IF(C90="","",SUMIFS(Tableau1[Total],Tableau1[Matricule],'Récap mensuel'!C90,Tableau1[Date],'Récap mensuel'!$I$5))</f>
        <v/>
      </c>
      <c r="I90" s="29"/>
      <c r="J90" s="29"/>
      <c r="K90" s="29" t="str">
        <f t="array" ref="K90">IF(C90="","",SUMIFS(Tableau4[Montant],Tableau4[colonne5],'Récap mensuel'!C90,Tableau4[Colonne4],'Récap mensuel'!$I$5))</f>
        <v/>
      </c>
      <c r="L90" s="30">
        <f t="array" ref="L90">SUMIFS(Tableau3[Montant],Tableau3[Nom, prénom],'Récap mensuel'!F90,Tableau3[Date],'Récap mensuel'!$I$5)</f>
        <v>0</v>
      </c>
      <c r="M90" s="29"/>
      <c r="N90" s="29"/>
      <c r="O90" s="29"/>
      <c r="P90" s="29"/>
      <c r="Q90" s="163"/>
      <c r="R90" s="74">
        <f t="array" ref="R90">SUM(H90:Q90)</f>
        <v>0</v>
      </c>
      <c r="S90" s="150"/>
      <c r="T90" s="30">
        <f t="array" ref="T90">(S90-R90)</f>
        <v>0</v>
      </c>
      <c r="U90" s="154" t="str">
        <f t="array" ref="U90">IF(S90="","",T90/S90)</f>
        <v/>
      </c>
      <c r="V90" s="148" t="str">
        <f t="array" ref="V90">IF(C90="","",SUMIFS(RH!$R$5:$R$13,RH!$I$5:$I$13,'Récap mensuel'!C90,RH!$Z$5:$Z$13,'Récap mensuel'!$I$5))</f>
        <v/>
      </c>
      <c r="W90" s="29" t="str">
        <f t="array" ref="W90">'Récap général'!W90</f>
        <v/>
      </c>
      <c r="X90" s="150"/>
      <c r="Y90" s="30" t="str">
        <f t="array" ref="Y90">IF(OR(X90="",V90=""),"",X90-V90)</f>
        <v/>
      </c>
      <c r="Z90" s="149" t="str">
        <f t="array" ref="Z90">IF(OR(Y90="",AB90=""),"",Y90*AB90)</f>
        <v/>
      </c>
      <c r="AA90" s="160" t="str">
        <f t="array" ref="AA90">IF(OR(R90=0,V90=0),"",R90/V90)</f>
        <v/>
      </c>
      <c r="AB90" s="30"/>
      <c r="AC90" s="30">
        <f t="array" ref="AC90">IF(OR(AB90="",AA90=""),0,AB90-AA90)</f>
        <v>0</v>
      </c>
      <c r="AD90" s="78">
        <f t="array" ref="AD90">IF(OR(AC90=0,V90=0),0,AC90*V90)</f>
        <v>0</v>
      </c>
    </row>
    <row r="91" spans="2:30" hidden="1" x14ac:dyDescent="0.3">
      <c r="B91" s="28" t="str">
        <f t="shared" si="3"/>
        <v>X</v>
      </c>
      <c r="C91" s="77"/>
      <c r="D91" s="29" t="str">
        <f t="array" ref="D91">IF(C91="","",VLOOKUP(C91,RH!$I$5:$K$13,2,FALSE))</f>
        <v/>
      </c>
      <c r="E91" s="29" t="str">
        <f t="array" ref="E91">IF(C91="","",VLOOKUP(C91,RH!$I$5:$K$13,3,FALSE))</f>
        <v/>
      </c>
      <c r="F91" s="29" t="str">
        <f t="array" ref="F91">IF(D91="","",D91&amp;" "&amp;E91)</f>
        <v/>
      </c>
      <c r="G91" s="29" t="str">
        <f t="array" ref="G91">IF(C91="","",VLOOKUP(C91,RH!$I$5:$Y$13,17,FALSE))</f>
        <v/>
      </c>
      <c r="H91" s="30" t="str">
        <f t="array" ref="H91">IF(C91="","",SUMIFS(Tableau1[Total],Tableau1[Matricule],'Récap mensuel'!C91,Tableau1[Date],'Récap mensuel'!$I$5))</f>
        <v/>
      </c>
      <c r="I91" s="29"/>
      <c r="J91" s="29"/>
      <c r="K91" s="29" t="str">
        <f t="array" ref="K91">IF(C91="","",SUMIFS(Tableau4[Montant],Tableau4[colonne5],'Récap mensuel'!C91,Tableau4[Colonne4],'Récap mensuel'!$I$5))</f>
        <v/>
      </c>
      <c r="L91" s="30">
        <f t="array" ref="L91">SUMIFS(Tableau3[Montant],Tableau3[Nom, prénom],'Récap mensuel'!F91,Tableau3[Date],'Récap mensuel'!$I$5)</f>
        <v>0</v>
      </c>
      <c r="M91" s="29"/>
      <c r="N91" s="29"/>
      <c r="O91" s="29"/>
      <c r="P91" s="29"/>
      <c r="Q91" s="163"/>
      <c r="R91" s="74">
        <f t="array" ref="R91">SUM(H91:Q91)</f>
        <v>0</v>
      </c>
      <c r="S91" s="150"/>
      <c r="T91" s="30">
        <f t="array" ref="T91">(S91-R91)</f>
        <v>0</v>
      </c>
      <c r="U91" s="154" t="str">
        <f t="array" ref="U91">IF(S91="","",T91/S91)</f>
        <v/>
      </c>
      <c r="V91" s="148" t="str">
        <f t="array" ref="V91">IF(C91="","",SUMIFS(RH!$R$5:$R$13,RH!$I$5:$I$13,'Récap mensuel'!C91,RH!$Z$5:$Z$13,'Récap mensuel'!$I$5))</f>
        <v/>
      </c>
      <c r="W91" s="29" t="str">
        <f t="array" ref="W91">'Récap général'!W91</f>
        <v/>
      </c>
      <c r="X91" s="150"/>
      <c r="Y91" s="30" t="str">
        <f t="array" ref="Y91">IF(OR(X91="",V91=""),"",X91-V91)</f>
        <v/>
      </c>
      <c r="Z91" s="149" t="str">
        <f t="array" ref="Z91">IF(OR(Y91="",AB91=""),"",Y91*AB91)</f>
        <v/>
      </c>
      <c r="AA91" s="160" t="str">
        <f t="array" ref="AA91">IF(OR(R91=0,V91=0),"",R91/V91)</f>
        <v/>
      </c>
      <c r="AB91" s="30"/>
      <c r="AC91" s="30">
        <f t="array" ref="AC91">IF(OR(AB91="",AA91=""),0,AB91-AA91)</f>
        <v>0</v>
      </c>
      <c r="AD91" s="78">
        <f t="array" ref="AD91">IF(OR(AC91=0,V91=0),0,AC91*V91)</f>
        <v>0</v>
      </c>
    </row>
    <row r="92" spans="2:30" hidden="1" x14ac:dyDescent="0.3">
      <c r="B92" s="28" t="str">
        <f t="shared" si="3"/>
        <v>X</v>
      </c>
      <c r="C92" s="77"/>
      <c r="D92" s="29" t="str">
        <f t="array" ref="D92">IF(C92="","",VLOOKUP(C92,RH!$I$5:$K$13,2,FALSE))</f>
        <v/>
      </c>
      <c r="E92" s="29" t="str">
        <f t="array" ref="E92">IF(C92="","",VLOOKUP(C92,RH!$I$5:$K$13,3,FALSE))</f>
        <v/>
      </c>
      <c r="F92" s="29" t="str">
        <f t="array" ref="F92">IF(D92="","",D92&amp;" "&amp;E92)</f>
        <v/>
      </c>
      <c r="G92" s="29" t="str">
        <f t="array" ref="G92">IF(C92="","",VLOOKUP(C92,RH!$I$5:$Y$13,17,FALSE))</f>
        <v/>
      </c>
      <c r="H92" s="30" t="str">
        <f t="array" ref="H92">IF(C92="","",SUMIFS(Tableau1[Total],Tableau1[Matricule],'Récap mensuel'!C92,Tableau1[Date],'Récap mensuel'!$I$5))</f>
        <v/>
      </c>
      <c r="I92" s="29"/>
      <c r="J92" s="29"/>
      <c r="K92" s="29" t="str">
        <f t="array" ref="K92">IF(C92="","",SUMIFS(Tableau4[Montant],Tableau4[colonne5],'Récap mensuel'!C92,Tableau4[Colonne4],'Récap mensuel'!$I$5))</f>
        <v/>
      </c>
      <c r="L92" s="30">
        <f t="array" ref="L92">SUMIFS(Tableau3[Montant],Tableau3[Nom, prénom],'Récap mensuel'!F92,Tableau3[Date],'Récap mensuel'!$I$5)</f>
        <v>0</v>
      </c>
      <c r="M92" s="29"/>
      <c r="N92" s="29"/>
      <c r="O92" s="29"/>
      <c r="P92" s="29"/>
      <c r="Q92" s="163"/>
      <c r="R92" s="74">
        <f t="array" ref="R92">SUM(H92:Q92)</f>
        <v>0</v>
      </c>
      <c r="S92" s="150"/>
      <c r="T92" s="30">
        <f t="array" ref="T92">(S92-R92)</f>
        <v>0</v>
      </c>
      <c r="U92" s="154" t="str">
        <f t="array" ref="U92">IF(S92="","",T92/S92)</f>
        <v/>
      </c>
      <c r="V92" s="148" t="str">
        <f t="array" ref="V92">IF(C92="","",SUMIFS(RH!$R$5:$R$13,RH!$I$5:$I$13,'Récap mensuel'!C92,RH!$Z$5:$Z$13,'Récap mensuel'!$I$5))</f>
        <v/>
      </c>
      <c r="W92" s="29" t="str">
        <f t="array" ref="W92">'Récap général'!W92</f>
        <v/>
      </c>
      <c r="X92" s="150"/>
      <c r="Y92" s="30" t="str">
        <f t="array" ref="Y92">IF(OR(X92="",V92=""),"",X92-V92)</f>
        <v/>
      </c>
      <c r="Z92" s="149" t="str">
        <f t="array" ref="Z92">IF(OR(Y92="",AB92=""),"",Y92*AB92)</f>
        <v/>
      </c>
      <c r="AA92" s="160" t="str">
        <f t="array" ref="AA92">IF(OR(R92=0,V92=0),"",R92/V92)</f>
        <v/>
      </c>
      <c r="AB92" s="30"/>
      <c r="AC92" s="30">
        <f t="array" ref="AC92">IF(OR(AB92="",AA92=""),0,AB92-AA92)</f>
        <v>0</v>
      </c>
      <c r="AD92" s="78">
        <f t="array" ref="AD92">IF(OR(AC92=0,V92=0),0,AC92*V92)</f>
        <v>0</v>
      </c>
    </row>
    <row r="93" spans="2:30" hidden="1" x14ac:dyDescent="0.3">
      <c r="B93" s="28" t="str">
        <f t="shared" si="3"/>
        <v>X</v>
      </c>
      <c r="C93" s="77"/>
      <c r="D93" s="29" t="str">
        <f t="array" ref="D93">IF(C93="","",VLOOKUP(C93,RH!$I$5:$K$13,2,FALSE))</f>
        <v/>
      </c>
      <c r="E93" s="29" t="str">
        <f t="array" ref="E93">IF(C93="","",VLOOKUP(C93,RH!$I$5:$K$13,3,FALSE))</f>
        <v/>
      </c>
      <c r="F93" s="29" t="str">
        <f t="array" ref="F93">IF(D93="","",D93&amp;" "&amp;E93)</f>
        <v/>
      </c>
      <c r="G93" s="29" t="str">
        <f t="array" ref="G93">IF(C93="","",VLOOKUP(C93,RH!$I$5:$Y$13,17,FALSE))</f>
        <v/>
      </c>
      <c r="H93" s="30" t="str">
        <f t="array" ref="H93">IF(C93="","",SUMIFS(Tableau1[Total],Tableau1[Matricule],'Récap mensuel'!C93,Tableau1[Date],'Récap mensuel'!$I$5))</f>
        <v/>
      </c>
      <c r="I93" s="29"/>
      <c r="J93" s="29"/>
      <c r="K93" s="29" t="str">
        <f t="array" ref="K93">IF(C93="","",SUMIFS(Tableau4[Montant],Tableau4[colonne5],'Récap mensuel'!C93,Tableau4[Colonne4],'Récap mensuel'!$I$5))</f>
        <v/>
      </c>
      <c r="L93" s="30">
        <f t="array" ref="L93">SUMIFS(Tableau3[Montant],Tableau3[Nom, prénom],'Récap mensuel'!F93,Tableau3[Date],'Récap mensuel'!$I$5)</f>
        <v>0</v>
      </c>
      <c r="M93" s="29"/>
      <c r="N93" s="29"/>
      <c r="O93" s="29"/>
      <c r="P93" s="29"/>
      <c r="Q93" s="163"/>
      <c r="R93" s="74">
        <f t="array" ref="R93">SUM(H93:Q93)</f>
        <v>0</v>
      </c>
      <c r="S93" s="150"/>
      <c r="T93" s="30">
        <f t="array" ref="T93">(S93-R93)</f>
        <v>0</v>
      </c>
      <c r="U93" s="154" t="str">
        <f t="array" ref="U93">IF(S93="","",T93/S93)</f>
        <v/>
      </c>
      <c r="V93" s="148" t="str">
        <f t="array" ref="V93">IF(C93="","",SUMIFS(RH!$R$5:$R$13,RH!$I$5:$I$13,'Récap mensuel'!C93,RH!$Z$5:$Z$13,'Récap mensuel'!$I$5))</f>
        <v/>
      </c>
      <c r="W93" s="29" t="str">
        <f t="array" ref="W93">'Récap général'!W93</f>
        <v/>
      </c>
      <c r="X93" s="150"/>
      <c r="Y93" s="30" t="str">
        <f t="array" ref="Y93">IF(OR(X93="",V93=""),"",X93-V93)</f>
        <v/>
      </c>
      <c r="Z93" s="149" t="str">
        <f t="array" ref="Z93">IF(OR(Y93="",AB93=""),"",Y93*AB93)</f>
        <v/>
      </c>
      <c r="AA93" s="160" t="str">
        <f t="array" ref="AA93">IF(OR(R93=0,V93=0),"",R93/V93)</f>
        <v/>
      </c>
      <c r="AB93" s="30"/>
      <c r="AC93" s="30">
        <f t="array" ref="AC93">IF(OR(AB93="",AA93=""),0,AB93-AA93)</f>
        <v>0</v>
      </c>
      <c r="AD93" s="78">
        <f t="array" ref="AD93">IF(OR(AC93=0,V93=0),0,AC93*V93)</f>
        <v>0</v>
      </c>
    </row>
    <row r="94" spans="2:30" hidden="1" x14ac:dyDescent="0.3">
      <c r="B94" s="28" t="str">
        <f t="shared" si="3"/>
        <v>X</v>
      </c>
      <c r="C94" s="77"/>
      <c r="D94" s="29" t="str">
        <f t="array" ref="D94">IF(C94="","",VLOOKUP(C94,RH!$I$5:$K$13,2,FALSE))</f>
        <v/>
      </c>
      <c r="E94" s="29" t="str">
        <f t="array" ref="E94">IF(C94="","",VLOOKUP(C94,RH!$I$5:$K$13,3,FALSE))</f>
        <v/>
      </c>
      <c r="F94" s="29" t="str">
        <f t="array" ref="F94">IF(D94="","",D94&amp;" "&amp;E94)</f>
        <v/>
      </c>
      <c r="G94" s="29" t="str">
        <f t="array" ref="G94">IF(C94="","",VLOOKUP(C94,RH!$I$5:$Y$13,17,FALSE))</f>
        <v/>
      </c>
      <c r="H94" s="30" t="str">
        <f t="array" ref="H94">IF(C94="","",SUMIFS(Tableau1[Total],Tableau1[Matricule],'Récap mensuel'!C94,Tableau1[Date],'Récap mensuel'!$I$5))</f>
        <v/>
      </c>
      <c r="I94" s="29"/>
      <c r="J94" s="29"/>
      <c r="K94" s="29" t="str">
        <f t="array" ref="K94">IF(C94="","",SUMIFS(Tableau4[Montant],Tableau4[colonne5],'Récap mensuel'!C94,Tableau4[Colonne4],'Récap mensuel'!$I$5))</f>
        <v/>
      </c>
      <c r="L94" s="30">
        <f t="array" ref="L94">SUMIFS(Tableau3[Montant],Tableau3[Nom, prénom],'Récap mensuel'!F94,Tableau3[Date],'Récap mensuel'!$I$5)</f>
        <v>0</v>
      </c>
      <c r="M94" s="29"/>
      <c r="N94" s="29"/>
      <c r="O94" s="29"/>
      <c r="P94" s="29"/>
      <c r="Q94" s="163"/>
      <c r="R94" s="74">
        <f t="array" ref="R94">SUM(H94:Q94)</f>
        <v>0</v>
      </c>
      <c r="S94" s="150"/>
      <c r="T94" s="30">
        <f t="array" ref="T94">(S94-R94)</f>
        <v>0</v>
      </c>
      <c r="U94" s="154" t="str">
        <f t="array" ref="U94">IF(S94="","",T94/S94)</f>
        <v/>
      </c>
      <c r="V94" s="148" t="str">
        <f t="array" ref="V94">IF(C94="","",SUMIFS(RH!$R$5:$R$13,RH!$I$5:$I$13,'Récap mensuel'!C94,RH!$Z$5:$Z$13,'Récap mensuel'!$I$5))</f>
        <v/>
      </c>
      <c r="W94" s="29" t="str">
        <f t="array" ref="W94">'Récap général'!W94</f>
        <v/>
      </c>
      <c r="X94" s="150"/>
      <c r="Y94" s="30" t="str">
        <f t="array" ref="Y94">IF(OR(X94="",V94=""),"",X94-V94)</f>
        <v/>
      </c>
      <c r="Z94" s="149" t="str">
        <f t="array" ref="Z94">IF(OR(Y94="",AB94=""),"",Y94*AB94)</f>
        <v/>
      </c>
      <c r="AA94" s="160" t="str">
        <f t="array" ref="AA94">IF(OR(R94=0,V94=0),"",R94/V94)</f>
        <v/>
      </c>
      <c r="AB94" s="30"/>
      <c r="AC94" s="30">
        <f t="array" ref="AC94">IF(OR(AB94="",AA94=""),0,AB94-AA94)</f>
        <v>0</v>
      </c>
      <c r="AD94" s="78">
        <f t="array" ref="AD94">IF(OR(AC94=0,V94=0),0,AC94*V94)</f>
        <v>0</v>
      </c>
    </row>
    <row r="95" spans="2:30" hidden="1" x14ac:dyDescent="0.3">
      <c r="B95" s="28" t="str">
        <f t="shared" si="3"/>
        <v>X</v>
      </c>
      <c r="C95" s="77"/>
      <c r="D95" s="29" t="str">
        <f t="array" ref="D95">IF(C95="","",VLOOKUP(C95,RH!$I$5:$K$13,2,FALSE))</f>
        <v/>
      </c>
      <c r="E95" s="29" t="str">
        <f t="array" ref="E95">IF(C95="","",VLOOKUP(C95,RH!$I$5:$K$13,3,FALSE))</f>
        <v/>
      </c>
      <c r="F95" s="29" t="str">
        <f t="array" ref="F95">IF(D95="","",D95&amp;" "&amp;E95)</f>
        <v/>
      </c>
      <c r="G95" s="29" t="str">
        <f t="array" ref="G95">IF(C95="","",VLOOKUP(C95,RH!$I$5:$Y$13,17,FALSE))</f>
        <v/>
      </c>
      <c r="H95" s="30" t="str">
        <f t="array" ref="H95">IF(C95="","",SUMIFS(Tableau1[Total],Tableau1[Matricule],'Récap mensuel'!C95,Tableau1[Date],'Récap mensuel'!$I$5))</f>
        <v/>
      </c>
      <c r="I95" s="29"/>
      <c r="J95" s="29"/>
      <c r="K95" s="29" t="str">
        <f t="array" ref="K95">IF(C95="","",SUMIFS(Tableau4[Montant],Tableau4[colonne5],'Récap mensuel'!C95,Tableau4[Colonne4],'Récap mensuel'!$I$5))</f>
        <v/>
      </c>
      <c r="L95" s="30">
        <f t="array" ref="L95">SUMIFS(Tableau3[Montant],Tableau3[Nom, prénom],'Récap mensuel'!F95,Tableau3[Date],'Récap mensuel'!$I$5)</f>
        <v>0</v>
      </c>
      <c r="M95" s="29"/>
      <c r="N95" s="29"/>
      <c r="O95" s="29"/>
      <c r="P95" s="29"/>
      <c r="Q95" s="163"/>
      <c r="R95" s="74">
        <f t="array" ref="R95">SUM(H95:Q95)</f>
        <v>0</v>
      </c>
      <c r="S95" s="150"/>
      <c r="T95" s="30">
        <f t="array" ref="T95">(S95-R95)</f>
        <v>0</v>
      </c>
      <c r="U95" s="154" t="str">
        <f t="array" ref="U95">IF(S95="","",T95/S95)</f>
        <v/>
      </c>
      <c r="V95" s="148" t="str">
        <f t="array" ref="V95">IF(C95="","",SUMIFS(RH!$R$5:$R$13,RH!$I$5:$I$13,'Récap mensuel'!C95,RH!$Z$5:$Z$13,'Récap mensuel'!$I$5))</f>
        <v/>
      </c>
      <c r="W95" s="29" t="str">
        <f t="array" ref="W95">'Récap général'!W95</f>
        <v/>
      </c>
      <c r="X95" s="150"/>
      <c r="Y95" s="30" t="str">
        <f t="array" ref="Y95">IF(OR(X95="",V95=""),"",X95-V95)</f>
        <v/>
      </c>
      <c r="Z95" s="149" t="str">
        <f t="array" ref="Z95">IF(OR(Y95="",AB95=""),"",Y95*AB95)</f>
        <v/>
      </c>
      <c r="AA95" s="160" t="str">
        <f t="array" ref="AA95">IF(OR(R95=0,V95=0),"",R95/V95)</f>
        <v/>
      </c>
      <c r="AB95" s="30"/>
      <c r="AC95" s="30">
        <f t="array" ref="AC95">IF(OR(AB95="",AA95=""),0,AB95-AA95)</f>
        <v>0</v>
      </c>
      <c r="AD95" s="78">
        <f t="array" ref="AD95">IF(OR(AC95=0,V95=0),0,AC95*V95)</f>
        <v>0</v>
      </c>
    </row>
    <row r="96" spans="2:30" hidden="1" x14ac:dyDescent="0.3">
      <c r="B96" s="28" t="str">
        <f t="shared" si="3"/>
        <v>X</v>
      </c>
      <c r="C96" s="77"/>
      <c r="D96" s="29" t="str">
        <f t="array" ref="D96">IF(C96="","",VLOOKUP(C96,RH!$I$5:$K$13,2,FALSE))</f>
        <v/>
      </c>
      <c r="E96" s="29" t="str">
        <f t="array" ref="E96">IF(C96="","",VLOOKUP(C96,RH!$I$5:$K$13,3,FALSE))</f>
        <v/>
      </c>
      <c r="F96" s="29" t="str">
        <f t="array" ref="F96">IF(D96="","",D96&amp;" "&amp;E96)</f>
        <v/>
      </c>
      <c r="G96" s="29" t="str">
        <f t="array" ref="G96">IF(C96="","",VLOOKUP(C96,RH!$I$5:$Y$13,17,FALSE))</f>
        <v/>
      </c>
      <c r="H96" s="30" t="str">
        <f t="array" ref="H96">IF(C96="","",SUMIFS(Tableau1[Total],Tableau1[Matricule],'Récap mensuel'!C96,Tableau1[Date],'Récap mensuel'!$I$5))</f>
        <v/>
      </c>
      <c r="I96" s="29"/>
      <c r="J96" s="29"/>
      <c r="K96" s="29" t="str">
        <f t="array" ref="K96">IF(C96="","",SUMIFS(Tableau4[Montant],Tableau4[colonne5],'Récap mensuel'!C96,Tableau4[Colonne4],'Récap mensuel'!$I$5))</f>
        <v/>
      </c>
      <c r="L96" s="30">
        <f t="array" ref="L96">SUMIFS(Tableau3[Montant],Tableau3[Nom, prénom],'Récap mensuel'!F96,Tableau3[Date],'Récap mensuel'!$I$5)</f>
        <v>0</v>
      </c>
      <c r="M96" s="29"/>
      <c r="N96" s="29"/>
      <c r="O96" s="29"/>
      <c r="P96" s="29"/>
      <c r="Q96" s="163"/>
      <c r="R96" s="74">
        <f t="array" ref="R96">SUM(H96:Q96)</f>
        <v>0</v>
      </c>
      <c r="S96" s="150"/>
      <c r="T96" s="30">
        <f t="array" ref="T96">(S96-R96)</f>
        <v>0</v>
      </c>
      <c r="U96" s="154" t="str">
        <f t="array" ref="U96">IF(S96="","",T96/S96)</f>
        <v/>
      </c>
      <c r="V96" s="148" t="str">
        <f t="array" ref="V96">IF(C96="","",SUMIFS(RH!$R$5:$R$13,RH!$I$5:$I$13,'Récap mensuel'!C96,RH!$Z$5:$Z$13,'Récap mensuel'!$I$5))</f>
        <v/>
      </c>
      <c r="W96" s="29" t="str">
        <f t="array" ref="W96">'Récap général'!W96</f>
        <v/>
      </c>
      <c r="X96" s="150"/>
      <c r="Y96" s="30" t="str">
        <f t="array" ref="Y96">IF(OR(X96="",V96=""),"",X96-V96)</f>
        <v/>
      </c>
      <c r="Z96" s="149" t="str">
        <f t="array" ref="Z96">IF(OR(Y96="",AB96=""),"",Y96*AB96)</f>
        <v/>
      </c>
      <c r="AA96" s="160" t="str">
        <f t="array" ref="AA96">IF(OR(R96=0,V96=0),"",R96/V96)</f>
        <v/>
      </c>
      <c r="AB96" s="30"/>
      <c r="AC96" s="30">
        <f t="array" ref="AC96">IF(OR(AB96="",AA96=""),0,AB96-AA96)</f>
        <v>0</v>
      </c>
      <c r="AD96" s="78">
        <f t="array" ref="AD96">IF(OR(AC96=0,V96=0),0,AC96*V96)</f>
        <v>0</v>
      </c>
    </row>
    <row r="97" spans="2:30" hidden="1" x14ac:dyDescent="0.3">
      <c r="B97" s="28" t="str">
        <f t="shared" si="3"/>
        <v>X</v>
      </c>
      <c r="C97" s="77"/>
      <c r="D97" s="29" t="str">
        <f t="array" ref="D97">IF(C97="","",VLOOKUP(C97,RH!$I$5:$K$13,2,FALSE))</f>
        <v/>
      </c>
      <c r="E97" s="29" t="str">
        <f t="array" ref="E97">IF(C97="","",VLOOKUP(C97,RH!$I$5:$K$13,3,FALSE))</f>
        <v/>
      </c>
      <c r="F97" s="29" t="str">
        <f t="array" ref="F97">IF(D97="","",D97&amp;" "&amp;E97)</f>
        <v/>
      </c>
      <c r="G97" s="29" t="str">
        <f t="array" ref="G97">IF(C97="","",VLOOKUP(C97,RH!$I$5:$Y$13,17,FALSE))</f>
        <v/>
      </c>
      <c r="H97" s="30" t="str">
        <f t="array" ref="H97">IF(C97="","",SUMIFS(Tableau1[Total],Tableau1[Matricule],'Récap mensuel'!C97,Tableau1[Date],'Récap mensuel'!$I$5))</f>
        <v/>
      </c>
      <c r="I97" s="29"/>
      <c r="J97" s="29"/>
      <c r="K97" s="29" t="str">
        <f t="array" ref="K97">IF(C97="","",SUMIFS(Tableau4[Montant],Tableau4[colonne5],'Récap mensuel'!C97,Tableau4[Colonne4],'Récap mensuel'!$I$5))</f>
        <v/>
      </c>
      <c r="L97" s="30">
        <f t="array" ref="L97">SUMIFS(Tableau3[Montant],Tableau3[Nom, prénom],'Récap mensuel'!F97,Tableau3[Date],'Récap mensuel'!$I$5)</f>
        <v>0</v>
      </c>
      <c r="M97" s="29"/>
      <c r="N97" s="29"/>
      <c r="O97" s="29"/>
      <c r="P97" s="29"/>
      <c r="Q97" s="163"/>
      <c r="R97" s="74">
        <f t="array" ref="R97">SUM(H97:Q97)</f>
        <v>0</v>
      </c>
      <c r="S97" s="150"/>
      <c r="T97" s="30">
        <f t="array" ref="T97">(S97-R97)</f>
        <v>0</v>
      </c>
      <c r="U97" s="154" t="str">
        <f t="array" ref="U97">IF(S97="","",T97/S97)</f>
        <v/>
      </c>
      <c r="V97" s="148" t="str">
        <f t="array" ref="V97">IF(C97="","",SUMIFS(RH!$R$5:$R$13,RH!$I$5:$I$13,'Récap mensuel'!C97,RH!$Z$5:$Z$13,'Récap mensuel'!$I$5))</f>
        <v/>
      </c>
      <c r="W97" s="29" t="str">
        <f t="array" ref="W97">'Récap général'!W97</f>
        <v/>
      </c>
      <c r="X97" s="150"/>
      <c r="Y97" s="30" t="str">
        <f t="array" ref="Y97">IF(OR(X97="",V97=""),"",X97-V97)</f>
        <v/>
      </c>
      <c r="Z97" s="149" t="str">
        <f t="array" ref="Z97">IF(OR(Y97="",AB97=""),"",Y97*AB97)</f>
        <v/>
      </c>
      <c r="AA97" s="160" t="str">
        <f t="array" ref="AA97">IF(OR(R97=0,V97=0),"",R97/V97)</f>
        <v/>
      </c>
      <c r="AB97" s="30"/>
      <c r="AC97" s="30">
        <f t="array" ref="AC97">IF(OR(AB97="",AA97=""),0,AB97-AA97)</f>
        <v>0</v>
      </c>
      <c r="AD97" s="78">
        <f t="array" ref="AD97">IF(OR(AC97=0,V97=0),0,AC97*V97)</f>
        <v>0</v>
      </c>
    </row>
    <row r="98" spans="2:30" hidden="1" x14ac:dyDescent="0.3">
      <c r="B98" s="28" t="str">
        <f t="shared" si="3"/>
        <v>X</v>
      </c>
      <c r="C98" s="77"/>
      <c r="D98" s="29" t="str">
        <f t="array" ref="D98">IF(C98="","",VLOOKUP(C98,RH!$I$5:$K$13,2,FALSE))</f>
        <v/>
      </c>
      <c r="E98" s="29" t="str">
        <f t="array" ref="E98">IF(C98="","",VLOOKUP(C98,RH!$I$5:$K$13,3,FALSE))</f>
        <v/>
      </c>
      <c r="F98" s="29" t="str">
        <f t="array" ref="F98">IF(D98="","",D98&amp;" "&amp;E98)</f>
        <v/>
      </c>
      <c r="G98" s="29" t="str">
        <f t="array" ref="G98">IF(C98="","",VLOOKUP(C98,RH!$I$5:$Y$13,17,FALSE))</f>
        <v/>
      </c>
      <c r="H98" s="30" t="str">
        <f t="array" ref="H98">IF(C98="","",SUMIFS(Tableau1[Total],Tableau1[Matricule],'Récap mensuel'!C98,Tableau1[Date],'Récap mensuel'!$I$5))</f>
        <v/>
      </c>
      <c r="I98" s="29"/>
      <c r="J98" s="29"/>
      <c r="K98" s="29" t="str">
        <f t="array" ref="K98">IF(C98="","",SUMIFS(Tableau4[Montant],Tableau4[colonne5],'Récap mensuel'!C98,Tableau4[Colonne4],'Récap mensuel'!$I$5))</f>
        <v/>
      </c>
      <c r="L98" s="30">
        <f t="array" ref="L98">SUMIFS(Tableau3[Montant],Tableau3[Nom, prénom],'Récap mensuel'!F98,Tableau3[Date],'Récap mensuel'!$I$5)</f>
        <v>0</v>
      </c>
      <c r="M98" s="29"/>
      <c r="N98" s="29"/>
      <c r="O98" s="29"/>
      <c r="P98" s="29"/>
      <c r="Q98" s="163"/>
      <c r="R98" s="74">
        <f t="array" ref="R98">SUM(H98:Q98)</f>
        <v>0</v>
      </c>
      <c r="S98" s="150"/>
      <c r="T98" s="30">
        <f t="array" ref="T98">(S98-R98)</f>
        <v>0</v>
      </c>
      <c r="U98" s="154" t="str">
        <f t="array" ref="U98">IF(S98="","",T98/S98)</f>
        <v/>
      </c>
      <c r="V98" s="148" t="str">
        <f t="array" ref="V98">IF(C98="","",SUMIFS(RH!$R$5:$R$13,RH!$I$5:$I$13,'Récap mensuel'!C98,RH!$Z$5:$Z$13,'Récap mensuel'!$I$5))</f>
        <v/>
      </c>
      <c r="W98" s="29" t="str">
        <f t="array" ref="W98">'Récap général'!W98</f>
        <v/>
      </c>
      <c r="X98" s="150"/>
      <c r="Y98" s="30" t="str">
        <f t="array" ref="Y98">IF(OR(X98="",V98=""),"",X98-V98)</f>
        <v/>
      </c>
      <c r="Z98" s="149" t="str">
        <f t="array" ref="Z98">IF(OR(Y98="",AB98=""),"",Y98*AB98)</f>
        <v/>
      </c>
      <c r="AA98" s="160" t="str">
        <f t="array" ref="AA98">IF(OR(R98=0,V98=0),"",R98/V98)</f>
        <v/>
      </c>
      <c r="AB98" s="30"/>
      <c r="AC98" s="30">
        <f t="array" ref="AC98">IF(OR(AB98="",AA98=""),0,AB98-AA98)</f>
        <v>0</v>
      </c>
      <c r="AD98" s="78">
        <f t="array" ref="AD98">IF(OR(AC98=0,V98=0),0,AC98*V98)</f>
        <v>0</v>
      </c>
    </row>
    <row r="99" spans="2:30" hidden="1" x14ac:dyDescent="0.3">
      <c r="B99" s="28" t="str">
        <f t="shared" si="3"/>
        <v>X</v>
      </c>
      <c r="C99" s="77"/>
      <c r="D99" s="29" t="str">
        <f t="array" ref="D99">IF(C99="","",VLOOKUP(C99,RH!$I$5:$K$13,2,FALSE))</f>
        <v/>
      </c>
      <c r="E99" s="29" t="str">
        <f t="array" ref="E99">IF(C99="","",VLOOKUP(C99,RH!$I$5:$K$13,3,FALSE))</f>
        <v/>
      </c>
      <c r="F99" s="29" t="str">
        <f t="array" ref="F99">IF(D99="","",D99&amp;" "&amp;E99)</f>
        <v/>
      </c>
      <c r="G99" s="29" t="str">
        <f t="array" ref="G99">IF(C99="","",VLOOKUP(C99,RH!$I$5:$Y$13,17,FALSE))</f>
        <v/>
      </c>
      <c r="H99" s="30" t="str">
        <f t="array" ref="H99">IF(C99="","",SUMIFS(Tableau1[Total],Tableau1[Matricule],'Récap mensuel'!C99,Tableau1[Date],'Récap mensuel'!$I$5))</f>
        <v/>
      </c>
      <c r="I99" s="29"/>
      <c r="J99" s="29"/>
      <c r="K99" s="29" t="str">
        <f t="array" ref="K99">IF(C99="","",SUMIFS(Tableau4[Montant],Tableau4[colonne5],'Récap mensuel'!C99,Tableau4[Colonne4],'Récap mensuel'!$I$5))</f>
        <v/>
      </c>
      <c r="L99" s="30">
        <f t="array" ref="L99">SUMIFS(Tableau3[Montant],Tableau3[Nom, prénom],'Récap mensuel'!F99,Tableau3[Date],'Récap mensuel'!$I$5)</f>
        <v>0</v>
      </c>
      <c r="M99" s="29"/>
      <c r="N99" s="29"/>
      <c r="O99" s="29"/>
      <c r="P99" s="29"/>
      <c r="Q99" s="163"/>
      <c r="R99" s="74">
        <f t="array" ref="R99">SUM(H99:Q99)</f>
        <v>0</v>
      </c>
      <c r="S99" s="150"/>
      <c r="T99" s="30">
        <f t="array" ref="T99">(S99-R99)</f>
        <v>0</v>
      </c>
      <c r="U99" s="154" t="str">
        <f t="array" ref="U99">IF(S99="","",T99/S99)</f>
        <v/>
      </c>
      <c r="V99" s="148" t="str">
        <f t="array" ref="V99">IF(C99="","",SUMIFS(RH!$R$5:$R$13,RH!$I$5:$I$13,'Récap mensuel'!C99,RH!$Z$5:$Z$13,'Récap mensuel'!$I$5))</f>
        <v/>
      </c>
      <c r="W99" s="29" t="str">
        <f t="array" ref="W99">'Récap général'!W99</f>
        <v/>
      </c>
      <c r="X99" s="150"/>
      <c r="Y99" s="30" t="str">
        <f t="array" ref="Y99">IF(OR(X99="",V99=""),"",X99-V99)</f>
        <v/>
      </c>
      <c r="Z99" s="149" t="str">
        <f t="array" ref="Z99">IF(OR(Y99="",AB99=""),"",Y99*AB99)</f>
        <v/>
      </c>
      <c r="AA99" s="160" t="str">
        <f t="array" ref="AA99">IF(OR(R99=0,V99=0),"",R99/V99)</f>
        <v/>
      </c>
      <c r="AB99" s="30"/>
      <c r="AC99" s="30">
        <f t="array" ref="AC99">IF(OR(AB99="",AA99=""),0,AB99-AA99)</f>
        <v>0</v>
      </c>
      <c r="AD99" s="78">
        <f t="array" ref="AD99">IF(OR(AC99=0,V99=0),0,AC99*V99)</f>
        <v>0</v>
      </c>
    </row>
    <row r="100" spans="2:30" hidden="1" x14ac:dyDescent="0.3">
      <c r="B100" s="28" t="str">
        <f t="shared" si="3"/>
        <v>X</v>
      </c>
      <c r="C100" s="77"/>
      <c r="D100" s="29" t="str">
        <f t="array" ref="D100">IF(C100="","",VLOOKUP(C100,RH!$I$5:$K$13,2,FALSE))</f>
        <v/>
      </c>
      <c r="E100" s="29" t="str">
        <f t="array" ref="E100">IF(C100="","",VLOOKUP(C100,RH!$I$5:$K$13,3,FALSE))</f>
        <v/>
      </c>
      <c r="F100" s="29" t="str">
        <f t="array" ref="F100">IF(D100="","",D100&amp;" "&amp;E100)</f>
        <v/>
      </c>
      <c r="G100" s="29" t="str">
        <f t="array" ref="G100">IF(C100="","",VLOOKUP(C100,RH!$I$5:$Y$13,17,FALSE))</f>
        <v/>
      </c>
      <c r="H100" s="30" t="str">
        <f t="array" ref="H100">IF(C100="","",SUMIFS(Tableau1[Total],Tableau1[Matricule],'Récap mensuel'!C100,Tableau1[Date],'Récap mensuel'!$I$5))</f>
        <v/>
      </c>
      <c r="I100" s="29"/>
      <c r="J100" s="29"/>
      <c r="K100" s="29" t="str">
        <f t="array" ref="K100">IF(C100="","",SUMIFS(Tableau4[Montant],Tableau4[colonne5],'Récap mensuel'!C100,Tableau4[Colonne4],'Récap mensuel'!$I$5))</f>
        <v/>
      </c>
      <c r="L100" s="30">
        <f t="array" ref="L100">SUMIFS(Tableau3[Montant],Tableau3[Nom, prénom],'Récap mensuel'!F100,Tableau3[Date],'Récap mensuel'!$I$5)</f>
        <v>0</v>
      </c>
      <c r="M100" s="29"/>
      <c r="N100" s="29"/>
      <c r="O100" s="29"/>
      <c r="P100" s="29"/>
      <c r="Q100" s="163"/>
      <c r="R100" s="74">
        <f t="array" ref="R100">SUM(H100:Q100)</f>
        <v>0</v>
      </c>
      <c r="S100" s="150"/>
      <c r="T100" s="30">
        <f t="array" ref="T100">(S100-R100)</f>
        <v>0</v>
      </c>
      <c r="U100" s="154" t="str">
        <f t="array" ref="U100">IF(S100="","",T100/S100)</f>
        <v/>
      </c>
      <c r="V100" s="148" t="str">
        <f t="array" ref="V100">IF(C100="","",SUMIFS(RH!$R$5:$R$13,RH!$I$5:$I$13,'Récap mensuel'!C100,RH!$Z$5:$Z$13,'Récap mensuel'!$I$5))</f>
        <v/>
      </c>
      <c r="W100" s="29" t="str">
        <f t="array" ref="W100">'Récap général'!W100</f>
        <v/>
      </c>
      <c r="X100" s="150"/>
      <c r="Y100" s="30" t="str">
        <f t="array" ref="Y100">IF(OR(X100="",V100=""),"",X100-V100)</f>
        <v/>
      </c>
      <c r="Z100" s="149" t="str">
        <f t="array" ref="Z100">IF(OR(Y100="",AB100=""),"",Y100*AB100)</f>
        <v/>
      </c>
      <c r="AA100" s="160" t="str">
        <f t="array" ref="AA100">IF(OR(R100=0,V100=0),"",R100/V100)</f>
        <v/>
      </c>
      <c r="AB100" s="30"/>
      <c r="AC100" s="30">
        <f t="array" ref="AC100">IF(OR(AB100="",AA100=""),0,AB100-AA100)</f>
        <v>0</v>
      </c>
      <c r="AD100" s="78">
        <f t="array" ref="AD100">IF(OR(AC100=0,V100=0),0,AC100*V100)</f>
        <v>0</v>
      </c>
    </row>
    <row r="101" spans="2:30" hidden="1" x14ac:dyDescent="0.3">
      <c r="B101" s="28" t="str">
        <f t="shared" si="3"/>
        <v>X</v>
      </c>
      <c r="C101" s="77"/>
      <c r="D101" s="29" t="str">
        <f t="array" ref="D101">IF(C101="","",VLOOKUP(C101,RH!$I$5:$K$13,2,FALSE))</f>
        <v/>
      </c>
      <c r="E101" s="29" t="str">
        <f t="array" ref="E101">IF(C101="","",VLOOKUP(C101,RH!$I$5:$K$13,3,FALSE))</f>
        <v/>
      </c>
      <c r="F101" s="29" t="str">
        <f t="array" ref="F101">IF(D101="","",D101&amp;" "&amp;E101)</f>
        <v/>
      </c>
      <c r="G101" s="29" t="str">
        <f t="array" ref="G101">IF(C101="","",VLOOKUP(C101,RH!$I$5:$Y$13,17,FALSE))</f>
        <v/>
      </c>
      <c r="H101" s="30" t="str">
        <f t="array" ref="H101">IF(C101="","",SUMIFS(Tableau1[Total],Tableau1[Matricule],'Récap mensuel'!C101,Tableau1[Date],'Récap mensuel'!$I$5))</f>
        <v/>
      </c>
      <c r="I101" s="29"/>
      <c r="J101" s="29"/>
      <c r="K101" s="29" t="str">
        <f t="array" ref="K101">IF(C101="","",SUMIFS(Tableau4[Montant],Tableau4[colonne5],'Récap mensuel'!C101,Tableau4[Colonne4],'Récap mensuel'!$I$5))</f>
        <v/>
      </c>
      <c r="L101" s="30">
        <f t="array" ref="L101">SUMIFS(Tableau3[Montant],Tableau3[Nom, prénom],'Récap mensuel'!F101,Tableau3[Date],'Récap mensuel'!$I$5)</f>
        <v>0</v>
      </c>
      <c r="M101" s="29"/>
      <c r="N101" s="29"/>
      <c r="O101" s="29"/>
      <c r="P101" s="29"/>
      <c r="Q101" s="163"/>
      <c r="R101" s="74">
        <f t="array" ref="R101">SUM(H101:Q101)</f>
        <v>0</v>
      </c>
      <c r="S101" s="150"/>
      <c r="T101" s="30">
        <f t="array" ref="T101">(S101-R101)</f>
        <v>0</v>
      </c>
      <c r="U101" s="154" t="str">
        <f t="array" ref="U101">IF(S101="","",T101/S101)</f>
        <v/>
      </c>
      <c r="V101" s="148" t="str">
        <f t="array" ref="V101">IF(C101="","",SUMIFS(RH!$R$5:$R$13,RH!$I$5:$I$13,'Récap mensuel'!C101,RH!$Z$5:$Z$13,'Récap mensuel'!$I$5))</f>
        <v/>
      </c>
      <c r="W101" s="29" t="str">
        <f t="array" ref="W101">'Récap général'!W101</f>
        <v/>
      </c>
      <c r="X101" s="150"/>
      <c r="Y101" s="30" t="str">
        <f t="array" ref="Y101">IF(OR(X101="",V101=""),"",X101-V101)</f>
        <v/>
      </c>
      <c r="Z101" s="149" t="str">
        <f t="array" ref="Z101">IF(OR(Y101="",AB101=""),"",Y101*AB101)</f>
        <v/>
      </c>
      <c r="AA101" s="160" t="str">
        <f t="array" ref="AA101">IF(OR(R101=0,V101=0),"",R101/V101)</f>
        <v/>
      </c>
      <c r="AB101" s="30"/>
      <c r="AC101" s="30">
        <f t="array" ref="AC101">IF(OR(AB101="",AA101=""),0,AB101-AA101)</f>
        <v>0</v>
      </c>
      <c r="AD101" s="78">
        <f t="array" ref="AD101">IF(OR(AC101=0,V101=0),0,AC101*V101)</f>
        <v>0</v>
      </c>
    </row>
    <row r="102" spans="2:30" hidden="1" x14ac:dyDescent="0.3">
      <c r="B102" s="28" t="str">
        <f t="shared" si="3"/>
        <v>X</v>
      </c>
      <c r="C102" s="77"/>
      <c r="D102" s="29" t="str">
        <f t="array" ref="D102">IF(C102="","",VLOOKUP(C102,RH!$I$5:$K$13,2,FALSE))</f>
        <v/>
      </c>
      <c r="E102" s="29" t="str">
        <f t="array" ref="E102">IF(C102="","",VLOOKUP(C102,RH!$I$5:$K$13,3,FALSE))</f>
        <v/>
      </c>
      <c r="F102" s="29" t="str">
        <f t="array" ref="F102">IF(D102="","",D102&amp;" "&amp;E102)</f>
        <v/>
      </c>
      <c r="G102" s="29" t="str">
        <f t="array" ref="G102">IF(C102="","",VLOOKUP(C102,RH!$I$5:$Y$13,17,FALSE))</f>
        <v/>
      </c>
      <c r="H102" s="30" t="str">
        <f t="array" ref="H102">IF(C102="","",SUMIFS(Tableau1[Total],Tableau1[Matricule],'Récap mensuel'!C102,Tableau1[Date],'Récap mensuel'!$I$5))</f>
        <v/>
      </c>
      <c r="I102" s="29"/>
      <c r="J102" s="29"/>
      <c r="K102" s="29" t="str">
        <f t="array" ref="K102">IF(C102="","",SUMIFS(Tableau4[Montant],Tableau4[colonne5],'Récap mensuel'!C102,Tableau4[Colonne4],'Récap mensuel'!$I$5))</f>
        <v/>
      </c>
      <c r="L102" s="30">
        <f t="array" ref="L102">SUMIFS(Tableau3[Montant],Tableau3[Nom, prénom],'Récap mensuel'!F102,Tableau3[Date],'Récap mensuel'!$I$5)</f>
        <v>0</v>
      </c>
      <c r="M102" s="29"/>
      <c r="N102" s="29"/>
      <c r="O102" s="29"/>
      <c r="P102" s="29"/>
      <c r="Q102" s="163"/>
      <c r="R102" s="74">
        <f t="array" ref="R102">SUM(H102:Q102)</f>
        <v>0</v>
      </c>
      <c r="S102" s="150"/>
      <c r="T102" s="30">
        <f t="array" ref="T102">(S102-R102)</f>
        <v>0</v>
      </c>
      <c r="U102" s="154" t="str">
        <f t="array" ref="U102">IF(S102="","",T102/S102)</f>
        <v/>
      </c>
      <c r="V102" s="148" t="str">
        <f t="array" ref="V102">IF(C102="","",SUMIFS(RH!$R$5:$R$13,RH!$I$5:$I$13,'Récap mensuel'!C102,RH!$Z$5:$Z$13,'Récap mensuel'!$I$5))</f>
        <v/>
      </c>
      <c r="W102" s="29" t="str">
        <f t="array" ref="W102">'Récap général'!W102</f>
        <v/>
      </c>
      <c r="X102" s="150"/>
      <c r="Y102" s="30" t="str">
        <f t="array" ref="Y102">IF(OR(X102="",V102=""),"",X102-V102)</f>
        <v/>
      </c>
      <c r="Z102" s="149" t="str">
        <f t="array" ref="Z102">IF(OR(Y102="",AB102=""),"",Y102*AB102)</f>
        <v/>
      </c>
      <c r="AA102" s="160" t="str">
        <f t="array" ref="AA102">IF(OR(R102=0,V102=0),"",R102/V102)</f>
        <v/>
      </c>
      <c r="AB102" s="30"/>
      <c r="AC102" s="30">
        <f t="array" ref="AC102">IF(OR(AB102="",AA102=""),0,AB102-AA102)</f>
        <v>0</v>
      </c>
      <c r="AD102" s="78">
        <f t="array" ref="AD102">IF(OR(AC102=0,V102=0),0,AC102*V102)</f>
        <v>0</v>
      </c>
    </row>
    <row r="103" spans="2:30" hidden="1" x14ac:dyDescent="0.3">
      <c r="B103" s="28" t="str">
        <f t="shared" si="3"/>
        <v>X</v>
      </c>
      <c r="C103" s="77"/>
      <c r="D103" s="29" t="str">
        <f t="array" ref="D103">IF(C103="","",VLOOKUP(C103,RH!$I$5:$K$13,2,FALSE))</f>
        <v/>
      </c>
      <c r="E103" s="29" t="str">
        <f t="array" ref="E103">IF(C103="","",VLOOKUP(C103,RH!$I$5:$K$13,3,FALSE))</f>
        <v/>
      </c>
      <c r="F103" s="29" t="str">
        <f t="array" ref="F103">IF(D103="","",D103&amp;" "&amp;E103)</f>
        <v/>
      </c>
      <c r="G103" s="29" t="str">
        <f t="array" ref="G103">IF(C103="","",VLOOKUP(C103,RH!$I$5:$Y$13,17,FALSE))</f>
        <v/>
      </c>
      <c r="H103" s="30" t="str">
        <f t="array" ref="H103">IF(C103="","",SUMIFS(Tableau1[Total],Tableau1[Matricule],'Récap mensuel'!C103,Tableau1[Date],'Récap mensuel'!$I$5))</f>
        <v/>
      </c>
      <c r="I103" s="29"/>
      <c r="J103" s="29"/>
      <c r="K103" s="29" t="str">
        <f t="array" ref="K103">IF(C103="","",SUMIFS(Tableau4[Montant],Tableau4[colonne5],'Récap mensuel'!C103,Tableau4[Colonne4],'Récap mensuel'!$I$5))</f>
        <v/>
      </c>
      <c r="L103" s="30">
        <f t="array" ref="L103">SUMIFS(Tableau3[Montant],Tableau3[Nom, prénom],'Récap mensuel'!F103,Tableau3[Date],'Récap mensuel'!$I$5)</f>
        <v>0</v>
      </c>
      <c r="M103" s="29"/>
      <c r="N103" s="29"/>
      <c r="O103" s="29"/>
      <c r="P103" s="29"/>
      <c r="Q103" s="163"/>
      <c r="R103" s="74">
        <f t="array" ref="R103">SUM(H103:Q103)</f>
        <v>0</v>
      </c>
      <c r="S103" s="150"/>
      <c r="T103" s="30">
        <f t="array" ref="T103">(S103-R103)</f>
        <v>0</v>
      </c>
      <c r="U103" s="154" t="str">
        <f t="array" ref="U103">IF(S103="","",T103/S103)</f>
        <v/>
      </c>
      <c r="V103" s="148" t="str">
        <f t="array" ref="V103">IF(C103="","",SUMIFS(RH!$R$5:$R$13,RH!$I$5:$I$13,'Récap mensuel'!C103,RH!$Z$5:$Z$13,'Récap mensuel'!$I$5))</f>
        <v/>
      </c>
      <c r="W103" s="29" t="str">
        <f t="array" ref="W103">'Récap général'!W103</f>
        <v/>
      </c>
      <c r="X103" s="150"/>
      <c r="Y103" s="30" t="str">
        <f t="array" ref="Y103">IF(OR(X103="",V103=""),"",X103-V103)</f>
        <v/>
      </c>
      <c r="Z103" s="149" t="str">
        <f t="array" ref="Z103">IF(OR(Y103="",AB103=""),"",Y103*AB103)</f>
        <v/>
      </c>
      <c r="AA103" s="160" t="str">
        <f t="array" ref="AA103">IF(OR(R103=0,V103=0),"",R103/V103)</f>
        <v/>
      </c>
      <c r="AB103" s="30"/>
      <c r="AC103" s="30">
        <f t="array" ref="AC103">IF(OR(AB103="",AA103=""),0,AB103-AA103)</f>
        <v>0</v>
      </c>
      <c r="AD103" s="78">
        <f t="array" ref="AD103">IF(OR(AC103=0,V103=0),0,AC103*V103)</f>
        <v>0</v>
      </c>
    </row>
    <row r="104" spans="2:30" hidden="1" x14ac:dyDescent="0.3">
      <c r="B104" s="28" t="str">
        <f t="shared" si="3"/>
        <v>X</v>
      </c>
      <c r="C104" s="77"/>
      <c r="D104" s="29" t="str">
        <f t="array" ref="D104">IF(C104="","",VLOOKUP(C104,RH!$I$5:$K$13,2,FALSE))</f>
        <v/>
      </c>
      <c r="E104" s="29" t="str">
        <f t="array" ref="E104">IF(C104="","",VLOOKUP(C104,RH!$I$5:$K$13,3,FALSE))</f>
        <v/>
      </c>
      <c r="F104" s="29" t="str">
        <f t="array" ref="F104">IF(D104="","",D104&amp;" "&amp;E104)</f>
        <v/>
      </c>
      <c r="G104" s="29" t="str">
        <f t="array" ref="G104">IF(C104="","",VLOOKUP(C104,RH!$I$5:$Y$13,17,FALSE))</f>
        <v/>
      </c>
      <c r="H104" s="30" t="str">
        <f t="array" ref="H104">IF(C104="","",SUMIFS(Tableau1[Total],Tableau1[Matricule],'Récap mensuel'!C104,Tableau1[Date],'Récap mensuel'!$I$5))</f>
        <v/>
      </c>
      <c r="I104" s="29"/>
      <c r="J104" s="29"/>
      <c r="K104" s="29" t="str">
        <f t="array" ref="K104">IF(C104="","",SUMIFS(Tableau4[Montant],Tableau4[colonne5],'Récap mensuel'!C104,Tableau4[Colonne4],'Récap mensuel'!$I$5))</f>
        <v/>
      </c>
      <c r="L104" s="30">
        <f t="array" ref="L104">SUMIFS(Tableau3[Montant],Tableau3[Nom, prénom],'Récap mensuel'!F104,Tableau3[Date],'Récap mensuel'!$I$5)</f>
        <v>0</v>
      </c>
      <c r="M104" s="29"/>
      <c r="N104" s="29"/>
      <c r="O104" s="29"/>
      <c r="P104" s="29"/>
      <c r="Q104" s="163"/>
      <c r="R104" s="74">
        <f t="array" ref="R104">SUM(H104:Q104)</f>
        <v>0</v>
      </c>
      <c r="S104" s="150"/>
      <c r="T104" s="30">
        <f t="array" ref="T104">(S104-R104)</f>
        <v>0</v>
      </c>
      <c r="U104" s="154" t="str">
        <f t="array" ref="U104">IF(S104="","",T104/S104)</f>
        <v/>
      </c>
      <c r="V104" s="148" t="str">
        <f t="array" ref="V104">IF(C104="","",SUMIFS(RH!$R$5:$R$13,RH!$I$5:$I$13,'Récap mensuel'!C104,RH!$Z$5:$Z$13,'Récap mensuel'!$I$5))</f>
        <v/>
      </c>
      <c r="W104" s="29" t="str">
        <f t="array" ref="W104">'Récap général'!W104</f>
        <v/>
      </c>
      <c r="X104" s="150"/>
      <c r="Y104" s="30" t="str">
        <f t="array" ref="Y104">IF(OR(X104="",V104=""),"",X104-V104)</f>
        <v/>
      </c>
      <c r="Z104" s="149" t="str">
        <f t="array" ref="Z104">IF(OR(Y104="",AB104=""),"",Y104*AB104)</f>
        <v/>
      </c>
      <c r="AA104" s="160" t="str">
        <f t="array" ref="AA104">IF(OR(R104=0,V104=0),"",R104/V104)</f>
        <v/>
      </c>
      <c r="AB104" s="30"/>
      <c r="AC104" s="30">
        <f t="array" ref="AC104">IF(OR(AB104="",AA104=""),0,AB104-AA104)</f>
        <v>0</v>
      </c>
      <c r="AD104" s="78">
        <f t="array" ref="AD104">IF(OR(AC104=0,V104=0),0,AC104*V104)</f>
        <v>0</v>
      </c>
    </row>
    <row r="105" spans="2:30" hidden="1" x14ac:dyDescent="0.3">
      <c r="B105" s="28" t="str">
        <f t="shared" si="3"/>
        <v>X</v>
      </c>
      <c r="C105" s="77"/>
      <c r="D105" s="29" t="str">
        <f t="array" ref="D105">IF(C105="","",VLOOKUP(C105,RH!$I$5:$K$13,2,FALSE))</f>
        <v/>
      </c>
      <c r="E105" s="29" t="str">
        <f t="array" ref="E105">IF(C105="","",VLOOKUP(C105,RH!$I$5:$K$13,3,FALSE))</f>
        <v/>
      </c>
      <c r="F105" s="29" t="str">
        <f t="array" ref="F105">IF(D105="","",D105&amp;" "&amp;E105)</f>
        <v/>
      </c>
      <c r="G105" s="29" t="str">
        <f t="array" ref="G105">IF(C105="","",VLOOKUP(C105,RH!$I$5:$Y$13,17,FALSE))</f>
        <v/>
      </c>
      <c r="H105" s="30" t="str">
        <f t="array" ref="H105">IF(C105="","",SUMIFS(Tableau1[Total],Tableau1[Matricule],'Récap mensuel'!C105,Tableau1[Date],'Récap mensuel'!$I$5))</f>
        <v/>
      </c>
      <c r="I105" s="29"/>
      <c r="J105" s="29"/>
      <c r="K105" s="29" t="str">
        <f t="array" ref="K105">IF(C105="","",SUMIFS(Tableau4[Montant],Tableau4[colonne5],'Récap mensuel'!C105,Tableau4[Colonne4],'Récap mensuel'!$I$5))</f>
        <v/>
      </c>
      <c r="L105" s="30">
        <f t="array" ref="L105">SUMIFS(Tableau3[Montant],Tableau3[Nom, prénom],'Récap mensuel'!F105,Tableau3[Date],'Récap mensuel'!$I$5)</f>
        <v>0</v>
      </c>
      <c r="M105" s="29"/>
      <c r="N105" s="29"/>
      <c r="O105" s="29"/>
      <c r="P105" s="29"/>
      <c r="Q105" s="163"/>
      <c r="R105" s="74">
        <f t="array" ref="R105">SUM(H105:Q105)</f>
        <v>0</v>
      </c>
      <c r="S105" s="150"/>
      <c r="T105" s="30">
        <f t="array" ref="T105">(S105-R105)</f>
        <v>0</v>
      </c>
      <c r="U105" s="154" t="str">
        <f t="array" ref="U105">IF(S105="","",T105/S105)</f>
        <v/>
      </c>
      <c r="V105" s="148" t="str">
        <f t="array" ref="V105">IF(C105="","",SUMIFS(RH!$R$5:$R$13,RH!$I$5:$I$13,'Récap mensuel'!C105,RH!$Z$5:$Z$13,'Récap mensuel'!$I$5))</f>
        <v/>
      </c>
      <c r="W105" s="29" t="str">
        <f t="array" ref="W105">'Récap général'!W105</f>
        <v/>
      </c>
      <c r="X105" s="150"/>
      <c r="Y105" s="30" t="str">
        <f t="array" ref="Y105">IF(OR(X105="",V105=""),"",X105-V105)</f>
        <v/>
      </c>
      <c r="Z105" s="149" t="str">
        <f t="array" ref="Z105">IF(OR(Y105="",AB105=""),"",Y105*AB105)</f>
        <v/>
      </c>
      <c r="AA105" s="160" t="str">
        <f t="array" ref="AA105">IF(OR(R105=0,V105=0),"",R105/V105)</f>
        <v/>
      </c>
      <c r="AB105" s="30"/>
      <c r="AC105" s="30">
        <f t="array" ref="AC105">IF(OR(AB105="",AA105=""),0,AB105-AA105)</f>
        <v>0</v>
      </c>
      <c r="AD105" s="78">
        <f t="array" ref="AD105">IF(OR(AC105=0,V105=0),0,AC105*V105)</f>
        <v>0</v>
      </c>
    </row>
    <row r="106" spans="2:30" hidden="1" x14ac:dyDescent="0.3">
      <c r="B106" s="28" t="str">
        <f t="shared" si="3"/>
        <v>X</v>
      </c>
      <c r="C106" s="77"/>
      <c r="D106" s="29" t="str">
        <f t="array" ref="D106">IF(C106="","",VLOOKUP(C106,RH!$I$5:$K$13,2,FALSE))</f>
        <v/>
      </c>
      <c r="E106" s="29" t="str">
        <f t="array" ref="E106">IF(C106="","",VLOOKUP(C106,RH!$I$5:$K$13,3,FALSE))</f>
        <v/>
      </c>
      <c r="F106" s="29" t="str">
        <f t="array" ref="F106">IF(D106="","",D106&amp;" "&amp;E106)</f>
        <v/>
      </c>
      <c r="G106" s="29" t="str">
        <f t="array" ref="G106">IF(C106="","",VLOOKUP(C106,RH!$I$5:$Y$13,17,FALSE))</f>
        <v/>
      </c>
      <c r="H106" s="30" t="str">
        <f t="array" ref="H106">IF(C106="","",SUMIFS(Tableau1[Total],Tableau1[Matricule],'Récap mensuel'!C106,Tableau1[Date],'Récap mensuel'!$I$5))</f>
        <v/>
      </c>
      <c r="I106" s="29"/>
      <c r="J106" s="29"/>
      <c r="K106" s="29" t="str">
        <f t="array" ref="K106">IF(C106="","",SUMIFS(Tableau4[Montant],Tableau4[colonne5],'Récap mensuel'!C106,Tableau4[Colonne4],'Récap mensuel'!$I$5))</f>
        <v/>
      </c>
      <c r="L106" s="30">
        <f t="array" ref="L106">SUMIFS(Tableau3[Montant],Tableau3[Nom, prénom],'Récap mensuel'!F106,Tableau3[Date],'Récap mensuel'!$I$5)</f>
        <v>0</v>
      </c>
      <c r="M106" s="29"/>
      <c r="N106" s="29"/>
      <c r="O106" s="29"/>
      <c r="P106" s="29"/>
      <c r="Q106" s="163"/>
      <c r="R106" s="74">
        <f t="array" ref="R106">SUM(H106:Q106)</f>
        <v>0</v>
      </c>
      <c r="S106" s="150"/>
      <c r="T106" s="30">
        <f t="array" ref="T106">(S106-R106)</f>
        <v>0</v>
      </c>
      <c r="U106" s="154" t="str">
        <f t="array" ref="U106">IF(S106="","",T106/S106)</f>
        <v/>
      </c>
      <c r="V106" s="148" t="str">
        <f t="array" ref="V106">IF(C106="","",SUMIFS(RH!$R$5:$R$13,RH!$I$5:$I$13,'Récap mensuel'!C106,RH!$Z$5:$Z$13,'Récap mensuel'!$I$5))</f>
        <v/>
      </c>
      <c r="W106" s="29" t="str">
        <f t="array" ref="W106">'Récap général'!W106</f>
        <v/>
      </c>
      <c r="X106" s="150"/>
      <c r="Y106" s="30" t="str">
        <f t="array" ref="Y106">IF(OR(X106="",V106=""),"",X106-V106)</f>
        <v/>
      </c>
      <c r="Z106" s="149" t="str">
        <f t="array" ref="Z106">IF(OR(Y106="",AB106=""),"",Y106*AB106)</f>
        <v/>
      </c>
      <c r="AA106" s="160" t="str">
        <f t="array" ref="AA106">IF(OR(R106=0,V106=0),"",R106/V106)</f>
        <v/>
      </c>
      <c r="AB106" s="30"/>
      <c r="AC106" s="30">
        <f t="array" ref="AC106">IF(OR(AB106="",AA106=""),0,AB106-AA106)</f>
        <v>0</v>
      </c>
      <c r="AD106" s="78">
        <f t="array" ref="AD106">IF(OR(AC106=0,V106=0),0,AC106*V106)</f>
        <v>0</v>
      </c>
    </row>
    <row r="107" spans="2:30" hidden="1" x14ac:dyDescent="0.3">
      <c r="B107" s="28" t="str">
        <f t="shared" si="3"/>
        <v>X</v>
      </c>
      <c r="C107" s="77"/>
      <c r="D107" s="29" t="str">
        <f t="array" ref="D107">IF(C107="","",VLOOKUP(C107,RH!$I$5:$K$13,2,FALSE))</f>
        <v/>
      </c>
      <c r="E107" s="29" t="str">
        <f t="array" ref="E107">IF(C107="","",VLOOKUP(C107,RH!$I$5:$K$13,3,FALSE))</f>
        <v/>
      </c>
      <c r="F107" s="29" t="str">
        <f t="array" ref="F107">IF(D107="","",D107&amp;" "&amp;E107)</f>
        <v/>
      </c>
      <c r="G107" s="29" t="str">
        <f t="array" ref="G107">IF(C107="","",VLOOKUP(C107,RH!$I$5:$Y$13,17,FALSE))</f>
        <v/>
      </c>
      <c r="H107" s="30" t="str">
        <f t="array" ref="H107">IF(C107="","",SUMIFS(Tableau1[Total],Tableau1[Matricule],'Récap mensuel'!C107,Tableau1[Date],'Récap mensuel'!$I$5))</f>
        <v/>
      </c>
      <c r="I107" s="29"/>
      <c r="J107" s="29"/>
      <c r="K107" s="29" t="str">
        <f t="array" ref="K107">IF(C107="","",SUMIFS(Tableau4[Montant],Tableau4[colonne5],'Récap mensuel'!C107,Tableau4[Colonne4],'Récap mensuel'!$I$5))</f>
        <v/>
      </c>
      <c r="L107" s="30">
        <f t="array" ref="L107">SUMIFS(Tableau3[Montant],Tableau3[Nom, prénom],'Récap mensuel'!F107,Tableau3[Date],'Récap mensuel'!$I$5)</f>
        <v>0</v>
      </c>
      <c r="M107" s="29"/>
      <c r="N107" s="29"/>
      <c r="O107" s="29"/>
      <c r="P107" s="29"/>
      <c r="Q107" s="163"/>
      <c r="R107" s="74">
        <f t="array" ref="R107">SUM(H107:Q107)</f>
        <v>0</v>
      </c>
      <c r="S107" s="150"/>
      <c r="T107" s="30">
        <f t="array" ref="T107">(S107-R107)</f>
        <v>0</v>
      </c>
      <c r="U107" s="154" t="str">
        <f t="array" ref="U107">IF(S107="","",T107/S107)</f>
        <v/>
      </c>
      <c r="V107" s="148" t="str">
        <f t="array" ref="V107">IF(C107="","",SUMIFS(RH!$R$5:$R$13,RH!$I$5:$I$13,'Récap mensuel'!C107,RH!$Z$5:$Z$13,'Récap mensuel'!$I$5))</f>
        <v/>
      </c>
      <c r="W107" s="29" t="str">
        <f t="array" ref="W107">'Récap général'!W107</f>
        <v/>
      </c>
      <c r="X107" s="150"/>
      <c r="Y107" s="30" t="str">
        <f t="array" ref="Y107">IF(OR(X107="",V107=""),"",X107-V107)</f>
        <v/>
      </c>
      <c r="Z107" s="149" t="str">
        <f t="array" ref="Z107">IF(OR(Y107="",AB107=""),"",Y107*AB107)</f>
        <v/>
      </c>
      <c r="AA107" s="160" t="str">
        <f t="array" ref="AA107">IF(OR(R107=0,V107=0),"",R107/V107)</f>
        <v/>
      </c>
      <c r="AB107" s="30"/>
      <c r="AC107" s="30">
        <f t="array" ref="AC107">IF(OR(AB107="",AA107=""),0,AB107-AA107)</f>
        <v>0</v>
      </c>
      <c r="AD107" s="78">
        <f t="array" ref="AD107">IF(OR(AC107=0,V107=0),0,AC107*V107)</f>
        <v>0</v>
      </c>
    </row>
    <row r="108" spans="2:30" hidden="1" x14ac:dyDescent="0.3">
      <c r="B108" s="28" t="str">
        <f t="shared" si="3"/>
        <v>X</v>
      </c>
      <c r="C108" s="77"/>
      <c r="D108" s="29" t="str">
        <f t="array" ref="D108">IF(C108="","",VLOOKUP(C108,RH!$I$5:$K$13,2,FALSE))</f>
        <v/>
      </c>
      <c r="E108" s="29" t="str">
        <f t="array" ref="E108">IF(C108="","",VLOOKUP(C108,RH!$I$5:$K$13,3,FALSE))</f>
        <v/>
      </c>
      <c r="F108" s="29" t="str">
        <f t="array" ref="F108">IF(D108="","",D108&amp;" "&amp;E108)</f>
        <v/>
      </c>
      <c r="G108" s="29" t="str">
        <f t="array" ref="G108">IF(C108="","",VLOOKUP(C108,RH!$I$5:$Y$13,17,FALSE))</f>
        <v/>
      </c>
      <c r="H108" s="30" t="str">
        <f t="array" ref="H108">IF(C108="","",SUMIFS(Tableau1[Total],Tableau1[Matricule],'Récap mensuel'!C108,Tableau1[Date],'Récap mensuel'!$I$5))</f>
        <v/>
      </c>
      <c r="I108" s="29"/>
      <c r="J108" s="29"/>
      <c r="K108" s="29" t="str">
        <f t="array" ref="K108">IF(C108="","",SUMIFS(Tableau4[Montant],Tableau4[colonne5],'Récap mensuel'!C108,Tableau4[Colonne4],'Récap mensuel'!$I$5))</f>
        <v/>
      </c>
      <c r="L108" s="30">
        <f t="array" ref="L108">SUMIFS(Tableau3[Montant],Tableau3[Nom, prénom],'Récap mensuel'!F108,Tableau3[Date],'Récap mensuel'!$I$5)</f>
        <v>0</v>
      </c>
      <c r="M108" s="29"/>
      <c r="N108" s="29"/>
      <c r="O108" s="29"/>
      <c r="P108" s="29"/>
      <c r="Q108" s="163"/>
      <c r="R108" s="74">
        <f t="array" ref="R108">SUM(H108:Q108)</f>
        <v>0</v>
      </c>
      <c r="S108" s="150"/>
      <c r="T108" s="30">
        <f t="array" ref="T108">(S108-R108)</f>
        <v>0</v>
      </c>
      <c r="U108" s="154" t="str">
        <f t="array" ref="U108">IF(S108="","",T108/S108)</f>
        <v/>
      </c>
      <c r="V108" s="148" t="str">
        <f t="array" ref="V108">IF(C108="","",SUMIFS(RH!$R$5:$R$13,RH!$I$5:$I$13,'Récap mensuel'!C108,RH!$Z$5:$Z$13,'Récap mensuel'!$I$5))</f>
        <v/>
      </c>
      <c r="W108" s="29" t="str">
        <f t="array" ref="W108">'Récap général'!W108</f>
        <v/>
      </c>
      <c r="X108" s="150"/>
      <c r="Y108" s="30" t="str">
        <f t="array" ref="Y108">IF(OR(X108="",V108=""),"",X108-V108)</f>
        <v/>
      </c>
      <c r="Z108" s="149" t="str">
        <f t="array" ref="Z108">IF(OR(Y108="",AB108=""),"",Y108*AB108)</f>
        <v/>
      </c>
      <c r="AA108" s="160" t="str">
        <f t="array" ref="AA108">IF(OR(R108=0,V108=0),"",R108/V108)</f>
        <v/>
      </c>
      <c r="AB108" s="30"/>
      <c r="AC108" s="30">
        <f t="array" ref="AC108">IF(OR(AB108="",AA108=""),0,AB108-AA108)</f>
        <v>0</v>
      </c>
      <c r="AD108" s="78">
        <f t="array" ref="AD108">IF(OR(AC108=0,V108=0),0,AC108*V108)</f>
        <v>0</v>
      </c>
    </row>
    <row r="109" spans="2:30" hidden="1" x14ac:dyDescent="0.3">
      <c r="B109" s="28" t="str">
        <f t="shared" si="3"/>
        <v>X</v>
      </c>
      <c r="C109" s="77"/>
      <c r="D109" s="29" t="str">
        <f t="array" ref="D109">IF(C109="","",VLOOKUP(C109,RH!$I$5:$K$13,2,FALSE))</f>
        <v/>
      </c>
      <c r="E109" s="29" t="str">
        <f t="array" ref="E109">IF(C109="","",VLOOKUP(C109,RH!$I$5:$K$13,3,FALSE))</f>
        <v/>
      </c>
      <c r="F109" s="29" t="str">
        <f t="array" ref="F109">IF(D109="","",D109&amp;" "&amp;E109)</f>
        <v/>
      </c>
      <c r="G109" s="29" t="str">
        <f t="array" ref="G109">IF(C109="","",VLOOKUP(C109,RH!$I$5:$Y$13,17,FALSE))</f>
        <v/>
      </c>
      <c r="H109" s="30" t="str">
        <f t="array" ref="H109">IF(C109="","",SUMIFS(Tableau1[Total],Tableau1[Matricule],'Récap mensuel'!C109,Tableau1[Date],'Récap mensuel'!$I$5))</f>
        <v/>
      </c>
      <c r="I109" s="29"/>
      <c r="J109" s="29"/>
      <c r="K109" s="29" t="str">
        <f t="array" ref="K109">IF(C109="","",SUMIFS(Tableau4[Montant],Tableau4[colonne5],'Récap mensuel'!C109,Tableau4[Colonne4],'Récap mensuel'!$I$5))</f>
        <v/>
      </c>
      <c r="L109" s="30">
        <f t="array" ref="L109">SUMIFS(Tableau3[Montant],Tableau3[Nom, prénom],'Récap mensuel'!F109,Tableau3[Date],'Récap mensuel'!$I$5)</f>
        <v>0</v>
      </c>
      <c r="M109" s="29"/>
      <c r="N109" s="29"/>
      <c r="O109" s="29"/>
      <c r="P109" s="29"/>
      <c r="Q109" s="163"/>
      <c r="R109" s="74">
        <f t="array" ref="R109">SUM(H109:Q109)</f>
        <v>0</v>
      </c>
      <c r="S109" s="150"/>
      <c r="T109" s="30">
        <f t="array" ref="T109">(S109-R109)</f>
        <v>0</v>
      </c>
      <c r="U109" s="154" t="str">
        <f t="array" ref="U109">IF(S109="","",T109/S109)</f>
        <v/>
      </c>
      <c r="V109" s="148" t="str">
        <f t="array" ref="V109">IF(C109="","",SUMIFS(RH!$R$5:$R$13,RH!$I$5:$I$13,'Récap mensuel'!C109,RH!$Z$5:$Z$13,'Récap mensuel'!$I$5))</f>
        <v/>
      </c>
      <c r="W109" s="29" t="str">
        <f t="array" ref="W109">'Récap général'!W109</f>
        <v/>
      </c>
      <c r="X109" s="150"/>
      <c r="Y109" s="30" t="str">
        <f t="array" ref="Y109">IF(OR(X109="",V109=""),"",X109-V109)</f>
        <v/>
      </c>
      <c r="Z109" s="149" t="str">
        <f t="array" ref="Z109">IF(OR(Y109="",AB109=""),"",Y109*AB109)</f>
        <v/>
      </c>
      <c r="AA109" s="160" t="str">
        <f t="array" ref="AA109">IF(OR(R109=0,V109=0),"",R109/V109)</f>
        <v/>
      </c>
      <c r="AB109" s="30"/>
      <c r="AC109" s="30">
        <f t="array" ref="AC109">IF(OR(AB109="",AA109=""),0,AB109-AA109)</f>
        <v>0</v>
      </c>
      <c r="AD109" s="78">
        <f t="array" ref="AD109">IF(OR(AC109=0,V109=0),0,AC109*V109)</f>
        <v>0</v>
      </c>
    </row>
    <row r="110" spans="2:30" hidden="1" x14ac:dyDescent="0.3">
      <c r="B110" s="28" t="str">
        <f t="shared" si="3"/>
        <v>X</v>
      </c>
      <c r="C110" s="77"/>
      <c r="D110" s="29" t="str">
        <f t="array" ref="D110">IF(C110="","",VLOOKUP(C110,RH!$I$5:$K$13,2,FALSE))</f>
        <v/>
      </c>
      <c r="E110" s="29" t="str">
        <f t="array" ref="E110">IF(C110="","",VLOOKUP(C110,RH!$I$5:$K$13,3,FALSE))</f>
        <v/>
      </c>
      <c r="F110" s="29" t="str">
        <f t="array" ref="F110">IF(D110="","",D110&amp;" "&amp;E110)</f>
        <v/>
      </c>
      <c r="G110" s="29" t="str">
        <f t="array" ref="G110">IF(C110="","",VLOOKUP(C110,RH!$I$5:$Y$13,17,FALSE))</f>
        <v/>
      </c>
      <c r="H110" s="30" t="str">
        <f t="array" ref="H110">IF(C110="","",SUMIFS(Tableau1[Total],Tableau1[Matricule],'Récap mensuel'!C110,Tableau1[Date],'Récap mensuel'!$I$5))</f>
        <v/>
      </c>
      <c r="I110" s="29"/>
      <c r="J110" s="29"/>
      <c r="K110" s="29" t="str">
        <f t="array" ref="K110">IF(C110="","",SUMIFS(Tableau4[Montant],Tableau4[colonne5],'Récap mensuel'!C110,Tableau4[Colonne4],'Récap mensuel'!$I$5))</f>
        <v/>
      </c>
      <c r="L110" s="30">
        <f t="array" ref="L110">SUMIFS(Tableau3[Montant],Tableau3[Nom, prénom],'Récap mensuel'!F110,Tableau3[Date],'Récap mensuel'!$I$5)</f>
        <v>0</v>
      </c>
      <c r="M110" s="29"/>
      <c r="N110" s="29"/>
      <c r="O110" s="29"/>
      <c r="P110" s="29"/>
      <c r="Q110" s="163"/>
      <c r="R110" s="74">
        <f t="array" ref="R110">SUM(H110:Q110)</f>
        <v>0</v>
      </c>
      <c r="S110" s="150"/>
      <c r="T110" s="30">
        <f t="array" ref="T110">(S110-R110)</f>
        <v>0</v>
      </c>
      <c r="U110" s="154" t="str">
        <f t="array" ref="U110">IF(S110="","",T110/S110)</f>
        <v/>
      </c>
      <c r="V110" s="148" t="str">
        <f t="array" ref="V110">IF(C110="","",SUMIFS(RH!$R$5:$R$13,RH!$I$5:$I$13,'Récap mensuel'!C110,RH!$Z$5:$Z$13,'Récap mensuel'!$I$5))</f>
        <v/>
      </c>
      <c r="W110" s="29" t="str">
        <f t="array" ref="W110">'Récap général'!W110</f>
        <v/>
      </c>
      <c r="X110" s="150"/>
      <c r="Y110" s="30" t="str">
        <f t="array" ref="Y110">IF(OR(X110="",V110=""),"",X110-V110)</f>
        <v/>
      </c>
      <c r="Z110" s="149" t="str">
        <f t="array" ref="Z110">IF(OR(Y110="",AB110=""),"",Y110*AB110)</f>
        <v/>
      </c>
      <c r="AA110" s="160" t="str">
        <f t="array" ref="AA110">IF(OR(R110=0,V110=0),"",R110/V110)</f>
        <v/>
      </c>
      <c r="AB110" s="30"/>
      <c r="AC110" s="30">
        <f t="array" ref="AC110">IF(OR(AB110="",AA110=""),0,AB110-AA110)</f>
        <v>0</v>
      </c>
      <c r="AD110" s="78">
        <f t="array" ref="AD110">IF(OR(AC110=0,V110=0),0,AC110*V110)</f>
        <v>0</v>
      </c>
    </row>
    <row r="111" spans="2:30" hidden="1" x14ac:dyDescent="0.3">
      <c r="B111" s="28" t="str">
        <f t="shared" si="3"/>
        <v>X</v>
      </c>
      <c r="C111" s="77"/>
      <c r="D111" s="29" t="str">
        <f t="array" ref="D111">IF(C111="","",VLOOKUP(C111,RH!$I$5:$K$13,2,FALSE))</f>
        <v/>
      </c>
      <c r="E111" s="29" t="str">
        <f t="array" ref="E111">IF(C111="","",VLOOKUP(C111,RH!$I$5:$K$13,3,FALSE))</f>
        <v/>
      </c>
      <c r="F111" s="29" t="str">
        <f t="array" ref="F111">IF(D111="","",D111&amp;" "&amp;E111)</f>
        <v/>
      </c>
      <c r="G111" s="29" t="str">
        <f t="array" ref="G111">IF(C111="","",VLOOKUP(C111,RH!$I$5:$Y$13,17,FALSE))</f>
        <v/>
      </c>
      <c r="H111" s="30" t="str">
        <f t="array" ref="H111">IF(C111="","",SUMIFS(Tableau1[Total],Tableau1[Matricule],'Récap mensuel'!C111,Tableau1[Date],'Récap mensuel'!$I$5))</f>
        <v/>
      </c>
      <c r="I111" s="29"/>
      <c r="J111" s="29"/>
      <c r="K111" s="29" t="str">
        <f t="array" ref="K111">IF(C111="","",SUMIFS(Tableau4[Montant],Tableau4[colonne5],'Récap mensuel'!C111,Tableau4[Colonne4],'Récap mensuel'!$I$5))</f>
        <v/>
      </c>
      <c r="L111" s="30">
        <f t="array" ref="L111">SUMIFS(Tableau3[Montant],Tableau3[Nom, prénom],'Récap mensuel'!F111,Tableau3[Date],'Récap mensuel'!$I$5)</f>
        <v>0</v>
      </c>
      <c r="M111" s="29"/>
      <c r="N111" s="29"/>
      <c r="O111" s="29"/>
      <c r="P111" s="29"/>
      <c r="Q111" s="163"/>
      <c r="R111" s="74">
        <f t="array" ref="R111">SUM(H111:Q111)</f>
        <v>0</v>
      </c>
      <c r="S111" s="150"/>
      <c r="T111" s="30">
        <f t="array" ref="T111">(S111-R111)</f>
        <v>0</v>
      </c>
      <c r="U111" s="154" t="str">
        <f t="array" ref="U111">IF(S111="","",T111/S111)</f>
        <v/>
      </c>
      <c r="V111" s="148" t="str">
        <f t="array" ref="V111">IF(C111="","",SUMIFS(RH!$R$5:$R$13,RH!$I$5:$I$13,'Récap mensuel'!C111,RH!$Z$5:$Z$13,'Récap mensuel'!$I$5))</f>
        <v/>
      </c>
      <c r="W111" s="29" t="str">
        <f t="array" ref="W111">'Récap général'!W111</f>
        <v/>
      </c>
      <c r="X111" s="150"/>
      <c r="Y111" s="30" t="str">
        <f t="array" ref="Y111">IF(OR(X111="",V111=""),"",X111-V111)</f>
        <v/>
      </c>
      <c r="Z111" s="149" t="str">
        <f t="array" ref="Z111">IF(OR(Y111="",AB111=""),"",Y111*AB111)</f>
        <v/>
      </c>
      <c r="AA111" s="160" t="str">
        <f t="array" ref="AA111">IF(OR(R111=0,V111=0),"",R111/V111)</f>
        <v/>
      </c>
      <c r="AB111" s="30"/>
      <c r="AC111" s="30">
        <f t="array" ref="AC111">IF(OR(AB111="",AA111=""),0,AB111-AA111)</f>
        <v>0</v>
      </c>
      <c r="AD111" s="78">
        <f t="array" ref="AD111">IF(OR(AC111=0,V111=0),0,AC111*V111)</f>
        <v>0</v>
      </c>
    </row>
    <row r="112" spans="2:30" hidden="1" x14ac:dyDescent="0.3">
      <c r="B112" s="28" t="str">
        <f t="shared" si="3"/>
        <v>X</v>
      </c>
      <c r="C112" s="77"/>
      <c r="D112" s="29" t="str">
        <f t="array" ref="D112">IF(C112="","",VLOOKUP(C112,RH!$I$5:$K$13,2,FALSE))</f>
        <v/>
      </c>
      <c r="E112" s="29" t="str">
        <f t="array" ref="E112">IF(C112="","",VLOOKUP(C112,RH!$I$5:$K$13,3,FALSE))</f>
        <v/>
      </c>
      <c r="F112" s="29" t="str">
        <f t="array" ref="F112">IF(D112="","",D112&amp;" "&amp;E112)</f>
        <v/>
      </c>
      <c r="G112" s="29" t="str">
        <f t="array" ref="G112">IF(C112="","",VLOOKUP(C112,RH!$I$5:$Y$13,17,FALSE))</f>
        <v/>
      </c>
      <c r="H112" s="30" t="str">
        <f t="array" ref="H112">IF(C112="","",SUMIFS(Tableau1[Total],Tableau1[Matricule],'Récap mensuel'!C112,Tableau1[Date],'Récap mensuel'!$I$5))</f>
        <v/>
      </c>
      <c r="I112" s="29"/>
      <c r="J112" s="29"/>
      <c r="K112" s="29" t="str">
        <f t="array" ref="K112">IF(C112="","",SUMIFS(Tableau4[Montant],Tableau4[colonne5],'Récap mensuel'!C112,Tableau4[Colonne4],'Récap mensuel'!$I$5))</f>
        <v/>
      </c>
      <c r="L112" s="30">
        <f t="array" ref="L112">SUMIFS(Tableau3[Montant],Tableau3[Nom, prénom],'Récap mensuel'!F112,Tableau3[Date],'Récap mensuel'!$I$5)</f>
        <v>0</v>
      </c>
      <c r="M112" s="29"/>
      <c r="N112" s="29"/>
      <c r="O112" s="29"/>
      <c r="P112" s="29"/>
      <c r="Q112" s="163"/>
      <c r="R112" s="74">
        <f t="array" ref="R112">SUM(H112:Q112)</f>
        <v>0</v>
      </c>
      <c r="S112" s="150"/>
      <c r="T112" s="30">
        <f t="array" ref="T112">(S112-R112)</f>
        <v>0</v>
      </c>
      <c r="U112" s="154" t="str">
        <f t="array" ref="U112">IF(S112="","",T112/S112)</f>
        <v/>
      </c>
      <c r="V112" s="148" t="str">
        <f t="array" ref="V112">IF(C112="","",SUMIFS(RH!$R$5:$R$13,RH!$I$5:$I$13,'Récap mensuel'!C112,RH!$Z$5:$Z$13,'Récap mensuel'!$I$5))</f>
        <v/>
      </c>
      <c r="W112" s="29" t="str">
        <f t="array" ref="W112">'Récap général'!W112</f>
        <v/>
      </c>
      <c r="X112" s="150"/>
      <c r="Y112" s="30" t="str">
        <f t="array" ref="Y112">IF(OR(X112="",V112=""),"",X112-V112)</f>
        <v/>
      </c>
      <c r="Z112" s="149" t="str">
        <f t="array" ref="Z112">IF(OR(Y112="",AB112=""),"",Y112*AB112)</f>
        <v/>
      </c>
      <c r="AA112" s="160" t="str">
        <f t="array" ref="AA112">IF(OR(R112=0,V112=0),"",R112/V112)</f>
        <v/>
      </c>
      <c r="AB112" s="30"/>
      <c r="AC112" s="30">
        <f t="array" ref="AC112">IF(OR(AB112="",AA112=""),0,AB112-AA112)</f>
        <v>0</v>
      </c>
      <c r="AD112" s="78">
        <f t="array" ref="AD112">IF(OR(AC112=0,V112=0),0,AC112*V112)</f>
        <v>0</v>
      </c>
    </row>
    <row r="113" spans="2:30" hidden="1" x14ac:dyDescent="0.3">
      <c r="B113" s="28" t="str">
        <f t="shared" si="3"/>
        <v>X</v>
      </c>
      <c r="C113" s="77"/>
      <c r="D113" s="29" t="str">
        <f t="array" ref="D113">IF(C113="","",VLOOKUP(C113,RH!$I$5:$K$13,2,FALSE))</f>
        <v/>
      </c>
      <c r="E113" s="29" t="str">
        <f t="array" ref="E113">IF(C113="","",VLOOKUP(C113,RH!$I$5:$K$13,3,FALSE))</f>
        <v/>
      </c>
      <c r="F113" s="29" t="str">
        <f t="array" ref="F113">IF(D113="","",D113&amp;" "&amp;E113)</f>
        <v/>
      </c>
      <c r="G113" s="29" t="str">
        <f t="array" ref="G113">IF(C113="","",VLOOKUP(C113,RH!$I$5:$Y$13,17,FALSE))</f>
        <v/>
      </c>
      <c r="H113" s="30" t="str">
        <f t="array" ref="H113">IF(C113="","",SUMIFS(Tableau1[Total],Tableau1[Matricule],'Récap mensuel'!C113,Tableau1[Date],'Récap mensuel'!$I$5))</f>
        <v/>
      </c>
      <c r="I113" s="29"/>
      <c r="J113" s="29"/>
      <c r="K113" s="29" t="str">
        <f t="array" ref="K113">IF(C113="","",SUMIFS(Tableau4[Montant],Tableau4[colonne5],'Récap mensuel'!C113,Tableau4[Colonne4],'Récap mensuel'!$I$5))</f>
        <v/>
      </c>
      <c r="L113" s="30">
        <f t="array" ref="L113">SUMIFS(Tableau3[Montant],Tableau3[Nom, prénom],'Récap mensuel'!F113,Tableau3[Date],'Récap mensuel'!$I$5)</f>
        <v>0</v>
      </c>
      <c r="M113" s="29"/>
      <c r="N113" s="29"/>
      <c r="O113" s="29"/>
      <c r="P113" s="29"/>
      <c r="Q113" s="163"/>
      <c r="R113" s="74">
        <f t="array" ref="R113">SUM(H113:Q113)</f>
        <v>0</v>
      </c>
      <c r="S113" s="150"/>
      <c r="T113" s="30">
        <f t="array" ref="T113">(S113-R113)</f>
        <v>0</v>
      </c>
      <c r="U113" s="154" t="str">
        <f t="array" ref="U113">IF(S113="","",T113/S113)</f>
        <v/>
      </c>
      <c r="V113" s="148" t="str">
        <f t="array" ref="V113">IF(C113="","",SUMIFS(RH!$R$5:$R$13,RH!$I$5:$I$13,'Récap mensuel'!C113,RH!$Z$5:$Z$13,'Récap mensuel'!$I$5))</f>
        <v/>
      </c>
      <c r="W113" s="29" t="str">
        <f t="array" ref="W113">'Récap général'!W113</f>
        <v/>
      </c>
      <c r="X113" s="150"/>
      <c r="Y113" s="30" t="str">
        <f t="array" ref="Y113">IF(OR(X113="",V113=""),"",X113-V113)</f>
        <v/>
      </c>
      <c r="Z113" s="149" t="str">
        <f t="array" ref="Z113">IF(OR(Y113="",AB113=""),"",Y113*AB113)</f>
        <v/>
      </c>
      <c r="AA113" s="160" t="str">
        <f t="array" ref="AA113">IF(OR(R113=0,V113=0),"",R113/V113)</f>
        <v/>
      </c>
      <c r="AB113" s="30"/>
      <c r="AC113" s="30">
        <f t="array" ref="AC113">IF(OR(AB113="",AA113=""),0,AB113-AA113)</f>
        <v>0</v>
      </c>
      <c r="AD113" s="78">
        <f t="array" ref="AD113">IF(OR(AC113=0,V113=0),0,AC113*V113)</f>
        <v>0</v>
      </c>
    </row>
    <row r="114" spans="2:30" hidden="1" x14ac:dyDescent="0.3">
      <c r="B114" s="28" t="str">
        <f t="shared" si="3"/>
        <v>X</v>
      </c>
      <c r="C114" s="77"/>
      <c r="D114" s="29" t="str">
        <f t="array" ref="D114">IF(C114="","",VLOOKUP(C114,RH!$I$5:$K$13,2,FALSE))</f>
        <v/>
      </c>
      <c r="E114" s="29" t="str">
        <f t="array" ref="E114">IF(C114="","",VLOOKUP(C114,RH!$I$5:$K$13,3,FALSE))</f>
        <v/>
      </c>
      <c r="F114" s="29" t="str">
        <f t="array" ref="F114">IF(D114="","",D114&amp;" "&amp;E114)</f>
        <v/>
      </c>
      <c r="G114" s="29" t="str">
        <f t="array" ref="G114">IF(C114="","",VLOOKUP(C114,RH!$I$5:$Y$13,17,FALSE))</f>
        <v/>
      </c>
      <c r="H114" s="30" t="str">
        <f t="array" ref="H114">IF(C114="","",SUMIFS(Tableau1[Total],Tableau1[Matricule],'Récap mensuel'!C114,Tableau1[Date],'Récap mensuel'!$I$5))</f>
        <v/>
      </c>
      <c r="I114" s="29"/>
      <c r="J114" s="29"/>
      <c r="K114" s="29" t="str">
        <f t="array" ref="K114">IF(C114="","",SUMIFS(Tableau4[Montant],Tableau4[colonne5],'Récap mensuel'!C114,Tableau4[Colonne4],'Récap mensuel'!$I$5))</f>
        <v/>
      </c>
      <c r="L114" s="30">
        <f t="array" ref="L114">SUMIFS(Tableau3[Montant],Tableau3[Nom, prénom],'Récap mensuel'!F114,Tableau3[Date],'Récap mensuel'!$I$5)</f>
        <v>0</v>
      </c>
      <c r="M114" s="29"/>
      <c r="N114" s="29"/>
      <c r="O114" s="29"/>
      <c r="P114" s="29"/>
      <c r="Q114" s="163"/>
      <c r="R114" s="74">
        <f t="array" ref="R114">SUM(H114:Q114)</f>
        <v>0</v>
      </c>
      <c r="S114" s="150"/>
      <c r="T114" s="30">
        <f t="array" ref="T114">(S114-R114)</f>
        <v>0</v>
      </c>
      <c r="U114" s="154" t="str">
        <f t="array" ref="U114">IF(S114="","",T114/S114)</f>
        <v/>
      </c>
      <c r="V114" s="148" t="str">
        <f t="array" ref="V114">IF(C114="","",SUMIFS(RH!$R$5:$R$13,RH!$I$5:$I$13,'Récap mensuel'!C114,RH!$Z$5:$Z$13,'Récap mensuel'!$I$5))</f>
        <v/>
      </c>
      <c r="W114" s="29" t="str">
        <f t="array" ref="W114">'Récap général'!W114</f>
        <v/>
      </c>
      <c r="X114" s="150"/>
      <c r="Y114" s="30" t="str">
        <f t="array" ref="Y114">IF(OR(X114="",V114=""),"",X114-V114)</f>
        <v/>
      </c>
      <c r="Z114" s="149" t="str">
        <f t="array" ref="Z114">IF(OR(Y114="",AB114=""),"",Y114*AB114)</f>
        <v/>
      </c>
      <c r="AA114" s="160" t="str">
        <f t="array" ref="AA114">IF(OR(R114=0,V114=0),"",R114/V114)</f>
        <v/>
      </c>
      <c r="AB114" s="30"/>
      <c r="AC114" s="30">
        <f t="array" ref="AC114">IF(OR(AB114="",AA114=""),0,AB114-AA114)</f>
        <v>0</v>
      </c>
      <c r="AD114" s="78">
        <f t="array" ref="AD114">IF(OR(AC114=0,V114=0),0,AC114*V114)</f>
        <v>0</v>
      </c>
    </row>
    <row r="115" spans="2:30" hidden="1" x14ac:dyDescent="0.3">
      <c r="B115" s="28" t="str">
        <f t="shared" si="3"/>
        <v>X</v>
      </c>
      <c r="C115" s="77"/>
      <c r="D115" s="29" t="str">
        <f t="array" ref="D115">IF(C115="","",VLOOKUP(C115,RH!$I$5:$K$13,2,FALSE))</f>
        <v/>
      </c>
      <c r="E115" s="29" t="str">
        <f t="array" ref="E115">IF(C115="","",VLOOKUP(C115,RH!$I$5:$K$13,3,FALSE))</f>
        <v/>
      </c>
      <c r="F115" s="29" t="str">
        <f t="array" ref="F115">IF(D115="","",D115&amp;" "&amp;E115)</f>
        <v/>
      </c>
      <c r="G115" s="29" t="str">
        <f t="array" ref="G115">IF(C115="","",VLOOKUP(C115,RH!$I$5:$Y$13,17,FALSE))</f>
        <v/>
      </c>
      <c r="H115" s="30" t="str">
        <f t="array" ref="H115">IF(C115="","",SUMIFS(Tableau1[Total],Tableau1[Matricule],'Récap mensuel'!C115,Tableau1[Date],'Récap mensuel'!$I$5))</f>
        <v/>
      </c>
      <c r="I115" s="29"/>
      <c r="J115" s="29"/>
      <c r="K115" s="29" t="str">
        <f t="array" ref="K115">IF(C115="","",SUMIFS(Tableau4[Montant],Tableau4[colonne5],'Récap mensuel'!C115,Tableau4[Colonne4],'Récap mensuel'!$I$5))</f>
        <v/>
      </c>
      <c r="L115" s="30">
        <f t="array" ref="L115">SUMIFS(Tableau3[Montant],Tableau3[Nom, prénom],'Récap mensuel'!F115,Tableau3[Date],'Récap mensuel'!$I$5)</f>
        <v>0</v>
      </c>
      <c r="M115" s="29"/>
      <c r="N115" s="29"/>
      <c r="O115" s="29"/>
      <c r="P115" s="29"/>
      <c r="Q115" s="163"/>
      <c r="R115" s="74">
        <f t="array" ref="R115">SUM(H115:Q115)</f>
        <v>0</v>
      </c>
      <c r="S115" s="150"/>
      <c r="T115" s="30">
        <f t="array" ref="T115">(S115-R115)</f>
        <v>0</v>
      </c>
      <c r="U115" s="154" t="str">
        <f t="array" ref="U115">IF(S115="","",T115/S115)</f>
        <v/>
      </c>
      <c r="V115" s="148" t="str">
        <f t="array" ref="V115">IF(C115="","",SUMIFS(RH!$R$5:$R$13,RH!$I$5:$I$13,'Récap mensuel'!C115,RH!$Z$5:$Z$13,'Récap mensuel'!$I$5))</f>
        <v/>
      </c>
      <c r="W115" s="29" t="str">
        <f t="array" ref="W115">'Récap général'!W115</f>
        <v/>
      </c>
      <c r="X115" s="150"/>
      <c r="Y115" s="30" t="str">
        <f t="array" ref="Y115">IF(OR(X115="",V115=""),"",X115-V115)</f>
        <v/>
      </c>
      <c r="Z115" s="149" t="str">
        <f t="array" ref="Z115">IF(OR(Y115="",AB115=""),"",Y115*AB115)</f>
        <v/>
      </c>
      <c r="AA115" s="160" t="str">
        <f t="array" ref="AA115">IF(OR(R115=0,V115=0),"",R115/V115)</f>
        <v/>
      </c>
      <c r="AB115" s="30"/>
      <c r="AC115" s="30">
        <f t="array" ref="AC115">IF(OR(AB115="",AA115=""),0,AB115-AA115)</f>
        <v>0</v>
      </c>
      <c r="AD115" s="78">
        <f t="array" ref="AD115">IF(OR(AC115=0,V115=0),0,AC115*V115)</f>
        <v>0</v>
      </c>
    </row>
    <row r="116" spans="2:30" hidden="1" x14ac:dyDescent="0.3">
      <c r="B116" s="28" t="str">
        <f t="shared" si="3"/>
        <v>X</v>
      </c>
      <c r="C116" s="77"/>
      <c r="D116" s="29" t="str">
        <f t="array" ref="D116">IF(C116="","",VLOOKUP(C116,RH!$I$5:$K$13,2,FALSE))</f>
        <v/>
      </c>
      <c r="E116" s="29" t="str">
        <f t="array" ref="E116">IF(C116="","",VLOOKUP(C116,RH!$I$5:$K$13,3,FALSE))</f>
        <v/>
      </c>
      <c r="F116" s="29" t="str">
        <f t="array" ref="F116">IF(D116="","",D116&amp;" "&amp;E116)</f>
        <v/>
      </c>
      <c r="G116" s="29" t="str">
        <f t="array" ref="G116">IF(C116="","",VLOOKUP(C116,RH!$I$5:$Y$13,17,FALSE))</f>
        <v/>
      </c>
      <c r="H116" s="30" t="str">
        <f t="array" ref="H116">IF(C116="","",SUMIFS(Tableau1[Total],Tableau1[Matricule],'Récap mensuel'!C116,Tableau1[Date],'Récap mensuel'!$I$5))</f>
        <v/>
      </c>
      <c r="I116" s="29"/>
      <c r="J116" s="29"/>
      <c r="K116" s="29" t="str">
        <f t="array" ref="K116">IF(C116="","",SUMIFS(Tableau4[Montant],Tableau4[colonne5],'Récap mensuel'!C116,Tableau4[Colonne4],'Récap mensuel'!$I$5))</f>
        <v/>
      </c>
      <c r="L116" s="30">
        <f t="array" ref="L116">SUMIFS(Tableau3[Montant],Tableau3[Nom, prénom],'Récap mensuel'!F116,Tableau3[Date],'Récap mensuel'!$I$5)</f>
        <v>0</v>
      </c>
      <c r="M116" s="29"/>
      <c r="N116" s="29"/>
      <c r="O116" s="29"/>
      <c r="P116" s="29"/>
      <c r="Q116" s="163"/>
      <c r="R116" s="74">
        <f t="array" ref="R116">SUM(H116:Q116)</f>
        <v>0</v>
      </c>
      <c r="S116" s="150"/>
      <c r="T116" s="30">
        <f t="array" ref="T116">(S116-R116)</f>
        <v>0</v>
      </c>
      <c r="U116" s="154" t="str">
        <f t="array" ref="U116">IF(S116="","",T116/S116)</f>
        <v/>
      </c>
      <c r="V116" s="148" t="str">
        <f t="array" ref="V116">IF(C116="","",SUMIFS(RH!$R$5:$R$13,RH!$I$5:$I$13,'Récap mensuel'!C116,RH!$Z$5:$Z$13,'Récap mensuel'!$I$5))</f>
        <v/>
      </c>
      <c r="W116" s="29" t="str">
        <f t="array" ref="W116">'Récap général'!W116</f>
        <v/>
      </c>
      <c r="X116" s="150"/>
      <c r="Y116" s="30" t="str">
        <f t="array" ref="Y116">IF(OR(X116="",V116=""),"",X116-V116)</f>
        <v/>
      </c>
      <c r="Z116" s="149" t="str">
        <f t="array" ref="Z116">IF(OR(Y116="",AB116=""),"",Y116*AB116)</f>
        <v/>
      </c>
      <c r="AA116" s="160" t="str">
        <f t="array" ref="AA116">IF(OR(R116=0,V116=0),"",R116/V116)</f>
        <v/>
      </c>
      <c r="AB116" s="30"/>
      <c r="AC116" s="30">
        <f t="array" ref="AC116">IF(OR(AB116="",AA116=""),0,AB116-AA116)</f>
        <v>0</v>
      </c>
      <c r="AD116" s="78">
        <f t="array" ref="AD116">IF(OR(AC116=0,V116=0),0,AC116*V116)</f>
        <v>0</v>
      </c>
    </row>
    <row r="117" spans="2:30" hidden="1" x14ac:dyDescent="0.3">
      <c r="B117" s="28" t="str">
        <f t="shared" si="3"/>
        <v>X</v>
      </c>
      <c r="C117" s="77"/>
      <c r="D117" s="29" t="str">
        <f t="array" ref="D117">IF(C117="","",VLOOKUP(C117,RH!$I$5:$K$13,2,FALSE))</f>
        <v/>
      </c>
      <c r="E117" s="29" t="str">
        <f t="array" ref="E117">IF(C117="","",VLOOKUP(C117,RH!$I$5:$K$13,3,FALSE))</f>
        <v/>
      </c>
      <c r="F117" s="29" t="str">
        <f t="array" ref="F117">IF(D117="","",D117&amp;" "&amp;E117)</f>
        <v/>
      </c>
      <c r="G117" s="29" t="str">
        <f t="array" ref="G117">IF(C117="","",VLOOKUP(C117,RH!$I$5:$Y$13,17,FALSE))</f>
        <v/>
      </c>
      <c r="H117" s="30" t="str">
        <f t="array" ref="H117">IF(C117="","",SUMIFS(Tableau1[Total],Tableau1[Matricule],'Récap mensuel'!C117,Tableau1[Date],'Récap mensuel'!$I$5))</f>
        <v/>
      </c>
      <c r="I117" s="29"/>
      <c r="J117" s="29"/>
      <c r="K117" s="29" t="str">
        <f t="array" ref="K117">IF(C117="","",SUMIFS(Tableau4[Montant],Tableau4[colonne5],'Récap mensuel'!C117,Tableau4[Colonne4],'Récap mensuel'!$I$5))</f>
        <v/>
      </c>
      <c r="L117" s="30">
        <f t="array" ref="L117">SUMIFS(Tableau3[Montant],Tableau3[Nom, prénom],'Récap mensuel'!F117,Tableau3[Date],'Récap mensuel'!$I$5)</f>
        <v>0</v>
      </c>
      <c r="M117" s="29"/>
      <c r="N117" s="29"/>
      <c r="O117" s="29"/>
      <c r="P117" s="29"/>
      <c r="Q117" s="163"/>
      <c r="R117" s="74">
        <f t="array" ref="R117">SUM(H117:Q117)</f>
        <v>0</v>
      </c>
      <c r="S117" s="150"/>
      <c r="T117" s="30">
        <f t="array" ref="T117">(S117-R117)</f>
        <v>0</v>
      </c>
      <c r="U117" s="154" t="str">
        <f t="array" ref="U117">IF(S117="","",T117/S117)</f>
        <v/>
      </c>
      <c r="V117" s="148" t="str">
        <f t="array" ref="V117">IF(C117="","",SUMIFS(RH!$R$5:$R$13,RH!$I$5:$I$13,'Récap mensuel'!C117,RH!$Z$5:$Z$13,'Récap mensuel'!$I$5))</f>
        <v/>
      </c>
      <c r="W117" s="29" t="str">
        <f t="array" ref="W117">'Récap général'!W117</f>
        <v/>
      </c>
      <c r="X117" s="150"/>
      <c r="Y117" s="30" t="str">
        <f t="array" ref="Y117">IF(OR(X117="",V117=""),"",X117-V117)</f>
        <v/>
      </c>
      <c r="Z117" s="149" t="str">
        <f t="array" ref="Z117">IF(OR(Y117="",AB117=""),"",Y117*AB117)</f>
        <v/>
      </c>
      <c r="AA117" s="160" t="str">
        <f t="array" ref="AA117">IF(OR(R117=0,V117=0),"",R117/V117)</f>
        <v/>
      </c>
      <c r="AB117" s="30"/>
      <c r="AC117" s="30">
        <f t="array" ref="AC117">IF(OR(AB117="",AA117=""),0,AB117-AA117)</f>
        <v>0</v>
      </c>
      <c r="AD117" s="78">
        <f t="array" ref="AD117">IF(OR(AC117=0,V117=0),0,AC117*V117)</f>
        <v>0</v>
      </c>
    </row>
    <row r="118" spans="2:30" hidden="1" x14ac:dyDescent="0.3">
      <c r="B118" s="28" t="str">
        <f t="shared" si="3"/>
        <v>X</v>
      </c>
      <c r="C118" s="77"/>
      <c r="D118" s="29" t="str">
        <f t="array" ref="D118">IF(C118="","",VLOOKUP(C118,RH!$I$5:$K$13,2,FALSE))</f>
        <v/>
      </c>
      <c r="E118" s="29" t="str">
        <f t="array" ref="E118">IF(C118="","",VLOOKUP(C118,RH!$I$5:$K$13,3,FALSE))</f>
        <v/>
      </c>
      <c r="F118" s="29" t="str">
        <f t="array" ref="F118">IF(D118="","",D118&amp;" "&amp;E118)</f>
        <v/>
      </c>
      <c r="G118" s="29" t="str">
        <f t="array" ref="G118">IF(C118="","",VLOOKUP(C118,RH!$I$5:$Y$13,17,FALSE))</f>
        <v/>
      </c>
      <c r="H118" s="30" t="str">
        <f t="array" ref="H118">IF(C118="","",SUMIFS(Tableau1[Total],Tableau1[Matricule],'Récap mensuel'!C118,Tableau1[Date],'Récap mensuel'!$I$5))</f>
        <v/>
      </c>
      <c r="I118" s="29"/>
      <c r="J118" s="29"/>
      <c r="K118" s="29" t="str">
        <f t="array" ref="K118">IF(C118="","",SUMIFS(Tableau4[Montant],Tableau4[colonne5],'Récap mensuel'!C118,Tableau4[Colonne4],'Récap mensuel'!$I$5))</f>
        <v/>
      </c>
      <c r="L118" s="30">
        <f t="array" ref="L118">SUMIFS(Tableau3[Montant],Tableau3[Nom, prénom],'Récap mensuel'!F118,Tableau3[Date],'Récap mensuel'!$I$5)</f>
        <v>0</v>
      </c>
      <c r="M118" s="29"/>
      <c r="N118" s="29"/>
      <c r="O118" s="29"/>
      <c r="P118" s="29"/>
      <c r="Q118" s="163"/>
      <c r="R118" s="74">
        <f t="array" ref="R118">SUM(H118:Q118)</f>
        <v>0</v>
      </c>
      <c r="S118" s="150"/>
      <c r="T118" s="30">
        <f t="array" ref="T118">(S118-R118)</f>
        <v>0</v>
      </c>
      <c r="U118" s="154" t="str">
        <f t="array" ref="U118">IF(S118="","",T118/S118)</f>
        <v/>
      </c>
      <c r="V118" s="148" t="str">
        <f t="array" ref="V118">IF(C118="","",SUMIFS(RH!$R$5:$R$13,RH!$I$5:$I$13,'Récap mensuel'!C118,RH!$Z$5:$Z$13,'Récap mensuel'!$I$5))</f>
        <v/>
      </c>
      <c r="W118" s="29" t="str">
        <f t="array" ref="W118">'Récap général'!W118</f>
        <v/>
      </c>
      <c r="X118" s="150"/>
      <c r="Y118" s="30" t="str">
        <f t="array" ref="Y118">IF(OR(X118="",V118=""),"",X118-V118)</f>
        <v/>
      </c>
      <c r="Z118" s="149" t="str">
        <f t="array" ref="Z118">IF(OR(Y118="",AB118=""),"",Y118*AB118)</f>
        <v/>
      </c>
      <c r="AA118" s="160" t="str">
        <f t="array" ref="AA118">IF(OR(R118=0,V118=0),"",R118/V118)</f>
        <v/>
      </c>
      <c r="AB118" s="30"/>
      <c r="AC118" s="30">
        <f t="array" ref="AC118">IF(OR(AB118="",AA118=""),0,AB118-AA118)</f>
        <v>0</v>
      </c>
      <c r="AD118" s="78">
        <f t="array" ref="AD118">IF(OR(AC118=0,V118=0),0,AC118*V118)</f>
        <v>0</v>
      </c>
    </row>
    <row r="119" spans="2:30" hidden="1" x14ac:dyDescent="0.3">
      <c r="B119" s="28" t="str">
        <f t="shared" si="3"/>
        <v>X</v>
      </c>
      <c r="C119" s="77"/>
      <c r="D119" s="29" t="str">
        <f t="array" ref="D119">IF(C119="","",VLOOKUP(C119,RH!$I$5:$K$13,2,FALSE))</f>
        <v/>
      </c>
      <c r="E119" s="29" t="str">
        <f t="array" ref="E119">IF(C119="","",VLOOKUP(C119,RH!$I$5:$K$13,3,FALSE))</f>
        <v/>
      </c>
      <c r="F119" s="29" t="str">
        <f t="array" ref="F119">IF(D119="","",D119&amp;" "&amp;E119)</f>
        <v/>
      </c>
      <c r="G119" s="29" t="str">
        <f t="array" ref="G119">IF(C119="","",VLOOKUP(C119,RH!$I$5:$Y$13,17,FALSE))</f>
        <v/>
      </c>
      <c r="H119" s="30" t="str">
        <f t="array" ref="H119">IF(C119="","",SUMIFS(Tableau1[Total],Tableau1[Matricule],'Récap mensuel'!C119,Tableau1[Date],'Récap mensuel'!$I$5))</f>
        <v/>
      </c>
      <c r="I119" s="29"/>
      <c r="J119" s="29"/>
      <c r="K119" s="29" t="str">
        <f t="array" ref="K119">IF(C119="","",SUMIFS(Tableau4[Montant],Tableau4[colonne5],'Récap mensuel'!C119,Tableau4[Colonne4],'Récap mensuel'!$I$5))</f>
        <v/>
      </c>
      <c r="L119" s="30">
        <f t="array" ref="L119">SUMIFS(Tableau3[Montant],Tableau3[Nom, prénom],'Récap mensuel'!F119,Tableau3[Date],'Récap mensuel'!$I$5)</f>
        <v>0</v>
      </c>
      <c r="M119" s="29"/>
      <c r="N119" s="29"/>
      <c r="O119" s="29"/>
      <c r="P119" s="29"/>
      <c r="Q119" s="163"/>
      <c r="R119" s="74">
        <f t="array" ref="R119">SUM(H119:Q119)</f>
        <v>0</v>
      </c>
      <c r="S119" s="150"/>
      <c r="T119" s="30">
        <f t="array" ref="T119">(S119-R119)</f>
        <v>0</v>
      </c>
      <c r="U119" s="154" t="str">
        <f t="array" ref="U119">IF(S119="","",T119/S119)</f>
        <v/>
      </c>
      <c r="V119" s="148" t="str">
        <f t="array" ref="V119">IF(C119="","",SUMIFS(RH!$R$5:$R$13,RH!$I$5:$I$13,'Récap mensuel'!C119,RH!$Z$5:$Z$13,'Récap mensuel'!$I$5))</f>
        <v/>
      </c>
      <c r="W119" s="29" t="str">
        <f t="array" ref="W119">'Récap général'!W119</f>
        <v/>
      </c>
      <c r="X119" s="150"/>
      <c r="Y119" s="30" t="str">
        <f t="array" ref="Y119">IF(OR(X119="",V119=""),"",X119-V119)</f>
        <v/>
      </c>
      <c r="Z119" s="149" t="str">
        <f t="array" ref="Z119">IF(OR(Y119="",AB119=""),"",Y119*AB119)</f>
        <v/>
      </c>
      <c r="AA119" s="160" t="str">
        <f t="array" ref="AA119">IF(OR(R119=0,V119=0),"",R119/V119)</f>
        <v/>
      </c>
      <c r="AB119" s="30"/>
      <c r="AC119" s="30">
        <f t="array" ref="AC119">IF(OR(AB119="",AA119=""),0,AB119-AA119)</f>
        <v>0</v>
      </c>
      <c r="AD119" s="78">
        <f t="array" ref="AD119">IF(OR(AC119=0,V119=0),0,AC119*V119)</f>
        <v>0</v>
      </c>
    </row>
    <row r="120" spans="2:30" hidden="1" x14ac:dyDescent="0.3">
      <c r="B120" s="28" t="str">
        <f t="shared" si="3"/>
        <v>X</v>
      </c>
      <c r="C120" s="77"/>
      <c r="D120" s="29" t="str">
        <f t="array" ref="D120">IF(C120="","",VLOOKUP(C120,RH!$I$5:$K$13,2,FALSE))</f>
        <v/>
      </c>
      <c r="E120" s="29" t="str">
        <f t="array" ref="E120">IF(C120="","",VLOOKUP(C120,RH!$I$5:$K$13,3,FALSE))</f>
        <v/>
      </c>
      <c r="F120" s="29" t="str">
        <f t="array" ref="F120">IF(D120="","",D120&amp;" "&amp;E120)</f>
        <v/>
      </c>
      <c r="G120" s="29" t="str">
        <f t="array" ref="G120">IF(C120="","",VLOOKUP(C120,RH!$I$5:$Y$13,17,FALSE))</f>
        <v/>
      </c>
      <c r="H120" s="30" t="str">
        <f t="array" ref="H120">IF(C120="","",SUMIFS(Tableau1[Total],Tableau1[Matricule],'Récap mensuel'!C120,Tableau1[Date],'Récap mensuel'!$I$5))</f>
        <v/>
      </c>
      <c r="I120" s="29"/>
      <c r="J120" s="29"/>
      <c r="K120" s="29" t="str">
        <f t="array" ref="K120">IF(C120="","",SUMIFS(Tableau4[Montant],Tableau4[colonne5],'Récap mensuel'!C120,Tableau4[Colonne4],'Récap mensuel'!$I$5))</f>
        <v/>
      </c>
      <c r="L120" s="30">
        <f t="array" ref="L120">SUMIFS(Tableau3[Montant],Tableau3[Nom, prénom],'Récap mensuel'!F120,Tableau3[Date],'Récap mensuel'!$I$5)</f>
        <v>0</v>
      </c>
      <c r="M120" s="29"/>
      <c r="N120" s="29"/>
      <c r="O120" s="29"/>
      <c r="P120" s="29"/>
      <c r="Q120" s="163"/>
      <c r="R120" s="74">
        <f t="array" ref="R120">SUM(H120:Q120)</f>
        <v>0</v>
      </c>
      <c r="S120" s="150"/>
      <c r="T120" s="30">
        <f t="array" ref="T120">(S120-R120)</f>
        <v>0</v>
      </c>
      <c r="U120" s="154" t="str">
        <f t="array" ref="U120">IF(S120="","",T120/S120)</f>
        <v/>
      </c>
      <c r="V120" s="148" t="str">
        <f t="array" ref="V120">IF(C120="","",SUMIFS(RH!$R$5:$R$13,RH!$I$5:$I$13,'Récap mensuel'!C120,RH!$Z$5:$Z$13,'Récap mensuel'!$I$5))</f>
        <v/>
      </c>
      <c r="W120" s="29" t="str">
        <f t="array" ref="W120">'Récap général'!W120</f>
        <v/>
      </c>
      <c r="X120" s="150"/>
      <c r="Y120" s="30" t="str">
        <f t="array" ref="Y120">IF(OR(X120="",V120=""),"",X120-V120)</f>
        <v/>
      </c>
      <c r="Z120" s="149" t="str">
        <f t="array" ref="Z120">IF(OR(Y120="",AB120=""),"",Y120*AB120)</f>
        <v/>
      </c>
      <c r="AA120" s="160" t="str">
        <f t="array" ref="AA120">IF(OR(R120=0,V120=0),"",R120/V120)</f>
        <v/>
      </c>
      <c r="AB120" s="30"/>
      <c r="AC120" s="30">
        <f t="array" ref="AC120">IF(OR(AB120="",AA120=""),0,AB120-AA120)</f>
        <v>0</v>
      </c>
      <c r="AD120" s="78">
        <f t="array" ref="AD120">IF(OR(AC120=0,V120=0),0,AC120*V120)</f>
        <v>0</v>
      </c>
    </row>
    <row r="121" spans="2:30" hidden="1" x14ac:dyDescent="0.3">
      <c r="B121" s="28" t="str">
        <f t="shared" si="3"/>
        <v>X</v>
      </c>
      <c r="C121" s="77"/>
      <c r="D121" s="29" t="str">
        <f t="array" ref="D121">IF(C121="","",VLOOKUP(C121,RH!$I$5:$K$13,2,FALSE))</f>
        <v/>
      </c>
      <c r="E121" s="29" t="str">
        <f t="array" ref="E121">IF(C121="","",VLOOKUP(C121,RH!$I$5:$K$13,3,FALSE))</f>
        <v/>
      </c>
      <c r="F121" s="29" t="str">
        <f t="array" ref="F121">IF(D121="","",D121&amp;" "&amp;E121)</f>
        <v/>
      </c>
      <c r="G121" s="29" t="str">
        <f t="array" ref="G121">IF(C121="","",VLOOKUP(C121,RH!$I$5:$Y$13,17,FALSE))</f>
        <v/>
      </c>
      <c r="H121" s="30" t="str">
        <f t="array" ref="H121">IF(C121="","",SUMIFS(Tableau1[Total],Tableau1[Matricule],'Récap mensuel'!C121,Tableau1[Date],'Récap mensuel'!$I$5))</f>
        <v/>
      </c>
      <c r="I121" s="29"/>
      <c r="J121" s="29"/>
      <c r="K121" s="29" t="str">
        <f t="array" ref="K121">IF(C121="","",SUMIFS(Tableau4[Montant],Tableau4[colonne5],'Récap mensuel'!C121,Tableau4[Colonne4],'Récap mensuel'!$I$5))</f>
        <v/>
      </c>
      <c r="L121" s="30">
        <f t="array" ref="L121">SUMIFS(Tableau3[Montant],Tableau3[Nom, prénom],'Récap mensuel'!F121,Tableau3[Date],'Récap mensuel'!$I$5)</f>
        <v>0</v>
      </c>
      <c r="M121" s="29"/>
      <c r="N121" s="29"/>
      <c r="O121" s="29"/>
      <c r="P121" s="29"/>
      <c r="Q121" s="163"/>
      <c r="R121" s="74">
        <f t="array" ref="R121">SUM(H121:Q121)</f>
        <v>0</v>
      </c>
      <c r="S121" s="150"/>
      <c r="T121" s="30">
        <f t="array" ref="T121">(S121-R121)</f>
        <v>0</v>
      </c>
      <c r="U121" s="154" t="str">
        <f t="array" ref="U121">IF(S121="","",T121/S121)</f>
        <v/>
      </c>
      <c r="V121" s="148" t="str">
        <f t="array" ref="V121">IF(C121="","",SUMIFS(RH!$R$5:$R$13,RH!$I$5:$I$13,'Récap mensuel'!C121,RH!$Z$5:$Z$13,'Récap mensuel'!$I$5))</f>
        <v/>
      </c>
      <c r="W121" s="29" t="str">
        <f t="array" ref="W121">'Récap général'!W121</f>
        <v/>
      </c>
      <c r="X121" s="150"/>
      <c r="Y121" s="30" t="str">
        <f t="array" ref="Y121">IF(OR(X121="",V121=""),"",X121-V121)</f>
        <v/>
      </c>
      <c r="Z121" s="149" t="str">
        <f t="array" ref="Z121">IF(OR(Y121="",AB121=""),"",Y121*AB121)</f>
        <v/>
      </c>
      <c r="AA121" s="160" t="str">
        <f t="array" ref="AA121">IF(OR(R121=0,V121=0),"",R121/V121)</f>
        <v/>
      </c>
      <c r="AB121" s="30"/>
      <c r="AC121" s="30">
        <f t="array" ref="AC121">IF(OR(AB121="",AA121=""),0,AB121-AA121)</f>
        <v>0</v>
      </c>
      <c r="AD121" s="78">
        <f t="array" ref="AD121">IF(OR(AC121=0,V121=0),0,AC121*V121)</f>
        <v>0</v>
      </c>
    </row>
    <row r="122" spans="2:30" hidden="1" x14ac:dyDescent="0.3">
      <c r="B122" s="28" t="str">
        <f t="shared" si="3"/>
        <v>X</v>
      </c>
      <c r="C122" s="77"/>
      <c r="D122" s="29" t="str">
        <f t="array" ref="D122">IF(C122="","",VLOOKUP(C122,RH!$I$5:$K$13,2,FALSE))</f>
        <v/>
      </c>
      <c r="E122" s="29" t="str">
        <f t="array" ref="E122">IF(C122="","",VLOOKUP(C122,RH!$I$5:$K$13,3,FALSE))</f>
        <v/>
      </c>
      <c r="F122" s="29" t="str">
        <f t="array" ref="F122">IF(D122="","",D122&amp;" "&amp;E122)</f>
        <v/>
      </c>
      <c r="G122" s="29" t="str">
        <f t="array" ref="G122">IF(C122="","",VLOOKUP(C122,RH!$I$5:$Y$13,17,FALSE))</f>
        <v/>
      </c>
      <c r="H122" s="30" t="str">
        <f t="array" ref="H122">IF(C122="","",SUMIFS(Tableau1[Total],Tableau1[Matricule],'Récap mensuel'!C122,Tableau1[Date],'Récap mensuel'!$I$5))</f>
        <v/>
      </c>
      <c r="I122" s="29"/>
      <c r="J122" s="29"/>
      <c r="K122" s="29" t="str">
        <f t="array" ref="K122">IF(C122="","",SUMIFS(Tableau4[Montant],Tableau4[colonne5],'Récap mensuel'!C122,Tableau4[Colonne4],'Récap mensuel'!$I$5))</f>
        <v/>
      </c>
      <c r="L122" s="30">
        <f t="array" ref="L122">SUMIFS(Tableau3[Montant],Tableau3[Nom, prénom],'Récap mensuel'!F122,Tableau3[Date],'Récap mensuel'!$I$5)</f>
        <v>0</v>
      </c>
      <c r="M122" s="29"/>
      <c r="N122" s="29"/>
      <c r="O122" s="29"/>
      <c r="P122" s="29"/>
      <c r="Q122" s="163"/>
      <c r="R122" s="74">
        <f t="array" ref="R122">SUM(H122:Q122)</f>
        <v>0</v>
      </c>
      <c r="S122" s="150"/>
      <c r="T122" s="30">
        <f t="array" ref="T122">(S122-R122)</f>
        <v>0</v>
      </c>
      <c r="U122" s="154" t="str">
        <f t="array" ref="U122">IF(S122="","",T122/S122)</f>
        <v/>
      </c>
      <c r="V122" s="148" t="str">
        <f t="array" ref="V122">IF(C122="","",SUMIFS(RH!$R$5:$R$13,RH!$I$5:$I$13,'Récap mensuel'!C122,RH!$Z$5:$Z$13,'Récap mensuel'!$I$5))</f>
        <v/>
      </c>
      <c r="W122" s="29" t="str">
        <f t="array" ref="W122">'Récap général'!W122</f>
        <v/>
      </c>
      <c r="X122" s="150"/>
      <c r="Y122" s="30" t="str">
        <f t="array" ref="Y122">IF(OR(X122="",V122=""),"",X122-V122)</f>
        <v/>
      </c>
      <c r="Z122" s="149" t="str">
        <f t="array" ref="Z122">IF(OR(Y122="",AB122=""),"",Y122*AB122)</f>
        <v/>
      </c>
      <c r="AA122" s="160" t="str">
        <f t="array" ref="AA122">IF(OR(R122=0,V122=0),"",R122/V122)</f>
        <v/>
      </c>
      <c r="AB122" s="30"/>
      <c r="AC122" s="30">
        <f t="array" ref="AC122">IF(OR(AB122="",AA122=""),0,AB122-AA122)</f>
        <v>0</v>
      </c>
      <c r="AD122" s="78">
        <f t="array" ref="AD122">IF(OR(AC122=0,V122=0),0,AC122*V122)</f>
        <v>0</v>
      </c>
    </row>
    <row r="123" spans="2:30" hidden="1" x14ac:dyDescent="0.3">
      <c r="B123" s="28" t="str">
        <f t="shared" si="3"/>
        <v>X</v>
      </c>
      <c r="C123" s="77"/>
      <c r="D123" s="29" t="str">
        <f t="array" ref="D123">IF(C123="","",VLOOKUP(C123,RH!$I$5:$K$13,2,FALSE))</f>
        <v/>
      </c>
      <c r="E123" s="29" t="str">
        <f t="array" ref="E123">IF(C123="","",VLOOKUP(C123,RH!$I$5:$K$13,3,FALSE))</f>
        <v/>
      </c>
      <c r="F123" s="29" t="str">
        <f t="array" ref="F123">IF(D123="","",D123&amp;" "&amp;E123)</f>
        <v/>
      </c>
      <c r="G123" s="29" t="str">
        <f t="array" ref="G123">IF(C123="","",VLOOKUP(C123,RH!$I$5:$Y$13,17,FALSE))</f>
        <v/>
      </c>
      <c r="H123" s="30" t="str">
        <f t="array" ref="H123">IF(C123="","",SUMIFS(Tableau1[Total],Tableau1[Matricule],'Récap mensuel'!C123,Tableau1[Date],'Récap mensuel'!$I$5))</f>
        <v/>
      </c>
      <c r="I123" s="29"/>
      <c r="J123" s="29"/>
      <c r="K123" s="29" t="str">
        <f t="array" ref="K123">IF(C123="","",SUMIFS(Tableau4[Montant],Tableau4[colonne5],'Récap mensuel'!C123,Tableau4[Colonne4],'Récap mensuel'!$I$5))</f>
        <v/>
      </c>
      <c r="L123" s="30">
        <f t="array" ref="L123">SUMIFS(Tableau3[Montant],Tableau3[Nom, prénom],'Récap mensuel'!F123,Tableau3[Date],'Récap mensuel'!$I$5)</f>
        <v>0</v>
      </c>
      <c r="M123" s="29"/>
      <c r="N123" s="29"/>
      <c r="O123" s="29"/>
      <c r="P123" s="29"/>
      <c r="Q123" s="163"/>
      <c r="R123" s="74">
        <f t="array" ref="R123">SUM(H123:Q123)</f>
        <v>0</v>
      </c>
      <c r="S123" s="150"/>
      <c r="T123" s="30">
        <f t="array" ref="T123">(S123-R123)</f>
        <v>0</v>
      </c>
      <c r="U123" s="154" t="str">
        <f t="array" ref="U123">IF(S123="","",T123/S123)</f>
        <v/>
      </c>
      <c r="V123" s="148" t="str">
        <f t="array" ref="V123">IF(C123="","",SUMIFS(RH!$R$5:$R$13,RH!$I$5:$I$13,'Récap mensuel'!C123,RH!$Z$5:$Z$13,'Récap mensuel'!$I$5))</f>
        <v/>
      </c>
      <c r="W123" s="29" t="str">
        <f t="array" ref="W123">'Récap général'!W123</f>
        <v/>
      </c>
      <c r="X123" s="150"/>
      <c r="Y123" s="30" t="str">
        <f t="array" ref="Y123">IF(OR(X123="",V123=""),"",X123-V123)</f>
        <v/>
      </c>
      <c r="Z123" s="149" t="str">
        <f t="array" ref="Z123">IF(OR(Y123="",AB123=""),"",Y123*AB123)</f>
        <v/>
      </c>
      <c r="AA123" s="160" t="str">
        <f t="array" ref="AA123">IF(OR(R123=0,V123=0),"",R123/V123)</f>
        <v/>
      </c>
      <c r="AB123" s="30"/>
      <c r="AC123" s="30">
        <f t="array" ref="AC123">IF(OR(AB123="",AA123=""),0,AB123-AA123)</f>
        <v>0</v>
      </c>
      <c r="AD123" s="78">
        <f t="array" ref="AD123">IF(OR(AC123=0,V123=0),0,AC123*V123)</f>
        <v>0</v>
      </c>
    </row>
    <row r="124" spans="2:30" hidden="1" x14ac:dyDescent="0.3">
      <c r="B124" s="28" t="str">
        <f t="shared" si="3"/>
        <v>X</v>
      </c>
      <c r="C124" s="77"/>
      <c r="D124" s="29" t="str">
        <f t="array" ref="D124">IF(C124="","",VLOOKUP(C124,RH!$I$5:$K$13,2,FALSE))</f>
        <v/>
      </c>
      <c r="E124" s="29" t="str">
        <f t="array" ref="E124">IF(C124="","",VLOOKUP(C124,RH!$I$5:$K$13,3,FALSE))</f>
        <v/>
      </c>
      <c r="F124" s="29" t="str">
        <f t="array" ref="F124">IF(D124="","",D124&amp;" "&amp;E124)</f>
        <v/>
      </c>
      <c r="G124" s="29" t="str">
        <f t="array" ref="G124">IF(C124="","",VLOOKUP(C124,RH!$I$5:$Y$13,17,FALSE))</f>
        <v/>
      </c>
      <c r="H124" s="30" t="str">
        <f t="array" ref="H124">IF(C124="","",SUMIFS(Tableau1[Total],Tableau1[Matricule],'Récap mensuel'!C124,Tableau1[Date],'Récap mensuel'!$I$5))</f>
        <v/>
      </c>
      <c r="I124" s="29"/>
      <c r="J124" s="29"/>
      <c r="K124" s="29" t="str">
        <f t="array" ref="K124">IF(C124="","",SUMIFS(Tableau4[Montant],Tableau4[colonne5],'Récap mensuel'!C124,Tableau4[Colonne4],'Récap mensuel'!$I$5))</f>
        <v/>
      </c>
      <c r="L124" s="30">
        <f t="array" ref="L124">SUMIFS(Tableau3[Montant],Tableau3[Nom, prénom],'Récap mensuel'!F124,Tableau3[Date],'Récap mensuel'!$I$5)</f>
        <v>0</v>
      </c>
      <c r="M124" s="29"/>
      <c r="N124" s="29"/>
      <c r="O124" s="29"/>
      <c r="P124" s="29"/>
      <c r="Q124" s="163"/>
      <c r="R124" s="74">
        <f t="array" ref="R124">SUM(H124:Q124)</f>
        <v>0</v>
      </c>
      <c r="S124" s="150"/>
      <c r="T124" s="30">
        <f t="array" ref="T124">(S124-R124)</f>
        <v>0</v>
      </c>
      <c r="U124" s="154" t="str">
        <f t="array" ref="U124">IF(S124="","",T124/S124)</f>
        <v/>
      </c>
      <c r="V124" s="148" t="str">
        <f t="array" ref="V124">IF(C124="","",SUMIFS(RH!$R$5:$R$13,RH!$I$5:$I$13,'Récap mensuel'!C124,RH!$Z$5:$Z$13,'Récap mensuel'!$I$5))</f>
        <v/>
      </c>
      <c r="W124" s="29" t="str">
        <f t="array" ref="W124">'Récap général'!W124</f>
        <v/>
      </c>
      <c r="X124" s="150"/>
      <c r="Y124" s="30" t="str">
        <f t="array" ref="Y124">IF(OR(X124="",V124=""),"",X124-V124)</f>
        <v/>
      </c>
      <c r="Z124" s="149" t="str">
        <f t="array" ref="Z124">IF(OR(Y124="",AB124=""),"",Y124*AB124)</f>
        <v/>
      </c>
      <c r="AA124" s="160" t="str">
        <f t="array" ref="AA124">IF(OR(R124=0,V124=0),"",R124/V124)</f>
        <v/>
      </c>
      <c r="AB124" s="30"/>
      <c r="AC124" s="30">
        <f t="array" ref="AC124">IF(OR(AB124="",AA124=""),0,AB124-AA124)</f>
        <v>0</v>
      </c>
      <c r="AD124" s="78">
        <f t="array" ref="AD124">IF(OR(AC124=0,V124=0),0,AC124*V124)</f>
        <v>0</v>
      </c>
    </row>
    <row r="125" spans="2:30" hidden="1" x14ac:dyDescent="0.3">
      <c r="B125" s="28" t="str">
        <f t="shared" si="3"/>
        <v>X</v>
      </c>
      <c r="C125" s="77"/>
      <c r="D125" s="29" t="str">
        <f t="array" ref="D125">IF(C125="","",VLOOKUP(C125,RH!$I$5:$K$13,2,FALSE))</f>
        <v/>
      </c>
      <c r="E125" s="29" t="str">
        <f t="array" ref="E125">IF(C125="","",VLOOKUP(C125,RH!$I$5:$K$13,3,FALSE))</f>
        <v/>
      </c>
      <c r="F125" s="29" t="str">
        <f t="array" ref="F125">IF(D125="","",D125&amp;" "&amp;E125)</f>
        <v/>
      </c>
      <c r="G125" s="29" t="str">
        <f t="array" ref="G125">IF(C125="","",VLOOKUP(C125,RH!$I$5:$Y$13,17,FALSE))</f>
        <v/>
      </c>
      <c r="H125" s="30" t="str">
        <f t="array" ref="H125">IF(C125="","",SUMIFS(Tableau1[Total],Tableau1[Matricule],'Récap mensuel'!C125,Tableau1[Date],'Récap mensuel'!$I$5))</f>
        <v/>
      </c>
      <c r="I125" s="29"/>
      <c r="J125" s="29"/>
      <c r="K125" s="29" t="str">
        <f t="array" ref="K125">IF(C125="","",SUMIFS(Tableau4[Montant],Tableau4[colonne5],'Récap mensuel'!C125,Tableau4[Colonne4],'Récap mensuel'!$I$5))</f>
        <v/>
      </c>
      <c r="L125" s="30">
        <f t="array" ref="L125">SUMIFS(Tableau3[Montant],Tableau3[Nom, prénom],'Récap mensuel'!F125,Tableau3[Date],'Récap mensuel'!$I$5)</f>
        <v>0</v>
      </c>
      <c r="M125" s="29"/>
      <c r="N125" s="29"/>
      <c r="O125" s="29"/>
      <c r="P125" s="29"/>
      <c r="Q125" s="163"/>
      <c r="R125" s="74">
        <f t="array" ref="R125">SUM(H125:Q125)</f>
        <v>0</v>
      </c>
      <c r="S125" s="150"/>
      <c r="T125" s="30">
        <f t="array" ref="T125">(S125-R125)</f>
        <v>0</v>
      </c>
      <c r="U125" s="154" t="str">
        <f t="array" ref="U125">IF(S125="","",T125/S125)</f>
        <v/>
      </c>
      <c r="V125" s="148" t="str">
        <f t="array" ref="V125">IF(C125="","",SUMIFS(RH!$R$5:$R$13,RH!$I$5:$I$13,'Récap mensuel'!C125,RH!$Z$5:$Z$13,'Récap mensuel'!$I$5))</f>
        <v/>
      </c>
      <c r="W125" s="29" t="str">
        <f t="array" ref="W125">'Récap général'!W125</f>
        <v/>
      </c>
      <c r="X125" s="150"/>
      <c r="Y125" s="30" t="str">
        <f t="array" ref="Y125">IF(OR(X125="",V125=""),"",X125-V125)</f>
        <v/>
      </c>
      <c r="Z125" s="149" t="str">
        <f t="array" ref="Z125">IF(OR(Y125="",AB125=""),"",Y125*AB125)</f>
        <v/>
      </c>
      <c r="AA125" s="160" t="str">
        <f t="array" ref="AA125">IF(OR(R125=0,V125=0),"",R125/V125)</f>
        <v/>
      </c>
      <c r="AB125" s="30"/>
      <c r="AC125" s="30">
        <f t="array" ref="AC125">IF(OR(AB125="",AA125=""),0,AB125-AA125)</f>
        <v>0</v>
      </c>
      <c r="AD125" s="78">
        <f t="array" ref="AD125">IF(OR(AC125=0,V125=0),0,AC125*V125)</f>
        <v>0</v>
      </c>
    </row>
    <row r="126" spans="2:30" hidden="1" x14ac:dyDescent="0.3">
      <c r="B126" s="28" t="str">
        <f t="shared" si="3"/>
        <v>X</v>
      </c>
      <c r="C126" s="77"/>
      <c r="D126" s="29" t="str">
        <f t="array" ref="D126">IF(C126="","",VLOOKUP(C126,RH!$I$5:$K$13,2,FALSE))</f>
        <v/>
      </c>
      <c r="E126" s="29" t="str">
        <f t="array" ref="E126">IF(C126="","",VLOOKUP(C126,RH!$I$5:$K$13,3,FALSE))</f>
        <v/>
      </c>
      <c r="F126" s="29" t="str">
        <f t="array" ref="F126">IF(D126="","",D126&amp;" "&amp;E126)</f>
        <v/>
      </c>
      <c r="G126" s="29" t="str">
        <f t="array" ref="G126">IF(C126="","",VLOOKUP(C126,RH!$I$5:$Y$13,17,FALSE))</f>
        <v/>
      </c>
      <c r="H126" s="30" t="str">
        <f t="array" ref="H126">IF(C126="","",SUMIFS(Tableau1[Total],Tableau1[Matricule],'Récap mensuel'!C126,Tableau1[Date],'Récap mensuel'!$I$5))</f>
        <v/>
      </c>
      <c r="I126" s="29"/>
      <c r="J126" s="29"/>
      <c r="K126" s="29" t="str">
        <f t="array" ref="K126">IF(C126="","",SUMIFS(Tableau4[Montant],Tableau4[colonne5],'Récap mensuel'!C126,Tableau4[Colonne4],'Récap mensuel'!$I$5))</f>
        <v/>
      </c>
      <c r="L126" s="30">
        <f t="array" ref="L126">SUMIFS(Tableau3[Montant],Tableau3[Nom, prénom],'Récap mensuel'!F126,Tableau3[Date],'Récap mensuel'!$I$5)</f>
        <v>0</v>
      </c>
      <c r="M126" s="29"/>
      <c r="N126" s="29"/>
      <c r="O126" s="29"/>
      <c r="P126" s="29"/>
      <c r="Q126" s="163"/>
      <c r="R126" s="74">
        <f t="array" ref="R126">SUM(H126:Q126)</f>
        <v>0</v>
      </c>
      <c r="S126" s="150"/>
      <c r="T126" s="30">
        <f t="array" ref="T126">(S126-R126)</f>
        <v>0</v>
      </c>
      <c r="U126" s="154" t="str">
        <f t="array" ref="U126">IF(S126="","",T126/S126)</f>
        <v/>
      </c>
      <c r="V126" s="148" t="str">
        <f t="array" ref="V126">IF(C126="","",SUMIFS(RH!$R$5:$R$13,RH!$I$5:$I$13,'Récap mensuel'!C126,RH!$Z$5:$Z$13,'Récap mensuel'!$I$5))</f>
        <v/>
      </c>
      <c r="W126" s="29" t="str">
        <f t="array" ref="W126">'Récap général'!W126</f>
        <v/>
      </c>
      <c r="X126" s="150"/>
      <c r="Y126" s="30" t="str">
        <f t="array" ref="Y126">IF(OR(X126="",V126=""),"",X126-V126)</f>
        <v/>
      </c>
      <c r="Z126" s="149" t="str">
        <f t="array" ref="Z126">IF(OR(Y126="",AB126=""),"",Y126*AB126)</f>
        <v/>
      </c>
      <c r="AA126" s="160" t="str">
        <f t="array" ref="AA126">IF(OR(R126=0,V126=0),"",R126/V126)</f>
        <v/>
      </c>
      <c r="AB126" s="30"/>
      <c r="AC126" s="30">
        <f t="array" ref="AC126">IF(OR(AB126="",AA126=""),0,AB126-AA126)</f>
        <v>0</v>
      </c>
      <c r="AD126" s="78">
        <f t="array" ref="AD126">IF(OR(AC126=0,V126=0),0,AC126*V126)</f>
        <v>0</v>
      </c>
    </row>
    <row r="127" spans="2:30" hidden="1" x14ac:dyDescent="0.3">
      <c r="B127" s="28" t="str">
        <f t="shared" si="3"/>
        <v>X</v>
      </c>
      <c r="C127" s="77"/>
      <c r="D127" s="29" t="str">
        <f t="array" ref="D127">IF(C127="","",VLOOKUP(C127,RH!$I$5:$K$13,2,FALSE))</f>
        <v/>
      </c>
      <c r="E127" s="29" t="str">
        <f t="array" ref="E127">IF(C127="","",VLOOKUP(C127,RH!$I$5:$K$13,3,FALSE))</f>
        <v/>
      </c>
      <c r="F127" s="29" t="str">
        <f t="array" ref="F127">IF(D127="","",D127&amp;" "&amp;E127)</f>
        <v/>
      </c>
      <c r="G127" s="29" t="str">
        <f t="array" ref="G127">IF(C127="","",VLOOKUP(C127,RH!$I$5:$Y$13,17,FALSE))</f>
        <v/>
      </c>
      <c r="H127" s="30" t="str">
        <f t="array" ref="H127">IF(C127="","",SUMIFS(Tableau1[Total],Tableau1[Matricule],'Récap mensuel'!C127,Tableau1[Date],'Récap mensuel'!$I$5))</f>
        <v/>
      </c>
      <c r="I127" s="29"/>
      <c r="J127" s="29"/>
      <c r="K127" s="29" t="str">
        <f t="array" ref="K127">IF(C127="","",SUMIFS(Tableau4[Montant],Tableau4[colonne5],'Récap mensuel'!C127,Tableau4[Colonne4],'Récap mensuel'!$I$5))</f>
        <v/>
      </c>
      <c r="L127" s="30">
        <f t="array" ref="L127">SUMIFS(Tableau3[Montant],Tableau3[Nom, prénom],'Récap mensuel'!F127,Tableau3[Date],'Récap mensuel'!$I$5)</f>
        <v>0</v>
      </c>
      <c r="M127" s="29"/>
      <c r="N127" s="29"/>
      <c r="O127" s="29"/>
      <c r="P127" s="29"/>
      <c r="Q127" s="163"/>
      <c r="R127" s="74">
        <f t="array" ref="R127">SUM(H127:Q127)</f>
        <v>0</v>
      </c>
      <c r="S127" s="150"/>
      <c r="T127" s="30">
        <f t="array" ref="T127">(S127-R127)</f>
        <v>0</v>
      </c>
      <c r="U127" s="154" t="str">
        <f t="array" ref="U127">IF(S127="","",T127/S127)</f>
        <v/>
      </c>
      <c r="V127" s="148" t="str">
        <f t="array" ref="V127">IF(C127="","",SUMIFS(RH!$R$5:$R$13,RH!$I$5:$I$13,'Récap mensuel'!C127,RH!$Z$5:$Z$13,'Récap mensuel'!$I$5))</f>
        <v/>
      </c>
      <c r="W127" s="29" t="str">
        <f t="array" ref="W127">'Récap général'!W127</f>
        <v/>
      </c>
      <c r="X127" s="150"/>
      <c r="Y127" s="30" t="str">
        <f t="array" ref="Y127">IF(OR(X127="",V127=""),"",X127-V127)</f>
        <v/>
      </c>
      <c r="Z127" s="149" t="str">
        <f t="array" ref="Z127">IF(OR(Y127="",AB127=""),"",Y127*AB127)</f>
        <v/>
      </c>
      <c r="AA127" s="160" t="str">
        <f t="array" ref="AA127">IF(OR(R127=0,V127=0),"",R127/V127)</f>
        <v/>
      </c>
      <c r="AB127" s="30"/>
      <c r="AC127" s="30">
        <f t="array" ref="AC127">IF(OR(AB127="",AA127=""),0,AB127-AA127)</f>
        <v>0</v>
      </c>
      <c r="AD127" s="78">
        <f t="array" ref="AD127">IF(OR(AC127=0,V127=0),0,AC127*V127)</f>
        <v>0</v>
      </c>
    </row>
    <row r="128" spans="2:30" hidden="1" x14ac:dyDescent="0.3">
      <c r="B128" s="28" t="str">
        <f t="shared" si="3"/>
        <v>X</v>
      </c>
      <c r="C128" s="77"/>
      <c r="D128" s="29" t="str">
        <f t="array" ref="D128">IF(C128="","",VLOOKUP(C128,RH!$I$5:$K$13,2,FALSE))</f>
        <v/>
      </c>
      <c r="E128" s="29" t="str">
        <f t="array" ref="E128">IF(C128="","",VLOOKUP(C128,RH!$I$5:$K$13,3,FALSE))</f>
        <v/>
      </c>
      <c r="F128" s="29" t="str">
        <f t="array" ref="F128">IF(D128="","",D128&amp;" "&amp;E128)</f>
        <v/>
      </c>
      <c r="G128" s="29" t="str">
        <f t="array" ref="G128">IF(C128="","",VLOOKUP(C128,RH!$I$5:$Y$13,17,FALSE))</f>
        <v/>
      </c>
      <c r="H128" s="30" t="str">
        <f t="array" ref="H128">IF(C128="","",SUMIFS(Tableau1[Total],Tableau1[Matricule],'Récap mensuel'!C128,Tableau1[Date],'Récap mensuel'!$I$5))</f>
        <v/>
      </c>
      <c r="I128" s="29"/>
      <c r="J128" s="29"/>
      <c r="K128" s="29" t="str">
        <f t="array" ref="K128">IF(C128="","",SUMIFS(Tableau4[Montant],Tableau4[colonne5],'Récap mensuel'!C128,Tableau4[Colonne4],'Récap mensuel'!$I$5))</f>
        <v/>
      </c>
      <c r="L128" s="30">
        <f t="array" ref="L128">SUMIFS(Tableau3[Montant],Tableau3[Nom, prénom],'Récap mensuel'!F128,Tableau3[Date],'Récap mensuel'!$I$5)</f>
        <v>0</v>
      </c>
      <c r="M128" s="29"/>
      <c r="N128" s="29"/>
      <c r="O128" s="29"/>
      <c r="P128" s="29"/>
      <c r="Q128" s="163"/>
      <c r="R128" s="74">
        <f t="array" ref="R128">SUM(H128:Q128)</f>
        <v>0</v>
      </c>
      <c r="S128" s="150"/>
      <c r="T128" s="30">
        <f t="array" ref="T128">(S128-R128)</f>
        <v>0</v>
      </c>
      <c r="U128" s="154" t="str">
        <f t="array" ref="U128">IF(S128="","",T128/S128)</f>
        <v/>
      </c>
      <c r="V128" s="148" t="str">
        <f t="array" ref="V128">IF(C128="","",SUMIFS(RH!$R$5:$R$13,RH!$I$5:$I$13,'Récap mensuel'!C128,RH!$Z$5:$Z$13,'Récap mensuel'!$I$5))</f>
        <v/>
      </c>
      <c r="W128" s="29" t="str">
        <f t="array" ref="W128">'Récap général'!W128</f>
        <v/>
      </c>
      <c r="X128" s="150"/>
      <c r="Y128" s="30" t="str">
        <f t="array" ref="Y128">IF(OR(X128="",V128=""),"",X128-V128)</f>
        <v/>
      </c>
      <c r="Z128" s="149" t="str">
        <f t="array" ref="Z128">IF(OR(Y128="",AB128=""),"",Y128*AB128)</f>
        <v/>
      </c>
      <c r="AA128" s="160" t="str">
        <f t="array" ref="AA128">IF(OR(R128=0,V128=0),"",R128/V128)</f>
        <v/>
      </c>
      <c r="AB128" s="30"/>
      <c r="AC128" s="30">
        <f t="array" ref="AC128">IF(OR(AB128="",AA128=""),0,AB128-AA128)</f>
        <v>0</v>
      </c>
      <c r="AD128" s="78">
        <f t="array" ref="AD128">IF(OR(AC128=0,V128=0),0,AC128*V128)</f>
        <v>0</v>
      </c>
    </row>
    <row r="129" spans="2:30" hidden="1" x14ac:dyDescent="0.3">
      <c r="B129" s="28" t="str">
        <f t="shared" si="3"/>
        <v>X</v>
      </c>
      <c r="C129" s="77"/>
      <c r="D129" s="29" t="str">
        <f t="array" ref="D129">IF(C129="","",VLOOKUP(C129,RH!$I$5:$K$13,2,FALSE))</f>
        <v/>
      </c>
      <c r="E129" s="29" t="str">
        <f t="array" ref="E129">IF(C129="","",VLOOKUP(C129,RH!$I$5:$K$13,3,FALSE))</f>
        <v/>
      </c>
      <c r="F129" s="29" t="str">
        <f t="array" ref="F129">IF(D129="","",D129&amp;" "&amp;E129)</f>
        <v/>
      </c>
      <c r="G129" s="29" t="str">
        <f t="array" ref="G129">IF(C129="","",VLOOKUP(C129,RH!$I$5:$Y$13,17,FALSE))</f>
        <v/>
      </c>
      <c r="H129" s="30" t="str">
        <f t="array" ref="H129">IF(C129="","",SUMIFS(Tableau1[Total],Tableau1[Matricule],'Récap mensuel'!C129,Tableau1[Date],'Récap mensuel'!$I$5))</f>
        <v/>
      </c>
      <c r="I129" s="29"/>
      <c r="J129" s="29"/>
      <c r="K129" s="29" t="str">
        <f t="array" ref="K129">IF(C129="","",SUMIFS(Tableau4[Montant],Tableau4[colonne5],'Récap mensuel'!C129,Tableau4[Colonne4],'Récap mensuel'!$I$5))</f>
        <v/>
      </c>
      <c r="L129" s="30">
        <f t="array" ref="L129">SUMIFS(Tableau3[Montant],Tableau3[Nom, prénom],'Récap mensuel'!F129,Tableau3[Date],'Récap mensuel'!$I$5)</f>
        <v>0</v>
      </c>
      <c r="M129" s="29"/>
      <c r="N129" s="29"/>
      <c r="O129" s="29"/>
      <c r="P129" s="29"/>
      <c r="Q129" s="163"/>
      <c r="R129" s="74">
        <f t="array" ref="R129">SUM(H129:Q129)</f>
        <v>0</v>
      </c>
      <c r="S129" s="150"/>
      <c r="T129" s="30">
        <f t="array" ref="T129">(S129-R129)</f>
        <v>0</v>
      </c>
      <c r="U129" s="154" t="str">
        <f t="array" ref="U129">IF(S129="","",T129/S129)</f>
        <v/>
      </c>
      <c r="V129" s="148" t="str">
        <f t="array" ref="V129">IF(C129="","",SUMIFS(RH!$R$5:$R$13,RH!$I$5:$I$13,'Récap mensuel'!C129,RH!$Z$5:$Z$13,'Récap mensuel'!$I$5))</f>
        <v/>
      </c>
      <c r="W129" s="29" t="str">
        <f t="array" ref="W129">'Récap général'!W129</f>
        <v/>
      </c>
      <c r="X129" s="150"/>
      <c r="Y129" s="30" t="str">
        <f t="array" ref="Y129">IF(OR(X129="",V129=""),"",X129-V129)</f>
        <v/>
      </c>
      <c r="Z129" s="149" t="str">
        <f t="array" ref="Z129">IF(OR(Y129="",AB129=""),"",Y129*AB129)</f>
        <v/>
      </c>
      <c r="AA129" s="160" t="str">
        <f t="array" ref="AA129">IF(OR(R129=0,V129=0),"",R129/V129)</f>
        <v/>
      </c>
      <c r="AB129" s="30"/>
      <c r="AC129" s="30">
        <f t="array" ref="AC129">IF(OR(AB129="",AA129=""),0,AB129-AA129)</f>
        <v>0</v>
      </c>
      <c r="AD129" s="78">
        <f t="array" ref="AD129">IF(OR(AC129=0,V129=0),0,AC129*V129)</f>
        <v>0</v>
      </c>
    </row>
    <row r="130" spans="2:30" hidden="1" x14ac:dyDescent="0.3">
      <c r="B130" s="28" t="str">
        <f t="shared" si="3"/>
        <v>X</v>
      </c>
      <c r="C130" s="77"/>
      <c r="D130" s="29" t="str">
        <f t="array" ref="D130">IF(C130="","",VLOOKUP(C130,RH!$I$5:$K$13,2,FALSE))</f>
        <v/>
      </c>
      <c r="E130" s="29" t="str">
        <f t="array" ref="E130">IF(C130="","",VLOOKUP(C130,RH!$I$5:$K$13,3,FALSE))</f>
        <v/>
      </c>
      <c r="F130" s="29" t="str">
        <f t="array" ref="F130">IF(D130="","",D130&amp;" "&amp;E130)</f>
        <v/>
      </c>
      <c r="G130" s="29" t="str">
        <f t="array" ref="G130">IF(C130="","",VLOOKUP(C130,RH!$I$5:$Y$13,17,FALSE))</f>
        <v/>
      </c>
      <c r="H130" s="30" t="str">
        <f t="array" ref="H130">IF(C130="","",SUMIFS(Tableau1[Total],Tableau1[Matricule],'Récap mensuel'!C130,Tableau1[Date],'Récap mensuel'!$I$5))</f>
        <v/>
      </c>
      <c r="I130" s="29"/>
      <c r="J130" s="29"/>
      <c r="K130" s="29" t="str">
        <f t="array" ref="K130">IF(C130="","",SUMIFS(Tableau4[Montant],Tableau4[colonne5],'Récap mensuel'!C130,Tableau4[Colonne4],'Récap mensuel'!$I$5))</f>
        <v/>
      </c>
      <c r="L130" s="30">
        <f t="array" ref="L130">SUMIFS(Tableau3[Montant],Tableau3[Nom, prénom],'Récap mensuel'!F130,Tableau3[Date],'Récap mensuel'!$I$5)</f>
        <v>0</v>
      </c>
      <c r="M130" s="29"/>
      <c r="N130" s="29"/>
      <c r="O130" s="29"/>
      <c r="P130" s="29"/>
      <c r="Q130" s="163"/>
      <c r="R130" s="74">
        <f t="array" ref="R130">SUM(H130:Q130)</f>
        <v>0</v>
      </c>
      <c r="S130" s="150"/>
      <c r="T130" s="30">
        <f t="array" ref="T130">(S130-R130)</f>
        <v>0</v>
      </c>
      <c r="U130" s="154" t="str">
        <f t="array" ref="U130">IF(S130="","",T130/S130)</f>
        <v/>
      </c>
      <c r="V130" s="148" t="str">
        <f t="array" ref="V130">IF(C130="","",SUMIFS(RH!$R$5:$R$13,RH!$I$5:$I$13,'Récap mensuel'!C130,RH!$Z$5:$Z$13,'Récap mensuel'!$I$5))</f>
        <v/>
      </c>
      <c r="W130" s="29" t="str">
        <f t="array" ref="W130">'Récap général'!W130</f>
        <v/>
      </c>
      <c r="X130" s="150"/>
      <c r="Y130" s="30" t="str">
        <f t="array" ref="Y130">IF(OR(X130="",V130=""),"",X130-V130)</f>
        <v/>
      </c>
      <c r="Z130" s="149" t="str">
        <f t="array" ref="Z130">IF(OR(Y130="",AB130=""),"",Y130*AB130)</f>
        <v/>
      </c>
      <c r="AA130" s="160" t="str">
        <f t="array" ref="AA130">IF(OR(R130=0,V130=0),"",R130/V130)</f>
        <v/>
      </c>
      <c r="AB130" s="30"/>
      <c r="AC130" s="30">
        <f t="array" ref="AC130">IF(OR(AB130="",AA130=""),0,AB130-AA130)</f>
        <v>0</v>
      </c>
      <c r="AD130" s="78">
        <f t="array" ref="AD130">IF(OR(AC130=0,V130=0),0,AC130*V130)</f>
        <v>0</v>
      </c>
    </row>
    <row r="131" spans="2:30" hidden="1" x14ac:dyDescent="0.3">
      <c r="B131" s="28" t="str">
        <f t="shared" si="3"/>
        <v>X</v>
      </c>
      <c r="C131" s="77"/>
      <c r="D131" s="29" t="str">
        <f t="array" ref="D131">IF(C131="","",VLOOKUP(C131,RH!$I$5:$K$13,2,FALSE))</f>
        <v/>
      </c>
      <c r="E131" s="29" t="str">
        <f t="array" ref="E131">IF(C131="","",VLOOKUP(C131,RH!$I$5:$K$13,3,FALSE))</f>
        <v/>
      </c>
      <c r="F131" s="29" t="str">
        <f t="array" ref="F131">IF(D131="","",D131&amp;" "&amp;E131)</f>
        <v/>
      </c>
      <c r="G131" s="29" t="str">
        <f t="array" ref="G131">IF(C131="","",VLOOKUP(C131,RH!$I$5:$Y$13,17,FALSE))</f>
        <v/>
      </c>
      <c r="H131" s="30" t="str">
        <f t="array" ref="H131">IF(C131="","",SUMIFS(Tableau1[Total],Tableau1[Matricule],'Récap mensuel'!C131,Tableau1[Date],'Récap mensuel'!$I$5))</f>
        <v/>
      </c>
      <c r="I131" s="29"/>
      <c r="J131" s="29"/>
      <c r="K131" s="29" t="str">
        <f t="array" ref="K131">IF(C131="","",SUMIFS(Tableau4[Montant],Tableau4[colonne5],'Récap mensuel'!C131,Tableau4[Colonne4],'Récap mensuel'!$I$5))</f>
        <v/>
      </c>
      <c r="L131" s="30">
        <f t="array" ref="L131">SUMIFS(Tableau3[Montant],Tableau3[Nom, prénom],'Récap mensuel'!F131,Tableau3[Date],'Récap mensuel'!$I$5)</f>
        <v>0</v>
      </c>
      <c r="M131" s="29"/>
      <c r="N131" s="29"/>
      <c r="O131" s="29"/>
      <c r="P131" s="29"/>
      <c r="Q131" s="163"/>
      <c r="R131" s="74">
        <f t="array" ref="R131">SUM(H131:Q131)</f>
        <v>0</v>
      </c>
      <c r="S131" s="150"/>
      <c r="T131" s="30">
        <f t="array" ref="T131">(S131-R131)</f>
        <v>0</v>
      </c>
      <c r="U131" s="154" t="str">
        <f t="array" ref="U131">IF(S131="","",T131/S131)</f>
        <v/>
      </c>
      <c r="V131" s="148" t="str">
        <f t="array" ref="V131">IF(C131="","",SUMIFS(RH!$R$5:$R$13,RH!$I$5:$I$13,'Récap mensuel'!C131,RH!$Z$5:$Z$13,'Récap mensuel'!$I$5))</f>
        <v/>
      </c>
      <c r="W131" s="29" t="str">
        <f t="array" ref="W131">'Récap général'!W131</f>
        <v/>
      </c>
      <c r="X131" s="150"/>
      <c r="Y131" s="30" t="str">
        <f t="array" ref="Y131">IF(OR(X131="",V131=""),"",X131-V131)</f>
        <v/>
      </c>
      <c r="Z131" s="149" t="str">
        <f t="array" ref="Z131">IF(OR(Y131="",AB131=""),"",Y131*AB131)</f>
        <v/>
      </c>
      <c r="AA131" s="160" t="str">
        <f t="array" ref="AA131">IF(OR(R131=0,V131=0),"",R131/V131)</f>
        <v/>
      </c>
      <c r="AB131" s="30"/>
      <c r="AC131" s="30">
        <f t="array" ref="AC131">IF(OR(AB131="",AA131=""),0,AB131-AA131)</f>
        <v>0</v>
      </c>
      <c r="AD131" s="78">
        <f t="array" ref="AD131">IF(OR(AC131=0,V131=0),0,AC131*V131)</f>
        <v>0</v>
      </c>
    </row>
    <row r="132" spans="2:30" hidden="1" x14ac:dyDescent="0.3">
      <c r="B132" s="28" t="str">
        <f t="shared" si="3"/>
        <v>X</v>
      </c>
      <c r="C132" s="77"/>
      <c r="D132" s="29" t="str">
        <f t="array" ref="D132">IF(C132="","",VLOOKUP(C132,RH!$I$5:$K$13,2,FALSE))</f>
        <v/>
      </c>
      <c r="E132" s="29" t="str">
        <f t="array" ref="E132">IF(C132="","",VLOOKUP(C132,RH!$I$5:$K$13,3,FALSE))</f>
        <v/>
      </c>
      <c r="F132" s="29" t="str">
        <f t="array" ref="F132">IF(D132="","",D132&amp;" "&amp;E132)</f>
        <v/>
      </c>
      <c r="G132" s="29" t="str">
        <f t="array" ref="G132">IF(C132="","",VLOOKUP(C132,RH!$I$5:$Y$13,17,FALSE))</f>
        <v/>
      </c>
      <c r="H132" s="30" t="str">
        <f t="array" ref="H132">IF(C132="","",SUMIFS(Tableau1[Total],Tableau1[Matricule],'Récap mensuel'!C132,Tableau1[Date],'Récap mensuel'!$I$5))</f>
        <v/>
      </c>
      <c r="I132" s="29"/>
      <c r="J132" s="29"/>
      <c r="K132" s="29" t="str">
        <f t="array" ref="K132">IF(C132="","",SUMIFS(Tableau4[Montant],Tableau4[colonne5],'Récap mensuel'!C132,Tableau4[Colonne4],'Récap mensuel'!$I$5))</f>
        <v/>
      </c>
      <c r="L132" s="30">
        <f t="array" ref="L132">SUMIFS(Tableau3[Montant],Tableau3[Nom, prénom],'Récap mensuel'!F132,Tableau3[Date],'Récap mensuel'!$I$5)</f>
        <v>0</v>
      </c>
      <c r="M132" s="29"/>
      <c r="N132" s="29"/>
      <c r="O132" s="29"/>
      <c r="P132" s="29"/>
      <c r="Q132" s="163"/>
      <c r="R132" s="74">
        <f t="array" ref="R132">SUM(H132:Q132)</f>
        <v>0</v>
      </c>
      <c r="S132" s="150"/>
      <c r="T132" s="30">
        <f t="array" ref="T132">(S132-R132)</f>
        <v>0</v>
      </c>
      <c r="U132" s="154" t="str">
        <f t="array" ref="U132">IF(S132="","",T132/S132)</f>
        <v/>
      </c>
      <c r="V132" s="148" t="str">
        <f t="array" ref="V132">IF(C132="","",SUMIFS(RH!$R$5:$R$13,RH!$I$5:$I$13,'Récap mensuel'!C132,RH!$Z$5:$Z$13,'Récap mensuel'!$I$5))</f>
        <v/>
      </c>
      <c r="W132" s="29" t="str">
        <f t="array" ref="W132">'Récap général'!W132</f>
        <v/>
      </c>
      <c r="X132" s="150"/>
      <c r="Y132" s="30" t="str">
        <f t="array" ref="Y132">IF(OR(X132="",V132=""),"",X132-V132)</f>
        <v/>
      </c>
      <c r="Z132" s="149" t="str">
        <f t="array" ref="Z132">IF(OR(Y132="",AB132=""),"",Y132*AB132)</f>
        <v/>
      </c>
      <c r="AA132" s="160" t="str">
        <f t="array" ref="AA132">IF(OR(R132=0,V132=0),"",R132/V132)</f>
        <v/>
      </c>
      <c r="AB132" s="30"/>
      <c r="AC132" s="30">
        <f t="array" ref="AC132">IF(OR(AB132="",AA132=""),0,AB132-AA132)</f>
        <v>0</v>
      </c>
      <c r="AD132" s="78">
        <f t="array" ref="AD132">IF(OR(AC132=0,V132=0),0,AC132*V132)</f>
        <v>0</v>
      </c>
    </row>
    <row r="133" spans="2:30" hidden="1" x14ac:dyDescent="0.3">
      <c r="B133" s="28" t="str">
        <f t="shared" si="3"/>
        <v>X</v>
      </c>
      <c r="C133" s="77"/>
      <c r="D133" s="29" t="str">
        <f t="array" ref="D133">IF(C133="","",VLOOKUP(C133,RH!$I$5:$K$13,2,FALSE))</f>
        <v/>
      </c>
      <c r="E133" s="29" t="str">
        <f t="array" ref="E133">IF(C133="","",VLOOKUP(C133,RH!$I$5:$K$13,3,FALSE))</f>
        <v/>
      </c>
      <c r="F133" s="29" t="str">
        <f t="array" ref="F133">IF(D133="","",D133&amp;" "&amp;E133)</f>
        <v/>
      </c>
      <c r="G133" s="29" t="str">
        <f t="array" ref="G133">IF(C133="","",VLOOKUP(C133,RH!$I$5:$Y$13,17,FALSE))</f>
        <v/>
      </c>
      <c r="H133" s="30" t="str">
        <f t="array" ref="H133">IF(C133="","",SUMIFS(Tableau1[Total],Tableau1[Matricule],'Récap mensuel'!C133,Tableau1[Date],'Récap mensuel'!$I$5))</f>
        <v/>
      </c>
      <c r="I133" s="29"/>
      <c r="J133" s="29"/>
      <c r="K133" s="29" t="str">
        <f t="array" ref="K133">IF(C133="","",SUMIFS(Tableau4[Montant],Tableau4[colonne5],'Récap mensuel'!C133,Tableau4[Colonne4],'Récap mensuel'!$I$5))</f>
        <v/>
      </c>
      <c r="L133" s="30">
        <f t="array" ref="L133">SUMIFS(Tableau3[Montant],Tableau3[Nom, prénom],'Récap mensuel'!F133,Tableau3[Date],'Récap mensuel'!$I$5)</f>
        <v>0</v>
      </c>
      <c r="M133" s="29"/>
      <c r="N133" s="29"/>
      <c r="O133" s="29"/>
      <c r="P133" s="29"/>
      <c r="Q133" s="163"/>
      <c r="R133" s="74">
        <f t="array" ref="R133">SUM(H133:Q133)</f>
        <v>0</v>
      </c>
      <c r="S133" s="150"/>
      <c r="T133" s="30">
        <f t="array" ref="T133">(S133-R133)</f>
        <v>0</v>
      </c>
      <c r="U133" s="154" t="str">
        <f t="array" ref="U133">IF(S133="","",T133/S133)</f>
        <v/>
      </c>
      <c r="V133" s="148" t="str">
        <f t="array" ref="V133">IF(C133="","",SUMIFS(RH!$R$5:$R$13,RH!$I$5:$I$13,'Récap mensuel'!C133,RH!$Z$5:$Z$13,'Récap mensuel'!$I$5))</f>
        <v/>
      </c>
      <c r="W133" s="29" t="str">
        <f t="array" ref="W133">'Récap général'!W133</f>
        <v/>
      </c>
      <c r="X133" s="150"/>
      <c r="Y133" s="30" t="str">
        <f t="array" ref="Y133">IF(OR(X133="",V133=""),"",X133-V133)</f>
        <v/>
      </c>
      <c r="Z133" s="149" t="str">
        <f t="array" ref="Z133">IF(OR(Y133="",AB133=""),"",Y133*AB133)</f>
        <v/>
      </c>
      <c r="AA133" s="160" t="str">
        <f t="array" ref="AA133">IF(OR(R133=0,V133=0),"",R133/V133)</f>
        <v/>
      </c>
      <c r="AB133" s="30"/>
      <c r="AC133" s="30">
        <f t="array" ref="AC133">IF(OR(AB133="",AA133=""),0,AB133-AA133)</f>
        <v>0</v>
      </c>
      <c r="AD133" s="78">
        <f t="array" ref="AD133">IF(OR(AC133=0,V133=0),0,AC133*V133)</f>
        <v>0</v>
      </c>
    </row>
    <row r="134" spans="2:30" hidden="1" x14ac:dyDescent="0.3">
      <c r="B134" s="28" t="str">
        <f t="shared" si="3"/>
        <v>X</v>
      </c>
      <c r="C134" s="77"/>
      <c r="D134" s="29" t="str">
        <f t="array" ref="D134">IF(C134="","",VLOOKUP(C134,RH!$I$5:$K$13,2,FALSE))</f>
        <v/>
      </c>
      <c r="E134" s="29" t="str">
        <f t="array" ref="E134">IF(C134="","",VLOOKUP(C134,RH!$I$5:$K$13,3,FALSE))</f>
        <v/>
      </c>
      <c r="F134" s="29" t="str">
        <f t="array" ref="F134">IF(D134="","",D134&amp;" "&amp;E134)</f>
        <v/>
      </c>
      <c r="G134" s="29" t="str">
        <f t="array" ref="G134">IF(C134="","",VLOOKUP(C134,RH!$I$5:$Y$13,17,FALSE))</f>
        <v/>
      </c>
      <c r="H134" s="30" t="str">
        <f t="array" ref="H134">IF(C134="","",SUMIFS(Tableau1[Total],Tableau1[Matricule],'Récap mensuel'!C134,Tableau1[Date],'Récap mensuel'!$I$5))</f>
        <v/>
      </c>
      <c r="I134" s="29"/>
      <c r="J134" s="29"/>
      <c r="K134" s="29" t="str">
        <f t="array" ref="K134">IF(C134="","",SUMIFS(Tableau4[Montant],Tableau4[colonne5],'Récap mensuel'!C134,Tableau4[Colonne4],'Récap mensuel'!$I$5))</f>
        <v/>
      </c>
      <c r="L134" s="30">
        <f t="array" ref="L134">SUMIFS(Tableau3[Montant],Tableau3[Nom, prénom],'Récap mensuel'!F134,Tableau3[Date],'Récap mensuel'!$I$5)</f>
        <v>0</v>
      </c>
      <c r="M134" s="29"/>
      <c r="N134" s="29"/>
      <c r="O134" s="29"/>
      <c r="P134" s="29"/>
      <c r="Q134" s="163"/>
      <c r="R134" s="74">
        <f t="array" ref="R134">SUM(H134:Q134)</f>
        <v>0</v>
      </c>
      <c r="S134" s="150"/>
      <c r="T134" s="30">
        <f t="array" ref="T134">(S134-R134)</f>
        <v>0</v>
      </c>
      <c r="U134" s="154" t="str">
        <f t="array" ref="U134">IF(S134="","",T134/S134)</f>
        <v/>
      </c>
      <c r="V134" s="148" t="str">
        <f t="array" ref="V134">IF(C134="","",SUMIFS(RH!$R$5:$R$13,RH!$I$5:$I$13,'Récap mensuel'!C134,RH!$Z$5:$Z$13,'Récap mensuel'!$I$5))</f>
        <v/>
      </c>
      <c r="W134" s="29" t="str">
        <f t="array" ref="W134">'Récap général'!W134</f>
        <v/>
      </c>
      <c r="X134" s="150"/>
      <c r="Y134" s="30" t="str">
        <f t="array" ref="Y134">IF(OR(X134="",V134=""),"",X134-V134)</f>
        <v/>
      </c>
      <c r="Z134" s="149" t="str">
        <f t="array" ref="Z134">IF(OR(Y134="",AB134=""),"",Y134*AB134)</f>
        <v/>
      </c>
      <c r="AA134" s="160" t="str">
        <f t="array" ref="AA134">IF(OR(R134=0,V134=0),"",R134/V134)</f>
        <v/>
      </c>
      <c r="AB134" s="30"/>
      <c r="AC134" s="30">
        <f t="array" ref="AC134">IF(OR(AB134="",AA134=""),0,AB134-AA134)</f>
        <v>0</v>
      </c>
      <c r="AD134" s="78">
        <f t="array" ref="AD134">IF(OR(AC134=0,V134=0),0,AC134*V134)</f>
        <v>0</v>
      </c>
    </row>
    <row r="135" spans="2:30" hidden="1" x14ac:dyDescent="0.3">
      <c r="B135" s="28" t="str">
        <f t="shared" si="3"/>
        <v>X</v>
      </c>
      <c r="C135" s="77"/>
      <c r="D135" s="29" t="str">
        <f t="array" ref="D135">IF(C135="","",VLOOKUP(C135,RH!$I$5:$K$13,2,FALSE))</f>
        <v/>
      </c>
      <c r="E135" s="29" t="str">
        <f t="array" ref="E135">IF(C135="","",VLOOKUP(C135,RH!$I$5:$K$13,3,FALSE))</f>
        <v/>
      </c>
      <c r="F135" s="29" t="str">
        <f t="array" ref="F135">IF(D135="","",D135&amp;" "&amp;E135)</f>
        <v/>
      </c>
      <c r="G135" s="29" t="str">
        <f t="array" ref="G135">IF(C135="","",VLOOKUP(C135,RH!$I$5:$Y$13,17,FALSE))</f>
        <v/>
      </c>
      <c r="H135" s="30" t="str">
        <f t="array" ref="H135">IF(C135="","",SUMIFS(Tableau1[Total],Tableau1[Matricule],'Récap mensuel'!C135,Tableau1[Date],'Récap mensuel'!$I$5))</f>
        <v/>
      </c>
      <c r="I135" s="29"/>
      <c r="J135" s="29"/>
      <c r="K135" s="29" t="str">
        <f t="array" ref="K135">IF(C135="","",SUMIFS(Tableau4[Montant],Tableau4[colonne5],'Récap mensuel'!C135,Tableau4[Colonne4],'Récap mensuel'!$I$5))</f>
        <v/>
      </c>
      <c r="L135" s="30">
        <f t="array" ref="L135">SUMIFS(Tableau3[Montant],Tableau3[Nom, prénom],'Récap mensuel'!F135,Tableau3[Date],'Récap mensuel'!$I$5)</f>
        <v>0</v>
      </c>
      <c r="M135" s="29"/>
      <c r="N135" s="29"/>
      <c r="O135" s="29"/>
      <c r="P135" s="29"/>
      <c r="Q135" s="163"/>
      <c r="R135" s="74">
        <f t="array" ref="R135">SUM(H135:Q135)</f>
        <v>0</v>
      </c>
      <c r="S135" s="150"/>
      <c r="T135" s="30">
        <f t="array" ref="T135">(S135-R135)</f>
        <v>0</v>
      </c>
      <c r="U135" s="154" t="str">
        <f t="array" ref="U135">IF(S135="","",T135/S135)</f>
        <v/>
      </c>
      <c r="V135" s="148" t="str">
        <f t="array" ref="V135">IF(C135="","",SUMIFS(RH!$R$5:$R$13,RH!$I$5:$I$13,'Récap mensuel'!C135,RH!$Z$5:$Z$13,'Récap mensuel'!$I$5))</f>
        <v/>
      </c>
      <c r="W135" s="29" t="str">
        <f t="array" ref="W135">'Récap général'!W135</f>
        <v/>
      </c>
      <c r="X135" s="150"/>
      <c r="Y135" s="30" t="str">
        <f t="array" ref="Y135">IF(OR(X135="",V135=""),"",X135-V135)</f>
        <v/>
      </c>
      <c r="Z135" s="149" t="str">
        <f t="array" ref="Z135">IF(OR(Y135="",AB135=""),"",Y135*AB135)</f>
        <v/>
      </c>
      <c r="AA135" s="160" t="str">
        <f t="array" ref="AA135">IF(OR(R135=0,V135=0),"",R135/V135)</f>
        <v/>
      </c>
      <c r="AB135" s="30"/>
      <c r="AC135" s="30">
        <f t="array" ref="AC135">IF(OR(AB135="",AA135=""),0,AB135-AA135)</f>
        <v>0</v>
      </c>
      <c r="AD135" s="78">
        <f t="array" ref="AD135">IF(OR(AC135=0,V135=0),0,AC135*V135)</f>
        <v>0</v>
      </c>
    </row>
    <row r="136" spans="2:30" hidden="1" x14ac:dyDescent="0.3">
      <c r="B136" s="28" t="str">
        <f t="shared" si="3"/>
        <v>X</v>
      </c>
      <c r="C136" s="77"/>
      <c r="D136" s="29" t="str">
        <f t="array" ref="D136">IF(C136="","",VLOOKUP(C136,RH!$I$5:$K$13,2,FALSE))</f>
        <v/>
      </c>
      <c r="E136" s="29" t="str">
        <f t="array" ref="E136">IF(C136="","",VLOOKUP(C136,RH!$I$5:$K$13,3,FALSE))</f>
        <v/>
      </c>
      <c r="F136" s="29" t="str">
        <f t="array" ref="F136">IF(D136="","",D136&amp;" "&amp;E136)</f>
        <v/>
      </c>
      <c r="G136" s="29" t="str">
        <f t="array" ref="G136">IF(C136="","",VLOOKUP(C136,RH!$I$5:$Y$13,17,FALSE))</f>
        <v/>
      </c>
      <c r="H136" s="30" t="str">
        <f t="array" ref="H136">IF(C136="","",SUMIFS(Tableau1[Total],Tableau1[Matricule],'Récap mensuel'!C136,Tableau1[Date],'Récap mensuel'!$I$5))</f>
        <v/>
      </c>
      <c r="I136" s="29"/>
      <c r="J136" s="29"/>
      <c r="K136" s="29" t="str">
        <f t="array" ref="K136">IF(C136="","",SUMIFS(Tableau4[Montant],Tableau4[colonne5],'Récap mensuel'!C136,Tableau4[Colonne4],'Récap mensuel'!$I$5))</f>
        <v/>
      </c>
      <c r="L136" s="30">
        <f t="array" ref="L136">SUMIFS(Tableau3[Montant],Tableau3[Nom, prénom],'Récap mensuel'!F136,Tableau3[Date],'Récap mensuel'!$I$5)</f>
        <v>0</v>
      </c>
      <c r="M136" s="29"/>
      <c r="N136" s="29"/>
      <c r="O136" s="29"/>
      <c r="P136" s="29"/>
      <c r="Q136" s="163"/>
      <c r="R136" s="74">
        <f t="array" ref="R136">SUM(H136:Q136)</f>
        <v>0</v>
      </c>
      <c r="S136" s="150"/>
      <c r="T136" s="30">
        <f t="array" ref="T136">(S136-R136)</f>
        <v>0</v>
      </c>
      <c r="U136" s="154" t="str">
        <f t="array" ref="U136">IF(S136="","",T136/S136)</f>
        <v/>
      </c>
      <c r="V136" s="148" t="str">
        <f t="array" ref="V136">IF(C136="","",SUMIFS(RH!$R$5:$R$13,RH!$I$5:$I$13,'Récap mensuel'!C136,RH!$Z$5:$Z$13,'Récap mensuel'!$I$5))</f>
        <v/>
      </c>
      <c r="W136" s="29" t="str">
        <f t="array" ref="W136">'Récap général'!W136</f>
        <v/>
      </c>
      <c r="X136" s="150"/>
      <c r="Y136" s="30" t="str">
        <f t="array" ref="Y136">IF(OR(X136="",V136=""),"",X136-V136)</f>
        <v/>
      </c>
      <c r="Z136" s="149" t="str">
        <f t="array" ref="Z136">IF(OR(Y136="",AB136=""),"",Y136*AB136)</f>
        <v/>
      </c>
      <c r="AA136" s="160" t="str">
        <f t="array" ref="AA136">IF(OR(R136=0,V136=0),"",R136/V136)</f>
        <v/>
      </c>
      <c r="AB136" s="30"/>
      <c r="AC136" s="30">
        <f t="array" ref="AC136">IF(OR(AB136="",AA136=""),0,AB136-AA136)</f>
        <v>0</v>
      </c>
      <c r="AD136" s="78">
        <f t="array" ref="AD136">IF(OR(AC136=0,V136=0),0,AC136*V136)</f>
        <v>0</v>
      </c>
    </row>
    <row r="137" spans="2:30" hidden="1" x14ac:dyDescent="0.3">
      <c r="B137" s="28" t="str">
        <f t="shared" si="3"/>
        <v>X</v>
      </c>
      <c r="C137" s="77"/>
      <c r="D137" s="29" t="str">
        <f t="array" ref="D137">IF(C137="","",VLOOKUP(C137,RH!$I$5:$K$13,2,FALSE))</f>
        <v/>
      </c>
      <c r="E137" s="29" t="str">
        <f t="array" ref="E137">IF(C137="","",VLOOKUP(C137,RH!$I$5:$K$13,3,FALSE))</f>
        <v/>
      </c>
      <c r="F137" s="29" t="str">
        <f t="array" ref="F137">IF(D137="","",D137&amp;" "&amp;E137)</f>
        <v/>
      </c>
      <c r="G137" s="29" t="str">
        <f t="array" ref="G137">IF(C137="","",VLOOKUP(C137,RH!$I$5:$Y$13,17,FALSE))</f>
        <v/>
      </c>
      <c r="H137" s="30" t="str">
        <f t="array" ref="H137">IF(C137="","",SUMIFS(Tableau1[Total],Tableau1[Matricule],'Récap mensuel'!C137,Tableau1[Date],'Récap mensuel'!$I$5))</f>
        <v/>
      </c>
      <c r="I137" s="29"/>
      <c r="J137" s="29"/>
      <c r="K137" s="29" t="str">
        <f t="array" ref="K137">IF(C137="","",SUMIFS(Tableau4[Montant],Tableau4[colonne5],'Récap mensuel'!C137,Tableau4[Colonne4],'Récap mensuel'!$I$5))</f>
        <v/>
      </c>
      <c r="L137" s="30">
        <f t="array" ref="L137">SUMIFS(Tableau3[Montant],Tableau3[Nom, prénom],'Récap mensuel'!F137,Tableau3[Date],'Récap mensuel'!$I$5)</f>
        <v>0</v>
      </c>
      <c r="M137" s="29"/>
      <c r="N137" s="29"/>
      <c r="O137" s="29"/>
      <c r="P137" s="29"/>
      <c r="Q137" s="163"/>
      <c r="R137" s="74">
        <f t="array" ref="R137">SUM(H137:Q137)</f>
        <v>0</v>
      </c>
      <c r="S137" s="150"/>
      <c r="T137" s="30">
        <f t="array" ref="T137">(S137-R137)</f>
        <v>0</v>
      </c>
      <c r="U137" s="154" t="str">
        <f t="array" ref="U137">IF(S137="","",T137/S137)</f>
        <v/>
      </c>
      <c r="V137" s="148" t="str">
        <f t="array" ref="V137">IF(C137="","",SUMIFS(RH!$R$5:$R$13,RH!$I$5:$I$13,'Récap mensuel'!C137,RH!$Z$5:$Z$13,'Récap mensuel'!$I$5))</f>
        <v/>
      </c>
      <c r="W137" s="29" t="str">
        <f t="array" ref="W137">'Récap général'!W137</f>
        <v/>
      </c>
      <c r="X137" s="150"/>
      <c r="Y137" s="30" t="str">
        <f t="array" ref="Y137">IF(OR(X137="",V137=""),"",X137-V137)</f>
        <v/>
      </c>
      <c r="Z137" s="149" t="str">
        <f t="array" ref="Z137">IF(OR(Y137="",AB137=""),"",Y137*AB137)</f>
        <v/>
      </c>
      <c r="AA137" s="160" t="str">
        <f t="array" ref="AA137">IF(OR(R137=0,V137=0),"",R137/V137)</f>
        <v/>
      </c>
      <c r="AB137" s="30"/>
      <c r="AC137" s="30">
        <f t="array" ref="AC137">IF(OR(AB137="",AA137=""),0,AB137-AA137)</f>
        <v>0</v>
      </c>
      <c r="AD137" s="78">
        <f t="array" ref="AD137">IF(OR(AC137=0,V137=0),0,AC137*V137)</f>
        <v>0</v>
      </c>
    </row>
    <row r="138" spans="2:30" hidden="1" x14ac:dyDescent="0.3">
      <c r="B138" s="28" t="str">
        <f t="shared" si="3"/>
        <v>X</v>
      </c>
      <c r="C138" s="77"/>
      <c r="D138" s="29" t="str">
        <f t="array" ref="D138">IF(C138="","",VLOOKUP(C138,RH!$I$5:$K$13,2,FALSE))</f>
        <v/>
      </c>
      <c r="E138" s="29" t="str">
        <f t="array" ref="E138">IF(C138="","",VLOOKUP(C138,RH!$I$5:$K$13,3,FALSE))</f>
        <v/>
      </c>
      <c r="F138" s="29" t="str">
        <f t="array" ref="F138">IF(D138="","",D138&amp;" "&amp;E138)</f>
        <v/>
      </c>
      <c r="G138" s="29" t="str">
        <f t="array" ref="G138">IF(C138="","",VLOOKUP(C138,RH!$I$5:$Y$13,17,FALSE))</f>
        <v/>
      </c>
      <c r="H138" s="30" t="str">
        <f t="array" ref="H138">IF(C138="","",SUMIFS(Tableau1[Total],Tableau1[Matricule],'Récap mensuel'!C138,Tableau1[Date],'Récap mensuel'!$I$5))</f>
        <v/>
      </c>
      <c r="I138" s="29"/>
      <c r="J138" s="29"/>
      <c r="K138" s="29" t="str">
        <f t="array" ref="K138">IF(C138="","",SUMIFS(Tableau4[Montant],Tableau4[colonne5],'Récap mensuel'!C138,Tableau4[Colonne4],'Récap mensuel'!$I$5))</f>
        <v/>
      </c>
      <c r="L138" s="30">
        <f t="array" ref="L138">SUMIFS(Tableau3[Montant],Tableau3[Nom, prénom],'Récap mensuel'!F138,Tableau3[Date],'Récap mensuel'!$I$5)</f>
        <v>0</v>
      </c>
      <c r="M138" s="29"/>
      <c r="N138" s="29"/>
      <c r="O138" s="29"/>
      <c r="P138" s="29"/>
      <c r="Q138" s="163"/>
      <c r="R138" s="74">
        <f t="array" ref="R138">SUM(H138:Q138)</f>
        <v>0</v>
      </c>
      <c r="S138" s="150"/>
      <c r="T138" s="30">
        <f t="array" ref="T138">(S138-R138)</f>
        <v>0</v>
      </c>
      <c r="U138" s="154" t="str">
        <f t="array" ref="U138">IF(S138="","",T138/S138)</f>
        <v/>
      </c>
      <c r="V138" s="148" t="str">
        <f t="array" ref="V138">IF(C138="","",SUMIFS(RH!$R$5:$R$13,RH!$I$5:$I$13,'Récap mensuel'!C138,RH!$Z$5:$Z$13,'Récap mensuel'!$I$5))</f>
        <v/>
      </c>
      <c r="W138" s="29" t="str">
        <f t="array" ref="W138">'Récap général'!W138</f>
        <v/>
      </c>
      <c r="X138" s="150"/>
      <c r="Y138" s="30" t="str">
        <f t="array" ref="Y138">IF(OR(X138="",V138=""),"",X138-V138)</f>
        <v/>
      </c>
      <c r="Z138" s="149" t="str">
        <f t="array" ref="Z138">IF(OR(Y138="",AB138=""),"",Y138*AB138)</f>
        <v/>
      </c>
      <c r="AA138" s="160" t="str">
        <f t="array" ref="AA138">IF(OR(R138=0,V138=0),"",R138/V138)</f>
        <v/>
      </c>
      <c r="AB138" s="30"/>
      <c r="AC138" s="30">
        <f t="array" ref="AC138">IF(OR(AB138="",AA138=""),0,AB138-AA138)</f>
        <v>0</v>
      </c>
      <c r="AD138" s="78">
        <f t="array" ref="AD138">IF(OR(AC138=0,V138=0),0,AC138*V138)</f>
        <v>0</v>
      </c>
    </row>
    <row r="139" spans="2:30" hidden="1" x14ac:dyDescent="0.3">
      <c r="B139" s="28" t="str">
        <f t="shared" si="3"/>
        <v>X</v>
      </c>
      <c r="C139" s="77"/>
      <c r="D139" s="29" t="str">
        <f t="array" ref="D139">IF(C139="","",VLOOKUP(C139,RH!$I$5:$K$13,2,FALSE))</f>
        <v/>
      </c>
      <c r="E139" s="29" t="str">
        <f t="array" ref="E139">IF(C139="","",VLOOKUP(C139,RH!$I$5:$K$13,3,FALSE))</f>
        <v/>
      </c>
      <c r="F139" s="29" t="str">
        <f t="array" ref="F139">IF(D139="","",D139&amp;" "&amp;E139)</f>
        <v/>
      </c>
      <c r="G139" s="29" t="str">
        <f t="array" ref="G139">IF(C139="","",VLOOKUP(C139,RH!$I$5:$Y$13,17,FALSE))</f>
        <v/>
      </c>
      <c r="H139" s="30" t="str">
        <f t="array" ref="H139">IF(C139="","",SUMIFS(Tableau1[Total],Tableau1[Matricule],'Récap mensuel'!C139,Tableau1[Date],'Récap mensuel'!$I$5))</f>
        <v/>
      </c>
      <c r="I139" s="29"/>
      <c r="J139" s="29"/>
      <c r="K139" s="29" t="str">
        <f t="array" ref="K139">IF(C139="","",SUMIFS(Tableau4[Montant],Tableau4[colonne5],'Récap mensuel'!C139,Tableau4[Colonne4],'Récap mensuel'!$I$5))</f>
        <v/>
      </c>
      <c r="L139" s="30">
        <f t="array" ref="L139">SUMIFS(Tableau3[Montant],Tableau3[Nom, prénom],'Récap mensuel'!F139,Tableau3[Date],'Récap mensuel'!$I$5)</f>
        <v>0</v>
      </c>
      <c r="M139" s="29"/>
      <c r="N139" s="29"/>
      <c r="O139" s="29"/>
      <c r="P139" s="29"/>
      <c r="Q139" s="163"/>
      <c r="R139" s="74">
        <f t="array" ref="R139">SUM(H139:Q139)</f>
        <v>0</v>
      </c>
      <c r="S139" s="150"/>
      <c r="T139" s="30">
        <f t="array" ref="T139">(S139-R139)</f>
        <v>0</v>
      </c>
      <c r="U139" s="154" t="str">
        <f t="array" ref="U139">IF(S139="","",T139/S139)</f>
        <v/>
      </c>
      <c r="V139" s="148" t="str">
        <f t="array" ref="V139">IF(C139="","",SUMIFS(RH!$R$5:$R$13,RH!$I$5:$I$13,'Récap mensuel'!C139,RH!$Z$5:$Z$13,'Récap mensuel'!$I$5))</f>
        <v/>
      </c>
      <c r="W139" s="29" t="str">
        <f t="array" ref="W139">'Récap général'!W139</f>
        <v/>
      </c>
      <c r="X139" s="150"/>
      <c r="Y139" s="30" t="str">
        <f t="array" ref="Y139">IF(OR(X139="",V139=""),"",X139-V139)</f>
        <v/>
      </c>
      <c r="Z139" s="149" t="str">
        <f t="array" ref="Z139">IF(OR(Y139="",AB139=""),"",Y139*AB139)</f>
        <v/>
      </c>
      <c r="AA139" s="160" t="str">
        <f t="array" ref="AA139">IF(OR(R139=0,V139=0),"",R139/V139)</f>
        <v/>
      </c>
      <c r="AB139" s="30"/>
      <c r="AC139" s="30">
        <f t="array" ref="AC139">IF(OR(AB139="",AA139=""),0,AB139-AA139)</f>
        <v>0</v>
      </c>
      <c r="AD139" s="78">
        <f t="array" ref="AD139">IF(OR(AC139=0,V139=0),0,AC139*V139)</f>
        <v>0</v>
      </c>
    </row>
    <row r="140" spans="2:30" hidden="1" x14ac:dyDescent="0.3">
      <c r="B140" s="28" t="str">
        <f t="shared" si="3"/>
        <v>X</v>
      </c>
      <c r="C140" s="77"/>
      <c r="D140" s="29" t="str">
        <f t="array" ref="D140">IF(C140="","",VLOOKUP(C140,RH!$I$5:$K$13,2,FALSE))</f>
        <v/>
      </c>
      <c r="E140" s="29" t="str">
        <f t="array" ref="E140">IF(C140="","",VLOOKUP(C140,RH!$I$5:$K$13,3,FALSE))</f>
        <v/>
      </c>
      <c r="F140" s="29" t="str">
        <f t="array" ref="F140">IF(D140="","",D140&amp;" "&amp;E140)</f>
        <v/>
      </c>
      <c r="G140" s="29" t="str">
        <f t="array" ref="G140">IF(C140="","",VLOOKUP(C140,RH!$I$5:$Y$13,17,FALSE))</f>
        <v/>
      </c>
      <c r="H140" s="30" t="str">
        <f t="array" ref="H140">IF(C140="","",SUMIFS(Tableau1[Total],Tableau1[Matricule],'Récap mensuel'!C140,Tableau1[Date],'Récap mensuel'!$I$5))</f>
        <v/>
      </c>
      <c r="I140" s="29"/>
      <c r="J140" s="29"/>
      <c r="K140" s="29" t="str">
        <f t="array" ref="K140">IF(C140="","",SUMIFS(Tableau4[Montant],Tableau4[colonne5],'Récap mensuel'!C140,Tableau4[Colonne4],'Récap mensuel'!$I$5))</f>
        <v/>
      </c>
      <c r="L140" s="30">
        <f t="array" ref="L140">SUMIFS(Tableau3[Montant],Tableau3[Nom, prénom],'Récap mensuel'!F140,Tableau3[Date],'Récap mensuel'!$I$5)</f>
        <v>0</v>
      </c>
      <c r="M140" s="29"/>
      <c r="N140" s="29"/>
      <c r="O140" s="29"/>
      <c r="P140" s="29"/>
      <c r="Q140" s="163"/>
      <c r="R140" s="74">
        <f t="array" ref="R140">SUM(H140:Q140)</f>
        <v>0</v>
      </c>
      <c r="S140" s="150"/>
      <c r="T140" s="30">
        <f t="array" ref="T140">(S140-R140)</f>
        <v>0</v>
      </c>
      <c r="U140" s="154" t="str">
        <f t="array" ref="U140">IF(S140="","",T140/S140)</f>
        <v/>
      </c>
      <c r="V140" s="148" t="str">
        <f t="array" ref="V140">IF(C140="","",SUMIFS(RH!$R$5:$R$13,RH!$I$5:$I$13,'Récap mensuel'!C140,RH!$Z$5:$Z$13,'Récap mensuel'!$I$5))</f>
        <v/>
      </c>
      <c r="W140" s="29" t="str">
        <f t="array" ref="W140">'Récap général'!W140</f>
        <v/>
      </c>
      <c r="X140" s="150"/>
      <c r="Y140" s="30" t="str">
        <f t="array" ref="Y140">IF(OR(X140="",V140=""),"",X140-V140)</f>
        <v/>
      </c>
      <c r="Z140" s="149" t="str">
        <f t="array" ref="Z140">IF(OR(Y140="",AB140=""),"",Y140*AB140)</f>
        <v/>
      </c>
      <c r="AA140" s="160" t="str">
        <f t="array" ref="AA140">IF(OR(R140=0,V140=0),"",R140/V140)</f>
        <v/>
      </c>
      <c r="AB140" s="30"/>
      <c r="AC140" s="30">
        <f t="array" ref="AC140">IF(OR(AB140="",AA140=""),0,AB140-AA140)</f>
        <v>0</v>
      </c>
      <c r="AD140" s="78">
        <f t="array" ref="AD140">IF(OR(AC140=0,V140=0),0,AC140*V140)</f>
        <v>0</v>
      </c>
    </row>
    <row r="141" spans="2:30" hidden="1" x14ac:dyDescent="0.3">
      <c r="B141" s="28" t="str">
        <f t="shared" si="3"/>
        <v>X</v>
      </c>
      <c r="C141" s="77"/>
      <c r="D141" s="29" t="str">
        <f t="array" ref="D141">IF(C141="","",VLOOKUP(C141,RH!$I$5:$K$13,2,FALSE))</f>
        <v/>
      </c>
      <c r="E141" s="29" t="str">
        <f t="array" ref="E141">IF(C141="","",VLOOKUP(C141,RH!$I$5:$K$13,3,FALSE))</f>
        <v/>
      </c>
      <c r="F141" s="29" t="str">
        <f t="array" ref="F141">IF(D141="","",D141&amp;" "&amp;E141)</f>
        <v/>
      </c>
      <c r="G141" s="29" t="str">
        <f t="array" ref="G141">IF(C141="","",VLOOKUP(C141,RH!$I$5:$Y$13,17,FALSE))</f>
        <v/>
      </c>
      <c r="H141" s="30" t="str">
        <f t="array" ref="H141">IF(C141="","",SUMIFS(Tableau1[Total],Tableau1[Matricule],'Récap mensuel'!C141,Tableau1[Date],'Récap mensuel'!$I$5))</f>
        <v/>
      </c>
      <c r="I141" s="29"/>
      <c r="J141" s="29"/>
      <c r="K141" s="29" t="str">
        <f t="array" ref="K141">IF(C141="","",SUMIFS(Tableau4[Montant],Tableau4[colonne5],'Récap mensuel'!C141,Tableau4[Colonne4],'Récap mensuel'!$I$5))</f>
        <v/>
      </c>
      <c r="L141" s="30">
        <f t="array" ref="L141">SUMIFS(Tableau3[Montant],Tableau3[Nom, prénom],'Récap mensuel'!F141,Tableau3[Date],'Récap mensuel'!$I$5)</f>
        <v>0</v>
      </c>
      <c r="M141" s="29"/>
      <c r="N141" s="29"/>
      <c r="O141" s="29"/>
      <c r="P141" s="29"/>
      <c r="Q141" s="163"/>
      <c r="R141" s="74">
        <f t="array" ref="R141">SUM(H141:Q141)</f>
        <v>0</v>
      </c>
      <c r="S141" s="150"/>
      <c r="T141" s="30">
        <f t="array" ref="T141">(S141-R141)</f>
        <v>0</v>
      </c>
      <c r="U141" s="154" t="str">
        <f t="array" ref="U141">IF(S141="","",T141/S141)</f>
        <v/>
      </c>
      <c r="V141" s="148" t="str">
        <f t="array" ref="V141">IF(C141="","",SUMIFS(RH!$R$5:$R$13,RH!$I$5:$I$13,'Récap mensuel'!C141,RH!$Z$5:$Z$13,'Récap mensuel'!$I$5))</f>
        <v/>
      </c>
      <c r="W141" s="29" t="str">
        <f t="array" ref="W141">'Récap général'!W141</f>
        <v/>
      </c>
      <c r="X141" s="150"/>
      <c r="Y141" s="30" t="str">
        <f t="array" ref="Y141">IF(OR(X141="",V141=""),"",X141-V141)</f>
        <v/>
      </c>
      <c r="Z141" s="149" t="str">
        <f t="array" ref="Z141">IF(OR(Y141="",AB141=""),"",Y141*AB141)</f>
        <v/>
      </c>
      <c r="AA141" s="160" t="str">
        <f t="array" ref="AA141">IF(OR(R141=0,V141=0),"",R141/V141)</f>
        <v/>
      </c>
      <c r="AB141" s="30"/>
      <c r="AC141" s="30">
        <f t="array" ref="AC141">IF(OR(AB141="",AA141=""),0,AB141-AA141)</f>
        <v>0</v>
      </c>
      <c r="AD141" s="78">
        <f t="array" ref="AD141">IF(OR(AC141=0,V141=0),0,AC141*V141)</f>
        <v>0</v>
      </c>
    </row>
    <row r="142" spans="2:30" hidden="1" x14ac:dyDescent="0.3">
      <c r="B142" s="28" t="str">
        <f t="shared" si="3"/>
        <v>X</v>
      </c>
      <c r="C142" s="77"/>
      <c r="D142" s="29" t="str">
        <f t="array" ref="D142">IF(C142="","",VLOOKUP(C142,RH!$I$5:$K$13,2,FALSE))</f>
        <v/>
      </c>
      <c r="E142" s="29" t="str">
        <f t="array" ref="E142">IF(C142="","",VLOOKUP(C142,RH!$I$5:$K$13,3,FALSE))</f>
        <v/>
      </c>
      <c r="F142" s="29" t="str">
        <f t="array" ref="F142">IF(D142="","",D142&amp;" "&amp;E142)</f>
        <v/>
      </c>
      <c r="G142" s="29" t="str">
        <f t="array" ref="G142">IF(C142="","",VLOOKUP(C142,RH!$I$5:$Y$13,17,FALSE))</f>
        <v/>
      </c>
      <c r="H142" s="30" t="str">
        <f t="array" ref="H142">IF(C142="","",SUMIFS(Tableau1[Total],Tableau1[Matricule],'Récap mensuel'!C142,Tableau1[Date],'Récap mensuel'!$I$5))</f>
        <v/>
      </c>
      <c r="I142" s="29"/>
      <c r="J142" s="29"/>
      <c r="K142" s="29" t="str">
        <f t="array" ref="K142">IF(C142="","",SUMIFS(Tableau4[Montant],Tableau4[colonne5],'Récap mensuel'!C142,Tableau4[Colonne4],'Récap mensuel'!$I$5))</f>
        <v/>
      </c>
      <c r="L142" s="30">
        <f t="array" ref="L142">SUMIFS(Tableau3[Montant],Tableau3[Nom, prénom],'Récap mensuel'!F142,Tableau3[Date],'Récap mensuel'!$I$5)</f>
        <v>0</v>
      </c>
      <c r="M142" s="29"/>
      <c r="N142" s="29"/>
      <c r="O142" s="29"/>
      <c r="P142" s="29"/>
      <c r="Q142" s="163"/>
      <c r="R142" s="74">
        <f t="array" ref="R142">SUM(H142:Q142)</f>
        <v>0</v>
      </c>
      <c r="S142" s="150"/>
      <c r="T142" s="30">
        <f t="array" ref="T142">(S142-R142)</f>
        <v>0</v>
      </c>
      <c r="U142" s="154" t="str">
        <f t="array" ref="U142">IF(S142="","",T142/S142)</f>
        <v/>
      </c>
      <c r="V142" s="148" t="str">
        <f t="array" ref="V142">IF(C142="","",SUMIFS(RH!$R$5:$R$13,RH!$I$5:$I$13,'Récap mensuel'!C142,RH!$Z$5:$Z$13,'Récap mensuel'!$I$5))</f>
        <v/>
      </c>
      <c r="W142" s="29" t="str">
        <f t="array" ref="W142">'Récap général'!W142</f>
        <v/>
      </c>
      <c r="X142" s="150"/>
      <c r="Y142" s="30" t="str">
        <f t="array" ref="Y142">IF(OR(X142="",V142=""),"",X142-V142)</f>
        <v/>
      </c>
      <c r="Z142" s="149" t="str">
        <f t="array" ref="Z142">IF(OR(Y142="",AB142=""),"",Y142*AB142)</f>
        <v/>
      </c>
      <c r="AA142" s="160" t="str">
        <f t="array" ref="AA142">IF(OR(R142=0,V142=0),"",R142/V142)</f>
        <v/>
      </c>
      <c r="AB142" s="30"/>
      <c r="AC142" s="30">
        <f t="array" ref="AC142">IF(OR(AB142="",AA142=""),0,AB142-AA142)</f>
        <v>0</v>
      </c>
      <c r="AD142" s="78">
        <f t="array" ref="AD142">IF(OR(AC142=0,V142=0),0,AC142*V142)</f>
        <v>0</v>
      </c>
    </row>
    <row r="143" spans="2:30" hidden="1" x14ac:dyDescent="0.3">
      <c r="B143" s="28" t="str">
        <f t="shared" si="3"/>
        <v>X</v>
      </c>
      <c r="C143" s="77"/>
      <c r="D143" s="29" t="str">
        <f t="array" ref="D143">IF(C143="","",VLOOKUP(C143,RH!$I$5:$K$13,2,FALSE))</f>
        <v/>
      </c>
      <c r="E143" s="29" t="str">
        <f t="array" ref="E143">IF(C143="","",VLOOKUP(C143,RH!$I$5:$K$13,3,FALSE))</f>
        <v/>
      </c>
      <c r="F143" s="29" t="str">
        <f t="array" ref="F143">IF(D143="","",D143&amp;" "&amp;E143)</f>
        <v/>
      </c>
      <c r="G143" s="29" t="str">
        <f t="array" ref="G143">IF(C143="","",VLOOKUP(C143,RH!$I$5:$Y$13,17,FALSE))</f>
        <v/>
      </c>
      <c r="H143" s="30" t="str">
        <f t="array" ref="H143">IF(C143="","",SUMIFS(Tableau1[Total],Tableau1[Matricule],'Récap mensuel'!C143,Tableau1[Date],'Récap mensuel'!$I$5))</f>
        <v/>
      </c>
      <c r="I143" s="29"/>
      <c r="J143" s="29"/>
      <c r="K143" s="29" t="str">
        <f t="array" ref="K143">IF(C143="","",SUMIFS(Tableau4[Montant],Tableau4[colonne5],'Récap mensuel'!C143,Tableau4[Colonne4],'Récap mensuel'!$I$5))</f>
        <v/>
      </c>
      <c r="L143" s="30">
        <f t="array" ref="L143">SUMIFS(Tableau3[Montant],Tableau3[Nom, prénom],'Récap mensuel'!F143,Tableau3[Date],'Récap mensuel'!$I$5)</f>
        <v>0</v>
      </c>
      <c r="M143" s="29"/>
      <c r="N143" s="29"/>
      <c r="O143" s="29"/>
      <c r="P143" s="29"/>
      <c r="Q143" s="163"/>
      <c r="R143" s="74">
        <f t="array" ref="R143">SUM(H143:Q143)</f>
        <v>0</v>
      </c>
      <c r="S143" s="150"/>
      <c r="T143" s="30">
        <f t="array" ref="T143">(S143-R143)</f>
        <v>0</v>
      </c>
      <c r="U143" s="154" t="str">
        <f t="array" ref="U143">IF(S143="","",T143/S143)</f>
        <v/>
      </c>
      <c r="V143" s="148" t="str">
        <f t="array" ref="V143">IF(C143="","",SUMIFS(RH!$R$5:$R$13,RH!$I$5:$I$13,'Récap mensuel'!C143,RH!$Z$5:$Z$13,'Récap mensuel'!$I$5))</f>
        <v/>
      </c>
      <c r="W143" s="29" t="str">
        <f t="array" ref="W143">'Récap général'!W143</f>
        <v/>
      </c>
      <c r="X143" s="150"/>
      <c r="Y143" s="30" t="str">
        <f t="array" ref="Y143">IF(OR(X143="",V143=""),"",X143-V143)</f>
        <v/>
      </c>
      <c r="Z143" s="149" t="str">
        <f t="array" ref="Z143">IF(OR(Y143="",AB143=""),"",Y143*AB143)</f>
        <v/>
      </c>
      <c r="AA143" s="160" t="str">
        <f t="array" ref="AA143">IF(OR(R143=0,V143=0),"",R143/V143)</f>
        <v/>
      </c>
      <c r="AB143" s="30"/>
      <c r="AC143" s="30">
        <f t="array" ref="AC143">IF(OR(AB143="",AA143=""),0,AB143-AA143)</f>
        <v>0</v>
      </c>
      <c r="AD143" s="78">
        <f t="array" ref="AD143">IF(OR(AC143=0,V143=0),0,AC143*V143)</f>
        <v>0</v>
      </c>
    </row>
    <row r="144" spans="2:30" hidden="1" x14ac:dyDescent="0.3">
      <c r="B144" s="28" t="str">
        <f t="shared" si="3"/>
        <v>X</v>
      </c>
      <c r="C144" s="77"/>
      <c r="D144" s="29" t="str">
        <f t="array" ref="D144">IF(C144="","",VLOOKUP(C144,RH!$I$5:$K$13,2,FALSE))</f>
        <v/>
      </c>
      <c r="E144" s="29" t="str">
        <f t="array" ref="E144">IF(C144="","",VLOOKUP(C144,RH!$I$5:$K$13,3,FALSE))</f>
        <v/>
      </c>
      <c r="F144" s="29" t="str">
        <f t="array" ref="F144">IF(D144="","",D144&amp;" "&amp;E144)</f>
        <v/>
      </c>
      <c r="G144" s="29" t="str">
        <f t="array" ref="G144">IF(C144="","",VLOOKUP(C144,RH!$I$5:$Y$13,17,FALSE))</f>
        <v/>
      </c>
      <c r="H144" s="30" t="str">
        <f t="array" ref="H144">IF(C144="","",SUMIFS(Tableau1[Total],Tableau1[Matricule],'Récap mensuel'!C144,Tableau1[Date],'Récap mensuel'!$I$5))</f>
        <v/>
      </c>
      <c r="I144" s="29"/>
      <c r="J144" s="29"/>
      <c r="K144" s="29" t="str">
        <f t="array" ref="K144">IF(C144="","",SUMIFS(Tableau4[Montant],Tableau4[colonne5],'Récap mensuel'!C144,Tableau4[Colonne4],'Récap mensuel'!$I$5))</f>
        <v/>
      </c>
      <c r="L144" s="30">
        <f t="array" ref="L144">SUMIFS(Tableau3[Montant],Tableau3[Nom, prénom],'Récap mensuel'!F144,Tableau3[Date],'Récap mensuel'!$I$5)</f>
        <v>0</v>
      </c>
      <c r="M144" s="29"/>
      <c r="N144" s="29"/>
      <c r="O144" s="29"/>
      <c r="P144" s="29"/>
      <c r="Q144" s="163"/>
      <c r="R144" s="74">
        <f t="array" ref="R144">SUM(H144:Q144)</f>
        <v>0</v>
      </c>
      <c r="S144" s="150"/>
      <c r="T144" s="30">
        <f t="array" ref="T144">(S144-R144)</f>
        <v>0</v>
      </c>
      <c r="U144" s="154" t="str">
        <f t="array" ref="U144">IF(S144="","",T144/S144)</f>
        <v/>
      </c>
      <c r="V144" s="148" t="str">
        <f t="array" ref="V144">IF(C144="","",SUMIFS(RH!$R$5:$R$13,RH!$I$5:$I$13,'Récap mensuel'!C144,RH!$Z$5:$Z$13,'Récap mensuel'!$I$5))</f>
        <v/>
      </c>
      <c r="W144" s="29" t="str">
        <f t="array" ref="W144">'Récap général'!W144</f>
        <v/>
      </c>
      <c r="X144" s="150"/>
      <c r="Y144" s="30" t="str">
        <f t="array" ref="Y144">IF(OR(X144="",V144=""),"",X144-V144)</f>
        <v/>
      </c>
      <c r="Z144" s="149" t="str">
        <f t="array" ref="Z144">IF(OR(Y144="",AB144=""),"",Y144*AB144)</f>
        <v/>
      </c>
      <c r="AA144" s="160" t="str">
        <f t="array" ref="AA144">IF(OR(R144=0,V144=0),"",R144/V144)</f>
        <v/>
      </c>
      <c r="AB144" s="30"/>
      <c r="AC144" s="30">
        <f t="array" ref="AC144">IF(OR(AB144="",AA144=""),0,AB144-AA144)</f>
        <v>0</v>
      </c>
      <c r="AD144" s="78">
        <f t="array" ref="AD144">IF(OR(AC144=0,V144=0),0,AC144*V144)</f>
        <v>0</v>
      </c>
    </row>
    <row r="145" spans="2:30" hidden="1" x14ac:dyDescent="0.3">
      <c r="B145" s="28" t="str">
        <f t="shared" si="3"/>
        <v>X</v>
      </c>
      <c r="C145" s="77"/>
      <c r="D145" s="29" t="str">
        <f t="array" ref="D145">IF(C145="","",VLOOKUP(C145,RH!$I$5:$K$13,2,FALSE))</f>
        <v/>
      </c>
      <c r="E145" s="29" t="str">
        <f t="array" ref="E145">IF(C145="","",VLOOKUP(C145,RH!$I$5:$K$13,3,FALSE))</f>
        <v/>
      </c>
      <c r="F145" s="29" t="str">
        <f t="array" ref="F145">IF(D145="","",D145&amp;" "&amp;E145)</f>
        <v/>
      </c>
      <c r="G145" s="29" t="str">
        <f t="array" ref="G145">IF(C145="","",VLOOKUP(C145,RH!$I$5:$Y$13,17,FALSE))</f>
        <v/>
      </c>
      <c r="H145" s="30" t="str">
        <f t="array" ref="H145">IF(C145="","",SUMIFS(Tableau1[Total],Tableau1[Matricule],'Récap mensuel'!C145,Tableau1[Date],'Récap mensuel'!$I$5))</f>
        <v/>
      </c>
      <c r="I145" s="29"/>
      <c r="J145" s="29"/>
      <c r="K145" s="29" t="str">
        <f t="array" ref="K145">IF(C145="","",SUMIFS(Tableau4[Montant],Tableau4[colonne5],'Récap mensuel'!C145,Tableau4[Colonne4],'Récap mensuel'!$I$5))</f>
        <v/>
      </c>
      <c r="L145" s="30">
        <f t="array" ref="L145">SUMIFS(Tableau3[Montant],Tableau3[Nom, prénom],'Récap mensuel'!F145,Tableau3[Date],'Récap mensuel'!$I$5)</f>
        <v>0</v>
      </c>
      <c r="M145" s="29"/>
      <c r="N145" s="29"/>
      <c r="O145" s="29"/>
      <c r="P145" s="29"/>
      <c r="Q145" s="163"/>
      <c r="R145" s="74">
        <f t="array" ref="R145">SUM(H145:Q145)</f>
        <v>0</v>
      </c>
      <c r="S145" s="150"/>
      <c r="T145" s="30">
        <f t="array" ref="T145">(S145-R145)</f>
        <v>0</v>
      </c>
      <c r="U145" s="154" t="str">
        <f t="array" ref="U145">IF(S145="","",T145/S145)</f>
        <v/>
      </c>
      <c r="V145" s="148" t="str">
        <f t="array" ref="V145">IF(C145="","",SUMIFS(RH!$R$5:$R$13,RH!$I$5:$I$13,'Récap mensuel'!C145,RH!$Z$5:$Z$13,'Récap mensuel'!$I$5))</f>
        <v/>
      </c>
      <c r="W145" s="29" t="str">
        <f t="array" ref="W145">'Récap général'!W145</f>
        <v/>
      </c>
      <c r="X145" s="150"/>
      <c r="Y145" s="30" t="str">
        <f t="array" ref="Y145">IF(OR(X145="",V145=""),"",X145-V145)</f>
        <v/>
      </c>
      <c r="Z145" s="149" t="str">
        <f t="array" ref="Z145">IF(OR(Y145="",AB145=""),"",Y145*AB145)</f>
        <v/>
      </c>
      <c r="AA145" s="160" t="str">
        <f t="array" ref="AA145">IF(OR(R145=0,V145=0),"",R145/V145)</f>
        <v/>
      </c>
      <c r="AB145" s="30"/>
      <c r="AC145" s="30">
        <f t="array" ref="AC145">IF(OR(AB145="",AA145=""),0,AB145-AA145)</f>
        <v>0</v>
      </c>
      <c r="AD145" s="78">
        <f t="array" ref="AD145">IF(OR(AC145=0,V145=0),0,AC145*V145)</f>
        <v>0</v>
      </c>
    </row>
    <row r="146" spans="2:30" hidden="1" x14ac:dyDescent="0.3">
      <c r="B146" s="28" t="str">
        <f t="shared" si="3"/>
        <v>X</v>
      </c>
      <c r="C146" s="77"/>
      <c r="D146" s="29" t="str">
        <f t="array" ref="D146">IF(C146="","",VLOOKUP(C146,RH!$I$5:$K$13,2,FALSE))</f>
        <v/>
      </c>
      <c r="E146" s="29" t="str">
        <f t="array" ref="E146">IF(C146="","",VLOOKUP(C146,RH!$I$5:$K$13,3,FALSE))</f>
        <v/>
      </c>
      <c r="F146" s="29" t="str">
        <f t="array" ref="F146">IF(D146="","",D146&amp;" "&amp;E146)</f>
        <v/>
      </c>
      <c r="G146" s="29" t="str">
        <f t="array" ref="G146">IF(C146="","",VLOOKUP(C146,RH!$I$5:$Y$13,17,FALSE))</f>
        <v/>
      </c>
      <c r="H146" s="30" t="str">
        <f t="array" ref="H146">IF(C146="","",SUMIFS(Tableau1[Total],Tableau1[Matricule],'Récap mensuel'!C146,Tableau1[Date],'Récap mensuel'!$I$5))</f>
        <v/>
      </c>
      <c r="I146" s="29"/>
      <c r="J146" s="29"/>
      <c r="K146" s="29" t="str">
        <f t="array" ref="K146">IF(C146="","",SUMIFS(Tableau4[Montant],Tableau4[colonne5],'Récap mensuel'!C146,Tableau4[Colonne4],'Récap mensuel'!$I$5))</f>
        <v/>
      </c>
      <c r="L146" s="30">
        <f t="array" ref="L146">SUMIFS(Tableau3[Montant],Tableau3[Nom, prénom],'Récap mensuel'!F146,Tableau3[Date],'Récap mensuel'!$I$5)</f>
        <v>0</v>
      </c>
      <c r="M146" s="29"/>
      <c r="N146" s="29"/>
      <c r="O146" s="29"/>
      <c r="P146" s="29"/>
      <c r="Q146" s="163"/>
      <c r="R146" s="74">
        <f t="array" ref="R146">SUM(H146:Q146)</f>
        <v>0</v>
      </c>
      <c r="S146" s="150"/>
      <c r="T146" s="30">
        <f t="array" ref="T146">(S146-R146)</f>
        <v>0</v>
      </c>
      <c r="U146" s="154" t="str">
        <f t="array" ref="U146">IF(S146="","",T146/S146)</f>
        <v/>
      </c>
      <c r="V146" s="148" t="str">
        <f t="array" ref="V146">IF(C146="","",SUMIFS(RH!$R$5:$R$13,RH!$I$5:$I$13,'Récap mensuel'!C146,RH!$Z$5:$Z$13,'Récap mensuel'!$I$5))</f>
        <v/>
      </c>
      <c r="W146" s="29" t="str">
        <f t="array" ref="W146">'Récap général'!W146</f>
        <v/>
      </c>
      <c r="X146" s="150"/>
      <c r="Y146" s="30" t="str">
        <f t="array" ref="Y146">IF(OR(X146="",V146=""),"",X146-V146)</f>
        <v/>
      </c>
      <c r="Z146" s="149" t="str">
        <f t="array" ref="Z146">IF(OR(Y146="",AB146=""),"",Y146*AB146)</f>
        <v/>
      </c>
      <c r="AA146" s="160" t="str">
        <f t="array" ref="AA146">IF(OR(R146=0,V146=0),"",R146/V146)</f>
        <v/>
      </c>
      <c r="AB146" s="30"/>
      <c r="AC146" s="30">
        <f t="array" ref="AC146">IF(OR(AB146="",AA146=""),0,AB146-AA146)</f>
        <v>0</v>
      </c>
      <c r="AD146" s="78">
        <f t="array" ref="AD146">IF(OR(AC146=0,V146=0),0,AC146*V146)</f>
        <v>0</v>
      </c>
    </row>
    <row r="147" spans="2:30" hidden="1" x14ac:dyDescent="0.3">
      <c r="B147" s="28" t="str">
        <f t="shared" si="3"/>
        <v>X</v>
      </c>
      <c r="C147" s="77"/>
      <c r="D147" s="29" t="str">
        <f t="array" ref="D147">IF(C147="","",VLOOKUP(C147,RH!$I$5:$K$13,2,FALSE))</f>
        <v/>
      </c>
      <c r="E147" s="29" t="str">
        <f t="array" ref="E147">IF(C147="","",VLOOKUP(C147,RH!$I$5:$K$13,3,FALSE))</f>
        <v/>
      </c>
      <c r="F147" s="29" t="str">
        <f t="array" ref="F147">IF(D147="","",D147&amp;" "&amp;E147)</f>
        <v/>
      </c>
      <c r="G147" s="29" t="str">
        <f t="array" ref="G147">IF(C147="","",VLOOKUP(C147,RH!$I$5:$Y$13,17,FALSE))</f>
        <v/>
      </c>
      <c r="H147" s="30" t="str">
        <f t="array" ref="H147">IF(C147="","",SUMIFS(Tableau1[Total],Tableau1[Matricule],'Récap mensuel'!C147,Tableau1[Date],'Récap mensuel'!$I$5))</f>
        <v/>
      </c>
      <c r="I147" s="29"/>
      <c r="J147" s="29"/>
      <c r="K147" s="29" t="str">
        <f t="array" ref="K147">IF(C147="","",SUMIFS(Tableau4[Montant],Tableau4[colonne5],'Récap mensuel'!C147,Tableau4[Colonne4],'Récap mensuel'!$I$5))</f>
        <v/>
      </c>
      <c r="L147" s="30">
        <f t="array" ref="L147">SUMIFS(Tableau3[Montant],Tableau3[Nom, prénom],'Récap mensuel'!F147,Tableau3[Date],'Récap mensuel'!$I$5)</f>
        <v>0</v>
      </c>
      <c r="M147" s="29"/>
      <c r="N147" s="29"/>
      <c r="O147" s="29"/>
      <c r="P147" s="29"/>
      <c r="Q147" s="163"/>
      <c r="R147" s="74">
        <f t="array" ref="R147">SUM(H147:Q147)</f>
        <v>0</v>
      </c>
      <c r="S147" s="150"/>
      <c r="T147" s="30">
        <f t="array" ref="T147">(S147-R147)</f>
        <v>0</v>
      </c>
      <c r="U147" s="154" t="str">
        <f t="array" ref="U147">IF(S147="","",T147/S147)</f>
        <v/>
      </c>
      <c r="V147" s="148" t="str">
        <f t="array" ref="V147">IF(C147="","",SUMIFS(RH!$R$5:$R$13,RH!$I$5:$I$13,'Récap mensuel'!C147,RH!$Z$5:$Z$13,'Récap mensuel'!$I$5))</f>
        <v/>
      </c>
      <c r="W147" s="29" t="str">
        <f t="array" ref="W147">'Récap général'!W147</f>
        <v/>
      </c>
      <c r="X147" s="150"/>
      <c r="Y147" s="30" t="str">
        <f t="array" ref="Y147">IF(OR(X147="",V147=""),"",X147-V147)</f>
        <v/>
      </c>
      <c r="Z147" s="149" t="str">
        <f t="array" ref="Z147">IF(OR(Y147="",AB147=""),"",Y147*AB147)</f>
        <v/>
      </c>
      <c r="AA147" s="160" t="str">
        <f t="array" ref="AA147">IF(OR(R147=0,V147=0),"",R147/V147)</f>
        <v/>
      </c>
      <c r="AB147" s="30"/>
      <c r="AC147" s="30">
        <f t="array" ref="AC147">IF(OR(AB147="",AA147=""),0,AB147-AA147)</f>
        <v>0</v>
      </c>
      <c r="AD147" s="78">
        <f t="array" ref="AD147">IF(OR(AC147=0,V147=0),0,AC147*V147)</f>
        <v>0</v>
      </c>
    </row>
    <row r="148" spans="2:30" hidden="1" x14ac:dyDescent="0.3">
      <c r="B148" s="28" t="str">
        <f t="shared" si="3"/>
        <v>X</v>
      </c>
      <c r="C148" s="116"/>
      <c r="D148" s="29" t="str">
        <f t="array" ref="D148">IF(C148="","",VLOOKUP(C148,RH!$I$5:$K$13,2,FALSE))</f>
        <v/>
      </c>
      <c r="E148" s="29" t="str">
        <f t="array" ref="E148">IF(C148="","",VLOOKUP(C148,RH!$I$5:$K$13,3,FALSE))</f>
        <v/>
      </c>
      <c r="F148" s="29" t="str">
        <f t="array" ref="F148">IF(D148="","",D148&amp;" "&amp;E148)</f>
        <v/>
      </c>
      <c r="G148" s="29" t="str">
        <f t="array" ref="G148">IF(C148="","",VLOOKUP(C148,RH!$I$5:$Y$13,17,FALSE))</f>
        <v/>
      </c>
      <c r="H148" s="30" t="str">
        <f t="array" ref="H148">IF(C148="","",SUMIFS(Tableau1[Total],Tableau1[Matricule],'Récap mensuel'!C148,Tableau1[Date],'Récap mensuel'!$I$5))</f>
        <v/>
      </c>
      <c r="I148" s="29"/>
      <c r="J148" s="29"/>
      <c r="K148" s="29" t="str">
        <f t="array" ref="K148">IF(C148="","",SUMIFS(Tableau4[Montant],Tableau4[colonne5],'Récap mensuel'!C148,Tableau4[Colonne4],'Récap mensuel'!$I$5))</f>
        <v/>
      </c>
      <c r="L148" s="30">
        <f t="array" ref="L148">SUMIFS(Tableau3[Montant],Tableau3[Nom, prénom],'Récap mensuel'!F148,Tableau3[Date],'Récap mensuel'!$I$5)</f>
        <v>0</v>
      </c>
      <c r="M148" s="29"/>
      <c r="N148" s="29"/>
      <c r="O148" s="29"/>
      <c r="P148" s="29"/>
      <c r="Q148" s="163"/>
      <c r="R148" s="74">
        <f t="array" ref="R148">SUM(H148:Q148)</f>
        <v>0</v>
      </c>
      <c r="S148" s="150"/>
      <c r="T148" s="30">
        <f t="array" ref="T148">(S148-R148)</f>
        <v>0</v>
      </c>
      <c r="U148" s="154" t="str">
        <f t="array" ref="U148">IF(S148="","",T148/S148)</f>
        <v/>
      </c>
      <c r="V148" s="148" t="str">
        <f t="array" ref="V148">IF(C148="","",SUMIFS(RH!$R$5:$R$13,RH!$I$5:$I$13,'Récap mensuel'!C148,RH!$Z$5:$Z$13,'Récap mensuel'!$I$5))</f>
        <v/>
      </c>
      <c r="W148" s="29" t="str">
        <f t="array" ref="W148">'Récap général'!W148</f>
        <v/>
      </c>
      <c r="X148" s="150"/>
      <c r="Y148" s="30" t="str">
        <f t="array" ref="Y148">IF(OR(X148="",V148=""),"",X148-V148)</f>
        <v/>
      </c>
      <c r="Z148" s="149" t="str">
        <f t="array" ref="Z148">IF(OR(Y148="",AB148=""),"",Y148*AB148)</f>
        <v/>
      </c>
      <c r="AA148" s="160" t="str">
        <f t="array" ref="AA148">IF(OR(R148=0,V148=0),"",R148/V148)</f>
        <v/>
      </c>
      <c r="AB148" s="30"/>
      <c r="AC148" s="30">
        <f t="array" ref="AC148">IF(OR(AB148="",AA148=""),0,AB148-AA148)</f>
        <v>0</v>
      </c>
      <c r="AD148" s="78">
        <f t="array" ref="AD148">IF(OR(AC148=0,V148=0),0,AC148*V148)</f>
        <v>0</v>
      </c>
    </row>
    <row r="149" spans="2:30" hidden="1" x14ac:dyDescent="0.3">
      <c r="B149" s="28" t="str">
        <f t="shared" si="3"/>
        <v>X</v>
      </c>
      <c r="C149" s="116"/>
      <c r="D149" s="29" t="str">
        <f t="array" ref="D149">IF(C149="","",VLOOKUP(C149,RH!$I$5:$K$13,2,FALSE))</f>
        <v/>
      </c>
      <c r="E149" s="29" t="str">
        <f t="array" ref="E149">IF(C149="","",VLOOKUP(C149,RH!$I$5:$K$13,3,FALSE))</f>
        <v/>
      </c>
      <c r="F149" s="29" t="str">
        <f t="array" ref="F149">IF(D149="","",D149&amp;" "&amp;E149)</f>
        <v/>
      </c>
      <c r="G149" s="29" t="str">
        <f t="array" ref="G149">IF(C149="","",VLOOKUP(C149,RH!$I$5:$Y$13,17,FALSE))</f>
        <v/>
      </c>
      <c r="H149" s="30" t="str">
        <f t="array" ref="H149">IF(C149="","",SUMIFS(Tableau1[Total],Tableau1[Matricule],'Récap mensuel'!C149,Tableau1[Date],'Récap mensuel'!$I$5))</f>
        <v/>
      </c>
      <c r="I149" s="29"/>
      <c r="J149" s="29"/>
      <c r="K149" s="29" t="str">
        <f t="array" ref="K149">IF(C149="","",SUMIFS(Tableau4[Montant],Tableau4[colonne5],'Récap mensuel'!C149,Tableau4[Colonne4],'Récap mensuel'!$I$5))</f>
        <v/>
      </c>
      <c r="L149" s="30">
        <f t="array" ref="L149">SUMIFS(Tableau3[Montant],Tableau3[Nom, prénom],'Récap mensuel'!F149,Tableau3[Date],'Récap mensuel'!$I$5)</f>
        <v>0</v>
      </c>
      <c r="M149" s="29"/>
      <c r="N149" s="29"/>
      <c r="O149" s="29"/>
      <c r="P149" s="29"/>
      <c r="Q149" s="163"/>
      <c r="R149" s="74">
        <f t="array" ref="R149">SUM(H149:Q149)</f>
        <v>0</v>
      </c>
      <c r="S149" s="150"/>
      <c r="T149" s="30">
        <f t="array" ref="T149">(S149-R149)</f>
        <v>0</v>
      </c>
      <c r="U149" s="154" t="str">
        <f t="array" ref="U149">IF(S149="","",T149/S149)</f>
        <v/>
      </c>
      <c r="V149" s="148" t="str">
        <f t="array" ref="V149">IF(C149="","",SUMIFS(RH!$R$5:$R$13,RH!$I$5:$I$13,'Récap mensuel'!C149,RH!$Z$5:$Z$13,'Récap mensuel'!$I$5))</f>
        <v/>
      </c>
      <c r="W149" s="29" t="str">
        <f t="array" ref="W149">'Récap général'!W149</f>
        <v/>
      </c>
      <c r="X149" s="150"/>
      <c r="Y149" s="30" t="str">
        <f t="array" ref="Y149">IF(OR(X149="",V149=""),"",X149-V149)</f>
        <v/>
      </c>
      <c r="Z149" s="149" t="str">
        <f t="array" ref="Z149">IF(OR(Y149="",AB149=""),"",Y149*AB149)</f>
        <v/>
      </c>
      <c r="AA149" s="160" t="str">
        <f t="array" ref="AA149">IF(OR(R149=0,V149=0),"",R149/V149)</f>
        <v/>
      </c>
      <c r="AB149" s="30"/>
      <c r="AC149" s="30">
        <f t="array" ref="AC149">IF(OR(AB149="",AA149=""),0,AB149-AA149)</f>
        <v>0</v>
      </c>
      <c r="AD149" s="78">
        <f t="array" ref="AD149">IF(OR(AC149=0,V149=0),0,AC149*V149)</f>
        <v>0</v>
      </c>
    </row>
    <row r="150" spans="2:30" hidden="1" x14ac:dyDescent="0.3">
      <c r="B150" s="28" t="str">
        <f t="shared" si="3"/>
        <v>X</v>
      </c>
      <c r="C150" s="116"/>
      <c r="D150" s="29" t="str">
        <f t="array" ref="D150">IF(C150="","",VLOOKUP(C150,RH!$I$5:$K$13,2,FALSE))</f>
        <v/>
      </c>
      <c r="E150" s="29" t="str">
        <f t="array" ref="E150">IF(C150="","",VLOOKUP(C150,RH!$I$5:$K$13,3,FALSE))</f>
        <v/>
      </c>
      <c r="F150" s="29" t="str">
        <f t="array" ref="F150">IF(D150="","",D150&amp;" "&amp;E150)</f>
        <v/>
      </c>
      <c r="G150" s="29" t="str">
        <f t="array" ref="G150">IF(C150="","",VLOOKUP(C150,RH!$I$5:$Y$13,17,FALSE))</f>
        <v/>
      </c>
      <c r="H150" s="30" t="str">
        <f t="array" ref="H150">IF(C150="","",SUMIFS(Tableau1[Total],Tableau1[Matricule],'Récap mensuel'!C150,Tableau1[Date],'Récap mensuel'!$I$5))</f>
        <v/>
      </c>
      <c r="I150" s="29"/>
      <c r="J150" s="29"/>
      <c r="K150" s="29" t="str">
        <f t="array" ref="K150">IF(C150="","",SUMIFS(Tableau4[Montant],Tableau4[colonne5],'Récap mensuel'!C150,Tableau4[Colonne4],'Récap mensuel'!$I$5))</f>
        <v/>
      </c>
      <c r="L150" s="30">
        <f t="array" ref="L150">SUMIFS(Tableau3[Montant],Tableau3[Nom, prénom],'Récap mensuel'!F150,Tableau3[Date],'Récap mensuel'!$I$5)</f>
        <v>0</v>
      </c>
      <c r="M150" s="29"/>
      <c r="N150" s="29"/>
      <c r="O150" s="29"/>
      <c r="P150" s="29"/>
      <c r="Q150" s="163"/>
      <c r="R150" s="74">
        <f t="array" ref="R150">SUM(H150:Q150)</f>
        <v>0</v>
      </c>
      <c r="S150" s="150"/>
      <c r="T150" s="30">
        <f t="array" ref="T150">(S150-R150)</f>
        <v>0</v>
      </c>
      <c r="U150" s="154" t="str">
        <f t="array" ref="U150">IF(S150="","",T150/S150)</f>
        <v/>
      </c>
      <c r="V150" s="148" t="str">
        <f t="array" ref="V150">IF(C150="","",SUMIFS(RH!$R$5:$R$13,RH!$I$5:$I$13,'Récap mensuel'!C150,RH!$Z$5:$Z$13,'Récap mensuel'!$I$5))</f>
        <v/>
      </c>
      <c r="W150" s="29" t="str">
        <f t="array" ref="W150">'Récap général'!W150</f>
        <v/>
      </c>
      <c r="X150" s="150"/>
      <c r="Y150" s="30" t="str">
        <f t="array" ref="Y150">IF(OR(X150="",V150=""),"",X150-V150)</f>
        <v/>
      </c>
      <c r="Z150" s="149" t="str">
        <f t="array" ref="Z150">IF(OR(Y150="",AB150=""),"",Y150*AB150)</f>
        <v/>
      </c>
      <c r="AA150" s="160" t="str">
        <f t="array" ref="AA150">IF(OR(R150=0,V150=0),"",R150/V150)</f>
        <v/>
      </c>
      <c r="AB150" s="30"/>
      <c r="AC150" s="30">
        <f t="array" ref="AC150">IF(OR(AB150="",AA150=""),0,AB150-AA150)</f>
        <v>0</v>
      </c>
      <c r="AD150" s="78">
        <f t="array" ref="AD150">IF(OR(AC150=0,V150=0),0,AC150*V150)</f>
        <v>0</v>
      </c>
    </row>
    <row r="151" spans="2:30" hidden="1" x14ac:dyDescent="0.3">
      <c r="B151" s="28" t="str">
        <f t="shared" si="3"/>
        <v>X</v>
      </c>
      <c r="C151" s="116"/>
      <c r="D151" s="29" t="str">
        <f t="array" ref="D151">IF(C151="","",VLOOKUP(C151,RH!$I$5:$K$13,2,FALSE))</f>
        <v/>
      </c>
      <c r="E151" s="29" t="str">
        <f t="array" ref="E151">IF(C151="","",VLOOKUP(C151,RH!$I$5:$K$13,3,FALSE))</f>
        <v/>
      </c>
      <c r="F151" s="29" t="str">
        <f t="array" ref="F151">IF(D151="","",D151&amp;" "&amp;E151)</f>
        <v/>
      </c>
      <c r="G151" s="29" t="str">
        <f t="array" ref="G151">IF(C151="","",VLOOKUP(C151,RH!$I$5:$Y$13,17,FALSE))</f>
        <v/>
      </c>
      <c r="H151" s="30" t="str">
        <f t="array" ref="H151">IF(C151="","",SUMIFS(Tableau1[Total],Tableau1[Matricule],'Récap mensuel'!C151,Tableau1[Date],'Récap mensuel'!$I$5))</f>
        <v/>
      </c>
      <c r="I151" s="29"/>
      <c r="J151" s="29"/>
      <c r="K151" s="29" t="str">
        <f t="array" ref="K151">IF(C151="","",SUMIFS(Tableau4[Montant],Tableau4[colonne5],'Récap mensuel'!C151,Tableau4[Colonne4],'Récap mensuel'!$I$5))</f>
        <v/>
      </c>
      <c r="L151" s="30">
        <f t="array" ref="L151">SUMIFS(Tableau3[Montant],Tableau3[Nom, prénom],'Récap mensuel'!F151,Tableau3[Date],'Récap mensuel'!$I$5)</f>
        <v>0</v>
      </c>
      <c r="M151" s="29"/>
      <c r="N151" s="29"/>
      <c r="O151" s="29"/>
      <c r="P151" s="29"/>
      <c r="Q151" s="163"/>
      <c r="R151" s="74">
        <f t="array" ref="R151">SUM(H151:Q151)</f>
        <v>0</v>
      </c>
      <c r="S151" s="150"/>
      <c r="T151" s="30">
        <f t="array" ref="T151">(S151-R151)</f>
        <v>0</v>
      </c>
      <c r="U151" s="154" t="str">
        <f t="array" ref="U151">IF(S151="","",T151/S151)</f>
        <v/>
      </c>
      <c r="V151" s="148" t="str">
        <f t="array" ref="V151">IF(C151="","",SUMIFS(RH!$R$5:$R$13,RH!$I$5:$I$13,'Récap mensuel'!C151,RH!$Z$5:$Z$13,'Récap mensuel'!$I$5))</f>
        <v/>
      </c>
      <c r="W151" s="29" t="str">
        <f t="array" ref="W151">'Récap général'!W151</f>
        <v/>
      </c>
      <c r="X151" s="150"/>
      <c r="Y151" s="30" t="str">
        <f t="array" ref="Y151">IF(OR(X151="",V151=""),"",X151-V151)</f>
        <v/>
      </c>
      <c r="Z151" s="149" t="str">
        <f t="array" ref="Z151">IF(OR(Y151="",AB151=""),"",Y151*AB151)</f>
        <v/>
      </c>
      <c r="AA151" s="160" t="str">
        <f t="array" ref="AA151">IF(OR(R151=0,V151=0),"",R151/V151)</f>
        <v/>
      </c>
      <c r="AB151" s="30"/>
      <c r="AC151" s="30">
        <f t="array" ref="AC151">IF(OR(AB151="",AA151=""),0,AB151-AA151)</f>
        <v>0</v>
      </c>
      <c r="AD151" s="78">
        <f t="array" ref="AD151">IF(OR(AC151=0,V151=0),0,AC151*V151)</f>
        <v>0</v>
      </c>
    </row>
    <row r="152" spans="2:30" hidden="1" x14ac:dyDescent="0.3">
      <c r="B152" s="28" t="str">
        <f t="shared" ref="B152:B157" si="4">IF(C152="","X","")</f>
        <v>X</v>
      </c>
      <c r="C152" s="116"/>
      <c r="D152" s="29" t="str">
        <f t="array" ref="D152">IF(C152="","",VLOOKUP(C152,RH!$I$5:$K$13,2,FALSE))</f>
        <v/>
      </c>
      <c r="E152" s="29" t="str">
        <f t="array" ref="E152">IF(C152="","",VLOOKUP(C152,RH!$I$5:$K$13,3,FALSE))</f>
        <v/>
      </c>
      <c r="F152" s="29" t="str">
        <f t="array" ref="F152">IF(D152="","",D152&amp;" "&amp;E152)</f>
        <v/>
      </c>
      <c r="G152" s="29" t="str">
        <f t="array" ref="G152">IF(C152="","",VLOOKUP(C152,RH!$I$5:$Y$13,17,FALSE))</f>
        <v/>
      </c>
      <c r="H152" s="30" t="str">
        <f t="array" ref="H152">IF(C152="","",SUMIFS(Tableau1[Total],Tableau1[Matricule],'Récap mensuel'!C152,Tableau1[Date],'Récap mensuel'!$I$5))</f>
        <v/>
      </c>
      <c r="I152" s="29"/>
      <c r="J152" s="29"/>
      <c r="K152" s="29" t="str">
        <f t="array" ref="K152">IF(C152="","",SUMIFS(Tableau4[Montant],Tableau4[colonne5],'Récap mensuel'!C152,Tableau4[Colonne4],'Récap mensuel'!$I$5))</f>
        <v/>
      </c>
      <c r="L152" s="30">
        <f t="array" ref="L152">SUMIFS(Tableau3[Montant],Tableau3[Nom, prénom],'Récap mensuel'!F152,Tableau3[Date],'Récap mensuel'!$I$5)</f>
        <v>0</v>
      </c>
      <c r="M152" s="29"/>
      <c r="N152" s="29"/>
      <c r="O152" s="29"/>
      <c r="P152" s="29"/>
      <c r="Q152" s="163"/>
      <c r="R152" s="74">
        <f t="array" ref="R152">SUM(H152:Q152)</f>
        <v>0</v>
      </c>
      <c r="S152" s="150"/>
      <c r="T152" s="30">
        <f t="array" ref="T152">(S152-R152)</f>
        <v>0</v>
      </c>
      <c r="U152" s="154" t="str">
        <f t="array" ref="U152">IF(S152="","",T152/S152)</f>
        <v/>
      </c>
      <c r="V152" s="148" t="str">
        <f t="array" ref="V152">IF(C152="","",SUMIFS(RH!$R$5:$R$13,RH!$I$5:$I$13,'Récap mensuel'!C152,RH!$Z$5:$Z$13,'Récap mensuel'!$I$5))</f>
        <v/>
      </c>
      <c r="W152" s="29" t="str">
        <f t="array" ref="W152">'Récap général'!W152</f>
        <v/>
      </c>
      <c r="X152" s="150"/>
      <c r="Y152" s="30" t="str">
        <f t="array" ref="Y152">IF(OR(X152="",V152=""),"",X152-V152)</f>
        <v/>
      </c>
      <c r="Z152" s="149" t="str">
        <f t="array" ref="Z152">IF(OR(Y152="",AB152=""),"",Y152*AB152)</f>
        <v/>
      </c>
      <c r="AA152" s="160" t="str">
        <f t="array" ref="AA152">IF(OR(R152=0,V152=0),"",R152/V152)</f>
        <v/>
      </c>
      <c r="AB152" s="30"/>
      <c r="AC152" s="30">
        <f t="array" ref="AC152">IF(OR(AB152="",AA152=""),0,AB152-AA152)</f>
        <v>0</v>
      </c>
      <c r="AD152" s="78">
        <f t="array" ref="AD152">IF(OR(AC152=0,V152=0),0,AC152*V152)</f>
        <v>0</v>
      </c>
    </row>
    <row r="153" spans="2:30" hidden="1" x14ac:dyDescent="0.3">
      <c r="B153" s="28" t="str">
        <f t="shared" si="4"/>
        <v>X</v>
      </c>
      <c r="C153" s="116"/>
      <c r="D153" s="29" t="str">
        <f t="array" ref="D153">IF(C153="","",VLOOKUP(C153,RH!$I$5:$K$13,2,FALSE))</f>
        <v/>
      </c>
      <c r="E153" s="29" t="str">
        <f t="array" ref="E153">IF(C153="","",VLOOKUP(C153,RH!$I$5:$K$13,3,FALSE))</f>
        <v/>
      </c>
      <c r="F153" s="29" t="str">
        <f t="array" ref="F153">IF(D153="","",D153&amp;" "&amp;E153)</f>
        <v/>
      </c>
      <c r="G153" s="29" t="str">
        <f t="array" ref="G153">IF(C153="","",VLOOKUP(C153,RH!$I$5:$Y$13,17,FALSE))</f>
        <v/>
      </c>
      <c r="H153" s="30" t="str">
        <f t="array" ref="H153">IF(C153="","",SUMIFS(Tableau1[Total],Tableau1[Matricule],'Récap mensuel'!C153,Tableau1[Date],'Récap mensuel'!$I$5))</f>
        <v/>
      </c>
      <c r="I153" s="29"/>
      <c r="J153" s="29"/>
      <c r="K153" s="29" t="str">
        <f t="array" ref="K153">IF(C153="","",SUMIFS(Tableau4[Montant],Tableau4[colonne5],'Récap mensuel'!C153,Tableau4[Colonne4],'Récap mensuel'!$I$5))</f>
        <v/>
      </c>
      <c r="L153" s="30">
        <f t="array" ref="L153">SUMIFS(Tableau3[Montant],Tableau3[Nom, prénom],'Récap mensuel'!F153,Tableau3[Date],'Récap mensuel'!$I$5)</f>
        <v>0</v>
      </c>
      <c r="M153" s="29"/>
      <c r="N153" s="29"/>
      <c r="O153" s="29"/>
      <c r="P153" s="29"/>
      <c r="Q153" s="163"/>
      <c r="R153" s="74">
        <f t="array" ref="R153">SUM(H153:Q153)</f>
        <v>0</v>
      </c>
      <c r="S153" s="150"/>
      <c r="T153" s="30">
        <f t="array" ref="T153">(S153-R153)</f>
        <v>0</v>
      </c>
      <c r="U153" s="154" t="str">
        <f t="array" ref="U153">IF(S153="","",T153/S153)</f>
        <v/>
      </c>
      <c r="V153" s="148" t="str">
        <f t="array" ref="V153">IF(C153="","",SUMIFS(RH!$R$5:$R$13,RH!$I$5:$I$13,'Récap mensuel'!C153,RH!$Z$5:$Z$13,'Récap mensuel'!$I$5))</f>
        <v/>
      </c>
      <c r="W153" s="29" t="str">
        <f t="array" ref="W153">'Récap général'!W153</f>
        <v/>
      </c>
      <c r="X153" s="150"/>
      <c r="Y153" s="30" t="str">
        <f t="array" ref="Y153">IF(OR(X153="",V153=""),"",X153-V153)</f>
        <v/>
      </c>
      <c r="Z153" s="149" t="str">
        <f t="array" ref="Z153">IF(OR(Y153="",AB153=""),"",Y153*AB153)</f>
        <v/>
      </c>
      <c r="AA153" s="160" t="str">
        <f t="array" ref="AA153">IF(OR(R153=0,V153=0),"",R153/V153)</f>
        <v/>
      </c>
      <c r="AB153" s="30"/>
      <c r="AC153" s="30">
        <f t="array" ref="AC153">IF(OR(AB153="",AA153=""),0,AB153-AA153)</f>
        <v>0</v>
      </c>
      <c r="AD153" s="78">
        <f t="array" ref="AD153">IF(OR(AC153=0,V153=0),0,AC153*V153)</f>
        <v>0</v>
      </c>
    </row>
    <row r="154" spans="2:30" hidden="1" x14ac:dyDescent="0.3">
      <c r="B154" s="28" t="str">
        <f t="shared" si="4"/>
        <v>X</v>
      </c>
      <c r="C154" s="116"/>
      <c r="D154" s="29" t="str">
        <f t="array" ref="D154">IF(C154="","",VLOOKUP(C154,RH!$I$5:$K$13,2,FALSE))</f>
        <v/>
      </c>
      <c r="E154" s="29" t="str">
        <f t="array" ref="E154">IF(C154="","",VLOOKUP(C154,RH!$I$5:$K$13,3,FALSE))</f>
        <v/>
      </c>
      <c r="F154" s="29" t="str">
        <f t="array" ref="F154">IF(D154="","",D154&amp;" "&amp;E154)</f>
        <v/>
      </c>
      <c r="G154" s="29" t="str">
        <f t="array" ref="G154">IF(C154="","",VLOOKUP(C154,RH!$I$5:$Y$13,17,FALSE))</f>
        <v/>
      </c>
      <c r="H154" s="30" t="str">
        <f t="array" ref="H154">IF(C154="","",SUMIFS(Tableau1[Total],Tableau1[Matricule],'Récap mensuel'!C154,Tableau1[Date],'Récap mensuel'!$I$5))</f>
        <v/>
      </c>
      <c r="I154" s="29"/>
      <c r="J154" s="29"/>
      <c r="K154" s="29" t="str">
        <f t="array" ref="K154">IF(C154="","",SUMIFS(Tableau4[Montant],Tableau4[colonne5],'Récap mensuel'!C154,Tableau4[Colonne4],'Récap mensuel'!$I$5))</f>
        <v/>
      </c>
      <c r="L154" s="30">
        <f t="array" ref="L154">SUMIFS(Tableau3[Montant],Tableau3[Nom, prénom],'Récap mensuel'!F154,Tableau3[Date],'Récap mensuel'!$I$5)</f>
        <v>0</v>
      </c>
      <c r="M154" s="29"/>
      <c r="N154" s="29"/>
      <c r="O154" s="29"/>
      <c r="P154" s="29"/>
      <c r="Q154" s="163"/>
      <c r="R154" s="74">
        <f t="array" ref="R154">SUM(H154:Q154)</f>
        <v>0</v>
      </c>
      <c r="S154" s="150"/>
      <c r="T154" s="30">
        <f t="array" ref="T154">(S154-R154)</f>
        <v>0</v>
      </c>
      <c r="U154" s="154" t="str">
        <f t="array" ref="U154">IF(S154="","",T154/S154)</f>
        <v/>
      </c>
      <c r="V154" s="148" t="str">
        <f t="array" ref="V154">IF(C154="","",SUMIFS(RH!$R$5:$R$13,RH!$I$5:$I$13,'Récap mensuel'!C154,RH!$Z$5:$Z$13,'Récap mensuel'!$I$5))</f>
        <v/>
      </c>
      <c r="W154" s="29" t="str">
        <f t="array" ref="W154">'Récap général'!W154</f>
        <v/>
      </c>
      <c r="X154" s="150"/>
      <c r="Y154" s="30" t="str">
        <f t="array" ref="Y154">IF(OR(X154="",V154=""),"",X154-V154)</f>
        <v/>
      </c>
      <c r="Z154" s="149" t="str">
        <f t="array" ref="Z154">IF(OR(Y154="",AB154=""),"",Y154*AB154)</f>
        <v/>
      </c>
      <c r="AA154" s="160" t="str">
        <f t="array" ref="AA154">IF(OR(R154=0,V154=0),"",R154/V154)</f>
        <v/>
      </c>
      <c r="AB154" s="30"/>
      <c r="AC154" s="30">
        <f t="array" ref="AC154">IF(OR(AB154="",AA154=""),0,AB154-AA154)</f>
        <v>0</v>
      </c>
      <c r="AD154" s="78">
        <f t="array" ref="AD154">IF(OR(AC154=0,V154=0),0,AC154*V154)</f>
        <v>0</v>
      </c>
    </row>
    <row r="155" spans="2:30" hidden="1" x14ac:dyDescent="0.3">
      <c r="B155" s="28" t="str">
        <f t="shared" si="4"/>
        <v>X</v>
      </c>
      <c r="C155" s="116"/>
      <c r="D155" s="29" t="str">
        <f t="array" ref="D155">IF(C155="","",VLOOKUP(C155,RH!$I$5:$K$13,2,FALSE))</f>
        <v/>
      </c>
      <c r="E155" s="29" t="str">
        <f t="array" ref="E155">IF(C155="","",VLOOKUP(C155,RH!$I$5:$K$13,3,FALSE))</f>
        <v/>
      </c>
      <c r="F155" s="29" t="str">
        <f t="array" ref="F155">IF(D155="","",D155&amp;" "&amp;E155)</f>
        <v/>
      </c>
      <c r="G155" s="29" t="str">
        <f t="array" ref="G155">IF(C155="","",VLOOKUP(C155,RH!$I$5:$Y$13,17,FALSE))</f>
        <v/>
      </c>
      <c r="H155" s="30" t="str">
        <f t="array" ref="H155">IF(C155="","",SUMIFS(Tableau1[Total],Tableau1[Matricule],'Récap mensuel'!C155,Tableau1[Date],'Récap mensuel'!$I$5))</f>
        <v/>
      </c>
      <c r="I155" s="29"/>
      <c r="J155" s="29"/>
      <c r="K155" s="29" t="str">
        <f t="array" ref="K155">IF(C155="","",SUMIFS(Tableau4[Montant],Tableau4[colonne5],'Récap mensuel'!C155,Tableau4[Colonne4],'Récap mensuel'!$I$5))</f>
        <v/>
      </c>
      <c r="L155" s="30">
        <f t="array" ref="L155">SUMIFS(Tableau3[Montant],Tableau3[Nom, prénom],'Récap mensuel'!F155,Tableau3[Date],'Récap mensuel'!$I$5)</f>
        <v>0</v>
      </c>
      <c r="M155" s="29"/>
      <c r="N155" s="29"/>
      <c r="O155" s="29"/>
      <c r="P155" s="29"/>
      <c r="Q155" s="163"/>
      <c r="R155" s="74">
        <f t="array" ref="R155">SUM(H155:Q155)</f>
        <v>0</v>
      </c>
      <c r="S155" s="150"/>
      <c r="T155" s="30">
        <f t="array" ref="T155">(S155-R155)</f>
        <v>0</v>
      </c>
      <c r="U155" s="154" t="str">
        <f t="array" ref="U155">IF(S155="","",T155/S155)</f>
        <v/>
      </c>
      <c r="V155" s="148" t="str">
        <f t="array" ref="V155">IF(C155="","",SUMIFS(RH!$R$5:$R$13,RH!$I$5:$I$13,'Récap mensuel'!C155,RH!$Z$5:$Z$13,'Récap mensuel'!$I$5))</f>
        <v/>
      </c>
      <c r="W155" s="29" t="str">
        <f t="array" ref="W155">'Récap général'!W155</f>
        <v/>
      </c>
      <c r="X155" s="150"/>
      <c r="Y155" s="30" t="str">
        <f t="array" ref="Y155">IF(OR(X155="",V155=""),"",X155-V155)</f>
        <v/>
      </c>
      <c r="Z155" s="149" t="str">
        <f t="array" ref="Z155">IF(OR(Y155="",AB155=""),"",Y155*AB155)</f>
        <v/>
      </c>
      <c r="AA155" s="160" t="str">
        <f t="array" ref="AA155">IF(OR(R155=0,V155=0),"",R155/V155)</f>
        <v/>
      </c>
      <c r="AB155" s="30"/>
      <c r="AC155" s="30">
        <f t="array" ref="AC155">IF(OR(AB155="",AA155=""),0,AB155-AA155)</f>
        <v>0</v>
      </c>
      <c r="AD155" s="78">
        <f t="array" ref="AD155">IF(OR(AC155=0,V155=0),0,AC155*V155)</f>
        <v>0</v>
      </c>
    </row>
    <row r="156" spans="2:30" x14ac:dyDescent="0.3">
      <c r="B156" s="28" t="str">
        <f t="shared" si="4"/>
        <v/>
      </c>
      <c r="C156" s="116" t="s">
        <v>136</v>
      </c>
      <c r="D156" s="29"/>
      <c r="E156" s="158" t="s">
        <v>57</v>
      </c>
      <c r="F156" s="29"/>
      <c r="G156" s="29"/>
      <c r="H156" s="30"/>
      <c r="I156" s="29"/>
      <c r="J156" s="29"/>
      <c r="K156" s="29">
        <f>SUMIFS(Tableau4[Montant],Tableau4[colonne5],'Récap mensuel'!E156,Tableau4[Colonne4],'Récap mensuel'!$I$5)</f>
        <v>0</v>
      </c>
      <c r="L156" s="30" t="str">
        <f t="array" ref="L156">IF(F156="","",SUMIF(Tableau3[Nom, prénom],'Récap général'!F156,Tableau3[Montant]))</f>
        <v/>
      </c>
      <c r="M156" s="29"/>
      <c r="N156" s="29"/>
      <c r="O156" s="29"/>
      <c r="P156" s="29"/>
      <c r="Q156" s="163"/>
      <c r="R156" s="74">
        <f t="array" ref="R156">SUM(H156:Q156)</f>
        <v>0</v>
      </c>
      <c r="S156" s="150"/>
      <c r="T156" s="30">
        <f t="array" ref="T156">(S156-R156)</f>
        <v>0</v>
      </c>
      <c r="U156" s="154" t="str">
        <f t="array" ref="U156">IF(S156="","",T156/S156)</f>
        <v/>
      </c>
      <c r="V156" s="148">
        <f t="array" ref="V156">IF(C156="","",SUMIFS(RH!$R$5:$R$13,RH!$I$5:$I$13,'Récap mensuel'!C156,RH!$Z$5:$Z$13,'Récap mensuel'!$I$5))</f>
        <v>0</v>
      </c>
      <c r="W156" s="29"/>
      <c r="X156" s="150"/>
      <c r="Y156" s="30" t="str">
        <f t="array" ref="Y156">IF(OR(X156="",V156=""),"",X156-V156)</f>
        <v/>
      </c>
      <c r="Z156" s="149" t="str">
        <f t="array" ref="Z156">IF(OR(Y156="",AB156=""),"",Y156*AB156)</f>
        <v/>
      </c>
      <c r="AA156" s="160" t="str">
        <f t="array" ref="AA156">IF(OR(R156=0,V156=0),"",R156/V156)</f>
        <v/>
      </c>
      <c r="AB156" s="30"/>
      <c r="AC156" s="30">
        <f t="array" ref="AC156">IF(OR(AB156="",AA156=""),0,AB156-AA156)</f>
        <v>0</v>
      </c>
      <c r="AD156" s="78">
        <f t="array" ref="AD156">IF(OR(AC156=0,V156=0),0,AC156*V156)</f>
        <v>0</v>
      </c>
    </row>
    <row r="157" spans="2:30" x14ac:dyDescent="0.3">
      <c r="B157" s="35" t="str">
        <f t="shared" si="4"/>
        <v/>
      </c>
      <c r="C157" s="157" t="s">
        <v>135</v>
      </c>
      <c r="D157" s="29"/>
      <c r="E157" s="158" t="s">
        <v>134</v>
      </c>
      <c r="F157" s="29"/>
      <c r="G157" s="29"/>
      <c r="H157" s="30"/>
      <c r="I157" s="29"/>
      <c r="J157" s="29"/>
      <c r="K157" s="29">
        <f>SUMIFS(Tableau4[Montant],Tableau4[colonne5],'Récap mensuel'!E157,Tableau4[Colonne4],'Récap mensuel'!$I$5)</f>
        <v>0</v>
      </c>
      <c r="L157" s="30" t="str">
        <f t="array" ref="L157">IF(F157="","",SUMIF(Tableau3[Nom, prénom],'Récap général'!F157,Tableau3[Montant]))</f>
        <v/>
      </c>
      <c r="M157" s="29"/>
      <c r="N157" s="29"/>
      <c r="O157" s="29"/>
      <c r="P157" s="29"/>
      <c r="Q157" s="163"/>
      <c r="R157" s="74">
        <f t="array" ref="R157">SUM(H157:Q157)</f>
        <v>0</v>
      </c>
      <c r="S157" s="150"/>
      <c r="T157" s="30">
        <f t="array" ref="T157">(S157-R157)</f>
        <v>0</v>
      </c>
      <c r="U157" s="154" t="str">
        <f t="array" ref="U157">IF(S157="","",T157/S157)</f>
        <v/>
      </c>
      <c r="V157" s="148">
        <f t="array" ref="V157">IF(C157="","",SUMIFS(RH!$R$5:$R$13,RH!$I$5:$I$13,'Récap mensuel'!C157,RH!$Z$5:$Z$13,'Récap mensuel'!$I$5))</f>
        <v>0</v>
      </c>
      <c r="W157" s="29"/>
      <c r="X157" s="150"/>
      <c r="Y157" s="30" t="str">
        <f t="array" ref="Y157">IF(OR(X157="",V157=""),"",X157-V157)</f>
        <v/>
      </c>
      <c r="Z157" s="149" t="str">
        <f t="array" ref="Z157">IF(OR(Y157="",AB157=""),"",Y157*AB157)</f>
        <v/>
      </c>
      <c r="AA157" s="160" t="str">
        <f t="array" ref="AA157">IF(OR(R157=0,V157=0),"",R157/V157)</f>
        <v/>
      </c>
      <c r="AB157" s="30"/>
      <c r="AC157" s="30">
        <f t="array" ref="AC157">IF(OR(AB157="",AA157=""),0,AB157-AA157)</f>
        <v>0</v>
      </c>
      <c r="AD157" s="78">
        <f t="array" ref="AD157">IF(OR(AC157=0,V157=0),0,AC157*V157)</f>
        <v>0</v>
      </c>
    </row>
    <row r="158" spans="2:30" ht="3.75" customHeight="1" x14ac:dyDescent="0.3">
      <c r="B158" s="35"/>
      <c r="C158" s="117"/>
      <c r="D158" s="31"/>
      <c r="E158" s="31"/>
      <c r="F158" s="31"/>
      <c r="G158" s="31"/>
      <c r="H158" s="31"/>
      <c r="I158" s="31"/>
      <c r="J158" s="31"/>
      <c r="K158" s="31"/>
      <c r="L158" s="31"/>
      <c r="M158" s="31"/>
      <c r="N158" s="31"/>
      <c r="O158" s="31"/>
      <c r="P158" s="31"/>
      <c r="Q158" s="41"/>
      <c r="R158" s="75"/>
      <c r="S158" s="31"/>
      <c r="T158" s="31"/>
      <c r="U158" s="76"/>
      <c r="V158" s="43"/>
      <c r="W158" s="31"/>
      <c r="X158" s="31"/>
      <c r="Y158" s="31"/>
      <c r="Z158" s="41"/>
      <c r="AA158" s="75"/>
      <c r="AB158" s="31"/>
      <c r="AC158" s="31"/>
      <c r="AD158" s="80"/>
    </row>
    <row r="159" spans="2:30" ht="15" thickBot="1" x14ac:dyDescent="0.35">
      <c r="B159" s="35"/>
      <c r="C159" s="81" t="s">
        <v>86</v>
      </c>
      <c r="D159" s="82"/>
      <c r="E159" s="83"/>
      <c r="F159" s="83"/>
      <c r="G159" s="83"/>
      <c r="H159" s="84">
        <f t="shared" ref="H159:AD159" si="5">SUM(H88:H157)</f>
        <v>0</v>
      </c>
      <c r="I159" s="84">
        <f t="shared" si="5"/>
        <v>0</v>
      </c>
      <c r="J159" s="84">
        <f t="shared" si="5"/>
        <v>0</v>
      </c>
      <c r="K159" s="84">
        <f t="shared" si="5"/>
        <v>0</v>
      </c>
      <c r="L159" s="84">
        <f t="shared" si="5"/>
        <v>0</v>
      </c>
      <c r="M159" s="84">
        <f t="shared" si="5"/>
        <v>0</v>
      </c>
      <c r="N159" s="84">
        <f t="shared" si="5"/>
        <v>0</v>
      </c>
      <c r="O159" s="84">
        <f t="shared" si="5"/>
        <v>0</v>
      </c>
      <c r="P159" s="84">
        <f t="shared" si="5"/>
        <v>0</v>
      </c>
      <c r="Q159" s="85">
        <f t="shared" si="5"/>
        <v>0</v>
      </c>
      <c r="R159" s="86">
        <f t="shared" si="5"/>
        <v>0</v>
      </c>
      <c r="S159" s="84">
        <f t="shared" si="5"/>
        <v>0</v>
      </c>
      <c r="T159" s="84">
        <f t="shared" si="5"/>
        <v>0</v>
      </c>
      <c r="U159" s="87">
        <f t="shared" si="5"/>
        <v>0</v>
      </c>
      <c r="V159" s="88"/>
      <c r="W159" s="84"/>
      <c r="X159" s="84"/>
      <c r="Y159" s="84"/>
      <c r="Z159" s="85">
        <f t="shared" si="5"/>
        <v>0</v>
      </c>
      <c r="AA159" s="86"/>
      <c r="AB159" s="84"/>
      <c r="AC159" s="84"/>
      <c r="AD159" s="89">
        <f t="shared" si="5"/>
        <v>0</v>
      </c>
    </row>
    <row r="160" spans="2:30" ht="15" thickBot="1" x14ac:dyDescent="0.35">
      <c r="B160" s="35"/>
      <c r="C160" s="33"/>
      <c r="D160" s="33"/>
      <c r="E160" s="33"/>
      <c r="F160" s="33"/>
      <c r="G160" s="33"/>
      <c r="H160" s="33"/>
      <c r="I160" s="33"/>
      <c r="J160" s="33"/>
      <c r="K160" s="33"/>
      <c r="L160" s="33"/>
      <c r="M160" s="33"/>
      <c r="N160" s="33"/>
      <c r="O160" s="33"/>
      <c r="P160" s="33"/>
      <c r="Q160" s="33"/>
      <c r="R160" s="33"/>
      <c r="S160" s="33"/>
      <c r="T160" s="33"/>
      <c r="U160" s="33"/>
      <c r="V160" s="33"/>
      <c r="W160" s="33"/>
      <c r="X160" s="33"/>
      <c r="Y160" s="33"/>
      <c r="Z160" s="33"/>
      <c r="AA160" s="33"/>
      <c r="AB160" s="33"/>
      <c r="AC160" s="33"/>
      <c r="AD160" s="33"/>
    </row>
    <row r="161" spans="2:30" x14ac:dyDescent="0.3">
      <c r="B161" s="35"/>
      <c r="C161" s="181" t="s">
        <v>128</v>
      </c>
      <c r="D161" s="182"/>
      <c r="E161" s="182"/>
      <c r="F161" s="182"/>
      <c r="G161" s="182"/>
      <c r="H161" s="182"/>
      <c r="I161" s="182"/>
      <c r="J161" s="182"/>
      <c r="K161" s="182"/>
      <c r="L161" s="182"/>
      <c r="M161" s="182"/>
      <c r="N161" s="182"/>
      <c r="O161" s="182"/>
      <c r="P161" s="182"/>
      <c r="Q161" s="182"/>
      <c r="R161" s="182"/>
      <c r="S161" s="182"/>
      <c r="T161" s="182"/>
      <c r="U161" s="182"/>
      <c r="V161" s="182"/>
      <c r="W161" s="182"/>
      <c r="X161" s="182"/>
      <c r="Y161" s="182"/>
      <c r="Z161" s="182"/>
      <c r="AA161" s="182"/>
      <c r="AB161" s="182"/>
      <c r="AC161" s="182"/>
      <c r="AD161" s="183"/>
    </row>
    <row r="162" spans="2:30" ht="15" thickBot="1" x14ac:dyDescent="0.35">
      <c r="B162" s="33"/>
      <c r="C162" s="133" t="s">
        <v>80</v>
      </c>
      <c r="D162" s="134"/>
      <c r="E162" s="135"/>
      <c r="F162" s="135"/>
      <c r="G162" s="136"/>
      <c r="H162" s="137" t="s">
        <v>66</v>
      </c>
      <c r="I162" s="137"/>
      <c r="J162" s="137"/>
      <c r="K162" s="137"/>
      <c r="L162" s="137"/>
      <c r="M162" s="137"/>
      <c r="N162" s="137"/>
      <c r="O162" s="137"/>
      <c r="P162" s="138" t="s">
        <v>37</v>
      </c>
      <c r="Q162" s="162" t="s">
        <v>38</v>
      </c>
      <c r="R162" s="165" t="s">
        <v>44</v>
      </c>
      <c r="S162" s="138" t="s">
        <v>45</v>
      </c>
      <c r="T162" s="139" t="s">
        <v>46</v>
      </c>
      <c r="U162" s="166" t="s">
        <v>47</v>
      </c>
      <c r="V162" s="164" t="s">
        <v>48</v>
      </c>
      <c r="W162" s="140" t="s">
        <v>49</v>
      </c>
      <c r="X162" s="140" t="s">
        <v>50</v>
      </c>
      <c r="Y162" s="140" t="s">
        <v>51</v>
      </c>
      <c r="Z162" s="167" t="s">
        <v>52</v>
      </c>
      <c r="AA162" s="168" t="s">
        <v>53</v>
      </c>
      <c r="AB162" s="140" t="s">
        <v>54</v>
      </c>
      <c r="AC162" s="140" t="s">
        <v>55</v>
      </c>
      <c r="AD162" s="141" t="s">
        <v>56</v>
      </c>
    </row>
    <row r="163" spans="2:30" ht="3.75" customHeight="1" x14ac:dyDescent="0.3">
      <c r="B163" s="33"/>
      <c r="C163" s="132"/>
      <c r="D163" s="33"/>
      <c r="E163" s="33"/>
      <c r="F163" s="33"/>
      <c r="G163" s="34"/>
      <c r="H163" s="91"/>
      <c r="I163" s="91"/>
      <c r="J163" s="91"/>
      <c r="K163" s="91"/>
      <c r="L163" s="91"/>
      <c r="M163" s="91"/>
      <c r="N163" s="91"/>
      <c r="O163" s="91"/>
      <c r="P163" s="91"/>
      <c r="Q163" s="92"/>
      <c r="R163" s="93"/>
      <c r="S163" s="91"/>
      <c r="T163" s="91"/>
      <c r="U163" s="94"/>
      <c r="V163" s="34"/>
      <c r="W163" s="91"/>
      <c r="X163" s="91"/>
      <c r="Y163" s="91"/>
      <c r="Z163" s="92"/>
      <c r="AA163" s="93"/>
      <c r="AB163" s="91"/>
      <c r="AC163" s="91"/>
      <c r="AD163" s="95"/>
    </row>
    <row r="164" spans="2:30" x14ac:dyDescent="0.3">
      <c r="B164" s="35" t="str">
        <f t="shared" ref="B164:B227" si="6">IF(C164="","X","")</f>
        <v/>
      </c>
      <c r="C164" s="129" t="s">
        <v>58</v>
      </c>
      <c r="D164" s="39"/>
      <c r="E164" s="39"/>
      <c r="F164" s="39"/>
      <c r="G164" s="40"/>
      <c r="H164" s="30">
        <f t="array" ref="H164">IF(C164="","",SUMIF(MAT!$B$5:$B$9,'Récap mensuel'!C164,MAT!$U$5:$U$9))</f>
        <v>1050</v>
      </c>
      <c r="I164" s="29"/>
      <c r="J164" s="29"/>
      <c r="K164" s="29"/>
      <c r="L164" s="29"/>
      <c r="M164" s="29"/>
      <c r="N164" s="29"/>
      <c r="O164" s="29"/>
      <c r="P164" s="29"/>
      <c r="Q164" s="163"/>
      <c r="R164" s="148"/>
      <c r="S164" s="29"/>
      <c r="T164" s="29"/>
      <c r="U164" s="149"/>
      <c r="V164" s="40"/>
      <c r="W164" s="29"/>
      <c r="X164" s="29"/>
      <c r="Y164" s="29"/>
      <c r="Z164" s="163"/>
      <c r="AA164" s="148"/>
      <c r="AB164" s="29"/>
      <c r="AC164" s="29"/>
      <c r="AD164" s="78"/>
    </row>
    <row r="165" spans="2:30" x14ac:dyDescent="0.3">
      <c r="B165" s="35" t="str">
        <f t="shared" si="6"/>
        <v/>
      </c>
      <c r="C165" s="129" t="s">
        <v>61</v>
      </c>
      <c r="D165" s="39"/>
      <c r="E165" s="39"/>
      <c r="F165" s="39"/>
      <c r="G165" s="40"/>
      <c r="H165" s="30">
        <f t="array" ref="H165">IF(C165="","",SUMIF(MAT!$B$5:$B$9,'Récap mensuel'!C165,MAT!$U$5:$U$9))</f>
        <v>861</v>
      </c>
      <c r="I165" s="29"/>
      <c r="J165" s="29"/>
      <c r="K165" s="29"/>
      <c r="L165" s="29"/>
      <c r="M165" s="29"/>
      <c r="N165" s="29"/>
      <c r="O165" s="29"/>
      <c r="P165" s="29"/>
      <c r="Q165" s="163"/>
      <c r="R165" s="148"/>
      <c r="S165" s="29"/>
      <c r="T165" s="29"/>
      <c r="U165" s="149"/>
      <c r="V165" s="40"/>
      <c r="W165" s="29"/>
      <c r="X165" s="29"/>
      <c r="Y165" s="29"/>
      <c r="Z165" s="163"/>
      <c r="AA165" s="148"/>
      <c r="AB165" s="29"/>
      <c r="AC165" s="29"/>
      <c r="AD165" s="78"/>
    </row>
    <row r="166" spans="2:30" x14ac:dyDescent="0.3">
      <c r="B166" s="35" t="str">
        <f t="shared" si="6"/>
        <v/>
      </c>
      <c r="C166" s="129" t="s">
        <v>62</v>
      </c>
      <c r="D166" s="39"/>
      <c r="E166" s="39"/>
      <c r="F166" s="39"/>
      <c r="G166" s="40"/>
      <c r="H166" s="30">
        <f t="array" ref="H166">IF(C166="","",SUMIF(MAT!$B$5:$B$9,'Récap mensuel'!C166,MAT!$U$5:$U$9))</f>
        <v>441</v>
      </c>
      <c r="I166" s="29"/>
      <c r="J166" s="29"/>
      <c r="K166" s="29"/>
      <c r="L166" s="29"/>
      <c r="M166" s="29"/>
      <c r="N166" s="29"/>
      <c r="O166" s="29"/>
      <c r="P166" s="29"/>
      <c r="Q166" s="163"/>
      <c r="R166" s="148"/>
      <c r="S166" s="29"/>
      <c r="T166" s="29"/>
      <c r="U166" s="149"/>
      <c r="V166" s="40"/>
      <c r="W166" s="29"/>
      <c r="X166" s="29"/>
      <c r="Y166" s="29"/>
      <c r="Z166" s="163"/>
      <c r="AA166" s="148"/>
      <c r="AB166" s="29"/>
      <c r="AC166" s="29"/>
      <c r="AD166" s="78"/>
    </row>
    <row r="167" spans="2:30" x14ac:dyDescent="0.3">
      <c r="B167" s="35" t="str">
        <f t="shared" si="6"/>
        <v/>
      </c>
      <c r="C167" s="129" t="s">
        <v>63</v>
      </c>
      <c r="D167" s="39"/>
      <c r="E167" s="39"/>
      <c r="F167" s="39"/>
      <c r="G167" s="40"/>
      <c r="H167" s="30">
        <f t="array" ref="H167">IF(C167="","",SUMIF(MAT!$B$5:$B$9,'Récap mensuel'!C167,MAT!$U$5:$U$9))</f>
        <v>161</v>
      </c>
      <c r="I167" s="29"/>
      <c r="J167" s="29"/>
      <c r="K167" s="29"/>
      <c r="L167" s="29"/>
      <c r="M167" s="29"/>
      <c r="N167" s="29"/>
      <c r="O167" s="29"/>
      <c r="P167" s="29"/>
      <c r="Q167" s="163"/>
      <c r="R167" s="148"/>
      <c r="S167" s="29"/>
      <c r="T167" s="29"/>
      <c r="U167" s="149"/>
      <c r="V167" s="40"/>
      <c r="W167" s="29"/>
      <c r="X167" s="29"/>
      <c r="Y167" s="29"/>
      <c r="Z167" s="163"/>
      <c r="AA167" s="148"/>
      <c r="AB167" s="29"/>
      <c r="AC167" s="29"/>
      <c r="AD167" s="78"/>
    </row>
    <row r="168" spans="2:30" x14ac:dyDescent="0.3">
      <c r="B168" s="35" t="str">
        <f t="shared" si="6"/>
        <v/>
      </c>
      <c r="C168" s="129" t="s">
        <v>64</v>
      </c>
      <c r="D168" s="39"/>
      <c r="E168" s="39"/>
      <c r="F168" s="39"/>
      <c r="G168" s="40"/>
      <c r="H168" s="30">
        <f t="array" ref="H168">IF(C168="","",SUMIF(MAT!$B$5:$B$9,'Récap mensuel'!C168,MAT!$U$5:$U$9))</f>
        <v>1397.5</v>
      </c>
      <c r="I168" s="29"/>
      <c r="J168" s="29"/>
      <c r="K168" s="29"/>
      <c r="L168" s="29"/>
      <c r="M168" s="29"/>
      <c r="N168" s="29"/>
      <c r="O168" s="29"/>
      <c r="P168" s="29"/>
      <c r="Q168" s="163"/>
      <c r="R168" s="148"/>
      <c r="S168" s="29"/>
      <c r="T168" s="29"/>
      <c r="U168" s="149"/>
      <c r="V168" s="40"/>
      <c r="W168" s="29"/>
      <c r="X168" s="29"/>
      <c r="Y168" s="29"/>
      <c r="Z168" s="163"/>
      <c r="AA168" s="148"/>
      <c r="AB168" s="29"/>
      <c r="AC168" s="29"/>
      <c r="AD168" s="78"/>
    </row>
    <row r="169" spans="2:30" hidden="1" x14ac:dyDescent="0.3">
      <c r="B169" s="35" t="str">
        <f t="shared" si="6"/>
        <v>X</v>
      </c>
      <c r="C169" s="129"/>
      <c r="D169" s="39"/>
      <c r="E169" s="39"/>
      <c r="F169" s="39"/>
      <c r="G169" s="40"/>
      <c r="H169" s="30" t="str">
        <f t="array" ref="H169">IF(C169="","",SUMIF(MAT!$B$5:$B$9,'Récap mensuel'!C169,MAT!$U$5:$U$9))</f>
        <v/>
      </c>
      <c r="I169" s="29"/>
      <c r="J169" s="29"/>
      <c r="K169" s="29"/>
      <c r="L169" s="29"/>
      <c r="M169" s="29"/>
      <c r="N169" s="29"/>
      <c r="O169" s="29"/>
      <c r="P169" s="29"/>
      <c r="Q169" s="163"/>
      <c r="R169" s="148"/>
      <c r="S169" s="29"/>
      <c r="T169" s="29"/>
      <c r="U169" s="149"/>
      <c r="V169" s="40"/>
      <c r="W169" s="29"/>
      <c r="X169" s="29"/>
      <c r="Y169" s="29"/>
      <c r="Z169" s="163"/>
      <c r="AA169" s="148"/>
      <c r="AB169" s="29"/>
      <c r="AC169" s="29"/>
      <c r="AD169" s="78"/>
    </row>
    <row r="170" spans="2:30" hidden="1" x14ac:dyDescent="0.3">
      <c r="B170" s="35" t="str">
        <f t="shared" si="6"/>
        <v>X</v>
      </c>
      <c r="C170" s="129"/>
      <c r="D170" s="39"/>
      <c r="E170" s="39"/>
      <c r="F170" s="39"/>
      <c r="G170" s="40"/>
      <c r="H170" s="30" t="str">
        <f t="array" ref="H170">IF(C170="","",SUMIF(MAT!$B$5:$B$9,'Récap mensuel'!C170,MAT!$U$5:$U$9))</f>
        <v/>
      </c>
      <c r="I170" s="29"/>
      <c r="J170" s="29"/>
      <c r="K170" s="29"/>
      <c r="L170" s="29"/>
      <c r="M170" s="29"/>
      <c r="N170" s="29"/>
      <c r="O170" s="29"/>
      <c r="P170" s="29"/>
      <c r="Q170" s="163"/>
      <c r="R170" s="148"/>
      <c r="S170" s="29"/>
      <c r="T170" s="29"/>
      <c r="U170" s="149"/>
      <c r="V170" s="40"/>
      <c r="W170" s="29"/>
      <c r="X170" s="29"/>
      <c r="Y170" s="29"/>
      <c r="Z170" s="163"/>
      <c r="AA170" s="148"/>
      <c r="AB170" s="29"/>
      <c r="AC170" s="29"/>
      <c r="AD170" s="78"/>
    </row>
    <row r="171" spans="2:30" hidden="1" x14ac:dyDescent="0.3">
      <c r="B171" s="35" t="str">
        <f t="shared" si="6"/>
        <v>X</v>
      </c>
      <c r="C171" s="129"/>
      <c r="D171" s="39"/>
      <c r="E171" s="39"/>
      <c r="F171" s="39"/>
      <c r="G171" s="40"/>
      <c r="H171" s="30" t="str">
        <f t="array" ref="H171">IF(C171="","",SUMIF(MAT!$B$5:$B$9,'Récap mensuel'!C171,MAT!$U$5:$U$9))</f>
        <v/>
      </c>
      <c r="I171" s="29"/>
      <c r="J171" s="29"/>
      <c r="K171" s="29"/>
      <c r="L171" s="29"/>
      <c r="M171" s="29"/>
      <c r="N171" s="29"/>
      <c r="O171" s="29"/>
      <c r="P171" s="29"/>
      <c r="Q171" s="163"/>
      <c r="R171" s="148"/>
      <c r="S171" s="29"/>
      <c r="T171" s="29"/>
      <c r="U171" s="149"/>
      <c r="V171" s="40"/>
      <c r="W171" s="29"/>
      <c r="X171" s="29"/>
      <c r="Y171" s="29"/>
      <c r="Z171" s="163"/>
      <c r="AA171" s="148"/>
      <c r="AB171" s="29"/>
      <c r="AC171" s="29"/>
      <c r="AD171" s="78"/>
    </row>
    <row r="172" spans="2:30" hidden="1" x14ac:dyDescent="0.3">
      <c r="B172" s="35" t="str">
        <f t="shared" si="6"/>
        <v>X</v>
      </c>
      <c r="C172" s="129"/>
      <c r="D172" s="39"/>
      <c r="E172" s="39"/>
      <c r="F172" s="39"/>
      <c r="G172" s="40"/>
      <c r="H172" s="30" t="str">
        <f t="array" ref="H172">IF(C172="","",SUMIF(MAT!$B$5:$B$9,'Récap mensuel'!C172,MAT!$U$5:$U$9))</f>
        <v/>
      </c>
      <c r="I172" s="29"/>
      <c r="J172" s="29"/>
      <c r="K172" s="29"/>
      <c r="L172" s="29"/>
      <c r="M172" s="29"/>
      <c r="N172" s="29"/>
      <c r="O172" s="29"/>
      <c r="P172" s="29"/>
      <c r="Q172" s="163"/>
      <c r="R172" s="148"/>
      <c r="S172" s="29"/>
      <c r="T172" s="29"/>
      <c r="U172" s="149"/>
      <c r="V172" s="40"/>
      <c r="W172" s="29"/>
      <c r="X172" s="29"/>
      <c r="Y172" s="29"/>
      <c r="Z172" s="163"/>
      <c r="AA172" s="148"/>
      <c r="AB172" s="29"/>
      <c r="AC172" s="29"/>
      <c r="AD172" s="78"/>
    </row>
    <row r="173" spans="2:30" hidden="1" x14ac:dyDescent="0.3">
      <c r="B173" s="35" t="str">
        <f t="shared" si="6"/>
        <v>X</v>
      </c>
      <c r="C173" s="129"/>
      <c r="D173" s="39"/>
      <c r="E173" s="39"/>
      <c r="F173" s="39"/>
      <c r="G173" s="40"/>
      <c r="H173" s="30" t="str">
        <f t="array" ref="H173">IF(C173="","",SUMIF(MAT!$B$5:$B$9,'Récap mensuel'!C173,MAT!$U$5:$U$9))</f>
        <v/>
      </c>
      <c r="I173" s="29"/>
      <c r="J173" s="29"/>
      <c r="K173" s="29"/>
      <c r="L173" s="29"/>
      <c r="M173" s="29"/>
      <c r="N173" s="29"/>
      <c r="O173" s="29"/>
      <c r="P173" s="29"/>
      <c r="Q173" s="163"/>
      <c r="R173" s="148"/>
      <c r="S173" s="29"/>
      <c r="T173" s="29"/>
      <c r="U173" s="149"/>
      <c r="V173" s="40"/>
      <c r="W173" s="29"/>
      <c r="X173" s="29"/>
      <c r="Y173" s="29"/>
      <c r="Z173" s="163"/>
      <c r="AA173" s="148"/>
      <c r="AB173" s="29"/>
      <c r="AC173" s="29"/>
      <c r="AD173" s="78"/>
    </row>
    <row r="174" spans="2:30" hidden="1" x14ac:dyDescent="0.3">
      <c r="B174" s="35" t="str">
        <f t="shared" si="6"/>
        <v>X</v>
      </c>
      <c r="C174" s="129"/>
      <c r="D174" s="39"/>
      <c r="E174" s="39"/>
      <c r="F174" s="39"/>
      <c r="G174" s="40"/>
      <c r="H174" s="30" t="str">
        <f t="array" ref="H174">IF(C174="","",SUMIF(MAT!$B$5:$B$9,'Récap mensuel'!C174,MAT!$U$5:$U$9))</f>
        <v/>
      </c>
      <c r="I174" s="29"/>
      <c r="J174" s="29"/>
      <c r="K174" s="29"/>
      <c r="L174" s="29"/>
      <c r="M174" s="29"/>
      <c r="N174" s="29"/>
      <c r="O174" s="29"/>
      <c r="P174" s="29"/>
      <c r="Q174" s="163"/>
      <c r="R174" s="148"/>
      <c r="S174" s="29"/>
      <c r="T174" s="29"/>
      <c r="U174" s="149"/>
      <c r="V174" s="40"/>
      <c r="W174" s="29"/>
      <c r="X174" s="29"/>
      <c r="Y174" s="29"/>
      <c r="Z174" s="163"/>
      <c r="AA174" s="148"/>
      <c r="AB174" s="29"/>
      <c r="AC174" s="29"/>
      <c r="AD174" s="78"/>
    </row>
    <row r="175" spans="2:30" hidden="1" x14ac:dyDescent="0.3">
      <c r="B175" s="35" t="str">
        <f t="shared" si="6"/>
        <v>X</v>
      </c>
      <c r="C175" s="129"/>
      <c r="D175" s="39"/>
      <c r="E175" s="39"/>
      <c r="F175" s="39"/>
      <c r="G175" s="40"/>
      <c r="H175" s="30" t="str">
        <f t="array" ref="H175">IF(C175="","",SUMIF(MAT!$B$5:$B$9,'Récap mensuel'!C175,MAT!$U$5:$U$9))</f>
        <v/>
      </c>
      <c r="I175" s="29"/>
      <c r="J175" s="29"/>
      <c r="K175" s="29"/>
      <c r="L175" s="29"/>
      <c r="M175" s="29"/>
      <c r="N175" s="29"/>
      <c r="O175" s="29"/>
      <c r="P175" s="29"/>
      <c r="Q175" s="163"/>
      <c r="R175" s="148"/>
      <c r="S175" s="29"/>
      <c r="T175" s="29"/>
      <c r="U175" s="149"/>
      <c r="V175" s="40"/>
      <c r="W175" s="29"/>
      <c r="X175" s="29"/>
      <c r="Y175" s="29"/>
      <c r="Z175" s="163"/>
      <c r="AA175" s="148"/>
      <c r="AB175" s="29"/>
      <c r="AC175" s="29"/>
      <c r="AD175" s="78"/>
    </row>
    <row r="176" spans="2:30" hidden="1" x14ac:dyDescent="0.3">
      <c r="B176" s="35" t="str">
        <f t="shared" si="6"/>
        <v>X</v>
      </c>
      <c r="C176" s="129"/>
      <c r="D176" s="39"/>
      <c r="E176" s="39"/>
      <c r="F176" s="39"/>
      <c r="G176" s="40"/>
      <c r="H176" s="30" t="str">
        <f t="array" ref="H176">IF(C176="","",SUMIF(MAT!$B$5:$B$9,'Récap mensuel'!C176,MAT!$U$5:$U$9))</f>
        <v/>
      </c>
      <c r="I176" s="29"/>
      <c r="J176" s="29"/>
      <c r="K176" s="29"/>
      <c r="L176" s="29"/>
      <c r="M176" s="29"/>
      <c r="N176" s="29"/>
      <c r="O176" s="29"/>
      <c r="P176" s="29"/>
      <c r="Q176" s="163"/>
      <c r="R176" s="148"/>
      <c r="S176" s="29"/>
      <c r="T176" s="29"/>
      <c r="U176" s="149"/>
      <c r="V176" s="40"/>
      <c r="W176" s="29"/>
      <c r="X176" s="29"/>
      <c r="Y176" s="29"/>
      <c r="Z176" s="163"/>
      <c r="AA176" s="148"/>
      <c r="AB176" s="29"/>
      <c r="AC176" s="29"/>
      <c r="AD176" s="78"/>
    </row>
    <row r="177" spans="2:30" hidden="1" x14ac:dyDescent="0.3">
      <c r="B177" s="35" t="str">
        <f t="shared" si="6"/>
        <v>X</v>
      </c>
      <c r="C177" s="129"/>
      <c r="D177" s="39"/>
      <c r="E177" s="39"/>
      <c r="F177" s="39"/>
      <c r="G177" s="40"/>
      <c r="H177" s="30" t="str">
        <f t="array" ref="H177">IF(C177="","",SUMIF(MAT!$B$5:$B$9,'Récap mensuel'!C177,MAT!$U$5:$U$9))</f>
        <v/>
      </c>
      <c r="I177" s="29"/>
      <c r="J177" s="29"/>
      <c r="K177" s="29"/>
      <c r="L177" s="29"/>
      <c r="M177" s="29"/>
      <c r="N177" s="29"/>
      <c r="O177" s="29"/>
      <c r="P177" s="29"/>
      <c r="Q177" s="163"/>
      <c r="R177" s="148"/>
      <c r="S177" s="29"/>
      <c r="T177" s="29"/>
      <c r="U177" s="149"/>
      <c r="V177" s="40"/>
      <c r="W177" s="29"/>
      <c r="X177" s="29"/>
      <c r="Y177" s="29"/>
      <c r="Z177" s="163"/>
      <c r="AA177" s="148"/>
      <c r="AB177" s="29"/>
      <c r="AC177" s="29"/>
      <c r="AD177" s="78"/>
    </row>
    <row r="178" spans="2:30" hidden="1" x14ac:dyDescent="0.3">
      <c r="B178" s="35" t="str">
        <f t="shared" si="6"/>
        <v>X</v>
      </c>
      <c r="C178" s="129"/>
      <c r="D178" s="39"/>
      <c r="E178" s="39"/>
      <c r="F178" s="39"/>
      <c r="G178" s="40"/>
      <c r="H178" s="30" t="str">
        <f t="array" ref="H178">IF(C178="","",SUMIF(MAT!$B$5:$B$9,'Récap mensuel'!C178,MAT!$U$5:$U$9))</f>
        <v/>
      </c>
      <c r="I178" s="29"/>
      <c r="J178" s="29"/>
      <c r="K178" s="29"/>
      <c r="L178" s="29"/>
      <c r="M178" s="29"/>
      <c r="N178" s="29"/>
      <c r="O178" s="29"/>
      <c r="P178" s="29"/>
      <c r="Q178" s="163"/>
      <c r="R178" s="148"/>
      <c r="S178" s="29"/>
      <c r="T178" s="29"/>
      <c r="U178" s="149"/>
      <c r="V178" s="40"/>
      <c r="W178" s="29"/>
      <c r="X178" s="29"/>
      <c r="Y178" s="29"/>
      <c r="Z178" s="163"/>
      <c r="AA178" s="148"/>
      <c r="AB178" s="29"/>
      <c r="AC178" s="29"/>
      <c r="AD178" s="78"/>
    </row>
    <row r="179" spans="2:30" hidden="1" x14ac:dyDescent="0.3">
      <c r="B179" s="35" t="str">
        <f t="shared" si="6"/>
        <v>X</v>
      </c>
      <c r="C179" s="129"/>
      <c r="D179" s="39"/>
      <c r="E179" s="39"/>
      <c r="F179" s="39"/>
      <c r="G179" s="40"/>
      <c r="H179" s="30" t="str">
        <f t="array" ref="H179">IF(C179="","",SUMIF(MAT!$B$5:$B$9,'Récap mensuel'!C179,MAT!$U$5:$U$9))</f>
        <v/>
      </c>
      <c r="I179" s="29"/>
      <c r="J179" s="29"/>
      <c r="K179" s="29"/>
      <c r="L179" s="29"/>
      <c r="M179" s="29"/>
      <c r="N179" s="29"/>
      <c r="O179" s="29"/>
      <c r="P179" s="29"/>
      <c r="Q179" s="163"/>
      <c r="R179" s="148"/>
      <c r="S179" s="29"/>
      <c r="T179" s="29"/>
      <c r="U179" s="149"/>
      <c r="V179" s="40"/>
      <c r="W179" s="29"/>
      <c r="X179" s="29"/>
      <c r="Y179" s="29"/>
      <c r="Z179" s="163"/>
      <c r="AA179" s="148"/>
      <c r="AB179" s="29"/>
      <c r="AC179" s="29"/>
      <c r="AD179" s="78"/>
    </row>
    <row r="180" spans="2:30" hidden="1" x14ac:dyDescent="0.3">
      <c r="B180" s="35" t="str">
        <f t="shared" si="6"/>
        <v>X</v>
      </c>
      <c r="C180" s="129"/>
      <c r="D180" s="39"/>
      <c r="E180" s="39"/>
      <c r="F180" s="39"/>
      <c r="G180" s="40"/>
      <c r="H180" s="30" t="str">
        <f t="array" ref="H180">IF(C180="","",SUMIF(MAT!$B$5:$B$9,'Récap mensuel'!C180,MAT!$U$5:$U$9))</f>
        <v/>
      </c>
      <c r="I180" s="29"/>
      <c r="J180" s="29"/>
      <c r="K180" s="29"/>
      <c r="L180" s="29"/>
      <c r="M180" s="29"/>
      <c r="N180" s="29"/>
      <c r="O180" s="29"/>
      <c r="P180" s="29"/>
      <c r="Q180" s="163"/>
      <c r="R180" s="148"/>
      <c r="S180" s="29"/>
      <c r="T180" s="29"/>
      <c r="U180" s="149"/>
      <c r="V180" s="40"/>
      <c r="W180" s="29"/>
      <c r="X180" s="29"/>
      <c r="Y180" s="29"/>
      <c r="Z180" s="163"/>
      <c r="AA180" s="148"/>
      <c r="AB180" s="29"/>
      <c r="AC180" s="29"/>
      <c r="AD180" s="78"/>
    </row>
    <row r="181" spans="2:30" hidden="1" x14ac:dyDescent="0.3">
      <c r="B181" s="35" t="str">
        <f t="shared" si="6"/>
        <v>X</v>
      </c>
      <c r="C181" s="129"/>
      <c r="D181" s="39"/>
      <c r="E181" s="39"/>
      <c r="F181" s="39"/>
      <c r="G181" s="40"/>
      <c r="H181" s="30" t="str">
        <f t="array" ref="H181">IF(C181="","",SUMIF(MAT!$B$5:$B$9,'Récap mensuel'!C181,MAT!$U$5:$U$9))</f>
        <v/>
      </c>
      <c r="I181" s="29"/>
      <c r="J181" s="29"/>
      <c r="K181" s="29"/>
      <c r="L181" s="29"/>
      <c r="M181" s="29"/>
      <c r="N181" s="29"/>
      <c r="O181" s="29"/>
      <c r="P181" s="29"/>
      <c r="Q181" s="163"/>
      <c r="R181" s="148"/>
      <c r="S181" s="29"/>
      <c r="T181" s="29"/>
      <c r="U181" s="149"/>
      <c r="V181" s="40"/>
      <c r="W181" s="29"/>
      <c r="X181" s="29"/>
      <c r="Y181" s="29"/>
      <c r="Z181" s="163"/>
      <c r="AA181" s="148"/>
      <c r="AB181" s="29"/>
      <c r="AC181" s="29"/>
      <c r="AD181" s="78"/>
    </row>
    <row r="182" spans="2:30" hidden="1" x14ac:dyDescent="0.3">
      <c r="B182" s="35" t="str">
        <f t="shared" si="6"/>
        <v>X</v>
      </c>
      <c r="C182" s="129"/>
      <c r="D182" s="39"/>
      <c r="E182" s="39"/>
      <c r="F182" s="39"/>
      <c r="G182" s="40"/>
      <c r="H182" s="30" t="str">
        <f t="array" ref="H182">IF(C182="","",SUMIF(MAT!$B$5:$B$9,'Récap mensuel'!C182,MAT!$U$5:$U$9))</f>
        <v/>
      </c>
      <c r="I182" s="29"/>
      <c r="J182" s="29"/>
      <c r="K182" s="29"/>
      <c r="L182" s="29"/>
      <c r="M182" s="29"/>
      <c r="N182" s="29"/>
      <c r="O182" s="29"/>
      <c r="P182" s="29"/>
      <c r="Q182" s="163"/>
      <c r="R182" s="148"/>
      <c r="S182" s="29"/>
      <c r="T182" s="29"/>
      <c r="U182" s="149"/>
      <c r="V182" s="40"/>
      <c r="W182" s="29"/>
      <c r="X182" s="29"/>
      <c r="Y182" s="29"/>
      <c r="Z182" s="163"/>
      <c r="AA182" s="148"/>
      <c r="AB182" s="29"/>
      <c r="AC182" s="29"/>
      <c r="AD182" s="78"/>
    </row>
    <row r="183" spans="2:30" hidden="1" x14ac:dyDescent="0.3">
      <c r="B183" s="35" t="str">
        <f t="shared" si="6"/>
        <v>X</v>
      </c>
      <c r="C183" s="129"/>
      <c r="D183" s="39"/>
      <c r="E183" s="39"/>
      <c r="F183" s="39"/>
      <c r="G183" s="40"/>
      <c r="H183" s="30" t="str">
        <f t="array" ref="H183">IF(C183="","",SUMIF(MAT!$B$5:$B$9,'Récap mensuel'!C183,MAT!$U$5:$U$9))</f>
        <v/>
      </c>
      <c r="I183" s="29"/>
      <c r="J183" s="29"/>
      <c r="K183" s="29"/>
      <c r="L183" s="29"/>
      <c r="M183" s="29"/>
      <c r="N183" s="29"/>
      <c r="O183" s="29"/>
      <c r="P183" s="29"/>
      <c r="Q183" s="163"/>
      <c r="R183" s="148"/>
      <c r="S183" s="29"/>
      <c r="T183" s="29"/>
      <c r="U183" s="149"/>
      <c r="V183" s="40"/>
      <c r="W183" s="29"/>
      <c r="X183" s="29"/>
      <c r="Y183" s="29"/>
      <c r="Z183" s="163"/>
      <c r="AA183" s="148"/>
      <c r="AB183" s="29"/>
      <c r="AC183" s="29"/>
      <c r="AD183" s="78"/>
    </row>
    <row r="184" spans="2:30" hidden="1" x14ac:dyDescent="0.3">
      <c r="B184" s="35" t="str">
        <f t="shared" si="6"/>
        <v>X</v>
      </c>
      <c r="C184" s="129"/>
      <c r="D184" s="39"/>
      <c r="E184" s="39"/>
      <c r="F184" s="39"/>
      <c r="G184" s="40"/>
      <c r="H184" s="30" t="str">
        <f t="array" ref="H184">IF(C184="","",SUMIF(MAT!$B$5:$B$9,'Récap mensuel'!C184,MAT!$U$5:$U$9))</f>
        <v/>
      </c>
      <c r="I184" s="29"/>
      <c r="J184" s="29"/>
      <c r="K184" s="29"/>
      <c r="L184" s="29"/>
      <c r="M184" s="29"/>
      <c r="N184" s="29"/>
      <c r="O184" s="29"/>
      <c r="P184" s="29"/>
      <c r="Q184" s="163"/>
      <c r="R184" s="148"/>
      <c r="S184" s="29"/>
      <c r="T184" s="29"/>
      <c r="U184" s="149"/>
      <c r="V184" s="40"/>
      <c r="W184" s="29"/>
      <c r="X184" s="29"/>
      <c r="Y184" s="29"/>
      <c r="Z184" s="163"/>
      <c r="AA184" s="148"/>
      <c r="AB184" s="29"/>
      <c r="AC184" s="29"/>
      <c r="AD184" s="78"/>
    </row>
    <row r="185" spans="2:30" hidden="1" x14ac:dyDescent="0.3">
      <c r="B185" s="35" t="str">
        <f t="shared" si="6"/>
        <v>X</v>
      </c>
      <c r="C185" s="129"/>
      <c r="D185" s="39"/>
      <c r="E185" s="39"/>
      <c r="F185" s="39"/>
      <c r="G185" s="40"/>
      <c r="H185" s="30" t="str">
        <f t="array" ref="H185">IF(C185="","",SUMIF(MAT!$B$5:$B$9,'Récap mensuel'!C185,MAT!$U$5:$U$9))</f>
        <v/>
      </c>
      <c r="I185" s="29"/>
      <c r="J185" s="29"/>
      <c r="K185" s="29"/>
      <c r="L185" s="29"/>
      <c r="M185" s="29"/>
      <c r="N185" s="29"/>
      <c r="O185" s="29"/>
      <c r="P185" s="29"/>
      <c r="Q185" s="163"/>
      <c r="R185" s="148"/>
      <c r="S185" s="29"/>
      <c r="T185" s="29"/>
      <c r="U185" s="149"/>
      <c r="V185" s="40"/>
      <c r="W185" s="29"/>
      <c r="X185" s="29"/>
      <c r="Y185" s="29"/>
      <c r="Z185" s="163"/>
      <c r="AA185" s="148"/>
      <c r="AB185" s="29"/>
      <c r="AC185" s="29"/>
      <c r="AD185" s="78"/>
    </row>
    <row r="186" spans="2:30" hidden="1" x14ac:dyDescent="0.3">
      <c r="B186" s="35" t="str">
        <f t="shared" si="6"/>
        <v>X</v>
      </c>
      <c r="C186" s="129"/>
      <c r="D186" s="39"/>
      <c r="E186" s="39"/>
      <c r="F186" s="39"/>
      <c r="G186" s="40"/>
      <c r="H186" s="30" t="str">
        <f t="array" ref="H186">IF(C186="","",SUMIF(MAT!$B$5:$B$9,'Récap mensuel'!C186,MAT!$U$5:$U$9))</f>
        <v/>
      </c>
      <c r="I186" s="29"/>
      <c r="J186" s="29"/>
      <c r="K186" s="29"/>
      <c r="L186" s="29"/>
      <c r="M186" s="29"/>
      <c r="N186" s="29"/>
      <c r="O186" s="29"/>
      <c r="P186" s="29"/>
      <c r="Q186" s="163"/>
      <c r="R186" s="148"/>
      <c r="S186" s="29"/>
      <c r="T186" s="29"/>
      <c r="U186" s="149"/>
      <c r="V186" s="40"/>
      <c r="W186" s="29"/>
      <c r="X186" s="29"/>
      <c r="Y186" s="29"/>
      <c r="Z186" s="163"/>
      <c r="AA186" s="148"/>
      <c r="AB186" s="29"/>
      <c r="AC186" s="29"/>
      <c r="AD186" s="78"/>
    </row>
    <row r="187" spans="2:30" hidden="1" x14ac:dyDescent="0.3">
      <c r="B187" s="35" t="str">
        <f t="shared" si="6"/>
        <v>X</v>
      </c>
      <c r="C187" s="129"/>
      <c r="D187" s="39"/>
      <c r="E187" s="39"/>
      <c r="F187" s="39"/>
      <c r="G187" s="40"/>
      <c r="H187" s="30" t="str">
        <f t="array" ref="H187">IF(C187="","",SUMIF(MAT!$B$5:$B$9,'Récap mensuel'!C187,MAT!$U$5:$U$9))</f>
        <v/>
      </c>
      <c r="I187" s="29"/>
      <c r="J187" s="29"/>
      <c r="K187" s="29"/>
      <c r="L187" s="29"/>
      <c r="M187" s="29"/>
      <c r="N187" s="29"/>
      <c r="O187" s="29"/>
      <c r="P187" s="29"/>
      <c r="Q187" s="163"/>
      <c r="R187" s="148"/>
      <c r="S187" s="29"/>
      <c r="T187" s="29"/>
      <c r="U187" s="149"/>
      <c r="V187" s="40"/>
      <c r="W187" s="29"/>
      <c r="X187" s="29"/>
      <c r="Y187" s="29"/>
      <c r="Z187" s="163"/>
      <c r="AA187" s="148"/>
      <c r="AB187" s="29"/>
      <c r="AC187" s="29"/>
      <c r="AD187" s="78"/>
    </row>
    <row r="188" spans="2:30" hidden="1" x14ac:dyDescent="0.3">
      <c r="B188" s="35" t="str">
        <f t="shared" si="6"/>
        <v>X</v>
      </c>
      <c r="C188" s="129"/>
      <c r="D188" s="39"/>
      <c r="E188" s="39"/>
      <c r="F188" s="39"/>
      <c r="G188" s="40"/>
      <c r="H188" s="30" t="str">
        <f t="array" ref="H188">IF(C188="","",SUMIF(MAT!$B$5:$B$9,'Récap mensuel'!C188,MAT!$U$5:$U$9))</f>
        <v/>
      </c>
      <c r="I188" s="29"/>
      <c r="J188" s="29"/>
      <c r="K188" s="29"/>
      <c r="L188" s="29"/>
      <c r="M188" s="29"/>
      <c r="N188" s="29"/>
      <c r="O188" s="29"/>
      <c r="P188" s="29"/>
      <c r="Q188" s="163"/>
      <c r="R188" s="148"/>
      <c r="S188" s="29"/>
      <c r="T188" s="29"/>
      <c r="U188" s="149"/>
      <c r="V188" s="40"/>
      <c r="W188" s="29"/>
      <c r="X188" s="29"/>
      <c r="Y188" s="29"/>
      <c r="Z188" s="163"/>
      <c r="AA188" s="148"/>
      <c r="AB188" s="29"/>
      <c r="AC188" s="29"/>
      <c r="AD188" s="78"/>
    </row>
    <row r="189" spans="2:30" hidden="1" x14ac:dyDescent="0.3">
      <c r="B189" s="35" t="str">
        <f t="shared" si="6"/>
        <v>X</v>
      </c>
      <c r="C189" s="129"/>
      <c r="D189" s="39"/>
      <c r="E189" s="39"/>
      <c r="F189" s="39"/>
      <c r="G189" s="40"/>
      <c r="H189" s="30" t="str">
        <f t="array" ref="H189">IF(C189="","",SUMIF(MAT!$B$5:$B$9,'Récap mensuel'!C189,MAT!$U$5:$U$9))</f>
        <v/>
      </c>
      <c r="I189" s="29"/>
      <c r="J189" s="29"/>
      <c r="K189" s="29"/>
      <c r="L189" s="29"/>
      <c r="M189" s="29"/>
      <c r="N189" s="29"/>
      <c r="O189" s="29"/>
      <c r="P189" s="29"/>
      <c r="Q189" s="163"/>
      <c r="R189" s="148"/>
      <c r="S189" s="29"/>
      <c r="T189" s="29"/>
      <c r="U189" s="149"/>
      <c r="V189" s="40"/>
      <c r="W189" s="29"/>
      <c r="X189" s="29"/>
      <c r="Y189" s="29"/>
      <c r="Z189" s="163"/>
      <c r="AA189" s="148"/>
      <c r="AB189" s="29"/>
      <c r="AC189" s="29"/>
      <c r="AD189" s="78"/>
    </row>
    <row r="190" spans="2:30" hidden="1" x14ac:dyDescent="0.3">
      <c r="B190" s="35" t="str">
        <f t="shared" si="6"/>
        <v>X</v>
      </c>
      <c r="C190" s="129"/>
      <c r="D190" s="39"/>
      <c r="E190" s="39"/>
      <c r="F190" s="39"/>
      <c r="G190" s="40"/>
      <c r="H190" s="30" t="str">
        <f t="array" ref="H190">IF(C190="","",SUMIF(MAT!$B$5:$B$9,'Récap mensuel'!C190,MAT!$U$5:$U$9))</f>
        <v/>
      </c>
      <c r="I190" s="29"/>
      <c r="J190" s="29"/>
      <c r="K190" s="29"/>
      <c r="L190" s="29"/>
      <c r="M190" s="29"/>
      <c r="N190" s="29"/>
      <c r="O190" s="29"/>
      <c r="P190" s="29"/>
      <c r="Q190" s="163"/>
      <c r="R190" s="148"/>
      <c r="S190" s="29"/>
      <c r="T190" s="29"/>
      <c r="U190" s="149"/>
      <c r="V190" s="40"/>
      <c r="W190" s="29"/>
      <c r="X190" s="29"/>
      <c r="Y190" s="29"/>
      <c r="Z190" s="163"/>
      <c r="AA190" s="148"/>
      <c r="AB190" s="29"/>
      <c r="AC190" s="29"/>
      <c r="AD190" s="78"/>
    </row>
    <row r="191" spans="2:30" hidden="1" x14ac:dyDescent="0.3">
      <c r="B191" s="35" t="str">
        <f t="shared" si="6"/>
        <v>X</v>
      </c>
      <c r="C191" s="129"/>
      <c r="D191" s="39"/>
      <c r="E191" s="39"/>
      <c r="F191" s="39"/>
      <c r="G191" s="40"/>
      <c r="H191" s="30" t="str">
        <f t="array" ref="H191">IF(C191="","",SUMIF(MAT!$B$5:$B$9,'Récap mensuel'!C191,MAT!$U$5:$U$9))</f>
        <v/>
      </c>
      <c r="I191" s="29"/>
      <c r="J191" s="29"/>
      <c r="K191" s="29"/>
      <c r="L191" s="29"/>
      <c r="M191" s="29"/>
      <c r="N191" s="29"/>
      <c r="O191" s="29"/>
      <c r="P191" s="29"/>
      <c r="Q191" s="163"/>
      <c r="R191" s="148"/>
      <c r="S191" s="29"/>
      <c r="T191" s="29"/>
      <c r="U191" s="149"/>
      <c r="V191" s="40"/>
      <c r="W191" s="29"/>
      <c r="X191" s="29"/>
      <c r="Y191" s="29"/>
      <c r="Z191" s="163"/>
      <c r="AA191" s="148"/>
      <c r="AB191" s="29"/>
      <c r="AC191" s="29"/>
      <c r="AD191" s="78"/>
    </row>
    <row r="192" spans="2:30" hidden="1" x14ac:dyDescent="0.3">
      <c r="B192" s="35" t="str">
        <f t="shared" si="6"/>
        <v>X</v>
      </c>
      <c r="C192" s="129"/>
      <c r="D192" s="39"/>
      <c r="E192" s="39"/>
      <c r="F192" s="39"/>
      <c r="G192" s="40"/>
      <c r="H192" s="30" t="str">
        <f t="array" ref="H192">IF(C192="","",SUMIF(MAT!$B$5:$B$9,'Récap mensuel'!C192,MAT!$U$5:$U$9))</f>
        <v/>
      </c>
      <c r="I192" s="29"/>
      <c r="J192" s="29"/>
      <c r="K192" s="29"/>
      <c r="L192" s="29"/>
      <c r="M192" s="29"/>
      <c r="N192" s="29"/>
      <c r="O192" s="29"/>
      <c r="P192" s="29"/>
      <c r="Q192" s="163"/>
      <c r="R192" s="148"/>
      <c r="S192" s="29"/>
      <c r="T192" s="29"/>
      <c r="U192" s="149"/>
      <c r="V192" s="40"/>
      <c r="W192" s="29"/>
      <c r="X192" s="29"/>
      <c r="Y192" s="29"/>
      <c r="Z192" s="163"/>
      <c r="AA192" s="148"/>
      <c r="AB192" s="29"/>
      <c r="AC192" s="29"/>
      <c r="AD192" s="78"/>
    </row>
    <row r="193" spans="2:30" hidden="1" x14ac:dyDescent="0.3">
      <c r="B193" s="35" t="str">
        <f t="shared" si="6"/>
        <v>X</v>
      </c>
      <c r="C193" s="129"/>
      <c r="D193" s="39"/>
      <c r="E193" s="39"/>
      <c r="F193" s="39"/>
      <c r="G193" s="40"/>
      <c r="H193" s="30" t="str">
        <f t="array" ref="H193">IF(C193="","",SUMIF(MAT!$B$5:$B$9,'Récap mensuel'!C193,MAT!$U$5:$U$9))</f>
        <v/>
      </c>
      <c r="I193" s="29"/>
      <c r="J193" s="29"/>
      <c r="K193" s="29"/>
      <c r="L193" s="29"/>
      <c r="M193" s="29"/>
      <c r="N193" s="29"/>
      <c r="O193" s="29"/>
      <c r="P193" s="29"/>
      <c r="Q193" s="163"/>
      <c r="R193" s="148"/>
      <c r="S193" s="29"/>
      <c r="T193" s="29"/>
      <c r="U193" s="149"/>
      <c r="V193" s="40"/>
      <c r="W193" s="29"/>
      <c r="X193" s="29"/>
      <c r="Y193" s="29"/>
      <c r="Z193" s="163"/>
      <c r="AA193" s="148"/>
      <c r="AB193" s="29"/>
      <c r="AC193" s="29"/>
      <c r="AD193" s="78"/>
    </row>
    <row r="194" spans="2:30" hidden="1" x14ac:dyDescent="0.3">
      <c r="B194" s="35" t="str">
        <f t="shared" si="6"/>
        <v>X</v>
      </c>
      <c r="C194" s="129"/>
      <c r="D194" s="39"/>
      <c r="E194" s="39"/>
      <c r="F194" s="39"/>
      <c r="G194" s="40"/>
      <c r="H194" s="30" t="str">
        <f t="array" ref="H194">IF(C194="","",SUMIF(MAT!$B$5:$B$9,'Récap mensuel'!C194,MAT!$U$5:$U$9))</f>
        <v/>
      </c>
      <c r="I194" s="29"/>
      <c r="J194" s="29"/>
      <c r="K194" s="29"/>
      <c r="L194" s="29"/>
      <c r="M194" s="29"/>
      <c r="N194" s="29"/>
      <c r="O194" s="29"/>
      <c r="P194" s="29"/>
      <c r="Q194" s="163"/>
      <c r="R194" s="148"/>
      <c r="S194" s="29"/>
      <c r="T194" s="29"/>
      <c r="U194" s="149"/>
      <c r="V194" s="40"/>
      <c r="W194" s="29"/>
      <c r="X194" s="29"/>
      <c r="Y194" s="29"/>
      <c r="Z194" s="163"/>
      <c r="AA194" s="148"/>
      <c r="AB194" s="29"/>
      <c r="AC194" s="29"/>
      <c r="AD194" s="78"/>
    </row>
    <row r="195" spans="2:30" hidden="1" x14ac:dyDescent="0.3">
      <c r="B195" s="35" t="str">
        <f t="shared" si="6"/>
        <v>X</v>
      </c>
      <c r="C195" s="129"/>
      <c r="D195" s="39"/>
      <c r="E195" s="39"/>
      <c r="F195" s="39"/>
      <c r="G195" s="40"/>
      <c r="H195" s="30" t="str">
        <f t="array" ref="H195">IF(C195="","",SUMIF(MAT!$B$5:$B$9,'Récap mensuel'!C195,MAT!$U$5:$U$9))</f>
        <v/>
      </c>
      <c r="I195" s="29"/>
      <c r="J195" s="29"/>
      <c r="K195" s="29"/>
      <c r="L195" s="29"/>
      <c r="M195" s="29"/>
      <c r="N195" s="29"/>
      <c r="O195" s="29"/>
      <c r="P195" s="29"/>
      <c r="Q195" s="163"/>
      <c r="R195" s="148"/>
      <c r="S195" s="29"/>
      <c r="T195" s="29"/>
      <c r="U195" s="149"/>
      <c r="V195" s="40"/>
      <c r="W195" s="29"/>
      <c r="X195" s="29"/>
      <c r="Y195" s="29"/>
      <c r="Z195" s="163"/>
      <c r="AA195" s="148"/>
      <c r="AB195" s="29"/>
      <c r="AC195" s="29"/>
      <c r="AD195" s="78"/>
    </row>
    <row r="196" spans="2:30" hidden="1" x14ac:dyDescent="0.3">
      <c r="B196" s="35" t="str">
        <f t="shared" si="6"/>
        <v>X</v>
      </c>
      <c r="C196" s="129"/>
      <c r="D196" s="39"/>
      <c r="E196" s="39"/>
      <c r="F196" s="39"/>
      <c r="G196" s="40"/>
      <c r="H196" s="30" t="str">
        <f t="array" ref="H196">IF(C196="","",SUMIF(MAT!$B$5:$B$9,'Récap mensuel'!C196,MAT!$U$5:$U$9))</f>
        <v/>
      </c>
      <c r="I196" s="29"/>
      <c r="J196" s="29"/>
      <c r="K196" s="29"/>
      <c r="L196" s="29"/>
      <c r="M196" s="29"/>
      <c r="N196" s="29"/>
      <c r="O196" s="29"/>
      <c r="P196" s="29"/>
      <c r="Q196" s="163"/>
      <c r="R196" s="148"/>
      <c r="S196" s="29"/>
      <c r="T196" s="29"/>
      <c r="U196" s="149"/>
      <c r="V196" s="40"/>
      <c r="W196" s="29"/>
      <c r="X196" s="29"/>
      <c r="Y196" s="29"/>
      <c r="Z196" s="163"/>
      <c r="AA196" s="148"/>
      <c r="AB196" s="29"/>
      <c r="AC196" s="29"/>
      <c r="AD196" s="78"/>
    </row>
    <row r="197" spans="2:30" hidden="1" x14ac:dyDescent="0.3">
      <c r="B197" s="35" t="str">
        <f t="shared" si="6"/>
        <v>X</v>
      </c>
      <c r="C197" s="129"/>
      <c r="D197" s="39"/>
      <c r="E197" s="39"/>
      <c r="F197" s="39"/>
      <c r="G197" s="40"/>
      <c r="H197" s="30" t="str">
        <f t="array" ref="H197">IF(C197="","",SUMIF(MAT!$B$5:$B$9,'Récap mensuel'!C197,MAT!$U$5:$U$9))</f>
        <v/>
      </c>
      <c r="I197" s="29"/>
      <c r="J197" s="29"/>
      <c r="K197" s="29"/>
      <c r="L197" s="29"/>
      <c r="M197" s="29"/>
      <c r="N197" s="29"/>
      <c r="O197" s="29"/>
      <c r="P197" s="29"/>
      <c r="Q197" s="163"/>
      <c r="R197" s="148"/>
      <c r="S197" s="29"/>
      <c r="T197" s="29"/>
      <c r="U197" s="149"/>
      <c r="V197" s="40"/>
      <c r="W197" s="29"/>
      <c r="X197" s="29"/>
      <c r="Y197" s="29"/>
      <c r="Z197" s="163"/>
      <c r="AA197" s="148"/>
      <c r="AB197" s="29"/>
      <c r="AC197" s="29"/>
      <c r="AD197" s="78"/>
    </row>
    <row r="198" spans="2:30" hidden="1" x14ac:dyDescent="0.3">
      <c r="B198" s="35" t="str">
        <f t="shared" si="6"/>
        <v>X</v>
      </c>
      <c r="C198" s="129"/>
      <c r="D198" s="39"/>
      <c r="E198" s="39"/>
      <c r="F198" s="39"/>
      <c r="G198" s="40"/>
      <c r="H198" s="30" t="str">
        <f t="array" ref="H198">IF(C198="","",SUMIF(MAT!$B$5:$B$9,'Récap mensuel'!C198,MAT!$U$5:$U$9))</f>
        <v/>
      </c>
      <c r="I198" s="29"/>
      <c r="J198" s="29"/>
      <c r="K198" s="29"/>
      <c r="L198" s="29"/>
      <c r="M198" s="29"/>
      <c r="N198" s="29"/>
      <c r="O198" s="29"/>
      <c r="P198" s="29"/>
      <c r="Q198" s="163"/>
      <c r="R198" s="148"/>
      <c r="S198" s="29"/>
      <c r="T198" s="29"/>
      <c r="U198" s="149"/>
      <c r="V198" s="40"/>
      <c r="W198" s="29"/>
      <c r="X198" s="29"/>
      <c r="Y198" s="29"/>
      <c r="Z198" s="163"/>
      <c r="AA198" s="148"/>
      <c r="AB198" s="29"/>
      <c r="AC198" s="29"/>
      <c r="AD198" s="78"/>
    </row>
    <row r="199" spans="2:30" hidden="1" x14ac:dyDescent="0.3">
      <c r="B199" s="35" t="str">
        <f t="shared" si="6"/>
        <v>X</v>
      </c>
      <c r="C199" s="129"/>
      <c r="D199" s="39"/>
      <c r="E199" s="39"/>
      <c r="F199" s="39"/>
      <c r="G199" s="40"/>
      <c r="H199" s="30" t="str">
        <f t="array" ref="H199">IF(C199="","",SUMIF(MAT!$B$5:$B$9,'Récap mensuel'!C199,MAT!$U$5:$U$9))</f>
        <v/>
      </c>
      <c r="I199" s="29"/>
      <c r="J199" s="29"/>
      <c r="K199" s="29"/>
      <c r="L199" s="29"/>
      <c r="M199" s="29"/>
      <c r="N199" s="29"/>
      <c r="O199" s="29"/>
      <c r="P199" s="29"/>
      <c r="Q199" s="163"/>
      <c r="R199" s="148"/>
      <c r="S199" s="29"/>
      <c r="T199" s="29"/>
      <c r="U199" s="149"/>
      <c r="V199" s="40"/>
      <c r="W199" s="29"/>
      <c r="X199" s="29"/>
      <c r="Y199" s="29"/>
      <c r="Z199" s="163"/>
      <c r="AA199" s="148"/>
      <c r="AB199" s="29"/>
      <c r="AC199" s="29"/>
      <c r="AD199" s="78"/>
    </row>
    <row r="200" spans="2:30" hidden="1" x14ac:dyDescent="0.3">
      <c r="B200" s="35" t="str">
        <f t="shared" si="6"/>
        <v>X</v>
      </c>
      <c r="C200" s="129"/>
      <c r="D200" s="39"/>
      <c r="E200" s="39"/>
      <c r="F200" s="39"/>
      <c r="G200" s="40"/>
      <c r="H200" s="30" t="str">
        <f t="array" ref="H200">IF(C200="","",SUMIF(MAT!$B$5:$B$9,'Récap mensuel'!C200,MAT!$U$5:$U$9))</f>
        <v/>
      </c>
      <c r="I200" s="29"/>
      <c r="J200" s="29"/>
      <c r="K200" s="29"/>
      <c r="L200" s="29"/>
      <c r="M200" s="29"/>
      <c r="N200" s="29"/>
      <c r="O200" s="29"/>
      <c r="P200" s="29"/>
      <c r="Q200" s="163"/>
      <c r="R200" s="148"/>
      <c r="S200" s="29"/>
      <c r="T200" s="29"/>
      <c r="U200" s="149"/>
      <c r="V200" s="40"/>
      <c r="W200" s="29"/>
      <c r="X200" s="29"/>
      <c r="Y200" s="29"/>
      <c r="Z200" s="163"/>
      <c r="AA200" s="148"/>
      <c r="AB200" s="29"/>
      <c r="AC200" s="29"/>
      <c r="AD200" s="78"/>
    </row>
    <row r="201" spans="2:30" hidden="1" x14ac:dyDescent="0.3">
      <c r="B201" s="35" t="str">
        <f t="shared" si="6"/>
        <v>X</v>
      </c>
      <c r="C201" s="129"/>
      <c r="D201" s="39"/>
      <c r="E201" s="39"/>
      <c r="F201" s="39"/>
      <c r="G201" s="40"/>
      <c r="H201" s="30" t="str">
        <f t="array" ref="H201">IF(C201="","",SUMIF(MAT!$B$5:$B$9,'Récap mensuel'!C201,MAT!$U$5:$U$9))</f>
        <v/>
      </c>
      <c r="I201" s="29"/>
      <c r="J201" s="29"/>
      <c r="K201" s="29"/>
      <c r="L201" s="29"/>
      <c r="M201" s="29"/>
      <c r="N201" s="29"/>
      <c r="O201" s="29"/>
      <c r="P201" s="29"/>
      <c r="Q201" s="163"/>
      <c r="R201" s="148"/>
      <c r="S201" s="29"/>
      <c r="T201" s="29"/>
      <c r="U201" s="149"/>
      <c r="V201" s="40"/>
      <c r="W201" s="29"/>
      <c r="X201" s="29"/>
      <c r="Y201" s="29"/>
      <c r="Z201" s="163"/>
      <c r="AA201" s="148"/>
      <c r="AB201" s="29"/>
      <c r="AC201" s="29"/>
      <c r="AD201" s="78"/>
    </row>
    <row r="202" spans="2:30" hidden="1" x14ac:dyDescent="0.3">
      <c r="B202" s="35" t="str">
        <f t="shared" si="6"/>
        <v>X</v>
      </c>
      <c r="C202" s="129"/>
      <c r="D202" s="39"/>
      <c r="E202" s="39"/>
      <c r="F202" s="39"/>
      <c r="G202" s="40"/>
      <c r="H202" s="30" t="str">
        <f t="array" ref="H202">IF(C202="","",SUMIF(MAT!$B$5:$B$9,'Récap mensuel'!C202,MAT!$U$5:$U$9))</f>
        <v/>
      </c>
      <c r="I202" s="29"/>
      <c r="J202" s="29"/>
      <c r="K202" s="29"/>
      <c r="L202" s="29"/>
      <c r="M202" s="29"/>
      <c r="N202" s="29"/>
      <c r="O202" s="29"/>
      <c r="P202" s="29"/>
      <c r="Q202" s="163"/>
      <c r="R202" s="148"/>
      <c r="S202" s="29"/>
      <c r="T202" s="29"/>
      <c r="U202" s="149"/>
      <c r="V202" s="40"/>
      <c r="W202" s="29"/>
      <c r="X202" s="29"/>
      <c r="Y202" s="29"/>
      <c r="Z202" s="163"/>
      <c r="AA202" s="148"/>
      <c r="AB202" s="29"/>
      <c r="AC202" s="29"/>
      <c r="AD202" s="78"/>
    </row>
    <row r="203" spans="2:30" hidden="1" x14ac:dyDescent="0.3">
      <c r="B203" s="35" t="str">
        <f t="shared" si="6"/>
        <v>X</v>
      </c>
      <c r="C203" s="129"/>
      <c r="D203" s="39"/>
      <c r="E203" s="39"/>
      <c r="F203" s="39"/>
      <c r="G203" s="40"/>
      <c r="H203" s="30" t="str">
        <f t="array" ref="H203">IF(C203="","",SUMIF(MAT!$B$5:$B$9,'Récap mensuel'!C203,MAT!$U$5:$U$9))</f>
        <v/>
      </c>
      <c r="I203" s="29"/>
      <c r="J203" s="29"/>
      <c r="K203" s="29"/>
      <c r="L203" s="29"/>
      <c r="M203" s="29"/>
      <c r="N203" s="29"/>
      <c r="O203" s="29"/>
      <c r="P203" s="29"/>
      <c r="Q203" s="163"/>
      <c r="R203" s="148"/>
      <c r="S203" s="29"/>
      <c r="T203" s="29"/>
      <c r="U203" s="149"/>
      <c r="V203" s="40"/>
      <c r="W203" s="29"/>
      <c r="X203" s="29"/>
      <c r="Y203" s="29"/>
      <c r="Z203" s="163"/>
      <c r="AA203" s="148"/>
      <c r="AB203" s="29"/>
      <c r="AC203" s="29"/>
      <c r="AD203" s="78"/>
    </row>
    <row r="204" spans="2:30" hidden="1" x14ac:dyDescent="0.3">
      <c r="B204" s="35" t="str">
        <f t="shared" si="6"/>
        <v>X</v>
      </c>
      <c r="C204" s="129"/>
      <c r="D204" s="39"/>
      <c r="E204" s="39"/>
      <c r="F204" s="39"/>
      <c r="G204" s="40"/>
      <c r="H204" s="30" t="str">
        <f t="array" ref="H204">IF(C204="","",SUMIF(MAT!$B$5:$B$9,'Récap mensuel'!C204,MAT!$U$5:$U$9))</f>
        <v/>
      </c>
      <c r="I204" s="29"/>
      <c r="J204" s="29"/>
      <c r="K204" s="29"/>
      <c r="L204" s="29"/>
      <c r="M204" s="29"/>
      <c r="N204" s="29"/>
      <c r="O204" s="29"/>
      <c r="P204" s="29"/>
      <c r="Q204" s="163"/>
      <c r="R204" s="148"/>
      <c r="S204" s="29"/>
      <c r="T204" s="29"/>
      <c r="U204" s="149"/>
      <c r="V204" s="40"/>
      <c r="W204" s="29"/>
      <c r="X204" s="29"/>
      <c r="Y204" s="29"/>
      <c r="Z204" s="163"/>
      <c r="AA204" s="148"/>
      <c r="AB204" s="29"/>
      <c r="AC204" s="29"/>
      <c r="AD204" s="78"/>
    </row>
    <row r="205" spans="2:30" hidden="1" x14ac:dyDescent="0.3">
      <c r="B205" s="35" t="str">
        <f t="shared" si="6"/>
        <v>X</v>
      </c>
      <c r="C205" s="129"/>
      <c r="D205" s="39"/>
      <c r="E205" s="39"/>
      <c r="F205" s="39"/>
      <c r="G205" s="40"/>
      <c r="H205" s="30" t="str">
        <f t="array" ref="H205">IF(C205="","",SUMIF(MAT!$B$5:$B$9,'Récap mensuel'!C205,MAT!$U$5:$U$9))</f>
        <v/>
      </c>
      <c r="I205" s="29"/>
      <c r="J205" s="29"/>
      <c r="K205" s="29"/>
      <c r="L205" s="29"/>
      <c r="M205" s="29"/>
      <c r="N205" s="29"/>
      <c r="O205" s="29"/>
      <c r="P205" s="29"/>
      <c r="Q205" s="163"/>
      <c r="R205" s="148"/>
      <c r="S205" s="29"/>
      <c r="T205" s="29"/>
      <c r="U205" s="149"/>
      <c r="V205" s="40"/>
      <c r="W205" s="29"/>
      <c r="X205" s="29"/>
      <c r="Y205" s="29"/>
      <c r="Z205" s="163"/>
      <c r="AA205" s="148"/>
      <c r="AB205" s="29"/>
      <c r="AC205" s="29"/>
      <c r="AD205" s="78"/>
    </row>
    <row r="206" spans="2:30" hidden="1" x14ac:dyDescent="0.3">
      <c r="B206" s="35" t="str">
        <f t="shared" si="6"/>
        <v>X</v>
      </c>
      <c r="C206" s="129"/>
      <c r="D206" s="39"/>
      <c r="E206" s="39"/>
      <c r="F206" s="39"/>
      <c r="G206" s="40"/>
      <c r="H206" s="30" t="str">
        <f t="array" ref="H206">IF(C206="","",SUMIF(MAT!$B$5:$B$9,'Récap mensuel'!C206,MAT!$U$5:$U$9))</f>
        <v/>
      </c>
      <c r="I206" s="29"/>
      <c r="J206" s="29"/>
      <c r="K206" s="29"/>
      <c r="L206" s="29"/>
      <c r="M206" s="29"/>
      <c r="N206" s="29"/>
      <c r="O206" s="29"/>
      <c r="P206" s="29"/>
      <c r="Q206" s="163"/>
      <c r="R206" s="148"/>
      <c r="S206" s="29"/>
      <c r="T206" s="29"/>
      <c r="U206" s="149"/>
      <c r="V206" s="40"/>
      <c r="W206" s="29"/>
      <c r="X206" s="29"/>
      <c r="Y206" s="29"/>
      <c r="Z206" s="163"/>
      <c r="AA206" s="148"/>
      <c r="AB206" s="29"/>
      <c r="AC206" s="29"/>
      <c r="AD206" s="78"/>
    </row>
    <row r="207" spans="2:30" hidden="1" x14ac:dyDescent="0.3">
      <c r="B207" s="35" t="str">
        <f t="shared" si="6"/>
        <v>X</v>
      </c>
      <c r="C207" s="129"/>
      <c r="D207" s="39"/>
      <c r="E207" s="39"/>
      <c r="F207" s="39"/>
      <c r="G207" s="40"/>
      <c r="H207" s="30" t="str">
        <f t="array" ref="H207">IF(C207="","",SUMIF(MAT!$B$5:$B$9,'Récap mensuel'!C207,MAT!$U$5:$U$9))</f>
        <v/>
      </c>
      <c r="I207" s="29"/>
      <c r="J207" s="29"/>
      <c r="K207" s="29"/>
      <c r="L207" s="29"/>
      <c r="M207" s="29"/>
      <c r="N207" s="29"/>
      <c r="O207" s="29"/>
      <c r="P207" s="29"/>
      <c r="Q207" s="163"/>
      <c r="R207" s="148"/>
      <c r="S207" s="29"/>
      <c r="T207" s="29"/>
      <c r="U207" s="149"/>
      <c r="V207" s="40"/>
      <c r="W207" s="29"/>
      <c r="X207" s="29"/>
      <c r="Y207" s="29"/>
      <c r="Z207" s="163"/>
      <c r="AA207" s="148"/>
      <c r="AB207" s="29"/>
      <c r="AC207" s="29"/>
      <c r="AD207" s="78"/>
    </row>
    <row r="208" spans="2:30" hidden="1" x14ac:dyDescent="0.3">
      <c r="B208" s="35" t="str">
        <f t="shared" si="6"/>
        <v>X</v>
      </c>
      <c r="C208" s="129"/>
      <c r="D208" s="39"/>
      <c r="E208" s="39"/>
      <c r="F208" s="39"/>
      <c r="G208" s="40"/>
      <c r="H208" s="30" t="str">
        <f t="array" ref="H208">IF(C208="","",SUMIF(MAT!$B$5:$B$9,'Récap mensuel'!C208,MAT!$U$5:$U$9))</f>
        <v/>
      </c>
      <c r="I208" s="29"/>
      <c r="J208" s="29"/>
      <c r="K208" s="29"/>
      <c r="L208" s="29"/>
      <c r="M208" s="29"/>
      <c r="N208" s="29"/>
      <c r="O208" s="29"/>
      <c r="P208" s="29"/>
      <c r="Q208" s="163"/>
      <c r="R208" s="148"/>
      <c r="S208" s="29"/>
      <c r="T208" s="29"/>
      <c r="U208" s="149"/>
      <c r="V208" s="40"/>
      <c r="W208" s="29"/>
      <c r="X208" s="29"/>
      <c r="Y208" s="29"/>
      <c r="Z208" s="163"/>
      <c r="AA208" s="148"/>
      <c r="AB208" s="29"/>
      <c r="AC208" s="29"/>
      <c r="AD208" s="78"/>
    </row>
    <row r="209" spans="2:30" hidden="1" x14ac:dyDescent="0.3">
      <c r="B209" s="35" t="str">
        <f t="shared" si="6"/>
        <v>X</v>
      </c>
      <c r="C209" s="129"/>
      <c r="D209" s="39"/>
      <c r="E209" s="39"/>
      <c r="F209" s="39"/>
      <c r="G209" s="40"/>
      <c r="H209" s="30" t="str">
        <f t="array" ref="H209">IF(C209="","",SUMIF(MAT!$B$5:$B$9,'Récap mensuel'!C209,MAT!$U$5:$U$9))</f>
        <v/>
      </c>
      <c r="I209" s="29"/>
      <c r="J209" s="29"/>
      <c r="K209" s="29"/>
      <c r="L209" s="29"/>
      <c r="M209" s="29"/>
      <c r="N209" s="29"/>
      <c r="O209" s="29"/>
      <c r="P209" s="29"/>
      <c r="Q209" s="163"/>
      <c r="R209" s="148"/>
      <c r="S209" s="29"/>
      <c r="T209" s="29"/>
      <c r="U209" s="149"/>
      <c r="V209" s="40"/>
      <c r="W209" s="29"/>
      <c r="X209" s="29"/>
      <c r="Y209" s="29"/>
      <c r="Z209" s="163"/>
      <c r="AA209" s="148"/>
      <c r="AB209" s="29"/>
      <c r="AC209" s="29"/>
      <c r="AD209" s="78"/>
    </row>
    <row r="210" spans="2:30" hidden="1" x14ac:dyDescent="0.3">
      <c r="B210" s="35" t="str">
        <f t="shared" si="6"/>
        <v>X</v>
      </c>
      <c r="C210" s="129"/>
      <c r="D210" s="39"/>
      <c r="E210" s="39"/>
      <c r="F210" s="39"/>
      <c r="G210" s="40"/>
      <c r="H210" s="30" t="str">
        <f t="array" ref="H210">IF(C210="","",SUMIF(MAT!$B$5:$B$9,'Récap mensuel'!C210,MAT!$U$5:$U$9))</f>
        <v/>
      </c>
      <c r="I210" s="29"/>
      <c r="J210" s="29"/>
      <c r="K210" s="29"/>
      <c r="L210" s="29"/>
      <c r="M210" s="29"/>
      <c r="N210" s="29"/>
      <c r="O210" s="29"/>
      <c r="P210" s="29"/>
      <c r="Q210" s="163"/>
      <c r="R210" s="148"/>
      <c r="S210" s="29"/>
      <c r="T210" s="29"/>
      <c r="U210" s="149"/>
      <c r="V210" s="40"/>
      <c r="W210" s="29"/>
      <c r="X210" s="29"/>
      <c r="Y210" s="29"/>
      <c r="Z210" s="163"/>
      <c r="AA210" s="148"/>
      <c r="AB210" s="29"/>
      <c r="AC210" s="29"/>
      <c r="AD210" s="78"/>
    </row>
    <row r="211" spans="2:30" hidden="1" x14ac:dyDescent="0.3">
      <c r="B211" s="35" t="str">
        <f t="shared" si="6"/>
        <v>X</v>
      </c>
      <c r="C211" s="129"/>
      <c r="D211" s="39"/>
      <c r="E211" s="39"/>
      <c r="F211" s="39"/>
      <c r="G211" s="40"/>
      <c r="H211" s="30" t="str">
        <f t="array" ref="H211">IF(C211="","",SUMIF(MAT!$B$5:$B$9,'Récap mensuel'!C211,MAT!$U$5:$U$9))</f>
        <v/>
      </c>
      <c r="I211" s="29"/>
      <c r="J211" s="29"/>
      <c r="K211" s="29"/>
      <c r="L211" s="29"/>
      <c r="M211" s="29"/>
      <c r="N211" s="29"/>
      <c r="O211" s="29"/>
      <c r="P211" s="29"/>
      <c r="Q211" s="163"/>
      <c r="R211" s="148"/>
      <c r="S211" s="29"/>
      <c r="T211" s="29"/>
      <c r="U211" s="149"/>
      <c r="V211" s="40"/>
      <c r="W211" s="29"/>
      <c r="X211" s="29"/>
      <c r="Y211" s="29"/>
      <c r="Z211" s="163"/>
      <c r="AA211" s="148"/>
      <c r="AB211" s="29"/>
      <c r="AC211" s="29"/>
      <c r="AD211" s="78"/>
    </row>
    <row r="212" spans="2:30" hidden="1" x14ac:dyDescent="0.3">
      <c r="B212" s="35" t="str">
        <f t="shared" si="6"/>
        <v>X</v>
      </c>
      <c r="C212" s="129"/>
      <c r="D212" s="39"/>
      <c r="E212" s="39"/>
      <c r="F212" s="39"/>
      <c r="G212" s="40"/>
      <c r="H212" s="30" t="str">
        <f t="array" ref="H212">IF(C212="","",SUMIF(MAT!$B$5:$B$9,'Récap mensuel'!C212,MAT!$U$5:$U$9))</f>
        <v/>
      </c>
      <c r="I212" s="29"/>
      <c r="J212" s="29"/>
      <c r="K212" s="29"/>
      <c r="L212" s="29"/>
      <c r="M212" s="29"/>
      <c r="N212" s="29"/>
      <c r="O212" s="29"/>
      <c r="P212" s="29"/>
      <c r="Q212" s="163"/>
      <c r="R212" s="148"/>
      <c r="S212" s="29"/>
      <c r="T212" s="29"/>
      <c r="U212" s="149"/>
      <c r="V212" s="40"/>
      <c r="W212" s="29"/>
      <c r="X212" s="29"/>
      <c r="Y212" s="29"/>
      <c r="Z212" s="163"/>
      <c r="AA212" s="148"/>
      <c r="AB212" s="29"/>
      <c r="AC212" s="29"/>
      <c r="AD212" s="78"/>
    </row>
    <row r="213" spans="2:30" hidden="1" x14ac:dyDescent="0.3">
      <c r="B213" s="35" t="str">
        <f t="shared" si="6"/>
        <v>X</v>
      </c>
      <c r="C213" s="129"/>
      <c r="D213" s="39"/>
      <c r="E213" s="39"/>
      <c r="F213" s="39"/>
      <c r="G213" s="40"/>
      <c r="H213" s="30" t="str">
        <f t="array" ref="H213">IF(C213="","",SUMIF(MAT!$B$5:$B$9,'Récap mensuel'!C213,MAT!$U$5:$U$9))</f>
        <v/>
      </c>
      <c r="I213" s="29"/>
      <c r="J213" s="29"/>
      <c r="K213" s="29"/>
      <c r="L213" s="29"/>
      <c r="M213" s="29"/>
      <c r="N213" s="29"/>
      <c r="O213" s="29"/>
      <c r="P213" s="29"/>
      <c r="Q213" s="163"/>
      <c r="R213" s="148"/>
      <c r="S213" s="29"/>
      <c r="T213" s="29"/>
      <c r="U213" s="149"/>
      <c r="V213" s="40"/>
      <c r="W213" s="29"/>
      <c r="X213" s="29"/>
      <c r="Y213" s="29"/>
      <c r="Z213" s="163"/>
      <c r="AA213" s="148"/>
      <c r="AB213" s="29"/>
      <c r="AC213" s="29"/>
      <c r="AD213" s="78"/>
    </row>
    <row r="214" spans="2:30" hidden="1" x14ac:dyDescent="0.3">
      <c r="B214" s="35" t="str">
        <f t="shared" si="6"/>
        <v>X</v>
      </c>
      <c r="C214" s="129"/>
      <c r="D214" s="39"/>
      <c r="E214" s="39"/>
      <c r="F214" s="39"/>
      <c r="G214" s="40"/>
      <c r="H214" s="30" t="str">
        <f t="array" ref="H214">IF(C214="","",SUMIF(MAT!$B$5:$B$9,'Récap mensuel'!C214,MAT!$U$5:$U$9))</f>
        <v/>
      </c>
      <c r="I214" s="29"/>
      <c r="J214" s="29"/>
      <c r="K214" s="29"/>
      <c r="L214" s="29"/>
      <c r="M214" s="29"/>
      <c r="N214" s="29"/>
      <c r="O214" s="29"/>
      <c r="P214" s="29"/>
      <c r="Q214" s="163"/>
      <c r="R214" s="148"/>
      <c r="S214" s="29"/>
      <c r="T214" s="29"/>
      <c r="U214" s="149"/>
      <c r="V214" s="40"/>
      <c r="W214" s="29"/>
      <c r="X214" s="29"/>
      <c r="Y214" s="29"/>
      <c r="Z214" s="163"/>
      <c r="AA214" s="148"/>
      <c r="AB214" s="29"/>
      <c r="AC214" s="29"/>
      <c r="AD214" s="78"/>
    </row>
    <row r="215" spans="2:30" hidden="1" x14ac:dyDescent="0.3">
      <c r="B215" s="35" t="str">
        <f t="shared" si="6"/>
        <v>X</v>
      </c>
      <c r="C215" s="129"/>
      <c r="D215" s="39"/>
      <c r="E215" s="39"/>
      <c r="F215" s="39"/>
      <c r="G215" s="40"/>
      <c r="H215" s="30" t="str">
        <f t="array" ref="H215">IF(C215="","",SUMIF(MAT!$B$5:$B$9,'Récap mensuel'!C215,MAT!$U$5:$U$9))</f>
        <v/>
      </c>
      <c r="I215" s="29"/>
      <c r="J215" s="29"/>
      <c r="K215" s="29"/>
      <c r="L215" s="29"/>
      <c r="M215" s="29"/>
      <c r="N215" s="29"/>
      <c r="O215" s="29"/>
      <c r="P215" s="29"/>
      <c r="Q215" s="163"/>
      <c r="R215" s="148"/>
      <c r="S215" s="29"/>
      <c r="T215" s="29"/>
      <c r="U215" s="149"/>
      <c r="V215" s="40"/>
      <c r="W215" s="29"/>
      <c r="X215" s="29"/>
      <c r="Y215" s="29"/>
      <c r="Z215" s="163"/>
      <c r="AA215" s="148"/>
      <c r="AB215" s="29"/>
      <c r="AC215" s="29"/>
      <c r="AD215" s="78"/>
    </row>
    <row r="216" spans="2:30" hidden="1" x14ac:dyDescent="0.3">
      <c r="B216" s="35" t="str">
        <f t="shared" si="6"/>
        <v>X</v>
      </c>
      <c r="C216" s="129"/>
      <c r="D216" s="39"/>
      <c r="E216" s="39"/>
      <c r="F216" s="39"/>
      <c r="G216" s="40"/>
      <c r="H216" s="30" t="str">
        <f t="array" ref="H216">IF(C216="","",SUMIF(MAT!$B$5:$B$9,'Récap mensuel'!C216,MAT!$U$5:$U$9))</f>
        <v/>
      </c>
      <c r="I216" s="29"/>
      <c r="J216" s="29"/>
      <c r="K216" s="29"/>
      <c r="L216" s="29"/>
      <c r="M216" s="29"/>
      <c r="N216" s="29"/>
      <c r="O216" s="29"/>
      <c r="P216" s="29"/>
      <c r="Q216" s="163"/>
      <c r="R216" s="148"/>
      <c r="S216" s="29"/>
      <c r="T216" s="29"/>
      <c r="U216" s="149"/>
      <c r="V216" s="40"/>
      <c r="W216" s="29"/>
      <c r="X216" s="29"/>
      <c r="Y216" s="29"/>
      <c r="Z216" s="163"/>
      <c r="AA216" s="148"/>
      <c r="AB216" s="29"/>
      <c r="AC216" s="29"/>
      <c r="AD216" s="78"/>
    </row>
    <row r="217" spans="2:30" hidden="1" x14ac:dyDescent="0.3">
      <c r="B217" s="35" t="str">
        <f t="shared" si="6"/>
        <v>X</v>
      </c>
      <c r="C217" s="129"/>
      <c r="D217" s="39"/>
      <c r="E217" s="39"/>
      <c r="F217" s="39"/>
      <c r="G217" s="40"/>
      <c r="H217" s="30" t="str">
        <f t="array" ref="H217">IF(C217="","",SUMIF(MAT!$B$5:$B$9,'Récap mensuel'!C217,MAT!$U$5:$U$9))</f>
        <v/>
      </c>
      <c r="I217" s="29"/>
      <c r="J217" s="29"/>
      <c r="K217" s="29"/>
      <c r="L217" s="29"/>
      <c r="M217" s="29"/>
      <c r="N217" s="29"/>
      <c r="O217" s="29"/>
      <c r="P217" s="29"/>
      <c r="Q217" s="163"/>
      <c r="R217" s="148"/>
      <c r="S217" s="29"/>
      <c r="T217" s="29"/>
      <c r="U217" s="149"/>
      <c r="V217" s="40"/>
      <c r="W217" s="29"/>
      <c r="X217" s="29"/>
      <c r="Y217" s="29"/>
      <c r="Z217" s="163"/>
      <c r="AA217" s="148"/>
      <c r="AB217" s="29"/>
      <c r="AC217" s="29"/>
      <c r="AD217" s="78"/>
    </row>
    <row r="218" spans="2:30" hidden="1" x14ac:dyDescent="0.3">
      <c r="B218" s="35" t="str">
        <f t="shared" si="6"/>
        <v>X</v>
      </c>
      <c r="C218" s="129"/>
      <c r="D218" s="39"/>
      <c r="E218" s="39"/>
      <c r="F218" s="39"/>
      <c r="G218" s="40"/>
      <c r="H218" s="30" t="str">
        <f t="array" ref="H218">IF(C218="","",SUMIF(MAT!$B$5:$B$9,'Récap mensuel'!C218,MAT!$U$5:$U$9))</f>
        <v/>
      </c>
      <c r="I218" s="29"/>
      <c r="J218" s="29"/>
      <c r="K218" s="29"/>
      <c r="L218" s="29"/>
      <c r="M218" s="29"/>
      <c r="N218" s="29"/>
      <c r="O218" s="29"/>
      <c r="P218" s="29"/>
      <c r="Q218" s="163"/>
      <c r="R218" s="148"/>
      <c r="S218" s="29"/>
      <c r="T218" s="29"/>
      <c r="U218" s="149"/>
      <c r="V218" s="40"/>
      <c r="W218" s="29"/>
      <c r="X218" s="29"/>
      <c r="Y218" s="29"/>
      <c r="Z218" s="163"/>
      <c r="AA218" s="148"/>
      <c r="AB218" s="29"/>
      <c r="AC218" s="29"/>
      <c r="AD218" s="78"/>
    </row>
    <row r="219" spans="2:30" hidden="1" x14ac:dyDescent="0.3">
      <c r="B219" s="35" t="str">
        <f t="shared" si="6"/>
        <v>X</v>
      </c>
      <c r="C219" s="129"/>
      <c r="D219" s="39"/>
      <c r="E219" s="39"/>
      <c r="F219" s="39"/>
      <c r="G219" s="40"/>
      <c r="H219" s="30" t="str">
        <f t="array" ref="H219">IF(C219="","",SUMIF(MAT!$B$5:$B$9,'Récap mensuel'!C219,MAT!$U$5:$U$9))</f>
        <v/>
      </c>
      <c r="I219" s="29"/>
      <c r="J219" s="29"/>
      <c r="K219" s="29"/>
      <c r="L219" s="29"/>
      <c r="M219" s="29"/>
      <c r="N219" s="29"/>
      <c r="O219" s="29"/>
      <c r="P219" s="29"/>
      <c r="Q219" s="163"/>
      <c r="R219" s="148"/>
      <c r="S219" s="29"/>
      <c r="T219" s="29"/>
      <c r="U219" s="149"/>
      <c r="V219" s="40"/>
      <c r="W219" s="29"/>
      <c r="X219" s="29"/>
      <c r="Y219" s="29"/>
      <c r="Z219" s="163"/>
      <c r="AA219" s="148"/>
      <c r="AB219" s="29"/>
      <c r="AC219" s="29"/>
      <c r="AD219" s="78"/>
    </row>
    <row r="220" spans="2:30" hidden="1" x14ac:dyDescent="0.3">
      <c r="B220" s="35" t="str">
        <f t="shared" si="6"/>
        <v>X</v>
      </c>
      <c r="C220" s="129"/>
      <c r="D220" s="39"/>
      <c r="E220" s="39"/>
      <c r="F220" s="39"/>
      <c r="G220" s="40"/>
      <c r="H220" s="30" t="str">
        <f t="array" ref="H220">IF(C220="","",SUMIF(MAT!$B$5:$B$9,'Récap mensuel'!C220,MAT!$U$5:$U$9))</f>
        <v/>
      </c>
      <c r="I220" s="29"/>
      <c r="J220" s="29"/>
      <c r="K220" s="29"/>
      <c r="L220" s="29"/>
      <c r="M220" s="29"/>
      <c r="N220" s="29"/>
      <c r="O220" s="29"/>
      <c r="P220" s="29"/>
      <c r="Q220" s="163"/>
      <c r="R220" s="148"/>
      <c r="S220" s="29"/>
      <c r="T220" s="29"/>
      <c r="U220" s="149"/>
      <c r="V220" s="40"/>
      <c r="W220" s="29"/>
      <c r="X220" s="29"/>
      <c r="Y220" s="29"/>
      <c r="Z220" s="163"/>
      <c r="AA220" s="148"/>
      <c r="AB220" s="29"/>
      <c r="AC220" s="29"/>
      <c r="AD220" s="78"/>
    </row>
    <row r="221" spans="2:30" hidden="1" x14ac:dyDescent="0.3">
      <c r="B221" s="35" t="str">
        <f t="shared" si="6"/>
        <v>X</v>
      </c>
      <c r="C221" s="129"/>
      <c r="D221" s="39"/>
      <c r="E221" s="39"/>
      <c r="F221" s="39"/>
      <c r="G221" s="40"/>
      <c r="H221" s="30" t="str">
        <f t="array" ref="H221">IF(C221="","",SUMIF(MAT!$B$5:$B$9,'Récap mensuel'!C221,MAT!$U$5:$U$9))</f>
        <v/>
      </c>
      <c r="I221" s="29"/>
      <c r="J221" s="29"/>
      <c r="K221" s="29"/>
      <c r="L221" s="29"/>
      <c r="M221" s="29"/>
      <c r="N221" s="29"/>
      <c r="O221" s="29"/>
      <c r="P221" s="29"/>
      <c r="Q221" s="163"/>
      <c r="R221" s="148"/>
      <c r="S221" s="29"/>
      <c r="T221" s="29"/>
      <c r="U221" s="149"/>
      <c r="V221" s="40"/>
      <c r="W221" s="29"/>
      <c r="X221" s="29"/>
      <c r="Y221" s="29"/>
      <c r="Z221" s="163"/>
      <c r="AA221" s="148"/>
      <c r="AB221" s="29"/>
      <c r="AC221" s="29"/>
      <c r="AD221" s="78"/>
    </row>
    <row r="222" spans="2:30" hidden="1" x14ac:dyDescent="0.3">
      <c r="B222" s="35" t="str">
        <f t="shared" si="6"/>
        <v>X</v>
      </c>
      <c r="C222" s="129"/>
      <c r="D222" s="39"/>
      <c r="E222" s="39"/>
      <c r="F222" s="39"/>
      <c r="G222" s="40"/>
      <c r="H222" s="30" t="str">
        <f t="array" ref="H222">IF(C222="","",SUMIF(MAT!$B$5:$B$9,'Récap mensuel'!C222,MAT!$U$5:$U$9))</f>
        <v/>
      </c>
      <c r="I222" s="29"/>
      <c r="J222" s="29"/>
      <c r="K222" s="29"/>
      <c r="L222" s="29"/>
      <c r="M222" s="29"/>
      <c r="N222" s="29"/>
      <c r="O222" s="29"/>
      <c r="P222" s="29"/>
      <c r="Q222" s="163"/>
      <c r="R222" s="148"/>
      <c r="S222" s="29"/>
      <c r="T222" s="29"/>
      <c r="U222" s="149"/>
      <c r="V222" s="40"/>
      <c r="W222" s="29"/>
      <c r="X222" s="29"/>
      <c r="Y222" s="29"/>
      <c r="Z222" s="163"/>
      <c r="AA222" s="148"/>
      <c r="AB222" s="29"/>
      <c r="AC222" s="29"/>
      <c r="AD222" s="78"/>
    </row>
    <row r="223" spans="2:30" hidden="1" x14ac:dyDescent="0.3">
      <c r="B223" s="35" t="str">
        <f t="shared" si="6"/>
        <v>X</v>
      </c>
      <c r="C223" s="129"/>
      <c r="D223" s="39"/>
      <c r="E223" s="39"/>
      <c r="F223" s="39"/>
      <c r="G223" s="40"/>
      <c r="H223" s="30" t="str">
        <f t="array" ref="H223">IF(C223="","",SUMIF(MAT!$B$5:$B$9,'Récap mensuel'!C223,MAT!$U$5:$U$9))</f>
        <v/>
      </c>
      <c r="I223" s="29"/>
      <c r="J223" s="29"/>
      <c r="K223" s="29"/>
      <c r="L223" s="29"/>
      <c r="M223" s="29"/>
      <c r="N223" s="29"/>
      <c r="O223" s="29"/>
      <c r="P223" s="29"/>
      <c r="Q223" s="163"/>
      <c r="R223" s="148"/>
      <c r="S223" s="29"/>
      <c r="T223" s="29"/>
      <c r="U223" s="149"/>
      <c r="V223" s="40"/>
      <c r="W223" s="29"/>
      <c r="X223" s="29"/>
      <c r="Y223" s="29"/>
      <c r="Z223" s="163"/>
      <c r="AA223" s="148"/>
      <c r="AB223" s="29"/>
      <c r="AC223" s="29"/>
      <c r="AD223" s="78"/>
    </row>
    <row r="224" spans="2:30" hidden="1" x14ac:dyDescent="0.3">
      <c r="B224" s="35" t="str">
        <f t="shared" si="6"/>
        <v>X</v>
      </c>
      <c r="C224" s="129"/>
      <c r="D224" s="39"/>
      <c r="E224" s="39"/>
      <c r="F224" s="39"/>
      <c r="G224" s="40"/>
      <c r="H224" s="30" t="str">
        <f t="array" ref="H224">IF(C224="","",SUMIF(MAT!$B$5:$B$9,'Récap mensuel'!C224,MAT!$U$5:$U$9))</f>
        <v/>
      </c>
      <c r="I224" s="29"/>
      <c r="J224" s="29"/>
      <c r="K224" s="29"/>
      <c r="L224" s="29"/>
      <c r="M224" s="29"/>
      <c r="N224" s="29"/>
      <c r="O224" s="29"/>
      <c r="P224" s="29"/>
      <c r="Q224" s="163"/>
      <c r="R224" s="148"/>
      <c r="S224" s="29"/>
      <c r="T224" s="29"/>
      <c r="U224" s="149"/>
      <c r="V224" s="40"/>
      <c r="W224" s="29"/>
      <c r="X224" s="29"/>
      <c r="Y224" s="29"/>
      <c r="Z224" s="163"/>
      <c r="AA224" s="148"/>
      <c r="AB224" s="29"/>
      <c r="AC224" s="29"/>
      <c r="AD224" s="78"/>
    </row>
    <row r="225" spans="2:30" hidden="1" x14ac:dyDescent="0.3">
      <c r="B225" s="35" t="str">
        <f t="shared" si="6"/>
        <v>X</v>
      </c>
      <c r="C225" s="129"/>
      <c r="D225" s="39"/>
      <c r="E225" s="39"/>
      <c r="F225" s="39"/>
      <c r="G225" s="40"/>
      <c r="H225" s="30" t="str">
        <f t="array" ref="H225">IF(C225="","",SUMIF(MAT!$B$5:$B$9,'Récap mensuel'!C225,MAT!$U$5:$U$9))</f>
        <v/>
      </c>
      <c r="I225" s="29"/>
      <c r="J225" s="29"/>
      <c r="K225" s="29"/>
      <c r="L225" s="29"/>
      <c r="M225" s="29"/>
      <c r="N225" s="29"/>
      <c r="O225" s="29"/>
      <c r="P225" s="29"/>
      <c r="Q225" s="163"/>
      <c r="R225" s="148"/>
      <c r="S225" s="29"/>
      <c r="T225" s="29"/>
      <c r="U225" s="149"/>
      <c r="V225" s="40"/>
      <c r="W225" s="29"/>
      <c r="X225" s="29"/>
      <c r="Y225" s="29"/>
      <c r="Z225" s="163"/>
      <c r="AA225" s="148"/>
      <c r="AB225" s="29"/>
      <c r="AC225" s="29"/>
      <c r="AD225" s="78"/>
    </row>
    <row r="226" spans="2:30" hidden="1" x14ac:dyDescent="0.3">
      <c r="B226" s="35" t="str">
        <f t="shared" si="6"/>
        <v>X</v>
      </c>
      <c r="C226" s="129"/>
      <c r="D226" s="39"/>
      <c r="E226" s="39"/>
      <c r="F226" s="39"/>
      <c r="G226" s="40"/>
      <c r="H226" s="30" t="str">
        <f t="array" ref="H226">IF(C226="","",SUMIF(MAT!$B$5:$B$9,'Récap mensuel'!C226,MAT!$U$5:$U$9))</f>
        <v/>
      </c>
      <c r="I226" s="29"/>
      <c r="J226" s="29"/>
      <c r="K226" s="29"/>
      <c r="L226" s="29"/>
      <c r="M226" s="29"/>
      <c r="N226" s="29"/>
      <c r="O226" s="29"/>
      <c r="P226" s="29"/>
      <c r="Q226" s="163"/>
      <c r="R226" s="148"/>
      <c r="S226" s="29"/>
      <c r="T226" s="29"/>
      <c r="U226" s="149"/>
      <c r="V226" s="40"/>
      <c r="W226" s="29"/>
      <c r="X226" s="29"/>
      <c r="Y226" s="29"/>
      <c r="Z226" s="163"/>
      <c r="AA226" s="148"/>
      <c r="AB226" s="29"/>
      <c r="AC226" s="29"/>
      <c r="AD226" s="78"/>
    </row>
    <row r="227" spans="2:30" hidden="1" x14ac:dyDescent="0.3">
      <c r="B227" s="35" t="str">
        <f t="shared" si="6"/>
        <v>X</v>
      </c>
      <c r="C227" s="129"/>
      <c r="D227" s="39"/>
      <c r="E227" s="39"/>
      <c r="F227" s="39"/>
      <c r="G227" s="40"/>
      <c r="H227" s="30" t="str">
        <f t="array" ref="H227">IF(C227="","",SUMIF(MAT!$B$5:$B$9,'Récap mensuel'!C227,MAT!$U$5:$U$9))</f>
        <v/>
      </c>
      <c r="I227" s="29"/>
      <c r="J227" s="29"/>
      <c r="K227" s="29"/>
      <c r="L227" s="29"/>
      <c r="M227" s="29"/>
      <c r="N227" s="29"/>
      <c r="O227" s="29"/>
      <c r="P227" s="29"/>
      <c r="Q227" s="163"/>
      <c r="R227" s="148"/>
      <c r="S227" s="29"/>
      <c r="T227" s="29"/>
      <c r="U227" s="149"/>
      <c r="V227" s="40"/>
      <c r="W227" s="29"/>
      <c r="X227" s="29"/>
      <c r="Y227" s="29"/>
      <c r="Z227" s="163"/>
      <c r="AA227" s="148"/>
      <c r="AB227" s="29"/>
      <c r="AC227" s="29"/>
      <c r="AD227" s="78"/>
    </row>
    <row r="228" spans="2:30" hidden="1" x14ac:dyDescent="0.3">
      <c r="B228" s="35" t="str">
        <f t="shared" ref="B228:B291" si="7">IF(C228="","X","")</f>
        <v>X</v>
      </c>
      <c r="C228" s="129"/>
      <c r="D228" s="39"/>
      <c r="E228" s="39"/>
      <c r="F228" s="39"/>
      <c r="G228" s="40"/>
      <c r="H228" s="30" t="str">
        <f t="array" ref="H228">IF(C228="","",SUMIF(MAT!$B$5:$B$9,'Récap mensuel'!C228,MAT!$U$5:$U$9))</f>
        <v/>
      </c>
      <c r="I228" s="29"/>
      <c r="J228" s="29"/>
      <c r="K228" s="29"/>
      <c r="L228" s="29"/>
      <c r="M228" s="29"/>
      <c r="N228" s="29"/>
      <c r="O228" s="29"/>
      <c r="P228" s="29"/>
      <c r="Q228" s="163"/>
      <c r="R228" s="148"/>
      <c r="S228" s="29"/>
      <c r="T228" s="29"/>
      <c r="U228" s="149"/>
      <c r="V228" s="40"/>
      <c r="W228" s="29"/>
      <c r="X228" s="29"/>
      <c r="Y228" s="29"/>
      <c r="Z228" s="163"/>
      <c r="AA228" s="148"/>
      <c r="AB228" s="29"/>
      <c r="AC228" s="29"/>
      <c r="AD228" s="78"/>
    </row>
    <row r="229" spans="2:30" hidden="1" x14ac:dyDescent="0.3">
      <c r="B229" s="35" t="str">
        <f t="shared" si="7"/>
        <v>X</v>
      </c>
      <c r="C229" s="129"/>
      <c r="D229" s="39"/>
      <c r="E229" s="39"/>
      <c r="F229" s="39"/>
      <c r="G229" s="40"/>
      <c r="H229" s="30" t="str">
        <f t="array" ref="H229">IF(C229="","",SUMIF(MAT!$B$5:$B$9,'Récap mensuel'!C229,MAT!$U$5:$U$9))</f>
        <v/>
      </c>
      <c r="I229" s="29"/>
      <c r="J229" s="29"/>
      <c r="K229" s="29"/>
      <c r="L229" s="29"/>
      <c r="M229" s="29"/>
      <c r="N229" s="29"/>
      <c r="O229" s="29"/>
      <c r="P229" s="29"/>
      <c r="Q229" s="163"/>
      <c r="R229" s="148"/>
      <c r="S229" s="29"/>
      <c r="T229" s="29"/>
      <c r="U229" s="149"/>
      <c r="V229" s="40"/>
      <c r="W229" s="29"/>
      <c r="X229" s="29"/>
      <c r="Y229" s="29"/>
      <c r="Z229" s="163"/>
      <c r="AA229" s="148"/>
      <c r="AB229" s="29"/>
      <c r="AC229" s="29"/>
      <c r="AD229" s="78"/>
    </row>
    <row r="230" spans="2:30" hidden="1" x14ac:dyDescent="0.3">
      <c r="B230" s="35" t="str">
        <f t="shared" si="7"/>
        <v>X</v>
      </c>
      <c r="C230" s="129"/>
      <c r="D230" s="39"/>
      <c r="E230" s="39"/>
      <c r="F230" s="39"/>
      <c r="G230" s="40"/>
      <c r="H230" s="30" t="str">
        <f t="array" ref="H230">IF(C230="","",SUMIF(MAT!$B$5:$B$9,'Récap mensuel'!C230,MAT!$U$5:$U$9))</f>
        <v/>
      </c>
      <c r="I230" s="29"/>
      <c r="J230" s="29"/>
      <c r="K230" s="29"/>
      <c r="L230" s="29"/>
      <c r="M230" s="29"/>
      <c r="N230" s="29"/>
      <c r="O230" s="29"/>
      <c r="P230" s="29"/>
      <c r="Q230" s="163"/>
      <c r="R230" s="148"/>
      <c r="S230" s="29"/>
      <c r="T230" s="29"/>
      <c r="U230" s="149"/>
      <c r="V230" s="40"/>
      <c r="W230" s="29"/>
      <c r="X230" s="29"/>
      <c r="Y230" s="29"/>
      <c r="Z230" s="163"/>
      <c r="AA230" s="148"/>
      <c r="AB230" s="29"/>
      <c r="AC230" s="29"/>
      <c r="AD230" s="78"/>
    </row>
    <row r="231" spans="2:30" hidden="1" x14ac:dyDescent="0.3">
      <c r="B231" s="35" t="str">
        <f t="shared" si="7"/>
        <v>X</v>
      </c>
      <c r="C231" s="129"/>
      <c r="D231" s="39"/>
      <c r="E231" s="39"/>
      <c r="F231" s="39"/>
      <c r="G231" s="40"/>
      <c r="H231" s="30" t="str">
        <f t="array" ref="H231">IF(C231="","",SUMIF(MAT!$B$5:$B$9,'Récap mensuel'!C231,MAT!$U$5:$U$9))</f>
        <v/>
      </c>
      <c r="I231" s="29"/>
      <c r="J231" s="29"/>
      <c r="K231" s="29"/>
      <c r="L231" s="29"/>
      <c r="M231" s="29"/>
      <c r="N231" s="29"/>
      <c r="O231" s="29"/>
      <c r="P231" s="29"/>
      <c r="Q231" s="163"/>
      <c r="R231" s="148"/>
      <c r="S231" s="29"/>
      <c r="T231" s="29"/>
      <c r="U231" s="149"/>
      <c r="V231" s="40"/>
      <c r="W231" s="29"/>
      <c r="X231" s="29"/>
      <c r="Y231" s="29"/>
      <c r="Z231" s="163"/>
      <c r="AA231" s="148"/>
      <c r="AB231" s="29"/>
      <c r="AC231" s="29"/>
      <c r="AD231" s="78"/>
    </row>
    <row r="232" spans="2:30" hidden="1" x14ac:dyDescent="0.3">
      <c r="B232" s="35" t="str">
        <f t="shared" si="7"/>
        <v>X</v>
      </c>
      <c r="C232" s="129"/>
      <c r="D232" s="39"/>
      <c r="E232" s="39"/>
      <c r="F232" s="39"/>
      <c r="G232" s="40"/>
      <c r="H232" s="30" t="str">
        <f t="array" ref="H232">IF(C232="","",SUMIF(MAT!$B$5:$B$9,'Récap mensuel'!C232,MAT!$U$5:$U$9))</f>
        <v/>
      </c>
      <c r="I232" s="29"/>
      <c r="J232" s="29"/>
      <c r="K232" s="29"/>
      <c r="L232" s="29"/>
      <c r="M232" s="29"/>
      <c r="N232" s="29"/>
      <c r="O232" s="29"/>
      <c r="P232" s="29"/>
      <c r="Q232" s="163"/>
      <c r="R232" s="148"/>
      <c r="S232" s="29"/>
      <c r="T232" s="29"/>
      <c r="U232" s="149"/>
      <c r="V232" s="40"/>
      <c r="W232" s="29"/>
      <c r="X232" s="29"/>
      <c r="Y232" s="29"/>
      <c r="Z232" s="163"/>
      <c r="AA232" s="148"/>
      <c r="AB232" s="29"/>
      <c r="AC232" s="29"/>
      <c r="AD232" s="78"/>
    </row>
    <row r="233" spans="2:30" hidden="1" x14ac:dyDescent="0.3">
      <c r="B233" s="35" t="str">
        <f t="shared" si="7"/>
        <v>X</v>
      </c>
      <c r="C233" s="129"/>
      <c r="D233" s="39"/>
      <c r="E233" s="39"/>
      <c r="F233" s="39"/>
      <c r="G233" s="40"/>
      <c r="H233" s="30" t="str">
        <f t="array" ref="H233">IF(C233="","",SUMIF(MAT!$B$5:$B$9,'Récap mensuel'!C233,MAT!$U$5:$U$9))</f>
        <v/>
      </c>
      <c r="I233" s="29"/>
      <c r="J233" s="29"/>
      <c r="K233" s="29"/>
      <c r="L233" s="29"/>
      <c r="M233" s="29"/>
      <c r="N233" s="29"/>
      <c r="O233" s="29"/>
      <c r="P233" s="29"/>
      <c r="Q233" s="163"/>
      <c r="R233" s="148"/>
      <c r="S233" s="29"/>
      <c r="T233" s="29"/>
      <c r="U233" s="149"/>
      <c r="V233" s="40"/>
      <c r="W233" s="29"/>
      <c r="X233" s="29"/>
      <c r="Y233" s="29"/>
      <c r="Z233" s="163"/>
      <c r="AA233" s="148"/>
      <c r="AB233" s="29"/>
      <c r="AC233" s="29"/>
      <c r="AD233" s="78"/>
    </row>
    <row r="234" spans="2:30" hidden="1" x14ac:dyDescent="0.3">
      <c r="B234" s="35" t="str">
        <f t="shared" si="7"/>
        <v>X</v>
      </c>
      <c r="C234" s="129"/>
      <c r="D234" s="39"/>
      <c r="E234" s="39"/>
      <c r="F234" s="39"/>
      <c r="G234" s="40"/>
      <c r="H234" s="30" t="str">
        <f t="array" ref="H234">IF(C234="","",SUMIF(MAT!$B$5:$B$9,'Récap mensuel'!C234,MAT!$U$5:$U$9))</f>
        <v/>
      </c>
      <c r="I234" s="29"/>
      <c r="J234" s="29"/>
      <c r="K234" s="29"/>
      <c r="L234" s="29"/>
      <c r="M234" s="29"/>
      <c r="N234" s="29"/>
      <c r="O234" s="29"/>
      <c r="P234" s="29"/>
      <c r="Q234" s="163"/>
      <c r="R234" s="148"/>
      <c r="S234" s="29"/>
      <c r="T234" s="29"/>
      <c r="U234" s="149"/>
      <c r="V234" s="40"/>
      <c r="W234" s="29"/>
      <c r="X234" s="29"/>
      <c r="Y234" s="29"/>
      <c r="Z234" s="163"/>
      <c r="AA234" s="148"/>
      <c r="AB234" s="29"/>
      <c r="AC234" s="29"/>
      <c r="AD234" s="78"/>
    </row>
    <row r="235" spans="2:30" hidden="1" x14ac:dyDescent="0.3">
      <c r="B235" s="35" t="str">
        <f t="shared" si="7"/>
        <v>X</v>
      </c>
      <c r="C235" s="129"/>
      <c r="D235" s="39"/>
      <c r="E235" s="39"/>
      <c r="F235" s="39"/>
      <c r="G235" s="40"/>
      <c r="H235" s="30" t="str">
        <f t="array" ref="H235">IF(C235="","",SUMIF(MAT!$B$5:$B$9,'Récap mensuel'!C235,MAT!$U$5:$U$9))</f>
        <v/>
      </c>
      <c r="I235" s="29"/>
      <c r="J235" s="29"/>
      <c r="K235" s="29"/>
      <c r="L235" s="29"/>
      <c r="M235" s="29"/>
      <c r="N235" s="29"/>
      <c r="O235" s="29"/>
      <c r="P235" s="29"/>
      <c r="Q235" s="163"/>
      <c r="R235" s="148"/>
      <c r="S235" s="29"/>
      <c r="T235" s="29"/>
      <c r="U235" s="149"/>
      <c r="V235" s="40"/>
      <c r="W235" s="29"/>
      <c r="X235" s="29"/>
      <c r="Y235" s="29"/>
      <c r="Z235" s="163"/>
      <c r="AA235" s="148"/>
      <c r="AB235" s="29"/>
      <c r="AC235" s="29"/>
      <c r="AD235" s="78"/>
    </row>
    <row r="236" spans="2:30" hidden="1" x14ac:dyDescent="0.3">
      <c r="B236" s="35" t="str">
        <f t="shared" si="7"/>
        <v>X</v>
      </c>
      <c r="C236" s="129"/>
      <c r="D236" s="39"/>
      <c r="E236" s="39"/>
      <c r="F236" s="39"/>
      <c r="G236" s="40"/>
      <c r="H236" s="30" t="str">
        <f t="array" ref="H236">IF(C236="","",SUMIF(MAT!$B$5:$B$9,'Récap mensuel'!C236,MAT!$U$5:$U$9))</f>
        <v/>
      </c>
      <c r="I236" s="29"/>
      <c r="J236" s="29"/>
      <c r="K236" s="29"/>
      <c r="L236" s="29"/>
      <c r="M236" s="29"/>
      <c r="N236" s="29"/>
      <c r="O236" s="29"/>
      <c r="P236" s="29"/>
      <c r="Q236" s="163"/>
      <c r="R236" s="148"/>
      <c r="S236" s="29"/>
      <c r="T236" s="29"/>
      <c r="U236" s="149"/>
      <c r="V236" s="40"/>
      <c r="W236" s="29"/>
      <c r="X236" s="29"/>
      <c r="Y236" s="29"/>
      <c r="Z236" s="163"/>
      <c r="AA236" s="148"/>
      <c r="AB236" s="29"/>
      <c r="AC236" s="29"/>
      <c r="AD236" s="78"/>
    </row>
    <row r="237" spans="2:30" hidden="1" x14ac:dyDescent="0.3">
      <c r="B237" s="35" t="str">
        <f t="shared" si="7"/>
        <v>X</v>
      </c>
      <c r="C237" s="129"/>
      <c r="D237" s="39"/>
      <c r="E237" s="39"/>
      <c r="F237" s="39"/>
      <c r="G237" s="40"/>
      <c r="H237" s="30" t="str">
        <f t="array" ref="H237">IF(C237="","",SUMIF(MAT!$B$5:$B$9,'Récap mensuel'!C237,MAT!$U$5:$U$9))</f>
        <v/>
      </c>
      <c r="I237" s="29"/>
      <c r="J237" s="29"/>
      <c r="K237" s="29"/>
      <c r="L237" s="29"/>
      <c r="M237" s="29"/>
      <c r="N237" s="29"/>
      <c r="O237" s="29"/>
      <c r="P237" s="29"/>
      <c r="Q237" s="163"/>
      <c r="R237" s="148"/>
      <c r="S237" s="29"/>
      <c r="T237" s="29"/>
      <c r="U237" s="149"/>
      <c r="V237" s="40"/>
      <c r="W237" s="29"/>
      <c r="X237" s="29"/>
      <c r="Y237" s="29"/>
      <c r="Z237" s="163"/>
      <c r="AA237" s="148"/>
      <c r="AB237" s="29"/>
      <c r="AC237" s="29"/>
      <c r="AD237" s="78"/>
    </row>
    <row r="238" spans="2:30" hidden="1" x14ac:dyDescent="0.3">
      <c r="B238" s="35" t="str">
        <f t="shared" si="7"/>
        <v>X</v>
      </c>
      <c r="C238" s="129"/>
      <c r="D238" s="39"/>
      <c r="E238" s="39"/>
      <c r="F238" s="39"/>
      <c r="G238" s="40"/>
      <c r="H238" s="30" t="str">
        <f t="array" ref="H238">IF(C238="","",SUMIF(MAT!$B$5:$B$9,'Récap mensuel'!C238,MAT!$U$5:$U$9))</f>
        <v/>
      </c>
      <c r="I238" s="29"/>
      <c r="J238" s="29"/>
      <c r="K238" s="29"/>
      <c r="L238" s="29"/>
      <c r="M238" s="29"/>
      <c r="N238" s="29"/>
      <c r="O238" s="29"/>
      <c r="P238" s="29"/>
      <c r="Q238" s="163"/>
      <c r="R238" s="148"/>
      <c r="S238" s="29"/>
      <c r="T238" s="29"/>
      <c r="U238" s="149"/>
      <c r="V238" s="40"/>
      <c r="W238" s="29"/>
      <c r="X238" s="29"/>
      <c r="Y238" s="29"/>
      <c r="Z238" s="163"/>
      <c r="AA238" s="148"/>
      <c r="AB238" s="29"/>
      <c r="AC238" s="29"/>
      <c r="AD238" s="78"/>
    </row>
    <row r="239" spans="2:30" hidden="1" x14ac:dyDescent="0.3">
      <c r="B239" s="35" t="str">
        <f t="shared" si="7"/>
        <v>X</v>
      </c>
      <c r="C239" s="129"/>
      <c r="D239" s="39"/>
      <c r="E239" s="39"/>
      <c r="F239" s="39"/>
      <c r="G239" s="40"/>
      <c r="H239" s="30" t="str">
        <f t="array" ref="H239">IF(C239="","",SUMIF(MAT!$B$5:$B$9,'Récap mensuel'!C239,MAT!$U$5:$U$9))</f>
        <v/>
      </c>
      <c r="I239" s="29"/>
      <c r="J239" s="29"/>
      <c r="K239" s="29"/>
      <c r="L239" s="29"/>
      <c r="M239" s="29"/>
      <c r="N239" s="29"/>
      <c r="O239" s="29"/>
      <c r="P239" s="29"/>
      <c r="Q239" s="163"/>
      <c r="R239" s="148"/>
      <c r="S239" s="29"/>
      <c r="T239" s="29"/>
      <c r="U239" s="149"/>
      <c r="V239" s="40"/>
      <c r="W239" s="29"/>
      <c r="X239" s="29"/>
      <c r="Y239" s="29"/>
      <c r="Z239" s="163"/>
      <c r="AA239" s="148"/>
      <c r="AB239" s="29"/>
      <c r="AC239" s="29"/>
      <c r="AD239" s="78"/>
    </row>
    <row r="240" spans="2:30" hidden="1" x14ac:dyDescent="0.3">
      <c r="B240" s="35" t="str">
        <f t="shared" si="7"/>
        <v>X</v>
      </c>
      <c r="C240" s="129"/>
      <c r="D240" s="39"/>
      <c r="E240" s="39"/>
      <c r="F240" s="39"/>
      <c r="G240" s="40"/>
      <c r="H240" s="30" t="str">
        <f t="array" ref="H240">IF(C240="","",SUMIF(MAT!$B$5:$B$9,'Récap mensuel'!C240,MAT!$U$5:$U$9))</f>
        <v/>
      </c>
      <c r="I240" s="29"/>
      <c r="J240" s="29"/>
      <c r="K240" s="29"/>
      <c r="L240" s="29"/>
      <c r="M240" s="29"/>
      <c r="N240" s="29"/>
      <c r="O240" s="29"/>
      <c r="P240" s="29"/>
      <c r="Q240" s="163"/>
      <c r="R240" s="148"/>
      <c r="S240" s="29"/>
      <c r="T240" s="29"/>
      <c r="U240" s="149"/>
      <c r="V240" s="40"/>
      <c r="W240" s="29"/>
      <c r="X240" s="29"/>
      <c r="Y240" s="29"/>
      <c r="Z240" s="163"/>
      <c r="AA240" s="148"/>
      <c r="AB240" s="29"/>
      <c r="AC240" s="29"/>
      <c r="AD240" s="78"/>
    </row>
    <row r="241" spans="2:30" hidden="1" x14ac:dyDescent="0.3">
      <c r="B241" s="35" t="str">
        <f t="shared" si="7"/>
        <v>X</v>
      </c>
      <c r="C241" s="129"/>
      <c r="D241" s="39"/>
      <c r="E241" s="39"/>
      <c r="F241" s="39"/>
      <c r="G241" s="40"/>
      <c r="H241" s="30" t="str">
        <f t="array" ref="H241">IF(C241="","",SUMIF(MAT!$B$5:$B$9,'Récap mensuel'!C241,MAT!$U$5:$U$9))</f>
        <v/>
      </c>
      <c r="I241" s="29"/>
      <c r="J241" s="29"/>
      <c r="K241" s="29"/>
      <c r="L241" s="29"/>
      <c r="M241" s="29"/>
      <c r="N241" s="29"/>
      <c r="O241" s="29"/>
      <c r="P241" s="29"/>
      <c r="Q241" s="163"/>
      <c r="R241" s="148"/>
      <c r="S241" s="29"/>
      <c r="T241" s="29"/>
      <c r="U241" s="149"/>
      <c r="V241" s="40"/>
      <c r="W241" s="29"/>
      <c r="X241" s="29"/>
      <c r="Y241" s="29"/>
      <c r="Z241" s="163"/>
      <c r="AA241" s="148"/>
      <c r="AB241" s="29"/>
      <c r="AC241" s="29"/>
      <c r="AD241" s="78"/>
    </row>
    <row r="242" spans="2:30" hidden="1" x14ac:dyDescent="0.3">
      <c r="B242" s="35" t="str">
        <f t="shared" si="7"/>
        <v>X</v>
      </c>
      <c r="C242" s="129"/>
      <c r="D242" s="39"/>
      <c r="E242" s="39"/>
      <c r="F242" s="39"/>
      <c r="G242" s="40"/>
      <c r="H242" s="30" t="str">
        <f t="array" ref="H242">IF(C242="","",SUMIF(MAT!$B$5:$B$9,'Récap mensuel'!C242,MAT!$U$5:$U$9))</f>
        <v/>
      </c>
      <c r="I242" s="29"/>
      <c r="J242" s="29"/>
      <c r="K242" s="29"/>
      <c r="L242" s="29"/>
      <c r="M242" s="29"/>
      <c r="N242" s="29"/>
      <c r="O242" s="29"/>
      <c r="P242" s="29"/>
      <c r="Q242" s="163"/>
      <c r="R242" s="148"/>
      <c r="S242" s="29"/>
      <c r="T242" s="29"/>
      <c r="U242" s="149"/>
      <c r="V242" s="40"/>
      <c r="W242" s="29"/>
      <c r="X242" s="29"/>
      <c r="Y242" s="29"/>
      <c r="Z242" s="163"/>
      <c r="AA242" s="148"/>
      <c r="AB242" s="29"/>
      <c r="AC242" s="29"/>
      <c r="AD242" s="78"/>
    </row>
    <row r="243" spans="2:30" hidden="1" x14ac:dyDescent="0.3">
      <c r="B243" s="35" t="str">
        <f t="shared" si="7"/>
        <v>X</v>
      </c>
      <c r="C243" s="129"/>
      <c r="D243" s="39"/>
      <c r="E243" s="39"/>
      <c r="F243" s="39"/>
      <c r="G243" s="40"/>
      <c r="H243" s="30" t="str">
        <f t="array" ref="H243">IF(C243="","",SUMIF(MAT!$B$5:$B$9,'Récap mensuel'!C243,MAT!$U$5:$U$9))</f>
        <v/>
      </c>
      <c r="I243" s="29"/>
      <c r="J243" s="29"/>
      <c r="K243" s="29"/>
      <c r="L243" s="29"/>
      <c r="M243" s="29"/>
      <c r="N243" s="29"/>
      <c r="O243" s="29"/>
      <c r="P243" s="29"/>
      <c r="Q243" s="163"/>
      <c r="R243" s="148"/>
      <c r="S243" s="29"/>
      <c r="T243" s="29"/>
      <c r="U243" s="149"/>
      <c r="V243" s="40"/>
      <c r="W243" s="29"/>
      <c r="X243" s="29"/>
      <c r="Y243" s="29"/>
      <c r="Z243" s="163"/>
      <c r="AA243" s="148"/>
      <c r="AB243" s="29"/>
      <c r="AC243" s="29"/>
      <c r="AD243" s="78"/>
    </row>
    <row r="244" spans="2:30" hidden="1" x14ac:dyDescent="0.3">
      <c r="B244" s="35" t="str">
        <f t="shared" si="7"/>
        <v>X</v>
      </c>
      <c r="C244" s="129"/>
      <c r="D244" s="39"/>
      <c r="E244" s="39"/>
      <c r="F244" s="39"/>
      <c r="G244" s="40"/>
      <c r="H244" s="30" t="str">
        <f t="array" ref="H244">IF(C244="","",SUMIF(MAT!$B$5:$B$9,'Récap mensuel'!C244,MAT!$U$5:$U$9))</f>
        <v/>
      </c>
      <c r="I244" s="29"/>
      <c r="J244" s="29"/>
      <c r="K244" s="29"/>
      <c r="L244" s="29"/>
      <c r="M244" s="29"/>
      <c r="N244" s="29"/>
      <c r="O244" s="29"/>
      <c r="P244" s="29"/>
      <c r="Q244" s="163"/>
      <c r="R244" s="148"/>
      <c r="S244" s="29"/>
      <c r="T244" s="29"/>
      <c r="U244" s="149"/>
      <c r="V244" s="40"/>
      <c r="W244" s="29"/>
      <c r="X244" s="29"/>
      <c r="Y244" s="29"/>
      <c r="Z244" s="163"/>
      <c r="AA244" s="148"/>
      <c r="AB244" s="29"/>
      <c r="AC244" s="29"/>
      <c r="AD244" s="78"/>
    </row>
    <row r="245" spans="2:30" hidden="1" x14ac:dyDescent="0.3">
      <c r="B245" s="35" t="str">
        <f t="shared" si="7"/>
        <v>X</v>
      </c>
      <c r="C245" s="129"/>
      <c r="D245" s="39"/>
      <c r="E245" s="39"/>
      <c r="F245" s="39"/>
      <c r="G245" s="40"/>
      <c r="H245" s="30" t="str">
        <f t="array" ref="H245">IF(C245="","",SUMIF(MAT!$B$5:$B$9,'Récap mensuel'!C245,MAT!$U$5:$U$9))</f>
        <v/>
      </c>
      <c r="I245" s="29"/>
      <c r="J245" s="29"/>
      <c r="K245" s="29"/>
      <c r="L245" s="29"/>
      <c r="M245" s="29"/>
      <c r="N245" s="29"/>
      <c r="O245" s="29"/>
      <c r="P245" s="29"/>
      <c r="Q245" s="163"/>
      <c r="R245" s="148"/>
      <c r="S245" s="29"/>
      <c r="T245" s="29"/>
      <c r="U245" s="149"/>
      <c r="V245" s="40"/>
      <c r="W245" s="29"/>
      <c r="X245" s="29"/>
      <c r="Y245" s="29"/>
      <c r="Z245" s="163"/>
      <c r="AA245" s="148"/>
      <c r="AB245" s="29"/>
      <c r="AC245" s="29"/>
      <c r="AD245" s="78"/>
    </row>
    <row r="246" spans="2:30" hidden="1" x14ac:dyDescent="0.3">
      <c r="B246" s="35" t="str">
        <f t="shared" si="7"/>
        <v>X</v>
      </c>
      <c r="C246" s="129"/>
      <c r="D246" s="39"/>
      <c r="E246" s="39"/>
      <c r="F246" s="39"/>
      <c r="G246" s="40"/>
      <c r="H246" s="30" t="str">
        <f t="array" ref="H246">IF(C246="","",SUMIF(MAT!$B$5:$B$9,'Récap mensuel'!C246,MAT!$U$5:$U$9))</f>
        <v/>
      </c>
      <c r="I246" s="29"/>
      <c r="J246" s="29"/>
      <c r="K246" s="29"/>
      <c r="L246" s="29"/>
      <c r="M246" s="29"/>
      <c r="N246" s="29"/>
      <c r="O246" s="29"/>
      <c r="P246" s="29"/>
      <c r="Q246" s="163"/>
      <c r="R246" s="148"/>
      <c r="S246" s="29"/>
      <c r="T246" s="29"/>
      <c r="U246" s="149"/>
      <c r="V246" s="40"/>
      <c r="W246" s="29"/>
      <c r="X246" s="29"/>
      <c r="Y246" s="29"/>
      <c r="Z246" s="163"/>
      <c r="AA246" s="148"/>
      <c r="AB246" s="29"/>
      <c r="AC246" s="29"/>
      <c r="AD246" s="78"/>
    </row>
    <row r="247" spans="2:30" hidden="1" x14ac:dyDescent="0.3">
      <c r="B247" s="35" t="str">
        <f t="shared" si="7"/>
        <v>X</v>
      </c>
      <c r="C247" s="129"/>
      <c r="D247" s="39"/>
      <c r="E247" s="39"/>
      <c r="F247" s="39"/>
      <c r="G247" s="40"/>
      <c r="H247" s="30" t="str">
        <f t="array" ref="H247">IF(C247="","",SUMIF(MAT!$B$5:$B$9,'Récap mensuel'!C247,MAT!$U$5:$U$9))</f>
        <v/>
      </c>
      <c r="I247" s="29"/>
      <c r="J247" s="29"/>
      <c r="K247" s="29"/>
      <c r="L247" s="29"/>
      <c r="M247" s="29"/>
      <c r="N247" s="29"/>
      <c r="O247" s="29"/>
      <c r="P247" s="29"/>
      <c r="Q247" s="163"/>
      <c r="R247" s="148"/>
      <c r="S247" s="29"/>
      <c r="T247" s="29"/>
      <c r="U247" s="149"/>
      <c r="V247" s="40"/>
      <c r="W247" s="29"/>
      <c r="X247" s="29"/>
      <c r="Y247" s="29"/>
      <c r="Z247" s="163"/>
      <c r="AA247" s="148"/>
      <c r="AB247" s="29"/>
      <c r="AC247" s="29"/>
      <c r="AD247" s="78"/>
    </row>
    <row r="248" spans="2:30" hidden="1" x14ac:dyDescent="0.3">
      <c r="B248" s="35" t="str">
        <f t="shared" si="7"/>
        <v>X</v>
      </c>
      <c r="C248" s="129"/>
      <c r="D248" s="39"/>
      <c r="E248" s="39"/>
      <c r="F248" s="39"/>
      <c r="G248" s="40"/>
      <c r="H248" s="30" t="str">
        <f t="array" ref="H248">IF(C248="","",SUMIF(MAT!$B$5:$B$9,'Récap mensuel'!C248,MAT!$U$5:$U$9))</f>
        <v/>
      </c>
      <c r="I248" s="29"/>
      <c r="J248" s="29"/>
      <c r="K248" s="29"/>
      <c r="L248" s="29"/>
      <c r="M248" s="29"/>
      <c r="N248" s="29"/>
      <c r="O248" s="29"/>
      <c r="P248" s="29"/>
      <c r="Q248" s="163"/>
      <c r="R248" s="148"/>
      <c r="S248" s="29"/>
      <c r="T248" s="29"/>
      <c r="U248" s="149"/>
      <c r="V248" s="40"/>
      <c r="W248" s="29"/>
      <c r="X248" s="29"/>
      <c r="Y248" s="29"/>
      <c r="Z248" s="163"/>
      <c r="AA248" s="148"/>
      <c r="AB248" s="29"/>
      <c r="AC248" s="29"/>
      <c r="AD248" s="78"/>
    </row>
    <row r="249" spans="2:30" hidden="1" x14ac:dyDescent="0.3">
      <c r="B249" s="35" t="str">
        <f t="shared" si="7"/>
        <v>X</v>
      </c>
      <c r="C249" s="129"/>
      <c r="D249" s="39"/>
      <c r="E249" s="39"/>
      <c r="F249" s="39"/>
      <c r="G249" s="40"/>
      <c r="H249" s="30" t="str">
        <f t="array" ref="H249">IF(C249="","",SUMIF(MAT!$B$5:$B$9,'Récap mensuel'!C249,MAT!$U$5:$U$9))</f>
        <v/>
      </c>
      <c r="I249" s="29"/>
      <c r="J249" s="29"/>
      <c r="K249" s="29"/>
      <c r="L249" s="29"/>
      <c r="M249" s="29"/>
      <c r="N249" s="29"/>
      <c r="O249" s="29"/>
      <c r="P249" s="29"/>
      <c r="Q249" s="163"/>
      <c r="R249" s="148"/>
      <c r="S249" s="29"/>
      <c r="T249" s="29"/>
      <c r="U249" s="149"/>
      <c r="V249" s="40"/>
      <c r="W249" s="29"/>
      <c r="X249" s="29"/>
      <c r="Y249" s="29"/>
      <c r="Z249" s="163"/>
      <c r="AA249" s="148"/>
      <c r="AB249" s="29"/>
      <c r="AC249" s="29"/>
      <c r="AD249" s="78"/>
    </row>
    <row r="250" spans="2:30" hidden="1" x14ac:dyDescent="0.3">
      <c r="B250" s="35" t="str">
        <f t="shared" si="7"/>
        <v>X</v>
      </c>
      <c r="C250" s="129"/>
      <c r="D250" s="39"/>
      <c r="E250" s="39"/>
      <c r="F250" s="39"/>
      <c r="G250" s="40"/>
      <c r="H250" s="30" t="str">
        <f t="array" ref="H250">IF(C250="","",SUMIF(MAT!$B$5:$B$9,'Récap mensuel'!C250,MAT!$U$5:$U$9))</f>
        <v/>
      </c>
      <c r="I250" s="29"/>
      <c r="J250" s="29"/>
      <c r="K250" s="29"/>
      <c r="L250" s="29"/>
      <c r="M250" s="29"/>
      <c r="N250" s="29"/>
      <c r="O250" s="29"/>
      <c r="P250" s="29"/>
      <c r="Q250" s="163"/>
      <c r="R250" s="148"/>
      <c r="S250" s="29"/>
      <c r="T250" s="29"/>
      <c r="U250" s="149"/>
      <c r="V250" s="40"/>
      <c r="W250" s="29"/>
      <c r="X250" s="29"/>
      <c r="Y250" s="29"/>
      <c r="Z250" s="163"/>
      <c r="AA250" s="148"/>
      <c r="AB250" s="29"/>
      <c r="AC250" s="29"/>
      <c r="AD250" s="78"/>
    </row>
    <row r="251" spans="2:30" hidden="1" x14ac:dyDescent="0.3">
      <c r="B251" s="35" t="str">
        <f t="shared" si="7"/>
        <v>X</v>
      </c>
      <c r="C251" s="129"/>
      <c r="D251" s="39"/>
      <c r="E251" s="39"/>
      <c r="F251" s="39"/>
      <c r="G251" s="40"/>
      <c r="H251" s="30" t="str">
        <f t="array" ref="H251">IF(C251="","",SUMIF(MAT!$B$5:$B$9,'Récap mensuel'!C251,MAT!$U$5:$U$9))</f>
        <v/>
      </c>
      <c r="I251" s="29"/>
      <c r="J251" s="29"/>
      <c r="K251" s="29"/>
      <c r="L251" s="29"/>
      <c r="M251" s="29"/>
      <c r="N251" s="29"/>
      <c r="O251" s="29"/>
      <c r="P251" s="29"/>
      <c r="Q251" s="163"/>
      <c r="R251" s="148"/>
      <c r="S251" s="29"/>
      <c r="T251" s="29"/>
      <c r="U251" s="149"/>
      <c r="V251" s="40"/>
      <c r="W251" s="29"/>
      <c r="X251" s="29"/>
      <c r="Y251" s="29"/>
      <c r="Z251" s="163"/>
      <c r="AA251" s="148"/>
      <c r="AB251" s="29"/>
      <c r="AC251" s="29"/>
      <c r="AD251" s="78"/>
    </row>
    <row r="252" spans="2:30" hidden="1" x14ac:dyDescent="0.3">
      <c r="B252" s="35" t="str">
        <f t="shared" si="7"/>
        <v>X</v>
      </c>
      <c r="C252" s="129"/>
      <c r="D252" s="39"/>
      <c r="E252" s="39"/>
      <c r="F252" s="39"/>
      <c r="G252" s="40"/>
      <c r="H252" s="30" t="str">
        <f t="array" ref="H252">IF(C252="","",SUMIF(MAT!$B$5:$B$9,'Récap mensuel'!C252,MAT!$U$5:$U$9))</f>
        <v/>
      </c>
      <c r="I252" s="29"/>
      <c r="J252" s="29"/>
      <c r="K252" s="29"/>
      <c r="L252" s="29"/>
      <c r="M252" s="29"/>
      <c r="N252" s="29"/>
      <c r="O252" s="29"/>
      <c r="P252" s="29"/>
      <c r="Q252" s="163"/>
      <c r="R252" s="148"/>
      <c r="S252" s="29"/>
      <c r="T252" s="29"/>
      <c r="U252" s="149"/>
      <c r="V252" s="40"/>
      <c r="W252" s="29"/>
      <c r="X252" s="29"/>
      <c r="Y252" s="29"/>
      <c r="Z252" s="163"/>
      <c r="AA252" s="148"/>
      <c r="AB252" s="29"/>
      <c r="AC252" s="29"/>
      <c r="AD252" s="78"/>
    </row>
    <row r="253" spans="2:30" hidden="1" x14ac:dyDescent="0.3">
      <c r="B253" s="35" t="str">
        <f t="shared" si="7"/>
        <v>X</v>
      </c>
      <c r="C253" s="129"/>
      <c r="D253" s="39"/>
      <c r="E253" s="39"/>
      <c r="F253" s="39"/>
      <c r="G253" s="40"/>
      <c r="H253" s="30" t="str">
        <f t="array" ref="H253">IF(C253="","",SUMIF(MAT!$B$5:$B$9,'Récap mensuel'!C253,MAT!$U$5:$U$9))</f>
        <v/>
      </c>
      <c r="I253" s="29"/>
      <c r="J253" s="29"/>
      <c r="K253" s="29"/>
      <c r="L253" s="29"/>
      <c r="M253" s="29"/>
      <c r="N253" s="29"/>
      <c r="O253" s="29"/>
      <c r="P253" s="29"/>
      <c r="Q253" s="163"/>
      <c r="R253" s="148"/>
      <c r="S253" s="29"/>
      <c r="T253" s="29"/>
      <c r="U253" s="149"/>
      <c r="V253" s="40"/>
      <c r="W253" s="29"/>
      <c r="X253" s="29"/>
      <c r="Y253" s="29"/>
      <c r="Z253" s="163"/>
      <c r="AA253" s="148"/>
      <c r="AB253" s="29"/>
      <c r="AC253" s="29"/>
      <c r="AD253" s="78"/>
    </row>
    <row r="254" spans="2:30" hidden="1" x14ac:dyDescent="0.3">
      <c r="B254" s="35" t="str">
        <f t="shared" si="7"/>
        <v>X</v>
      </c>
      <c r="C254" s="129"/>
      <c r="D254" s="39"/>
      <c r="E254" s="39"/>
      <c r="F254" s="39"/>
      <c r="G254" s="40"/>
      <c r="H254" s="30" t="str">
        <f t="array" ref="H254">IF(C254="","",SUMIF(MAT!$B$5:$B$9,'Récap mensuel'!C254,MAT!$U$5:$U$9))</f>
        <v/>
      </c>
      <c r="I254" s="29"/>
      <c r="J254" s="29"/>
      <c r="K254" s="29"/>
      <c r="L254" s="29"/>
      <c r="M254" s="29"/>
      <c r="N254" s="29"/>
      <c r="O254" s="29"/>
      <c r="P254" s="29"/>
      <c r="Q254" s="163"/>
      <c r="R254" s="148"/>
      <c r="S254" s="29"/>
      <c r="T254" s="29"/>
      <c r="U254" s="149"/>
      <c r="V254" s="40"/>
      <c r="W254" s="29"/>
      <c r="X254" s="29"/>
      <c r="Y254" s="29"/>
      <c r="Z254" s="163"/>
      <c r="AA254" s="148"/>
      <c r="AB254" s="29"/>
      <c r="AC254" s="29"/>
      <c r="AD254" s="78"/>
    </row>
    <row r="255" spans="2:30" hidden="1" x14ac:dyDescent="0.3">
      <c r="B255" s="35" t="str">
        <f t="shared" si="7"/>
        <v>X</v>
      </c>
      <c r="C255" s="129"/>
      <c r="D255" s="39"/>
      <c r="E255" s="39"/>
      <c r="F255" s="39"/>
      <c r="G255" s="40"/>
      <c r="H255" s="30" t="str">
        <f t="array" ref="H255">IF(C255="","",SUMIF(MAT!$B$5:$B$9,'Récap mensuel'!C255,MAT!$U$5:$U$9))</f>
        <v/>
      </c>
      <c r="I255" s="29"/>
      <c r="J255" s="29"/>
      <c r="K255" s="29"/>
      <c r="L255" s="29"/>
      <c r="M255" s="29"/>
      <c r="N255" s="29"/>
      <c r="O255" s="29"/>
      <c r="P255" s="29"/>
      <c r="Q255" s="163"/>
      <c r="R255" s="148"/>
      <c r="S255" s="29"/>
      <c r="T255" s="29"/>
      <c r="U255" s="149"/>
      <c r="V255" s="40"/>
      <c r="W255" s="29"/>
      <c r="X255" s="29"/>
      <c r="Y255" s="29"/>
      <c r="Z255" s="163"/>
      <c r="AA255" s="148"/>
      <c r="AB255" s="29"/>
      <c r="AC255" s="29"/>
      <c r="AD255" s="78"/>
    </row>
    <row r="256" spans="2:30" hidden="1" x14ac:dyDescent="0.3">
      <c r="B256" s="35" t="str">
        <f t="shared" si="7"/>
        <v>X</v>
      </c>
      <c r="C256" s="129"/>
      <c r="D256" s="39"/>
      <c r="E256" s="39"/>
      <c r="F256" s="39"/>
      <c r="G256" s="40"/>
      <c r="H256" s="30" t="str">
        <f t="array" ref="H256">IF(C256="","",SUMIF(MAT!$B$5:$B$9,'Récap mensuel'!C256,MAT!$U$5:$U$9))</f>
        <v/>
      </c>
      <c r="I256" s="29"/>
      <c r="J256" s="29"/>
      <c r="K256" s="29"/>
      <c r="L256" s="29"/>
      <c r="M256" s="29"/>
      <c r="N256" s="29"/>
      <c r="O256" s="29"/>
      <c r="P256" s="29"/>
      <c r="Q256" s="163"/>
      <c r="R256" s="148"/>
      <c r="S256" s="29"/>
      <c r="T256" s="29"/>
      <c r="U256" s="149"/>
      <c r="V256" s="40"/>
      <c r="W256" s="29"/>
      <c r="X256" s="29"/>
      <c r="Y256" s="29"/>
      <c r="Z256" s="163"/>
      <c r="AA256" s="148"/>
      <c r="AB256" s="29"/>
      <c r="AC256" s="29"/>
      <c r="AD256" s="78"/>
    </row>
    <row r="257" spans="2:30" hidden="1" x14ac:dyDescent="0.3">
      <c r="B257" s="35" t="str">
        <f t="shared" si="7"/>
        <v>X</v>
      </c>
      <c r="C257" s="129"/>
      <c r="D257" s="39"/>
      <c r="E257" s="39"/>
      <c r="F257" s="39"/>
      <c r="G257" s="40"/>
      <c r="H257" s="30" t="str">
        <f t="array" ref="H257">IF(C257="","",SUMIF(MAT!$B$5:$B$9,'Récap mensuel'!C257,MAT!$U$5:$U$9))</f>
        <v/>
      </c>
      <c r="I257" s="29"/>
      <c r="J257" s="29"/>
      <c r="K257" s="29"/>
      <c r="L257" s="29"/>
      <c r="M257" s="29"/>
      <c r="N257" s="29"/>
      <c r="O257" s="29"/>
      <c r="P257" s="29"/>
      <c r="Q257" s="163"/>
      <c r="R257" s="148"/>
      <c r="S257" s="29"/>
      <c r="T257" s="29"/>
      <c r="U257" s="149"/>
      <c r="V257" s="40"/>
      <c r="W257" s="29"/>
      <c r="X257" s="29"/>
      <c r="Y257" s="29"/>
      <c r="Z257" s="163"/>
      <c r="AA257" s="148"/>
      <c r="AB257" s="29"/>
      <c r="AC257" s="29"/>
      <c r="AD257" s="78"/>
    </row>
    <row r="258" spans="2:30" hidden="1" x14ac:dyDescent="0.3">
      <c r="B258" s="35" t="str">
        <f t="shared" si="7"/>
        <v>X</v>
      </c>
      <c r="C258" s="129"/>
      <c r="D258" s="39"/>
      <c r="E258" s="39"/>
      <c r="F258" s="39"/>
      <c r="G258" s="40"/>
      <c r="H258" s="30" t="str">
        <f t="array" ref="H258">IF(C258="","",SUMIF(MAT!$B$5:$B$9,'Récap mensuel'!C258,MAT!$U$5:$U$9))</f>
        <v/>
      </c>
      <c r="I258" s="29"/>
      <c r="J258" s="29"/>
      <c r="K258" s="29"/>
      <c r="L258" s="29"/>
      <c r="M258" s="29"/>
      <c r="N258" s="29"/>
      <c r="O258" s="29"/>
      <c r="P258" s="29"/>
      <c r="Q258" s="163"/>
      <c r="R258" s="148"/>
      <c r="S258" s="29"/>
      <c r="T258" s="29"/>
      <c r="U258" s="149"/>
      <c r="V258" s="40"/>
      <c r="W258" s="29"/>
      <c r="X258" s="29"/>
      <c r="Y258" s="29"/>
      <c r="Z258" s="163"/>
      <c r="AA258" s="148"/>
      <c r="AB258" s="29"/>
      <c r="AC258" s="29"/>
      <c r="AD258" s="78"/>
    </row>
    <row r="259" spans="2:30" hidden="1" x14ac:dyDescent="0.3">
      <c r="B259" s="35" t="str">
        <f t="shared" si="7"/>
        <v>X</v>
      </c>
      <c r="C259" s="129"/>
      <c r="D259" s="39"/>
      <c r="E259" s="39"/>
      <c r="F259" s="39"/>
      <c r="G259" s="40"/>
      <c r="H259" s="30" t="str">
        <f t="array" ref="H259">IF(C259="","",SUMIF(MAT!$B$5:$B$9,'Récap mensuel'!C259,MAT!$U$5:$U$9))</f>
        <v/>
      </c>
      <c r="I259" s="29"/>
      <c r="J259" s="29"/>
      <c r="K259" s="29"/>
      <c r="L259" s="29"/>
      <c r="M259" s="29"/>
      <c r="N259" s="29"/>
      <c r="O259" s="29"/>
      <c r="P259" s="29"/>
      <c r="Q259" s="163"/>
      <c r="R259" s="148"/>
      <c r="S259" s="29"/>
      <c r="T259" s="29"/>
      <c r="U259" s="149"/>
      <c r="V259" s="40"/>
      <c r="W259" s="29"/>
      <c r="X259" s="29"/>
      <c r="Y259" s="29"/>
      <c r="Z259" s="163"/>
      <c r="AA259" s="148"/>
      <c r="AB259" s="29"/>
      <c r="AC259" s="29"/>
      <c r="AD259" s="78"/>
    </row>
    <row r="260" spans="2:30" hidden="1" x14ac:dyDescent="0.3">
      <c r="B260" s="35" t="str">
        <f t="shared" si="7"/>
        <v>X</v>
      </c>
      <c r="C260" s="129"/>
      <c r="D260" s="39"/>
      <c r="E260" s="39"/>
      <c r="F260" s="39"/>
      <c r="G260" s="40"/>
      <c r="H260" s="30" t="str">
        <f t="array" ref="H260">IF(C260="","",SUMIF(MAT!$B$5:$B$9,'Récap mensuel'!C260,MAT!$U$5:$U$9))</f>
        <v/>
      </c>
      <c r="I260" s="29"/>
      <c r="J260" s="29"/>
      <c r="K260" s="29"/>
      <c r="L260" s="29"/>
      <c r="M260" s="29"/>
      <c r="N260" s="29"/>
      <c r="O260" s="29"/>
      <c r="P260" s="29"/>
      <c r="Q260" s="163"/>
      <c r="R260" s="148"/>
      <c r="S260" s="29"/>
      <c r="T260" s="29"/>
      <c r="U260" s="149"/>
      <c r="V260" s="40"/>
      <c r="W260" s="29"/>
      <c r="X260" s="29"/>
      <c r="Y260" s="29"/>
      <c r="Z260" s="163"/>
      <c r="AA260" s="148"/>
      <c r="AB260" s="29"/>
      <c r="AC260" s="29"/>
      <c r="AD260" s="78"/>
    </row>
    <row r="261" spans="2:30" hidden="1" x14ac:dyDescent="0.3">
      <c r="B261" s="35" t="str">
        <f t="shared" si="7"/>
        <v>X</v>
      </c>
      <c r="C261" s="129"/>
      <c r="D261" s="39"/>
      <c r="E261" s="39"/>
      <c r="F261" s="39"/>
      <c r="G261" s="40"/>
      <c r="H261" s="30" t="str">
        <f t="array" ref="H261">IF(C261="","",SUMIF(MAT!$B$5:$B$9,'Récap mensuel'!C261,MAT!$U$5:$U$9))</f>
        <v/>
      </c>
      <c r="I261" s="29"/>
      <c r="J261" s="29"/>
      <c r="K261" s="29"/>
      <c r="L261" s="29"/>
      <c r="M261" s="29"/>
      <c r="N261" s="29"/>
      <c r="O261" s="29"/>
      <c r="P261" s="29"/>
      <c r="Q261" s="163"/>
      <c r="R261" s="148"/>
      <c r="S261" s="29"/>
      <c r="T261" s="29"/>
      <c r="U261" s="149"/>
      <c r="V261" s="40"/>
      <c r="W261" s="29"/>
      <c r="X261" s="29"/>
      <c r="Y261" s="29"/>
      <c r="Z261" s="163"/>
      <c r="AA261" s="148"/>
      <c r="AB261" s="29"/>
      <c r="AC261" s="29"/>
      <c r="AD261" s="78"/>
    </row>
    <row r="262" spans="2:30" hidden="1" x14ac:dyDescent="0.3">
      <c r="B262" s="35" t="str">
        <f t="shared" si="7"/>
        <v>X</v>
      </c>
      <c r="C262" s="129"/>
      <c r="D262" s="39"/>
      <c r="E262" s="39"/>
      <c r="F262" s="39"/>
      <c r="G262" s="40"/>
      <c r="H262" s="30" t="str">
        <f t="array" ref="H262">IF(C262="","",SUMIF(MAT!$B$5:$B$9,'Récap mensuel'!C262,MAT!$U$5:$U$9))</f>
        <v/>
      </c>
      <c r="I262" s="29"/>
      <c r="J262" s="29"/>
      <c r="K262" s="29"/>
      <c r="L262" s="29"/>
      <c r="M262" s="29"/>
      <c r="N262" s="29"/>
      <c r="O262" s="29"/>
      <c r="P262" s="29"/>
      <c r="Q262" s="163"/>
      <c r="R262" s="148"/>
      <c r="S262" s="29"/>
      <c r="T262" s="29"/>
      <c r="U262" s="149"/>
      <c r="V262" s="40"/>
      <c r="W262" s="29"/>
      <c r="X262" s="29"/>
      <c r="Y262" s="29"/>
      <c r="Z262" s="163"/>
      <c r="AA262" s="148"/>
      <c r="AB262" s="29"/>
      <c r="AC262" s="29"/>
      <c r="AD262" s="78"/>
    </row>
    <row r="263" spans="2:30" hidden="1" x14ac:dyDescent="0.3">
      <c r="B263" s="35" t="str">
        <f t="shared" si="7"/>
        <v>X</v>
      </c>
      <c r="C263" s="129"/>
      <c r="D263" s="39"/>
      <c r="E263" s="39"/>
      <c r="F263" s="39"/>
      <c r="G263" s="40"/>
      <c r="H263" s="30" t="str">
        <f t="array" ref="H263">IF(C263="","",SUMIF(MAT!$B$5:$B$9,'Récap mensuel'!C263,MAT!$U$5:$U$9))</f>
        <v/>
      </c>
      <c r="I263" s="29"/>
      <c r="J263" s="29"/>
      <c r="K263" s="29"/>
      <c r="L263" s="29"/>
      <c r="M263" s="29"/>
      <c r="N263" s="29"/>
      <c r="O263" s="29"/>
      <c r="P263" s="29"/>
      <c r="Q263" s="163"/>
      <c r="R263" s="148"/>
      <c r="S263" s="29"/>
      <c r="T263" s="29"/>
      <c r="U263" s="149"/>
      <c r="V263" s="40"/>
      <c r="W263" s="29"/>
      <c r="X263" s="29"/>
      <c r="Y263" s="29"/>
      <c r="Z263" s="163"/>
      <c r="AA263" s="148"/>
      <c r="AB263" s="29"/>
      <c r="AC263" s="29"/>
      <c r="AD263" s="78"/>
    </row>
    <row r="264" spans="2:30" hidden="1" x14ac:dyDescent="0.3">
      <c r="B264" s="35" t="str">
        <f t="shared" si="7"/>
        <v>X</v>
      </c>
      <c r="C264" s="129"/>
      <c r="D264" s="39"/>
      <c r="E264" s="39"/>
      <c r="F264" s="39"/>
      <c r="G264" s="40"/>
      <c r="H264" s="30" t="str">
        <f t="array" ref="H264">IF(C264="","",SUMIF(MAT!$B$5:$B$9,'Récap mensuel'!C264,MAT!$U$5:$U$9))</f>
        <v/>
      </c>
      <c r="I264" s="29"/>
      <c r="J264" s="29"/>
      <c r="K264" s="29"/>
      <c r="L264" s="29"/>
      <c r="M264" s="29"/>
      <c r="N264" s="29"/>
      <c r="O264" s="29"/>
      <c r="P264" s="29"/>
      <c r="Q264" s="163"/>
      <c r="R264" s="148"/>
      <c r="S264" s="29"/>
      <c r="T264" s="29"/>
      <c r="U264" s="149"/>
      <c r="V264" s="40"/>
      <c r="W264" s="29"/>
      <c r="X264" s="29"/>
      <c r="Y264" s="29"/>
      <c r="Z264" s="163"/>
      <c r="AA264" s="148"/>
      <c r="AB264" s="29"/>
      <c r="AC264" s="29"/>
      <c r="AD264" s="78"/>
    </row>
    <row r="265" spans="2:30" hidden="1" x14ac:dyDescent="0.3">
      <c r="B265" s="35" t="str">
        <f t="shared" si="7"/>
        <v>X</v>
      </c>
      <c r="C265" s="129"/>
      <c r="D265" s="39"/>
      <c r="E265" s="39"/>
      <c r="F265" s="39"/>
      <c r="G265" s="40"/>
      <c r="H265" s="30" t="str">
        <f t="array" ref="H265">IF(C265="","",SUMIF(MAT!$B$5:$B$9,'Récap mensuel'!C265,MAT!$U$5:$U$9))</f>
        <v/>
      </c>
      <c r="I265" s="29"/>
      <c r="J265" s="29"/>
      <c r="K265" s="29"/>
      <c r="L265" s="29"/>
      <c r="M265" s="29"/>
      <c r="N265" s="29"/>
      <c r="O265" s="29"/>
      <c r="P265" s="29"/>
      <c r="Q265" s="163"/>
      <c r="R265" s="148"/>
      <c r="S265" s="29"/>
      <c r="T265" s="29"/>
      <c r="U265" s="149"/>
      <c r="V265" s="40"/>
      <c r="W265" s="29"/>
      <c r="X265" s="29"/>
      <c r="Y265" s="29"/>
      <c r="Z265" s="163"/>
      <c r="AA265" s="148"/>
      <c r="AB265" s="29"/>
      <c r="AC265" s="29"/>
      <c r="AD265" s="78"/>
    </row>
    <row r="266" spans="2:30" hidden="1" x14ac:dyDescent="0.3">
      <c r="B266" s="35" t="str">
        <f t="shared" si="7"/>
        <v>X</v>
      </c>
      <c r="C266" s="129"/>
      <c r="D266" s="39"/>
      <c r="E266" s="39"/>
      <c r="F266" s="39"/>
      <c r="G266" s="40"/>
      <c r="H266" s="30" t="str">
        <f t="array" ref="H266">IF(C266="","",SUMIF(MAT!$B$5:$B$9,'Récap mensuel'!C266,MAT!$U$5:$U$9))</f>
        <v/>
      </c>
      <c r="I266" s="29"/>
      <c r="J266" s="29"/>
      <c r="K266" s="29"/>
      <c r="L266" s="29"/>
      <c r="M266" s="29"/>
      <c r="N266" s="29"/>
      <c r="O266" s="29"/>
      <c r="P266" s="29"/>
      <c r="Q266" s="163"/>
      <c r="R266" s="148"/>
      <c r="S266" s="29"/>
      <c r="T266" s="29"/>
      <c r="U266" s="149"/>
      <c r="V266" s="40"/>
      <c r="W266" s="29"/>
      <c r="X266" s="29"/>
      <c r="Y266" s="29"/>
      <c r="Z266" s="163"/>
      <c r="AA266" s="148"/>
      <c r="AB266" s="29"/>
      <c r="AC266" s="29"/>
      <c r="AD266" s="78"/>
    </row>
    <row r="267" spans="2:30" hidden="1" x14ac:dyDescent="0.3">
      <c r="B267" s="35" t="str">
        <f t="shared" si="7"/>
        <v>X</v>
      </c>
      <c r="C267" s="129"/>
      <c r="D267" s="39"/>
      <c r="E267" s="39"/>
      <c r="F267" s="39"/>
      <c r="G267" s="40"/>
      <c r="H267" s="30" t="str">
        <f t="array" ref="H267">IF(C267="","",SUMIF(MAT!$B$5:$B$9,'Récap mensuel'!C267,MAT!$U$5:$U$9))</f>
        <v/>
      </c>
      <c r="I267" s="29"/>
      <c r="J267" s="29"/>
      <c r="K267" s="29"/>
      <c r="L267" s="29"/>
      <c r="M267" s="29"/>
      <c r="N267" s="29"/>
      <c r="O267" s="29"/>
      <c r="P267" s="29"/>
      <c r="Q267" s="163"/>
      <c r="R267" s="148"/>
      <c r="S267" s="29"/>
      <c r="T267" s="29"/>
      <c r="U267" s="149"/>
      <c r="V267" s="40"/>
      <c r="W267" s="29"/>
      <c r="X267" s="29"/>
      <c r="Y267" s="29"/>
      <c r="Z267" s="163"/>
      <c r="AA267" s="148"/>
      <c r="AB267" s="29"/>
      <c r="AC267" s="29"/>
      <c r="AD267" s="78"/>
    </row>
    <row r="268" spans="2:30" hidden="1" x14ac:dyDescent="0.3">
      <c r="B268" s="35" t="str">
        <f t="shared" si="7"/>
        <v>X</v>
      </c>
      <c r="C268" s="129"/>
      <c r="D268" s="39"/>
      <c r="E268" s="39"/>
      <c r="F268" s="39"/>
      <c r="G268" s="40"/>
      <c r="H268" s="30" t="str">
        <f t="array" ref="H268">IF(C268="","",SUMIF(MAT!$B$5:$B$9,'Récap mensuel'!C268,MAT!$U$5:$U$9))</f>
        <v/>
      </c>
      <c r="I268" s="29"/>
      <c r="J268" s="29"/>
      <c r="K268" s="29"/>
      <c r="L268" s="29"/>
      <c r="M268" s="29"/>
      <c r="N268" s="29"/>
      <c r="O268" s="29"/>
      <c r="P268" s="29"/>
      <c r="Q268" s="163"/>
      <c r="R268" s="148"/>
      <c r="S268" s="29"/>
      <c r="T268" s="29"/>
      <c r="U268" s="149"/>
      <c r="V268" s="40"/>
      <c r="W268" s="29"/>
      <c r="X268" s="29"/>
      <c r="Y268" s="29"/>
      <c r="Z268" s="163"/>
      <c r="AA268" s="148"/>
      <c r="AB268" s="29"/>
      <c r="AC268" s="29"/>
      <c r="AD268" s="78"/>
    </row>
    <row r="269" spans="2:30" hidden="1" x14ac:dyDescent="0.3">
      <c r="B269" s="35" t="str">
        <f t="shared" si="7"/>
        <v>X</v>
      </c>
      <c r="C269" s="129"/>
      <c r="D269" s="39"/>
      <c r="E269" s="39"/>
      <c r="F269" s="39"/>
      <c r="G269" s="40"/>
      <c r="H269" s="30" t="str">
        <f t="array" ref="H269">IF(C269="","",SUMIF(MAT!$B$5:$B$9,'Récap mensuel'!C269,MAT!$U$5:$U$9))</f>
        <v/>
      </c>
      <c r="I269" s="29"/>
      <c r="J269" s="29"/>
      <c r="K269" s="29"/>
      <c r="L269" s="29"/>
      <c r="M269" s="29"/>
      <c r="N269" s="29"/>
      <c r="O269" s="29"/>
      <c r="P269" s="29"/>
      <c r="Q269" s="163"/>
      <c r="R269" s="148"/>
      <c r="S269" s="29"/>
      <c r="T269" s="29"/>
      <c r="U269" s="149"/>
      <c r="V269" s="40"/>
      <c r="W269" s="29"/>
      <c r="X269" s="29"/>
      <c r="Y269" s="29"/>
      <c r="Z269" s="163"/>
      <c r="AA269" s="148"/>
      <c r="AB269" s="29"/>
      <c r="AC269" s="29"/>
      <c r="AD269" s="78"/>
    </row>
    <row r="270" spans="2:30" hidden="1" x14ac:dyDescent="0.3">
      <c r="B270" s="35" t="str">
        <f t="shared" si="7"/>
        <v>X</v>
      </c>
      <c r="C270" s="129"/>
      <c r="D270" s="39"/>
      <c r="E270" s="39"/>
      <c r="F270" s="39"/>
      <c r="G270" s="40"/>
      <c r="H270" s="30" t="str">
        <f t="array" ref="H270">IF(C270="","",SUMIF(MAT!$B$5:$B$9,'Récap mensuel'!C270,MAT!$U$5:$U$9))</f>
        <v/>
      </c>
      <c r="I270" s="29"/>
      <c r="J270" s="29"/>
      <c r="K270" s="29"/>
      <c r="L270" s="29"/>
      <c r="M270" s="29"/>
      <c r="N270" s="29"/>
      <c r="O270" s="29"/>
      <c r="P270" s="29"/>
      <c r="Q270" s="163"/>
      <c r="R270" s="148"/>
      <c r="S270" s="29"/>
      <c r="T270" s="29"/>
      <c r="U270" s="149"/>
      <c r="V270" s="40"/>
      <c r="W270" s="29"/>
      <c r="X270" s="29"/>
      <c r="Y270" s="29"/>
      <c r="Z270" s="163"/>
      <c r="AA270" s="148"/>
      <c r="AB270" s="29"/>
      <c r="AC270" s="29"/>
      <c r="AD270" s="78"/>
    </row>
    <row r="271" spans="2:30" hidden="1" x14ac:dyDescent="0.3">
      <c r="B271" s="35" t="str">
        <f t="shared" si="7"/>
        <v>X</v>
      </c>
      <c r="C271" s="129"/>
      <c r="D271" s="39"/>
      <c r="E271" s="39"/>
      <c r="F271" s="39"/>
      <c r="G271" s="40"/>
      <c r="H271" s="30" t="str">
        <f t="array" ref="H271">IF(C271="","",SUMIF(MAT!$B$5:$B$9,'Récap mensuel'!C271,MAT!$U$5:$U$9))</f>
        <v/>
      </c>
      <c r="I271" s="29"/>
      <c r="J271" s="29"/>
      <c r="K271" s="29"/>
      <c r="L271" s="29"/>
      <c r="M271" s="29"/>
      <c r="N271" s="29"/>
      <c r="O271" s="29"/>
      <c r="P271" s="29"/>
      <c r="Q271" s="163"/>
      <c r="R271" s="148"/>
      <c r="S271" s="29"/>
      <c r="T271" s="29"/>
      <c r="U271" s="149"/>
      <c r="V271" s="40"/>
      <c r="W271" s="29"/>
      <c r="X271" s="29"/>
      <c r="Y271" s="29"/>
      <c r="Z271" s="163"/>
      <c r="AA271" s="148"/>
      <c r="AB271" s="29"/>
      <c r="AC271" s="29"/>
      <c r="AD271" s="78"/>
    </row>
    <row r="272" spans="2:30" hidden="1" x14ac:dyDescent="0.3">
      <c r="B272" s="35" t="str">
        <f t="shared" si="7"/>
        <v>X</v>
      </c>
      <c r="C272" s="129"/>
      <c r="D272" s="39"/>
      <c r="E272" s="39"/>
      <c r="F272" s="39"/>
      <c r="G272" s="40"/>
      <c r="H272" s="30" t="str">
        <f t="array" ref="H272">IF(C272="","",SUMIF(MAT!$B$5:$B$9,'Récap mensuel'!C272,MAT!$U$5:$U$9))</f>
        <v/>
      </c>
      <c r="I272" s="29"/>
      <c r="J272" s="29"/>
      <c r="K272" s="29"/>
      <c r="L272" s="29"/>
      <c r="M272" s="29"/>
      <c r="N272" s="29"/>
      <c r="O272" s="29"/>
      <c r="P272" s="29"/>
      <c r="Q272" s="163"/>
      <c r="R272" s="148"/>
      <c r="S272" s="29"/>
      <c r="T272" s="29"/>
      <c r="U272" s="149"/>
      <c r="V272" s="40"/>
      <c r="W272" s="29"/>
      <c r="X272" s="29"/>
      <c r="Y272" s="29"/>
      <c r="Z272" s="163"/>
      <c r="AA272" s="148"/>
      <c r="AB272" s="29"/>
      <c r="AC272" s="29"/>
      <c r="AD272" s="78"/>
    </row>
    <row r="273" spans="2:30" hidden="1" x14ac:dyDescent="0.3">
      <c r="B273" s="35" t="str">
        <f t="shared" si="7"/>
        <v>X</v>
      </c>
      <c r="C273" s="129"/>
      <c r="D273" s="39"/>
      <c r="E273" s="39"/>
      <c r="F273" s="39"/>
      <c r="G273" s="40"/>
      <c r="H273" s="30" t="str">
        <f t="array" ref="H273">IF(C273="","",SUMIF(MAT!$B$5:$B$9,'Récap mensuel'!C273,MAT!$U$5:$U$9))</f>
        <v/>
      </c>
      <c r="I273" s="29"/>
      <c r="J273" s="29"/>
      <c r="K273" s="29"/>
      <c r="L273" s="29"/>
      <c r="M273" s="29"/>
      <c r="N273" s="29"/>
      <c r="O273" s="29"/>
      <c r="P273" s="29"/>
      <c r="Q273" s="163"/>
      <c r="R273" s="148"/>
      <c r="S273" s="29"/>
      <c r="T273" s="29"/>
      <c r="U273" s="149"/>
      <c r="V273" s="40"/>
      <c r="W273" s="29"/>
      <c r="X273" s="29"/>
      <c r="Y273" s="29"/>
      <c r="Z273" s="163"/>
      <c r="AA273" s="148"/>
      <c r="AB273" s="29"/>
      <c r="AC273" s="29"/>
      <c r="AD273" s="78"/>
    </row>
    <row r="274" spans="2:30" hidden="1" x14ac:dyDescent="0.3">
      <c r="B274" s="35" t="str">
        <f t="shared" si="7"/>
        <v>X</v>
      </c>
      <c r="C274" s="129"/>
      <c r="D274" s="39"/>
      <c r="E274" s="39"/>
      <c r="F274" s="39"/>
      <c r="G274" s="40"/>
      <c r="H274" s="30" t="str">
        <f t="array" ref="H274">IF(C274="","",SUMIF(MAT!$B$5:$B$9,'Récap mensuel'!C274,MAT!$U$5:$U$9))</f>
        <v/>
      </c>
      <c r="I274" s="29"/>
      <c r="J274" s="29"/>
      <c r="K274" s="29"/>
      <c r="L274" s="29"/>
      <c r="M274" s="29"/>
      <c r="N274" s="29"/>
      <c r="O274" s="29"/>
      <c r="P274" s="29"/>
      <c r="Q274" s="163"/>
      <c r="R274" s="148"/>
      <c r="S274" s="29"/>
      <c r="T274" s="29"/>
      <c r="U274" s="149"/>
      <c r="V274" s="40"/>
      <c r="W274" s="29"/>
      <c r="X274" s="29"/>
      <c r="Y274" s="29"/>
      <c r="Z274" s="163"/>
      <c r="AA274" s="148"/>
      <c r="AB274" s="29"/>
      <c r="AC274" s="29"/>
      <c r="AD274" s="78"/>
    </row>
    <row r="275" spans="2:30" hidden="1" x14ac:dyDescent="0.3">
      <c r="B275" s="35" t="str">
        <f t="shared" si="7"/>
        <v>X</v>
      </c>
      <c r="C275" s="129"/>
      <c r="D275" s="39"/>
      <c r="E275" s="39"/>
      <c r="F275" s="39"/>
      <c r="G275" s="40"/>
      <c r="H275" s="30" t="str">
        <f t="array" ref="H275">IF(C275="","",SUMIF(MAT!$B$5:$B$9,'Récap mensuel'!C275,MAT!$U$5:$U$9))</f>
        <v/>
      </c>
      <c r="I275" s="29"/>
      <c r="J275" s="29"/>
      <c r="K275" s="29"/>
      <c r="L275" s="29"/>
      <c r="M275" s="29"/>
      <c r="N275" s="29"/>
      <c r="O275" s="29"/>
      <c r="P275" s="29"/>
      <c r="Q275" s="163"/>
      <c r="R275" s="148"/>
      <c r="S275" s="29"/>
      <c r="T275" s="29"/>
      <c r="U275" s="149"/>
      <c r="V275" s="40"/>
      <c r="W275" s="29"/>
      <c r="X275" s="29"/>
      <c r="Y275" s="29"/>
      <c r="Z275" s="163"/>
      <c r="AA275" s="148"/>
      <c r="AB275" s="29"/>
      <c r="AC275" s="29"/>
      <c r="AD275" s="78"/>
    </row>
    <row r="276" spans="2:30" hidden="1" x14ac:dyDescent="0.3">
      <c r="B276" s="35" t="str">
        <f t="shared" si="7"/>
        <v>X</v>
      </c>
      <c r="C276" s="129"/>
      <c r="D276" s="39"/>
      <c r="E276" s="39"/>
      <c r="F276" s="39"/>
      <c r="G276" s="40"/>
      <c r="H276" s="30" t="str">
        <f t="array" ref="H276">IF(C276="","",SUMIF(MAT!$B$5:$B$9,'Récap mensuel'!C276,MAT!$U$5:$U$9))</f>
        <v/>
      </c>
      <c r="I276" s="29"/>
      <c r="J276" s="29"/>
      <c r="K276" s="29"/>
      <c r="L276" s="29"/>
      <c r="M276" s="29"/>
      <c r="N276" s="29"/>
      <c r="O276" s="29"/>
      <c r="P276" s="29"/>
      <c r="Q276" s="163"/>
      <c r="R276" s="148"/>
      <c r="S276" s="29"/>
      <c r="T276" s="29"/>
      <c r="U276" s="149"/>
      <c r="V276" s="40"/>
      <c r="W276" s="29"/>
      <c r="X276" s="29"/>
      <c r="Y276" s="29"/>
      <c r="Z276" s="163"/>
      <c r="AA276" s="148"/>
      <c r="AB276" s="29"/>
      <c r="AC276" s="29"/>
      <c r="AD276" s="78"/>
    </row>
    <row r="277" spans="2:30" hidden="1" x14ac:dyDescent="0.3">
      <c r="B277" s="35" t="str">
        <f t="shared" si="7"/>
        <v>X</v>
      </c>
      <c r="C277" s="129"/>
      <c r="D277" s="39"/>
      <c r="E277" s="39"/>
      <c r="F277" s="39"/>
      <c r="G277" s="40"/>
      <c r="H277" s="30" t="str">
        <f t="array" ref="H277">IF(C277="","",SUMIF(MAT!$B$5:$B$9,'Récap mensuel'!C277,MAT!$U$5:$U$9))</f>
        <v/>
      </c>
      <c r="I277" s="29"/>
      <c r="J277" s="29"/>
      <c r="K277" s="29"/>
      <c r="L277" s="29"/>
      <c r="M277" s="29"/>
      <c r="N277" s="29"/>
      <c r="O277" s="29"/>
      <c r="P277" s="29"/>
      <c r="Q277" s="163"/>
      <c r="R277" s="148"/>
      <c r="S277" s="29"/>
      <c r="T277" s="29"/>
      <c r="U277" s="149"/>
      <c r="V277" s="40"/>
      <c r="W277" s="29"/>
      <c r="X277" s="29"/>
      <c r="Y277" s="29"/>
      <c r="Z277" s="163"/>
      <c r="AA277" s="148"/>
      <c r="AB277" s="29"/>
      <c r="AC277" s="29"/>
      <c r="AD277" s="78"/>
    </row>
    <row r="278" spans="2:30" hidden="1" x14ac:dyDescent="0.3">
      <c r="B278" s="35" t="str">
        <f t="shared" si="7"/>
        <v>X</v>
      </c>
      <c r="C278" s="129"/>
      <c r="D278" s="39"/>
      <c r="E278" s="39"/>
      <c r="F278" s="39"/>
      <c r="G278" s="40"/>
      <c r="H278" s="30" t="str">
        <f t="array" ref="H278">IF(C278="","",SUMIF(MAT!$B$5:$B$9,'Récap mensuel'!C278,MAT!$U$5:$U$9))</f>
        <v/>
      </c>
      <c r="I278" s="29"/>
      <c r="J278" s="29"/>
      <c r="K278" s="29"/>
      <c r="L278" s="29"/>
      <c r="M278" s="29"/>
      <c r="N278" s="29"/>
      <c r="O278" s="29"/>
      <c r="P278" s="29"/>
      <c r="Q278" s="163"/>
      <c r="R278" s="148"/>
      <c r="S278" s="29"/>
      <c r="T278" s="29"/>
      <c r="U278" s="149"/>
      <c r="V278" s="40"/>
      <c r="W278" s="29"/>
      <c r="X278" s="29"/>
      <c r="Y278" s="29"/>
      <c r="Z278" s="163"/>
      <c r="AA278" s="148"/>
      <c r="AB278" s="29"/>
      <c r="AC278" s="29"/>
      <c r="AD278" s="78"/>
    </row>
    <row r="279" spans="2:30" hidden="1" x14ac:dyDescent="0.3">
      <c r="B279" s="35" t="str">
        <f t="shared" si="7"/>
        <v>X</v>
      </c>
      <c r="C279" s="129"/>
      <c r="D279" s="39"/>
      <c r="E279" s="39"/>
      <c r="F279" s="39"/>
      <c r="G279" s="40"/>
      <c r="H279" s="30" t="str">
        <f t="array" ref="H279">IF(C279="","",SUMIF(MAT!$B$5:$B$9,'Récap mensuel'!C279,MAT!$U$5:$U$9))</f>
        <v/>
      </c>
      <c r="I279" s="29"/>
      <c r="J279" s="29"/>
      <c r="K279" s="29"/>
      <c r="L279" s="29"/>
      <c r="M279" s="29"/>
      <c r="N279" s="29"/>
      <c r="O279" s="29"/>
      <c r="P279" s="29"/>
      <c r="Q279" s="163"/>
      <c r="R279" s="148"/>
      <c r="S279" s="29"/>
      <c r="T279" s="29"/>
      <c r="U279" s="149"/>
      <c r="V279" s="40"/>
      <c r="W279" s="29"/>
      <c r="X279" s="29"/>
      <c r="Y279" s="29"/>
      <c r="Z279" s="163"/>
      <c r="AA279" s="148"/>
      <c r="AB279" s="29"/>
      <c r="AC279" s="29"/>
      <c r="AD279" s="78"/>
    </row>
    <row r="280" spans="2:30" hidden="1" x14ac:dyDescent="0.3">
      <c r="B280" s="35" t="str">
        <f t="shared" si="7"/>
        <v>X</v>
      </c>
      <c r="C280" s="129"/>
      <c r="D280" s="39"/>
      <c r="E280" s="39"/>
      <c r="F280" s="39"/>
      <c r="G280" s="40"/>
      <c r="H280" s="30" t="str">
        <f t="array" ref="H280">IF(C280="","",SUMIF(MAT!$B$5:$B$9,'Récap mensuel'!C280,MAT!$U$5:$U$9))</f>
        <v/>
      </c>
      <c r="I280" s="29"/>
      <c r="J280" s="29"/>
      <c r="K280" s="29"/>
      <c r="L280" s="29"/>
      <c r="M280" s="29"/>
      <c r="N280" s="29"/>
      <c r="O280" s="29"/>
      <c r="P280" s="29"/>
      <c r="Q280" s="163"/>
      <c r="R280" s="148"/>
      <c r="S280" s="29"/>
      <c r="T280" s="29"/>
      <c r="U280" s="149"/>
      <c r="V280" s="40"/>
      <c r="W280" s="29"/>
      <c r="X280" s="29"/>
      <c r="Y280" s="29"/>
      <c r="Z280" s="163"/>
      <c r="AA280" s="148"/>
      <c r="AB280" s="29"/>
      <c r="AC280" s="29"/>
      <c r="AD280" s="78"/>
    </row>
    <row r="281" spans="2:30" hidden="1" x14ac:dyDescent="0.3">
      <c r="B281" s="35" t="str">
        <f t="shared" si="7"/>
        <v>X</v>
      </c>
      <c r="C281" s="129"/>
      <c r="D281" s="39"/>
      <c r="E281" s="39"/>
      <c r="F281" s="39"/>
      <c r="G281" s="40"/>
      <c r="H281" s="30" t="str">
        <f t="array" ref="H281">IF(C281="","",SUMIF(MAT!$B$5:$B$9,'Récap mensuel'!C281,MAT!$U$5:$U$9))</f>
        <v/>
      </c>
      <c r="I281" s="29"/>
      <c r="J281" s="29"/>
      <c r="K281" s="29"/>
      <c r="L281" s="29"/>
      <c r="M281" s="29"/>
      <c r="N281" s="29"/>
      <c r="O281" s="29"/>
      <c r="P281" s="29"/>
      <c r="Q281" s="163"/>
      <c r="R281" s="148"/>
      <c r="S281" s="29"/>
      <c r="T281" s="29"/>
      <c r="U281" s="149"/>
      <c r="V281" s="40"/>
      <c r="W281" s="29"/>
      <c r="X281" s="29"/>
      <c r="Y281" s="29"/>
      <c r="Z281" s="163"/>
      <c r="AA281" s="148"/>
      <c r="AB281" s="29"/>
      <c r="AC281" s="29"/>
      <c r="AD281" s="78"/>
    </row>
    <row r="282" spans="2:30" hidden="1" x14ac:dyDescent="0.3">
      <c r="B282" s="35" t="str">
        <f t="shared" si="7"/>
        <v>X</v>
      </c>
      <c r="C282" s="129"/>
      <c r="D282" s="39"/>
      <c r="E282" s="39"/>
      <c r="F282" s="39"/>
      <c r="G282" s="40"/>
      <c r="H282" s="30" t="str">
        <f t="array" ref="H282">IF(C282="","",SUMIF(MAT!$B$5:$B$9,'Récap mensuel'!C282,MAT!$U$5:$U$9))</f>
        <v/>
      </c>
      <c r="I282" s="29"/>
      <c r="J282" s="29"/>
      <c r="K282" s="29"/>
      <c r="L282" s="29"/>
      <c r="M282" s="29"/>
      <c r="N282" s="29"/>
      <c r="O282" s="29"/>
      <c r="P282" s="29"/>
      <c r="Q282" s="163"/>
      <c r="R282" s="148"/>
      <c r="S282" s="29"/>
      <c r="T282" s="29"/>
      <c r="U282" s="149"/>
      <c r="V282" s="40"/>
      <c r="W282" s="29"/>
      <c r="X282" s="29"/>
      <c r="Y282" s="29"/>
      <c r="Z282" s="163"/>
      <c r="AA282" s="148"/>
      <c r="AB282" s="29"/>
      <c r="AC282" s="29"/>
      <c r="AD282" s="78"/>
    </row>
    <row r="283" spans="2:30" hidden="1" x14ac:dyDescent="0.3">
      <c r="B283" s="35" t="str">
        <f t="shared" si="7"/>
        <v>X</v>
      </c>
      <c r="C283" s="129"/>
      <c r="D283" s="39"/>
      <c r="E283" s="39"/>
      <c r="F283" s="39"/>
      <c r="G283" s="40"/>
      <c r="H283" s="30" t="str">
        <f t="array" ref="H283">IF(C283="","",SUMIF(MAT!$B$5:$B$9,'Récap mensuel'!C283,MAT!$U$5:$U$9))</f>
        <v/>
      </c>
      <c r="I283" s="29"/>
      <c r="J283" s="29"/>
      <c r="K283" s="29"/>
      <c r="L283" s="29"/>
      <c r="M283" s="29"/>
      <c r="N283" s="29"/>
      <c r="O283" s="29"/>
      <c r="P283" s="29"/>
      <c r="Q283" s="163"/>
      <c r="R283" s="148"/>
      <c r="S283" s="29"/>
      <c r="T283" s="29"/>
      <c r="U283" s="149"/>
      <c r="V283" s="40"/>
      <c r="W283" s="29"/>
      <c r="X283" s="29"/>
      <c r="Y283" s="29"/>
      <c r="Z283" s="163"/>
      <c r="AA283" s="148"/>
      <c r="AB283" s="29"/>
      <c r="AC283" s="29"/>
      <c r="AD283" s="78"/>
    </row>
    <row r="284" spans="2:30" hidden="1" x14ac:dyDescent="0.3">
      <c r="B284" s="35" t="str">
        <f t="shared" si="7"/>
        <v>X</v>
      </c>
      <c r="C284" s="129"/>
      <c r="D284" s="39"/>
      <c r="E284" s="39"/>
      <c r="F284" s="39"/>
      <c r="G284" s="40"/>
      <c r="H284" s="30" t="str">
        <f t="array" ref="H284">IF(C284="","",SUMIF(MAT!$B$5:$B$9,'Récap mensuel'!C284,MAT!$U$5:$U$9))</f>
        <v/>
      </c>
      <c r="I284" s="29"/>
      <c r="J284" s="29"/>
      <c r="K284" s="29"/>
      <c r="L284" s="29"/>
      <c r="M284" s="29"/>
      <c r="N284" s="29"/>
      <c r="O284" s="29"/>
      <c r="P284" s="29"/>
      <c r="Q284" s="163"/>
      <c r="R284" s="148"/>
      <c r="S284" s="29"/>
      <c r="T284" s="29"/>
      <c r="U284" s="149"/>
      <c r="V284" s="40"/>
      <c r="W284" s="29"/>
      <c r="X284" s="29"/>
      <c r="Y284" s="29"/>
      <c r="Z284" s="163"/>
      <c r="AA284" s="148"/>
      <c r="AB284" s="29"/>
      <c r="AC284" s="29"/>
      <c r="AD284" s="78"/>
    </row>
    <row r="285" spans="2:30" hidden="1" x14ac:dyDescent="0.3">
      <c r="B285" s="35" t="str">
        <f t="shared" si="7"/>
        <v>X</v>
      </c>
      <c r="C285" s="129"/>
      <c r="D285" s="39"/>
      <c r="E285" s="39"/>
      <c r="F285" s="39"/>
      <c r="G285" s="40"/>
      <c r="H285" s="30" t="str">
        <f t="array" ref="H285">IF(C285="","",SUMIF(MAT!$B$5:$B$9,'Récap mensuel'!C285,MAT!$U$5:$U$9))</f>
        <v/>
      </c>
      <c r="I285" s="29"/>
      <c r="J285" s="29"/>
      <c r="K285" s="29"/>
      <c r="L285" s="29"/>
      <c r="M285" s="29"/>
      <c r="N285" s="29"/>
      <c r="O285" s="29"/>
      <c r="P285" s="29"/>
      <c r="Q285" s="163"/>
      <c r="R285" s="148"/>
      <c r="S285" s="29"/>
      <c r="T285" s="29"/>
      <c r="U285" s="149"/>
      <c r="V285" s="40"/>
      <c r="W285" s="29"/>
      <c r="X285" s="29"/>
      <c r="Y285" s="29"/>
      <c r="Z285" s="163"/>
      <c r="AA285" s="148"/>
      <c r="AB285" s="29"/>
      <c r="AC285" s="29"/>
      <c r="AD285" s="78"/>
    </row>
    <row r="286" spans="2:30" hidden="1" x14ac:dyDescent="0.3">
      <c r="B286" s="35" t="str">
        <f t="shared" si="7"/>
        <v>X</v>
      </c>
      <c r="C286" s="129"/>
      <c r="D286" s="39"/>
      <c r="E286" s="39"/>
      <c r="F286" s="39"/>
      <c r="G286" s="40"/>
      <c r="H286" s="30" t="str">
        <f t="array" ref="H286">IF(C286="","",SUMIF(MAT!$B$5:$B$9,'Récap mensuel'!C286,MAT!$U$5:$U$9))</f>
        <v/>
      </c>
      <c r="I286" s="29"/>
      <c r="J286" s="29"/>
      <c r="K286" s="29"/>
      <c r="L286" s="29"/>
      <c r="M286" s="29"/>
      <c r="N286" s="29"/>
      <c r="O286" s="29"/>
      <c r="P286" s="29"/>
      <c r="Q286" s="163"/>
      <c r="R286" s="148"/>
      <c r="S286" s="29"/>
      <c r="T286" s="29"/>
      <c r="U286" s="149"/>
      <c r="V286" s="40"/>
      <c r="W286" s="29"/>
      <c r="X286" s="29"/>
      <c r="Y286" s="29"/>
      <c r="Z286" s="163"/>
      <c r="AA286" s="148"/>
      <c r="AB286" s="29"/>
      <c r="AC286" s="29"/>
      <c r="AD286" s="78"/>
    </row>
    <row r="287" spans="2:30" hidden="1" x14ac:dyDescent="0.3">
      <c r="B287" s="35" t="str">
        <f t="shared" si="7"/>
        <v>X</v>
      </c>
      <c r="C287" s="129"/>
      <c r="D287" s="39"/>
      <c r="E287" s="39"/>
      <c r="F287" s="39"/>
      <c r="G287" s="40"/>
      <c r="H287" s="30" t="str">
        <f t="array" ref="H287">IF(C287="","",SUMIF(MAT!$B$5:$B$9,'Récap mensuel'!C287,MAT!$U$5:$U$9))</f>
        <v/>
      </c>
      <c r="I287" s="29"/>
      <c r="J287" s="29"/>
      <c r="K287" s="29"/>
      <c r="L287" s="29"/>
      <c r="M287" s="29"/>
      <c r="N287" s="29"/>
      <c r="O287" s="29"/>
      <c r="P287" s="29"/>
      <c r="Q287" s="163"/>
      <c r="R287" s="148"/>
      <c r="S287" s="29"/>
      <c r="T287" s="29"/>
      <c r="U287" s="149"/>
      <c r="V287" s="40"/>
      <c r="W287" s="29"/>
      <c r="X287" s="29"/>
      <c r="Y287" s="29"/>
      <c r="Z287" s="163"/>
      <c r="AA287" s="148"/>
      <c r="AB287" s="29"/>
      <c r="AC287" s="29"/>
      <c r="AD287" s="78"/>
    </row>
    <row r="288" spans="2:30" hidden="1" x14ac:dyDescent="0.3">
      <c r="B288" s="35" t="str">
        <f t="shared" si="7"/>
        <v>X</v>
      </c>
      <c r="C288" s="129"/>
      <c r="D288" s="39"/>
      <c r="E288" s="39"/>
      <c r="F288" s="39"/>
      <c r="G288" s="40"/>
      <c r="H288" s="30" t="str">
        <f t="array" ref="H288">IF(C288="","",SUMIF(MAT!$B$5:$B$9,'Récap mensuel'!C288,MAT!$U$5:$U$9))</f>
        <v/>
      </c>
      <c r="I288" s="29"/>
      <c r="J288" s="29"/>
      <c r="K288" s="29"/>
      <c r="L288" s="29"/>
      <c r="M288" s="29"/>
      <c r="N288" s="29"/>
      <c r="O288" s="29"/>
      <c r="P288" s="29"/>
      <c r="Q288" s="163"/>
      <c r="R288" s="148"/>
      <c r="S288" s="29"/>
      <c r="T288" s="29"/>
      <c r="U288" s="149"/>
      <c r="V288" s="40"/>
      <c r="W288" s="29"/>
      <c r="X288" s="29"/>
      <c r="Y288" s="29"/>
      <c r="Z288" s="163"/>
      <c r="AA288" s="148"/>
      <c r="AB288" s="29"/>
      <c r="AC288" s="29"/>
      <c r="AD288" s="78"/>
    </row>
    <row r="289" spans="2:30" hidden="1" x14ac:dyDescent="0.3">
      <c r="B289" s="35" t="str">
        <f t="shared" si="7"/>
        <v>X</v>
      </c>
      <c r="C289" s="129"/>
      <c r="D289" s="39"/>
      <c r="E289" s="39"/>
      <c r="F289" s="39"/>
      <c r="G289" s="40"/>
      <c r="H289" s="30" t="str">
        <f t="array" ref="H289">IF(C289="","",SUMIF(MAT!$B$5:$B$9,'Récap mensuel'!C289,MAT!$U$5:$U$9))</f>
        <v/>
      </c>
      <c r="I289" s="29"/>
      <c r="J289" s="29"/>
      <c r="K289" s="29"/>
      <c r="L289" s="29"/>
      <c r="M289" s="29"/>
      <c r="N289" s="29"/>
      <c r="O289" s="29"/>
      <c r="P289" s="29"/>
      <c r="Q289" s="163"/>
      <c r="R289" s="148"/>
      <c r="S289" s="29"/>
      <c r="T289" s="29"/>
      <c r="U289" s="149"/>
      <c r="V289" s="40"/>
      <c r="W289" s="29"/>
      <c r="X289" s="29"/>
      <c r="Y289" s="29"/>
      <c r="Z289" s="163"/>
      <c r="AA289" s="148"/>
      <c r="AB289" s="29"/>
      <c r="AC289" s="29"/>
      <c r="AD289" s="78"/>
    </row>
    <row r="290" spans="2:30" hidden="1" x14ac:dyDescent="0.3">
      <c r="B290" s="35" t="str">
        <f t="shared" si="7"/>
        <v>X</v>
      </c>
      <c r="C290" s="129"/>
      <c r="D290" s="39"/>
      <c r="E290" s="39"/>
      <c r="F290" s="39"/>
      <c r="G290" s="40"/>
      <c r="H290" s="30" t="str">
        <f t="array" ref="H290">IF(C290="","",SUMIF(MAT!$B$5:$B$9,'Récap mensuel'!C290,MAT!$U$5:$U$9))</f>
        <v/>
      </c>
      <c r="I290" s="29"/>
      <c r="J290" s="29"/>
      <c r="K290" s="29"/>
      <c r="L290" s="29"/>
      <c r="M290" s="29"/>
      <c r="N290" s="29"/>
      <c r="O290" s="29"/>
      <c r="P290" s="29"/>
      <c r="Q290" s="163"/>
      <c r="R290" s="148"/>
      <c r="S290" s="29"/>
      <c r="T290" s="29"/>
      <c r="U290" s="149"/>
      <c r="V290" s="40"/>
      <c r="W290" s="29"/>
      <c r="X290" s="29"/>
      <c r="Y290" s="29"/>
      <c r="Z290" s="163"/>
      <c r="AA290" s="148"/>
      <c r="AB290" s="29"/>
      <c r="AC290" s="29"/>
      <c r="AD290" s="78"/>
    </row>
    <row r="291" spans="2:30" hidden="1" x14ac:dyDescent="0.3">
      <c r="B291" s="35" t="str">
        <f t="shared" si="7"/>
        <v>X</v>
      </c>
      <c r="C291" s="129"/>
      <c r="D291" s="39"/>
      <c r="E291" s="39"/>
      <c r="F291" s="39"/>
      <c r="G291" s="40"/>
      <c r="H291" s="30" t="str">
        <f t="array" ref="H291">IF(C291="","",SUMIF(MAT!$B$5:$B$9,'Récap mensuel'!C291,MAT!$U$5:$U$9))</f>
        <v/>
      </c>
      <c r="I291" s="29"/>
      <c r="J291" s="29"/>
      <c r="K291" s="29"/>
      <c r="L291" s="29"/>
      <c r="M291" s="29"/>
      <c r="N291" s="29"/>
      <c r="O291" s="29"/>
      <c r="P291" s="29"/>
      <c r="Q291" s="163"/>
      <c r="R291" s="148"/>
      <c r="S291" s="29"/>
      <c r="T291" s="29"/>
      <c r="U291" s="149"/>
      <c r="V291" s="40"/>
      <c r="W291" s="29"/>
      <c r="X291" s="29"/>
      <c r="Y291" s="29"/>
      <c r="Z291" s="163"/>
      <c r="AA291" s="148"/>
      <c r="AB291" s="29"/>
      <c r="AC291" s="29"/>
      <c r="AD291" s="78"/>
    </row>
    <row r="292" spans="2:30" hidden="1" x14ac:dyDescent="0.3">
      <c r="B292" s="35" t="str">
        <f t="shared" ref="B292:B355" si="8">IF(C292="","X","")</f>
        <v>X</v>
      </c>
      <c r="C292" s="129"/>
      <c r="D292" s="39"/>
      <c r="E292" s="39"/>
      <c r="F292" s="39"/>
      <c r="G292" s="40"/>
      <c r="H292" s="30" t="str">
        <f t="array" ref="H292">IF(C292="","",SUMIF(MAT!$B$5:$B$9,'Récap mensuel'!C292,MAT!$U$5:$U$9))</f>
        <v/>
      </c>
      <c r="I292" s="29"/>
      <c r="J292" s="29"/>
      <c r="K292" s="29"/>
      <c r="L292" s="29"/>
      <c r="M292" s="29"/>
      <c r="N292" s="29"/>
      <c r="O292" s="29"/>
      <c r="P292" s="29"/>
      <c r="Q292" s="163"/>
      <c r="R292" s="148"/>
      <c r="S292" s="29"/>
      <c r="T292" s="29"/>
      <c r="U292" s="149"/>
      <c r="V292" s="40"/>
      <c r="W292" s="29"/>
      <c r="X292" s="29"/>
      <c r="Y292" s="29"/>
      <c r="Z292" s="163"/>
      <c r="AA292" s="148"/>
      <c r="AB292" s="29"/>
      <c r="AC292" s="29"/>
      <c r="AD292" s="78"/>
    </row>
    <row r="293" spans="2:30" hidden="1" x14ac:dyDescent="0.3">
      <c r="B293" s="35" t="str">
        <f t="shared" si="8"/>
        <v>X</v>
      </c>
      <c r="C293" s="129"/>
      <c r="D293" s="39"/>
      <c r="E293" s="39"/>
      <c r="F293" s="39"/>
      <c r="G293" s="40"/>
      <c r="H293" s="30" t="str">
        <f t="array" ref="H293">IF(C293="","",SUMIF(MAT!$B$5:$B$9,'Récap mensuel'!C293,MAT!$U$5:$U$9))</f>
        <v/>
      </c>
      <c r="I293" s="29"/>
      <c r="J293" s="29"/>
      <c r="K293" s="29"/>
      <c r="L293" s="29"/>
      <c r="M293" s="29"/>
      <c r="N293" s="29"/>
      <c r="O293" s="29"/>
      <c r="P293" s="29"/>
      <c r="Q293" s="163"/>
      <c r="R293" s="148"/>
      <c r="S293" s="29"/>
      <c r="T293" s="29"/>
      <c r="U293" s="149"/>
      <c r="V293" s="40"/>
      <c r="W293" s="29"/>
      <c r="X293" s="29"/>
      <c r="Y293" s="29"/>
      <c r="Z293" s="163"/>
      <c r="AA293" s="148"/>
      <c r="AB293" s="29"/>
      <c r="AC293" s="29"/>
      <c r="AD293" s="78"/>
    </row>
    <row r="294" spans="2:30" hidden="1" x14ac:dyDescent="0.3">
      <c r="B294" s="35" t="str">
        <f t="shared" si="8"/>
        <v>X</v>
      </c>
      <c r="C294" s="129"/>
      <c r="D294" s="39"/>
      <c r="E294" s="39"/>
      <c r="F294" s="39"/>
      <c r="G294" s="40"/>
      <c r="H294" s="30" t="str">
        <f t="array" ref="H294">IF(C294="","",SUMIF(MAT!$B$5:$B$9,'Récap mensuel'!C294,MAT!$U$5:$U$9))</f>
        <v/>
      </c>
      <c r="I294" s="29"/>
      <c r="J294" s="29"/>
      <c r="K294" s="29"/>
      <c r="L294" s="29"/>
      <c r="M294" s="29"/>
      <c r="N294" s="29"/>
      <c r="O294" s="29"/>
      <c r="P294" s="29"/>
      <c r="Q294" s="163"/>
      <c r="R294" s="148"/>
      <c r="S294" s="29"/>
      <c r="T294" s="29"/>
      <c r="U294" s="149"/>
      <c r="V294" s="40"/>
      <c r="W294" s="29"/>
      <c r="X294" s="29"/>
      <c r="Y294" s="29"/>
      <c r="Z294" s="163"/>
      <c r="AA294" s="148"/>
      <c r="AB294" s="29"/>
      <c r="AC294" s="29"/>
      <c r="AD294" s="78"/>
    </row>
    <row r="295" spans="2:30" hidden="1" x14ac:dyDescent="0.3">
      <c r="B295" s="35" t="str">
        <f t="shared" si="8"/>
        <v>X</v>
      </c>
      <c r="C295" s="129"/>
      <c r="D295" s="39"/>
      <c r="E295" s="39"/>
      <c r="F295" s="39"/>
      <c r="G295" s="40"/>
      <c r="H295" s="30" t="str">
        <f t="array" ref="H295">IF(C295="","",SUMIF(MAT!$B$5:$B$9,'Récap mensuel'!C295,MAT!$U$5:$U$9))</f>
        <v/>
      </c>
      <c r="I295" s="29"/>
      <c r="J295" s="29"/>
      <c r="K295" s="29"/>
      <c r="L295" s="29"/>
      <c r="M295" s="29"/>
      <c r="N295" s="29"/>
      <c r="O295" s="29"/>
      <c r="P295" s="29"/>
      <c r="Q295" s="163"/>
      <c r="R295" s="148"/>
      <c r="S295" s="29"/>
      <c r="T295" s="29"/>
      <c r="U295" s="149"/>
      <c r="V295" s="40"/>
      <c r="W295" s="29"/>
      <c r="X295" s="29"/>
      <c r="Y295" s="29"/>
      <c r="Z295" s="163"/>
      <c r="AA295" s="148"/>
      <c r="AB295" s="29"/>
      <c r="AC295" s="29"/>
      <c r="AD295" s="78"/>
    </row>
    <row r="296" spans="2:30" hidden="1" x14ac:dyDescent="0.3">
      <c r="B296" s="35" t="str">
        <f t="shared" si="8"/>
        <v>X</v>
      </c>
      <c r="C296" s="129"/>
      <c r="D296" s="39"/>
      <c r="E296" s="39"/>
      <c r="F296" s="39"/>
      <c r="G296" s="40"/>
      <c r="H296" s="30" t="str">
        <f t="array" ref="H296">IF(C296="","",SUMIF(MAT!$B$5:$B$9,'Récap mensuel'!C296,MAT!$U$5:$U$9))</f>
        <v/>
      </c>
      <c r="I296" s="29"/>
      <c r="J296" s="29"/>
      <c r="K296" s="29"/>
      <c r="L296" s="29"/>
      <c r="M296" s="29"/>
      <c r="N296" s="29"/>
      <c r="O296" s="29"/>
      <c r="P296" s="29"/>
      <c r="Q296" s="163"/>
      <c r="R296" s="148"/>
      <c r="S296" s="29"/>
      <c r="T296" s="29"/>
      <c r="U296" s="149"/>
      <c r="V296" s="40"/>
      <c r="W296" s="29"/>
      <c r="X296" s="29"/>
      <c r="Y296" s="29"/>
      <c r="Z296" s="163"/>
      <c r="AA296" s="148"/>
      <c r="AB296" s="29"/>
      <c r="AC296" s="29"/>
      <c r="AD296" s="78"/>
    </row>
    <row r="297" spans="2:30" hidden="1" x14ac:dyDescent="0.3">
      <c r="B297" s="35" t="str">
        <f t="shared" si="8"/>
        <v>X</v>
      </c>
      <c r="C297" s="129"/>
      <c r="D297" s="39"/>
      <c r="E297" s="39"/>
      <c r="F297" s="39"/>
      <c r="G297" s="40"/>
      <c r="H297" s="30" t="str">
        <f t="array" ref="H297">IF(C297="","",SUMIF(MAT!$B$5:$B$9,'Récap mensuel'!C297,MAT!$U$5:$U$9))</f>
        <v/>
      </c>
      <c r="I297" s="29"/>
      <c r="J297" s="29"/>
      <c r="K297" s="29"/>
      <c r="L297" s="29"/>
      <c r="M297" s="29"/>
      <c r="N297" s="29"/>
      <c r="O297" s="29"/>
      <c r="P297" s="29"/>
      <c r="Q297" s="163"/>
      <c r="R297" s="148"/>
      <c r="S297" s="29"/>
      <c r="T297" s="29"/>
      <c r="U297" s="149"/>
      <c r="V297" s="40"/>
      <c r="W297" s="29"/>
      <c r="X297" s="29"/>
      <c r="Y297" s="29"/>
      <c r="Z297" s="163"/>
      <c r="AA297" s="148"/>
      <c r="AB297" s="29"/>
      <c r="AC297" s="29"/>
      <c r="AD297" s="78"/>
    </row>
    <row r="298" spans="2:30" hidden="1" x14ac:dyDescent="0.3">
      <c r="B298" s="35" t="str">
        <f t="shared" si="8"/>
        <v>X</v>
      </c>
      <c r="C298" s="129"/>
      <c r="D298" s="39"/>
      <c r="E298" s="39"/>
      <c r="F298" s="39"/>
      <c r="G298" s="40"/>
      <c r="H298" s="30" t="str">
        <f t="array" ref="H298">IF(C298="","",SUMIF(MAT!$B$5:$B$9,'Récap mensuel'!C298,MAT!$U$5:$U$9))</f>
        <v/>
      </c>
      <c r="I298" s="29"/>
      <c r="J298" s="29"/>
      <c r="K298" s="29"/>
      <c r="L298" s="29"/>
      <c r="M298" s="29"/>
      <c r="N298" s="29"/>
      <c r="O298" s="29"/>
      <c r="P298" s="29"/>
      <c r="Q298" s="163"/>
      <c r="R298" s="148"/>
      <c r="S298" s="29"/>
      <c r="T298" s="29"/>
      <c r="U298" s="149"/>
      <c r="V298" s="40"/>
      <c r="W298" s="29"/>
      <c r="X298" s="29"/>
      <c r="Y298" s="29"/>
      <c r="Z298" s="163"/>
      <c r="AA298" s="148"/>
      <c r="AB298" s="29"/>
      <c r="AC298" s="29"/>
      <c r="AD298" s="78"/>
    </row>
    <row r="299" spans="2:30" hidden="1" x14ac:dyDescent="0.3">
      <c r="B299" s="35" t="str">
        <f t="shared" si="8"/>
        <v>X</v>
      </c>
      <c r="C299" s="129"/>
      <c r="D299" s="39"/>
      <c r="E299" s="39"/>
      <c r="F299" s="39"/>
      <c r="G299" s="40"/>
      <c r="H299" s="30" t="str">
        <f t="array" ref="H299">IF(C299="","",SUMIF(MAT!$B$5:$B$9,'Récap mensuel'!C299,MAT!$U$5:$U$9))</f>
        <v/>
      </c>
      <c r="I299" s="29"/>
      <c r="J299" s="29"/>
      <c r="K299" s="29"/>
      <c r="L299" s="29"/>
      <c r="M299" s="29"/>
      <c r="N299" s="29"/>
      <c r="O299" s="29"/>
      <c r="P299" s="29"/>
      <c r="Q299" s="163"/>
      <c r="R299" s="148"/>
      <c r="S299" s="29"/>
      <c r="T299" s="29"/>
      <c r="U299" s="149"/>
      <c r="V299" s="40"/>
      <c r="W299" s="29"/>
      <c r="X299" s="29"/>
      <c r="Y299" s="29"/>
      <c r="Z299" s="163"/>
      <c r="AA299" s="148"/>
      <c r="AB299" s="29"/>
      <c r="AC299" s="29"/>
      <c r="AD299" s="78"/>
    </row>
    <row r="300" spans="2:30" hidden="1" x14ac:dyDescent="0.3">
      <c r="B300" s="35" t="str">
        <f t="shared" si="8"/>
        <v>X</v>
      </c>
      <c r="C300" s="129"/>
      <c r="D300" s="39"/>
      <c r="E300" s="39"/>
      <c r="F300" s="39"/>
      <c r="G300" s="40"/>
      <c r="H300" s="30" t="str">
        <f t="array" ref="H300">IF(C300="","",SUMIF(MAT!$B$5:$B$9,'Récap mensuel'!C300,MAT!$U$5:$U$9))</f>
        <v/>
      </c>
      <c r="I300" s="29"/>
      <c r="J300" s="29"/>
      <c r="K300" s="29"/>
      <c r="L300" s="29"/>
      <c r="M300" s="29"/>
      <c r="N300" s="29"/>
      <c r="O300" s="29"/>
      <c r="P300" s="29"/>
      <c r="Q300" s="163"/>
      <c r="R300" s="148"/>
      <c r="S300" s="29"/>
      <c r="T300" s="29"/>
      <c r="U300" s="149"/>
      <c r="V300" s="40"/>
      <c r="W300" s="29"/>
      <c r="X300" s="29"/>
      <c r="Y300" s="29"/>
      <c r="Z300" s="163"/>
      <c r="AA300" s="148"/>
      <c r="AB300" s="29"/>
      <c r="AC300" s="29"/>
      <c r="AD300" s="78"/>
    </row>
    <row r="301" spans="2:30" hidden="1" x14ac:dyDescent="0.3">
      <c r="B301" s="35" t="str">
        <f t="shared" si="8"/>
        <v>X</v>
      </c>
      <c r="C301" s="129"/>
      <c r="D301" s="39"/>
      <c r="E301" s="39"/>
      <c r="F301" s="39"/>
      <c r="G301" s="40"/>
      <c r="H301" s="30" t="str">
        <f t="array" ref="H301">IF(C301="","",SUMIF(MAT!$B$5:$B$9,'Récap mensuel'!C301,MAT!$U$5:$U$9))</f>
        <v/>
      </c>
      <c r="I301" s="29"/>
      <c r="J301" s="29"/>
      <c r="K301" s="29"/>
      <c r="L301" s="29"/>
      <c r="M301" s="29"/>
      <c r="N301" s="29"/>
      <c r="O301" s="29"/>
      <c r="P301" s="29"/>
      <c r="Q301" s="163"/>
      <c r="R301" s="148"/>
      <c r="S301" s="29"/>
      <c r="T301" s="29"/>
      <c r="U301" s="149"/>
      <c r="V301" s="40"/>
      <c r="W301" s="29"/>
      <c r="X301" s="29"/>
      <c r="Y301" s="29"/>
      <c r="Z301" s="163"/>
      <c r="AA301" s="148"/>
      <c r="AB301" s="29"/>
      <c r="AC301" s="29"/>
      <c r="AD301" s="78"/>
    </row>
    <row r="302" spans="2:30" hidden="1" x14ac:dyDescent="0.3">
      <c r="B302" s="35" t="str">
        <f t="shared" si="8"/>
        <v>X</v>
      </c>
      <c r="C302" s="129"/>
      <c r="D302" s="39"/>
      <c r="E302" s="39"/>
      <c r="F302" s="39"/>
      <c r="G302" s="40"/>
      <c r="H302" s="30" t="str">
        <f t="array" ref="H302">IF(C302="","",SUMIF(MAT!$B$5:$B$9,'Récap mensuel'!C302,MAT!$U$5:$U$9))</f>
        <v/>
      </c>
      <c r="I302" s="29"/>
      <c r="J302" s="29"/>
      <c r="K302" s="29"/>
      <c r="L302" s="29"/>
      <c r="M302" s="29"/>
      <c r="N302" s="29"/>
      <c r="O302" s="29"/>
      <c r="P302" s="29"/>
      <c r="Q302" s="163"/>
      <c r="R302" s="148"/>
      <c r="S302" s="29"/>
      <c r="T302" s="29"/>
      <c r="U302" s="149"/>
      <c r="V302" s="40"/>
      <c r="W302" s="29"/>
      <c r="X302" s="29"/>
      <c r="Y302" s="29"/>
      <c r="Z302" s="163"/>
      <c r="AA302" s="148"/>
      <c r="AB302" s="29"/>
      <c r="AC302" s="29"/>
      <c r="AD302" s="78"/>
    </row>
    <row r="303" spans="2:30" hidden="1" x14ac:dyDescent="0.3">
      <c r="B303" s="35" t="str">
        <f t="shared" si="8"/>
        <v>X</v>
      </c>
      <c r="C303" s="129"/>
      <c r="D303" s="39"/>
      <c r="E303" s="39"/>
      <c r="F303" s="39"/>
      <c r="G303" s="40"/>
      <c r="H303" s="30" t="str">
        <f t="array" ref="H303">IF(C303="","",SUMIF(MAT!$B$5:$B$9,'Récap mensuel'!C303,MAT!$U$5:$U$9))</f>
        <v/>
      </c>
      <c r="I303" s="29"/>
      <c r="J303" s="29"/>
      <c r="K303" s="29"/>
      <c r="L303" s="29"/>
      <c r="M303" s="29"/>
      <c r="N303" s="29"/>
      <c r="O303" s="29"/>
      <c r="P303" s="29"/>
      <c r="Q303" s="163"/>
      <c r="R303" s="148"/>
      <c r="S303" s="29"/>
      <c r="T303" s="29"/>
      <c r="U303" s="149"/>
      <c r="V303" s="40"/>
      <c r="W303" s="29"/>
      <c r="X303" s="29"/>
      <c r="Y303" s="29"/>
      <c r="Z303" s="163"/>
      <c r="AA303" s="148"/>
      <c r="AB303" s="29"/>
      <c r="AC303" s="29"/>
      <c r="AD303" s="78"/>
    </row>
    <row r="304" spans="2:30" hidden="1" x14ac:dyDescent="0.3">
      <c r="B304" s="35" t="str">
        <f t="shared" si="8"/>
        <v>X</v>
      </c>
      <c r="C304" s="129"/>
      <c r="D304" s="39"/>
      <c r="E304" s="39"/>
      <c r="F304" s="39"/>
      <c r="G304" s="40"/>
      <c r="H304" s="30" t="str">
        <f t="array" ref="H304">IF(C304="","",SUMIF(MAT!$B$5:$B$9,'Récap mensuel'!C304,MAT!$U$5:$U$9))</f>
        <v/>
      </c>
      <c r="I304" s="29"/>
      <c r="J304" s="29"/>
      <c r="K304" s="29"/>
      <c r="L304" s="29"/>
      <c r="M304" s="29"/>
      <c r="N304" s="29"/>
      <c r="O304" s="29"/>
      <c r="P304" s="29"/>
      <c r="Q304" s="163"/>
      <c r="R304" s="148"/>
      <c r="S304" s="29"/>
      <c r="T304" s="29"/>
      <c r="U304" s="149"/>
      <c r="V304" s="40"/>
      <c r="W304" s="29"/>
      <c r="X304" s="29"/>
      <c r="Y304" s="29"/>
      <c r="Z304" s="163"/>
      <c r="AA304" s="148"/>
      <c r="AB304" s="29"/>
      <c r="AC304" s="29"/>
      <c r="AD304" s="78"/>
    </row>
    <row r="305" spans="2:30" hidden="1" x14ac:dyDescent="0.3">
      <c r="B305" s="35" t="str">
        <f t="shared" si="8"/>
        <v>X</v>
      </c>
      <c r="C305" s="129"/>
      <c r="D305" s="39"/>
      <c r="E305" s="39"/>
      <c r="F305" s="39"/>
      <c r="G305" s="40"/>
      <c r="H305" s="30" t="str">
        <f t="array" ref="H305">IF(C305="","",SUMIF(MAT!$B$5:$B$9,'Récap mensuel'!C305,MAT!$U$5:$U$9))</f>
        <v/>
      </c>
      <c r="I305" s="29"/>
      <c r="J305" s="29"/>
      <c r="K305" s="29"/>
      <c r="L305" s="29"/>
      <c r="M305" s="29"/>
      <c r="N305" s="29"/>
      <c r="O305" s="29"/>
      <c r="P305" s="29"/>
      <c r="Q305" s="163"/>
      <c r="R305" s="148"/>
      <c r="S305" s="29"/>
      <c r="T305" s="29"/>
      <c r="U305" s="149"/>
      <c r="V305" s="40"/>
      <c r="W305" s="29"/>
      <c r="X305" s="29"/>
      <c r="Y305" s="29"/>
      <c r="Z305" s="163"/>
      <c r="AA305" s="148"/>
      <c r="AB305" s="29"/>
      <c r="AC305" s="29"/>
      <c r="AD305" s="78"/>
    </row>
    <row r="306" spans="2:30" hidden="1" x14ac:dyDescent="0.3">
      <c r="B306" s="35" t="str">
        <f t="shared" si="8"/>
        <v>X</v>
      </c>
      <c r="C306" s="129"/>
      <c r="D306" s="39"/>
      <c r="E306" s="39"/>
      <c r="F306" s="39"/>
      <c r="G306" s="40"/>
      <c r="H306" s="30" t="str">
        <f t="array" ref="H306">IF(C306="","",SUMIF(MAT!$B$5:$B$9,'Récap mensuel'!C306,MAT!$U$5:$U$9))</f>
        <v/>
      </c>
      <c r="I306" s="29"/>
      <c r="J306" s="29"/>
      <c r="K306" s="29"/>
      <c r="L306" s="29"/>
      <c r="M306" s="29"/>
      <c r="N306" s="29"/>
      <c r="O306" s="29"/>
      <c r="P306" s="29"/>
      <c r="Q306" s="163"/>
      <c r="R306" s="148"/>
      <c r="S306" s="29"/>
      <c r="T306" s="29"/>
      <c r="U306" s="149"/>
      <c r="V306" s="40"/>
      <c r="W306" s="29"/>
      <c r="X306" s="29"/>
      <c r="Y306" s="29"/>
      <c r="Z306" s="163"/>
      <c r="AA306" s="148"/>
      <c r="AB306" s="29"/>
      <c r="AC306" s="29"/>
      <c r="AD306" s="78"/>
    </row>
    <row r="307" spans="2:30" hidden="1" x14ac:dyDescent="0.3">
      <c r="B307" s="35" t="str">
        <f t="shared" si="8"/>
        <v>X</v>
      </c>
      <c r="C307" s="129"/>
      <c r="D307" s="39"/>
      <c r="E307" s="39"/>
      <c r="F307" s="39"/>
      <c r="G307" s="40"/>
      <c r="H307" s="30" t="str">
        <f t="array" ref="H307">IF(C307="","",SUMIF(MAT!$B$5:$B$9,'Récap mensuel'!C307,MAT!$U$5:$U$9))</f>
        <v/>
      </c>
      <c r="I307" s="29"/>
      <c r="J307" s="29"/>
      <c r="K307" s="29"/>
      <c r="L307" s="29"/>
      <c r="M307" s="29"/>
      <c r="N307" s="29"/>
      <c r="O307" s="29"/>
      <c r="P307" s="29"/>
      <c r="Q307" s="163"/>
      <c r="R307" s="148"/>
      <c r="S307" s="29"/>
      <c r="T307" s="29"/>
      <c r="U307" s="149"/>
      <c r="V307" s="40"/>
      <c r="W307" s="29"/>
      <c r="X307" s="29"/>
      <c r="Y307" s="29"/>
      <c r="Z307" s="163"/>
      <c r="AA307" s="148"/>
      <c r="AB307" s="29"/>
      <c r="AC307" s="29"/>
      <c r="AD307" s="78"/>
    </row>
    <row r="308" spans="2:30" hidden="1" x14ac:dyDescent="0.3">
      <c r="B308" s="35" t="str">
        <f t="shared" si="8"/>
        <v>X</v>
      </c>
      <c r="C308" s="129"/>
      <c r="D308" s="39"/>
      <c r="E308" s="39"/>
      <c r="F308" s="39"/>
      <c r="G308" s="40"/>
      <c r="H308" s="30" t="str">
        <f t="array" ref="H308">IF(C308="","",SUMIF(MAT!$B$5:$B$9,'Récap mensuel'!C308,MAT!$U$5:$U$9))</f>
        <v/>
      </c>
      <c r="I308" s="29"/>
      <c r="J308" s="29"/>
      <c r="K308" s="29"/>
      <c r="L308" s="29"/>
      <c r="M308" s="29"/>
      <c r="N308" s="29"/>
      <c r="O308" s="29"/>
      <c r="P308" s="29"/>
      <c r="Q308" s="163"/>
      <c r="R308" s="148"/>
      <c r="S308" s="29"/>
      <c r="T308" s="29"/>
      <c r="U308" s="149"/>
      <c r="V308" s="40"/>
      <c r="W308" s="29"/>
      <c r="X308" s="29"/>
      <c r="Y308" s="29"/>
      <c r="Z308" s="163"/>
      <c r="AA308" s="148"/>
      <c r="AB308" s="29"/>
      <c r="AC308" s="29"/>
      <c r="AD308" s="78"/>
    </row>
    <row r="309" spans="2:30" hidden="1" x14ac:dyDescent="0.3">
      <c r="B309" s="35" t="str">
        <f t="shared" si="8"/>
        <v>X</v>
      </c>
      <c r="C309" s="129"/>
      <c r="D309" s="39"/>
      <c r="E309" s="39"/>
      <c r="F309" s="39"/>
      <c r="G309" s="40"/>
      <c r="H309" s="30" t="str">
        <f t="array" ref="H309">IF(C309="","",SUMIF(MAT!$B$5:$B$9,'Récap mensuel'!C309,MAT!$U$5:$U$9))</f>
        <v/>
      </c>
      <c r="I309" s="29"/>
      <c r="J309" s="29"/>
      <c r="K309" s="29"/>
      <c r="L309" s="29"/>
      <c r="M309" s="29"/>
      <c r="N309" s="29"/>
      <c r="O309" s="29"/>
      <c r="P309" s="29"/>
      <c r="Q309" s="163"/>
      <c r="R309" s="148"/>
      <c r="S309" s="29"/>
      <c r="T309" s="29"/>
      <c r="U309" s="149"/>
      <c r="V309" s="40"/>
      <c r="W309" s="29"/>
      <c r="X309" s="29"/>
      <c r="Y309" s="29"/>
      <c r="Z309" s="163"/>
      <c r="AA309" s="148"/>
      <c r="AB309" s="29"/>
      <c r="AC309" s="29"/>
      <c r="AD309" s="78"/>
    </row>
    <row r="310" spans="2:30" hidden="1" x14ac:dyDescent="0.3">
      <c r="B310" s="35" t="str">
        <f t="shared" si="8"/>
        <v>X</v>
      </c>
      <c r="C310" s="129"/>
      <c r="D310" s="39"/>
      <c r="E310" s="39"/>
      <c r="F310" s="39"/>
      <c r="G310" s="40"/>
      <c r="H310" s="30" t="str">
        <f t="array" ref="H310">IF(C310="","",SUMIF(MAT!$B$5:$B$9,'Récap mensuel'!C310,MAT!$U$5:$U$9))</f>
        <v/>
      </c>
      <c r="I310" s="29"/>
      <c r="J310" s="29"/>
      <c r="K310" s="29"/>
      <c r="L310" s="29"/>
      <c r="M310" s="29"/>
      <c r="N310" s="29"/>
      <c r="O310" s="29"/>
      <c r="P310" s="29"/>
      <c r="Q310" s="163"/>
      <c r="R310" s="148"/>
      <c r="S310" s="29"/>
      <c r="T310" s="29"/>
      <c r="U310" s="149"/>
      <c r="V310" s="40"/>
      <c r="W310" s="29"/>
      <c r="X310" s="29"/>
      <c r="Y310" s="29"/>
      <c r="Z310" s="163"/>
      <c r="AA310" s="148"/>
      <c r="AB310" s="29"/>
      <c r="AC310" s="29"/>
      <c r="AD310" s="78"/>
    </row>
    <row r="311" spans="2:30" hidden="1" x14ac:dyDescent="0.3">
      <c r="B311" s="35" t="str">
        <f t="shared" si="8"/>
        <v>X</v>
      </c>
      <c r="C311" s="129"/>
      <c r="D311" s="39"/>
      <c r="E311" s="39"/>
      <c r="F311" s="39"/>
      <c r="G311" s="40"/>
      <c r="H311" s="30" t="str">
        <f t="array" ref="H311">IF(C311="","",SUMIF(MAT!$B$5:$B$9,'Récap mensuel'!C311,MAT!$U$5:$U$9))</f>
        <v/>
      </c>
      <c r="I311" s="29"/>
      <c r="J311" s="29"/>
      <c r="K311" s="29"/>
      <c r="L311" s="29"/>
      <c r="M311" s="29"/>
      <c r="N311" s="29"/>
      <c r="O311" s="29"/>
      <c r="P311" s="29"/>
      <c r="Q311" s="163"/>
      <c r="R311" s="148"/>
      <c r="S311" s="29"/>
      <c r="T311" s="29"/>
      <c r="U311" s="149"/>
      <c r="V311" s="40"/>
      <c r="W311" s="29"/>
      <c r="X311" s="29"/>
      <c r="Y311" s="29"/>
      <c r="Z311" s="163"/>
      <c r="AA311" s="148"/>
      <c r="AB311" s="29"/>
      <c r="AC311" s="29"/>
      <c r="AD311" s="78"/>
    </row>
    <row r="312" spans="2:30" hidden="1" x14ac:dyDescent="0.3">
      <c r="B312" s="35" t="str">
        <f t="shared" si="8"/>
        <v>X</v>
      </c>
      <c r="C312" s="129"/>
      <c r="D312" s="39"/>
      <c r="E312" s="39"/>
      <c r="F312" s="39"/>
      <c r="G312" s="40"/>
      <c r="H312" s="30" t="str">
        <f t="array" ref="H312">IF(C312="","",SUMIF(MAT!$B$5:$B$9,'Récap mensuel'!C312,MAT!$U$5:$U$9))</f>
        <v/>
      </c>
      <c r="I312" s="29"/>
      <c r="J312" s="29"/>
      <c r="K312" s="29"/>
      <c r="L312" s="29"/>
      <c r="M312" s="29"/>
      <c r="N312" s="29"/>
      <c r="O312" s="29"/>
      <c r="P312" s="29"/>
      <c r="Q312" s="163"/>
      <c r="R312" s="148"/>
      <c r="S312" s="29"/>
      <c r="T312" s="29"/>
      <c r="U312" s="149"/>
      <c r="V312" s="40"/>
      <c r="W312" s="29"/>
      <c r="X312" s="29"/>
      <c r="Y312" s="29"/>
      <c r="Z312" s="163"/>
      <c r="AA312" s="148"/>
      <c r="AB312" s="29"/>
      <c r="AC312" s="29"/>
      <c r="AD312" s="78"/>
    </row>
    <row r="313" spans="2:30" hidden="1" x14ac:dyDescent="0.3">
      <c r="B313" s="35" t="str">
        <f t="shared" si="8"/>
        <v>X</v>
      </c>
      <c r="C313" s="129"/>
      <c r="D313" s="39"/>
      <c r="E313" s="39"/>
      <c r="F313" s="39"/>
      <c r="G313" s="40"/>
      <c r="H313" s="30" t="str">
        <f t="array" ref="H313">IF(C313="","",SUMIF(MAT!$B$5:$B$9,'Récap mensuel'!C313,MAT!$U$5:$U$9))</f>
        <v/>
      </c>
      <c r="I313" s="29"/>
      <c r="J313" s="29"/>
      <c r="K313" s="29"/>
      <c r="L313" s="29"/>
      <c r="M313" s="29"/>
      <c r="N313" s="29"/>
      <c r="O313" s="29"/>
      <c r="P313" s="29"/>
      <c r="Q313" s="163"/>
      <c r="R313" s="148"/>
      <c r="S313" s="29"/>
      <c r="T313" s="29"/>
      <c r="U313" s="149"/>
      <c r="V313" s="40"/>
      <c r="W313" s="29"/>
      <c r="X313" s="29"/>
      <c r="Y313" s="29"/>
      <c r="Z313" s="163"/>
      <c r="AA313" s="148"/>
      <c r="AB313" s="29"/>
      <c r="AC313" s="29"/>
      <c r="AD313" s="78"/>
    </row>
    <row r="314" spans="2:30" hidden="1" x14ac:dyDescent="0.3">
      <c r="B314" s="35" t="str">
        <f t="shared" si="8"/>
        <v>X</v>
      </c>
      <c r="C314" s="129"/>
      <c r="D314" s="39"/>
      <c r="E314" s="39"/>
      <c r="F314" s="39"/>
      <c r="G314" s="40"/>
      <c r="H314" s="30" t="str">
        <f t="array" ref="H314">IF(C314="","",SUMIF(MAT!$B$5:$B$9,'Récap mensuel'!C314,MAT!$U$5:$U$9))</f>
        <v/>
      </c>
      <c r="I314" s="29"/>
      <c r="J314" s="29"/>
      <c r="K314" s="29"/>
      <c r="L314" s="29"/>
      <c r="M314" s="29"/>
      <c r="N314" s="29"/>
      <c r="O314" s="29"/>
      <c r="P314" s="29"/>
      <c r="Q314" s="163"/>
      <c r="R314" s="148"/>
      <c r="S314" s="29"/>
      <c r="T314" s="29"/>
      <c r="U314" s="149"/>
      <c r="V314" s="40"/>
      <c r="W314" s="29"/>
      <c r="X314" s="29"/>
      <c r="Y314" s="29"/>
      <c r="Z314" s="163"/>
      <c r="AA314" s="148"/>
      <c r="AB314" s="29"/>
      <c r="AC314" s="29"/>
      <c r="AD314" s="78"/>
    </row>
    <row r="315" spans="2:30" hidden="1" x14ac:dyDescent="0.3">
      <c r="B315" s="35" t="str">
        <f t="shared" si="8"/>
        <v>X</v>
      </c>
      <c r="C315" s="129"/>
      <c r="D315" s="39"/>
      <c r="E315" s="39"/>
      <c r="F315" s="39"/>
      <c r="G315" s="40"/>
      <c r="H315" s="30" t="str">
        <f t="array" ref="H315">IF(C315="","",SUMIF(MAT!$B$5:$B$9,'Récap mensuel'!C315,MAT!$U$5:$U$9))</f>
        <v/>
      </c>
      <c r="I315" s="29"/>
      <c r="J315" s="29"/>
      <c r="K315" s="29"/>
      <c r="L315" s="29"/>
      <c r="M315" s="29"/>
      <c r="N315" s="29"/>
      <c r="O315" s="29"/>
      <c r="P315" s="29"/>
      <c r="Q315" s="163"/>
      <c r="R315" s="148"/>
      <c r="S315" s="29"/>
      <c r="T315" s="29"/>
      <c r="U315" s="149"/>
      <c r="V315" s="40"/>
      <c r="W315" s="29"/>
      <c r="X315" s="29"/>
      <c r="Y315" s="29"/>
      <c r="Z315" s="163"/>
      <c r="AA315" s="148"/>
      <c r="AB315" s="29"/>
      <c r="AC315" s="29"/>
      <c r="AD315" s="78"/>
    </row>
    <row r="316" spans="2:30" hidden="1" x14ac:dyDescent="0.3">
      <c r="B316" s="35" t="str">
        <f t="shared" si="8"/>
        <v>X</v>
      </c>
      <c r="C316" s="129"/>
      <c r="D316" s="39"/>
      <c r="E316" s="39"/>
      <c r="F316" s="39"/>
      <c r="G316" s="40"/>
      <c r="H316" s="30" t="str">
        <f t="array" ref="H316">IF(C316="","",SUMIF(MAT!$B$5:$B$9,'Récap mensuel'!C316,MAT!$U$5:$U$9))</f>
        <v/>
      </c>
      <c r="I316" s="29"/>
      <c r="J316" s="29"/>
      <c r="K316" s="29"/>
      <c r="L316" s="29"/>
      <c r="M316" s="29"/>
      <c r="N316" s="29"/>
      <c r="O316" s="29"/>
      <c r="P316" s="29"/>
      <c r="Q316" s="163"/>
      <c r="R316" s="148"/>
      <c r="S316" s="29"/>
      <c r="T316" s="29"/>
      <c r="U316" s="149"/>
      <c r="V316" s="40"/>
      <c r="W316" s="29"/>
      <c r="X316" s="29"/>
      <c r="Y316" s="29"/>
      <c r="Z316" s="163"/>
      <c r="AA316" s="148"/>
      <c r="AB316" s="29"/>
      <c r="AC316" s="29"/>
      <c r="AD316" s="78"/>
    </row>
    <row r="317" spans="2:30" hidden="1" x14ac:dyDescent="0.3">
      <c r="B317" s="35" t="str">
        <f t="shared" si="8"/>
        <v>X</v>
      </c>
      <c r="C317" s="129"/>
      <c r="D317" s="39"/>
      <c r="E317" s="39"/>
      <c r="F317" s="39"/>
      <c r="G317" s="40"/>
      <c r="H317" s="30" t="str">
        <f t="array" ref="H317">IF(C317="","",SUMIF(MAT!$B$5:$B$9,'Récap mensuel'!C317,MAT!$U$5:$U$9))</f>
        <v/>
      </c>
      <c r="I317" s="29"/>
      <c r="J317" s="29"/>
      <c r="K317" s="29"/>
      <c r="L317" s="29"/>
      <c r="M317" s="29"/>
      <c r="N317" s="29"/>
      <c r="O317" s="29"/>
      <c r="P317" s="29"/>
      <c r="Q317" s="163"/>
      <c r="R317" s="148"/>
      <c r="S317" s="29"/>
      <c r="T317" s="29"/>
      <c r="U317" s="149"/>
      <c r="V317" s="40"/>
      <c r="W317" s="29"/>
      <c r="X317" s="29"/>
      <c r="Y317" s="29"/>
      <c r="Z317" s="163"/>
      <c r="AA317" s="148"/>
      <c r="AB317" s="29"/>
      <c r="AC317" s="29"/>
      <c r="AD317" s="78"/>
    </row>
    <row r="318" spans="2:30" hidden="1" x14ac:dyDescent="0.3">
      <c r="B318" s="35" t="str">
        <f t="shared" si="8"/>
        <v>X</v>
      </c>
      <c r="C318" s="129"/>
      <c r="D318" s="39"/>
      <c r="E318" s="39"/>
      <c r="F318" s="39"/>
      <c r="G318" s="40"/>
      <c r="H318" s="30" t="str">
        <f t="array" ref="H318">IF(C318="","",SUMIF(MAT!$B$5:$B$9,'Récap mensuel'!C318,MAT!$U$5:$U$9))</f>
        <v/>
      </c>
      <c r="I318" s="29"/>
      <c r="J318" s="29"/>
      <c r="K318" s="29"/>
      <c r="L318" s="29"/>
      <c r="M318" s="29"/>
      <c r="N318" s="29"/>
      <c r="O318" s="29"/>
      <c r="P318" s="29"/>
      <c r="Q318" s="163"/>
      <c r="R318" s="148"/>
      <c r="S318" s="29"/>
      <c r="T318" s="29"/>
      <c r="U318" s="149"/>
      <c r="V318" s="40"/>
      <c r="W318" s="29"/>
      <c r="X318" s="29"/>
      <c r="Y318" s="29"/>
      <c r="Z318" s="163"/>
      <c r="AA318" s="148"/>
      <c r="AB318" s="29"/>
      <c r="AC318" s="29"/>
      <c r="AD318" s="78"/>
    </row>
    <row r="319" spans="2:30" hidden="1" x14ac:dyDescent="0.3">
      <c r="B319" s="35" t="str">
        <f t="shared" si="8"/>
        <v>X</v>
      </c>
      <c r="C319" s="129"/>
      <c r="D319" s="39"/>
      <c r="E319" s="39"/>
      <c r="F319" s="39"/>
      <c r="G319" s="40"/>
      <c r="H319" s="30" t="str">
        <f t="array" ref="H319">IF(C319="","",SUMIF(MAT!$B$5:$B$9,'Récap mensuel'!C319,MAT!$U$5:$U$9))</f>
        <v/>
      </c>
      <c r="I319" s="29"/>
      <c r="J319" s="29"/>
      <c r="K319" s="29"/>
      <c r="L319" s="29"/>
      <c r="M319" s="29"/>
      <c r="N319" s="29"/>
      <c r="O319" s="29"/>
      <c r="P319" s="29"/>
      <c r="Q319" s="163"/>
      <c r="R319" s="148"/>
      <c r="S319" s="29"/>
      <c r="T319" s="29"/>
      <c r="U319" s="149"/>
      <c r="V319" s="40"/>
      <c r="W319" s="29"/>
      <c r="X319" s="29"/>
      <c r="Y319" s="29"/>
      <c r="Z319" s="163"/>
      <c r="AA319" s="148"/>
      <c r="AB319" s="29"/>
      <c r="AC319" s="29"/>
      <c r="AD319" s="78"/>
    </row>
    <row r="320" spans="2:30" hidden="1" x14ac:dyDescent="0.3">
      <c r="B320" s="35" t="str">
        <f t="shared" si="8"/>
        <v>X</v>
      </c>
      <c r="C320" s="129"/>
      <c r="D320" s="39"/>
      <c r="E320" s="39"/>
      <c r="F320" s="39"/>
      <c r="G320" s="40"/>
      <c r="H320" s="30" t="str">
        <f t="array" ref="H320">IF(C320="","",SUMIF(MAT!$B$5:$B$9,'Récap mensuel'!C320,MAT!$U$5:$U$9))</f>
        <v/>
      </c>
      <c r="I320" s="29"/>
      <c r="J320" s="29"/>
      <c r="K320" s="29"/>
      <c r="L320" s="29"/>
      <c r="M320" s="29"/>
      <c r="N320" s="29"/>
      <c r="O320" s="29"/>
      <c r="P320" s="29"/>
      <c r="Q320" s="163"/>
      <c r="R320" s="148"/>
      <c r="S320" s="29"/>
      <c r="T320" s="29"/>
      <c r="U320" s="149"/>
      <c r="V320" s="40"/>
      <c r="W320" s="29"/>
      <c r="X320" s="29"/>
      <c r="Y320" s="29"/>
      <c r="Z320" s="163"/>
      <c r="AA320" s="148"/>
      <c r="AB320" s="29"/>
      <c r="AC320" s="29"/>
      <c r="AD320" s="78"/>
    </row>
    <row r="321" spans="2:30" hidden="1" x14ac:dyDescent="0.3">
      <c r="B321" s="35" t="str">
        <f t="shared" si="8"/>
        <v>X</v>
      </c>
      <c r="C321" s="129"/>
      <c r="D321" s="39"/>
      <c r="E321" s="39"/>
      <c r="F321" s="39"/>
      <c r="G321" s="40"/>
      <c r="H321" s="30" t="str">
        <f t="array" ref="H321">IF(C321="","",SUMIF(MAT!$B$5:$B$9,'Récap mensuel'!C321,MAT!$U$5:$U$9))</f>
        <v/>
      </c>
      <c r="I321" s="29"/>
      <c r="J321" s="29"/>
      <c r="K321" s="29"/>
      <c r="L321" s="29"/>
      <c r="M321" s="29"/>
      <c r="N321" s="29"/>
      <c r="O321" s="29"/>
      <c r="P321" s="29"/>
      <c r="Q321" s="163"/>
      <c r="R321" s="148"/>
      <c r="S321" s="29"/>
      <c r="T321" s="29"/>
      <c r="U321" s="149"/>
      <c r="V321" s="40"/>
      <c r="W321" s="29"/>
      <c r="X321" s="29"/>
      <c r="Y321" s="29"/>
      <c r="Z321" s="163"/>
      <c r="AA321" s="148"/>
      <c r="AB321" s="29"/>
      <c r="AC321" s="29"/>
      <c r="AD321" s="78"/>
    </row>
    <row r="322" spans="2:30" hidden="1" x14ac:dyDescent="0.3">
      <c r="B322" s="35" t="str">
        <f t="shared" si="8"/>
        <v>X</v>
      </c>
      <c r="C322" s="129"/>
      <c r="D322" s="39"/>
      <c r="E322" s="39"/>
      <c r="F322" s="39"/>
      <c r="G322" s="40"/>
      <c r="H322" s="30" t="str">
        <f t="array" ref="H322">IF(C322="","",SUMIF(MAT!$B$5:$B$9,'Récap mensuel'!C322,MAT!$U$5:$U$9))</f>
        <v/>
      </c>
      <c r="I322" s="29"/>
      <c r="J322" s="29"/>
      <c r="K322" s="29"/>
      <c r="L322" s="29"/>
      <c r="M322" s="29"/>
      <c r="N322" s="29"/>
      <c r="O322" s="29"/>
      <c r="P322" s="29"/>
      <c r="Q322" s="163"/>
      <c r="R322" s="148"/>
      <c r="S322" s="29"/>
      <c r="T322" s="29"/>
      <c r="U322" s="149"/>
      <c r="V322" s="40"/>
      <c r="W322" s="29"/>
      <c r="X322" s="29"/>
      <c r="Y322" s="29"/>
      <c r="Z322" s="163"/>
      <c r="AA322" s="148"/>
      <c r="AB322" s="29"/>
      <c r="AC322" s="29"/>
      <c r="AD322" s="78"/>
    </row>
    <row r="323" spans="2:30" hidden="1" x14ac:dyDescent="0.3">
      <c r="B323" s="35" t="str">
        <f t="shared" si="8"/>
        <v>X</v>
      </c>
      <c r="C323" s="129"/>
      <c r="D323" s="39"/>
      <c r="E323" s="39"/>
      <c r="F323" s="39"/>
      <c r="G323" s="40"/>
      <c r="H323" s="30" t="str">
        <f t="array" ref="H323">IF(C323="","",SUMIF(MAT!$B$5:$B$9,'Récap mensuel'!C323,MAT!$U$5:$U$9))</f>
        <v/>
      </c>
      <c r="I323" s="29"/>
      <c r="J323" s="29"/>
      <c r="K323" s="29"/>
      <c r="L323" s="29"/>
      <c r="M323" s="29"/>
      <c r="N323" s="29"/>
      <c r="O323" s="29"/>
      <c r="P323" s="29"/>
      <c r="Q323" s="163"/>
      <c r="R323" s="148"/>
      <c r="S323" s="29"/>
      <c r="T323" s="29"/>
      <c r="U323" s="149"/>
      <c r="V323" s="40"/>
      <c r="W323" s="29"/>
      <c r="X323" s="29"/>
      <c r="Y323" s="29"/>
      <c r="Z323" s="163"/>
      <c r="AA323" s="148"/>
      <c r="AB323" s="29"/>
      <c r="AC323" s="29"/>
      <c r="AD323" s="78"/>
    </row>
    <row r="324" spans="2:30" hidden="1" x14ac:dyDescent="0.3">
      <c r="B324" s="35" t="str">
        <f t="shared" si="8"/>
        <v>X</v>
      </c>
      <c r="C324" s="129"/>
      <c r="D324" s="39"/>
      <c r="E324" s="39"/>
      <c r="F324" s="39"/>
      <c r="G324" s="40"/>
      <c r="H324" s="30" t="str">
        <f t="array" ref="H324">IF(C324="","",SUMIF(MAT!$B$5:$B$9,'Récap mensuel'!C324,MAT!$U$5:$U$9))</f>
        <v/>
      </c>
      <c r="I324" s="29"/>
      <c r="J324" s="29"/>
      <c r="K324" s="29"/>
      <c r="L324" s="29"/>
      <c r="M324" s="29"/>
      <c r="N324" s="29"/>
      <c r="O324" s="29"/>
      <c r="P324" s="29"/>
      <c r="Q324" s="163"/>
      <c r="R324" s="148"/>
      <c r="S324" s="29"/>
      <c r="T324" s="29"/>
      <c r="U324" s="149"/>
      <c r="V324" s="40"/>
      <c r="W324" s="29"/>
      <c r="X324" s="29"/>
      <c r="Y324" s="29"/>
      <c r="Z324" s="163"/>
      <c r="AA324" s="148"/>
      <c r="AB324" s="29"/>
      <c r="AC324" s="29"/>
      <c r="AD324" s="78"/>
    </row>
    <row r="325" spans="2:30" hidden="1" x14ac:dyDescent="0.3">
      <c r="B325" s="35" t="str">
        <f t="shared" si="8"/>
        <v>X</v>
      </c>
      <c r="C325" s="129"/>
      <c r="D325" s="39"/>
      <c r="E325" s="39"/>
      <c r="F325" s="39"/>
      <c r="G325" s="40"/>
      <c r="H325" s="30" t="str">
        <f t="array" ref="H325">IF(C325="","",SUMIF(MAT!$B$5:$B$9,'Récap mensuel'!C325,MAT!$U$5:$U$9))</f>
        <v/>
      </c>
      <c r="I325" s="29"/>
      <c r="J325" s="29"/>
      <c r="K325" s="29"/>
      <c r="L325" s="29"/>
      <c r="M325" s="29"/>
      <c r="N325" s="29"/>
      <c r="O325" s="29"/>
      <c r="P325" s="29"/>
      <c r="Q325" s="163"/>
      <c r="R325" s="148"/>
      <c r="S325" s="29"/>
      <c r="T325" s="29"/>
      <c r="U325" s="149"/>
      <c r="V325" s="40"/>
      <c r="W325" s="29"/>
      <c r="X325" s="29"/>
      <c r="Y325" s="29"/>
      <c r="Z325" s="163"/>
      <c r="AA325" s="148"/>
      <c r="AB325" s="29"/>
      <c r="AC325" s="29"/>
      <c r="AD325" s="78"/>
    </row>
    <row r="326" spans="2:30" hidden="1" x14ac:dyDescent="0.3">
      <c r="B326" s="35" t="str">
        <f t="shared" si="8"/>
        <v>X</v>
      </c>
      <c r="C326" s="129"/>
      <c r="D326" s="39"/>
      <c r="E326" s="39"/>
      <c r="F326" s="39"/>
      <c r="G326" s="40"/>
      <c r="H326" s="30" t="str">
        <f t="array" ref="H326">IF(C326="","",SUMIF(MAT!$B$5:$B$9,'Récap mensuel'!C326,MAT!$U$5:$U$9))</f>
        <v/>
      </c>
      <c r="I326" s="29"/>
      <c r="J326" s="29"/>
      <c r="K326" s="29"/>
      <c r="L326" s="29"/>
      <c r="M326" s="29"/>
      <c r="N326" s="29"/>
      <c r="O326" s="29"/>
      <c r="P326" s="29"/>
      <c r="Q326" s="163"/>
      <c r="R326" s="148"/>
      <c r="S326" s="29"/>
      <c r="T326" s="29"/>
      <c r="U326" s="149"/>
      <c r="V326" s="40"/>
      <c r="W326" s="29"/>
      <c r="X326" s="29"/>
      <c r="Y326" s="29"/>
      <c r="Z326" s="163"/>
      <c r="AA326" s="148"/>
      <c r="AB326" s="29"/>
      <c r="AC326" s="29"/>
      <c r="AD326" s="78"/>
    </row>
    <row r="327" spans="2:30" hidden="1" x14ac:dyDescent="0.3">
      <c r="B327" s="35" t="str">
        <f t="shared" si="8"/>
        <v>X</v>
      </c>
      <c r="C327" s="129"/>
      <c r="D327" s="39"/>
      <c r="E327" s="39"/>
      <c r="F327" s="39"/>
      <c r="G327" s="40"/>
      <c r="H327" s="30" t="str">
        <f t="array" ref="H327">IF(C327="","",SUMIF(MAT!$B$5:$B$9,'Récap mensuel'!C327,MAT!$U$5:$U$9))</f>
        <v/>
      </c>
      <c r="I327" s="29"/>
      <c r="J327" s="29"/>
      <c r="K327" s="29"/>
      <c r="L327" s="29"/>
      <c r="M327" s="29"/>
      <c r="N327" s="29"/>
      <c r="O327" s="29"/>
      <c r="P327" s="29"/>
      <c r="Q327" s="163"/>
      <c r="R327" s="148"/>
      <c r="S327" s="29"/>
      <c r="T327" s="29"/>
      <c r="U327" s="149"/>
      <c r="V327" s="40"/>
      <c r="W327" s="29"/>
      <c r="X327" s="29"/>
      <c r="Y327" s="29"/>
      <c r="Z327" s="163"/>
      <c r="AA327" s="148"/>
      <c r="AB327" s="29"/>
      <c r="AC327" s="29"/>
      <c r="AD327" s="78"/>
    </row>
    <row r="328" spans="2:30" hidden="1" x14ac:dyDescent="0.3">
      <c r="B328" s="35" t="str">
        <f t="shared" si="8"/>
        <v>X</v>
      </c>
      <c r="C328" s="129"/>
      <c r="D328" s="39"/>
      <c r="E328" s="39"/>
      <c r="F328" s="39"/>
      <c r="G328" s="40"/>
      <c r="H328" s="30" t="str">
        <f t="array" ref="H328">IF(C328="","",SUMIF(MAT!$B$5:$B$9,'Récap mensuel'!C328,MAT!$U$5:$U$9))</f>
        <v/>
      </c>
      <c r="I328" s="29"/>
      <c r="J328" s="29"/>
      <c r="K328" s="29"/>
      <c r="L328" s="29"/>
      <c r="M328" s="29"/>
      <c r="N328" s="29"/>
      <c r="O328" s="29"/>
      <c r="P328" s="29"/>
      <c r="Q328" s="163"/>
      <c r="R328" s="148"/>
      <c r="S328" s="29"/>
      <c r="T328" s="29"/>
      <c r="U328" s="149"/>
      <c r="V328" s="40"/>
      <c r="W328" s="29"/>
      <c r="X328" s="29"/>
      <c r="Y328" s="29"/>
      <c r="Z328" s="163"/>
      <c r="AA328" s="148"/>
      <c r="AB328" s="29"/>
      <c r="AC328" s="29"/>
      <c r="AD328" s="78"/>
    </row>
    <row r="329" spans="2:30" hidden="1" x14ac:dyDescent="0.3">
      <c r="B329" s="35" t="str">
        <f t="shared" si="8"/>
        <v>X</v>
      </c>
      <c r="C329" s="129"/>
      <c r="D329" s="39"/>
      <c r="E329" s="39"/>
      <c r="F329" s="39"/>
      <c r="G329" s="40"/>
      <c r="H329" s="30" t="str">
        <f t="array" ref="H329">IF(C329="","",SUMIF(MAT!$B$5:$B$9,'Récap mensuel'!C329,MAT!$U$5:$U$9))</f>
        <v/>
      </c>
      <c r="I329" s="29"/>
      <c r="J329" s="29"/>
      <c r="K329" s="29"/>
      <c r="L329" s="29"/>
      <c r="M329" s="29"/>
      <c r="N329" s="29"/>
      <c r="O329" s="29"/>
      <c r="P329" s="29"/>
      <c r="Q329" s="163"/>
      <c r="R329" s="148"/>
      <c r="S329" s="29"/>
      <c r="T329" s="29"/>
      <c r="U329" s="149"/>
      <c r="V329" s="40"/>
      <c r="W329" s="29"/>
      <c r="X329" s="29"/>
      <c r="Y329" s="29"/>
      <c r="Z329" s="163"/>
      <c r="AA329" s="148"/>
      <c r="AB329" s="29"/>
      <c r="AC329" s="29"/>
      <c r="AD329" s="78"/>
    </row>
    <row r="330" spans="2:30" hidden="1" x14ac:dyDescent="0.3">
      <c r="B330" s="35" t="str">
        <f t="shared" si="8"/>
        <v>X</v>
      </c>
      <c r="C330" s="129"/>
      <c r="D330" s="39"/>
      <c r="E330" s="39"/>
      <c r="F330" s="39"/>
      <c r="G330" s="40"/>
      <c r="H330" s="30" t="str">
        <f t="array" ref="H330">IF(C330="","",SUMIF(MAT!$B$5:$B$9,'Récap mensuel'!C330,MAT!$U$5:$U$9))</f>
        <v/>
      </c>
      <c r="I330" s="29"/>
      <c r="J330" s="29"/>
      <c r="K330" s="29"/>
      <c r="L330" s="29"/>
      <c r="M330" s="29"/>
      <c r="N330" s="29"/>
      <c r="O330" s="29"/>
      <c r="P330" s="29"/>
      <c r="Q330" s="163"/>
      <c r="R330" s="148"/>
      <c r="S330" s="29"/>
      <c r="T330" s="29"/>
      <c r="U330" s="149"/>
      <c r="V330" s="40"/>
      <c r="W330" s="29"/>
      <c r="X330" s="29"/>
      <c r="Y330" s="29"/>
      <c r="Z330" s="163"/>
      <c r="AA330" s="148"/>
      <c r="AB330" s="29"/>
      <c r="AC330" s="29"/>
      <c r="AD330" s="78"/>
    </row>
    <row r="331" spans="2:30" hidden="1" x14ac:dyDescent="0.3">
      <c r="B331" s="35" t="str">
        <f t="shared" si="8"/>
        <v>X</v>
      </c>
      <c r="C331" s="129"/>
      <c r="D331" s="39"/>
      <c r="E331" s="39"/>
      <c r="F331" s="39"/>
      <c r="G331" s="40"/>
      <c r="H331" s="30" t="str">
        <f t="array" ref="H331">IF(C331="","",SUMIF(MAT!$B$5:$B$9,'Récap mensuel'!C331,MAT!$U$5:$U$9))</f>
        <v/>
      </c>
      <c r="I331" s="29"/>
      <c r="J331" s="29"/>
      <c r="K331" s="29"/>
      <c r="L331" s="29"/>
      <c r="M331" s="29"/>
      <c r="N331" s="29"/>
      <c r="O331" s="29"/>
      <c r="P331" s="29"/>
      <c r="Q331" s="163"/>
      <c r="R331" s="148"/>
      <c r="S331" s="29"/>
      <c r="T331" s="29"/>
      <c r="U331" s="149"/>
      <c r="V331" s="40"/>
      <c r="W331" s="29"/>
      <c r="X331" s="29"/>
      <c r="Y331" s="29"/>
      <c r="Z331" s="163"/>
      <c r="AA331" s="148"/>
      <c r="AB331" s="29"/>
      <c r="AC331" s="29"/>
      <c r="AD331" s="78"/>
    </row>
    <row r="332" spans="2:30" hidden="1" x14ac:dyDescent="0.3">
      <c r="B332" s="35" t="str">
        <f t="shared" si="8"/>
        <v>X</v>
      </c>
      <c r="C332" s="129"/>
      <c r="D332" s="39"/>
      <c r="E332" s="39"/>
      <c r="F332" s="39"/>
      <c r="G332" s="40"/>
      <c r="H332" s="30" t="str">
        <f t="array" ref="H332">IF(C332="","",SUMIF(MAT!$B$5:$B$9,'Récap mensuel'!C332,MAT!$U$5:$U$9))</f>
        <v/>
      </c>
      <c r="I332" s="29"/>
      <c r="J332" s="29"/>
      <c r="K332" s="29"/>
      <c r="L332" s="29"/>
      <c r="M332" s="29"/>
      <c r="N332" s="29"/>
      <c r="O332" s="29"/>
      <c r="P332" s="29"/>
      <c r="Q332" s="163"/>
      <c r="R332" s="148"/>
      <c r="S332" s="29"/>
      <c r="T332" s="29"/>
      <c r="U332" s="149"/>
      <c r="V332" s="40"/>
      <c r="W332" s="29"/>
      <c r="X332" s="29"/>
      <c r="Y332" s="29"/>
      <c r="Z332" s="163"/>
      <c r="AA332" s="148"/>
      <c r="AB332" s="29"/>
      <c r="AC332" s="29"/>
      <c r="AD332" s="78"/>
    </row>
    <row r="333" spans="2:30" hidden="1" x14ac:dyDescent="0.3">
      <c r="B333" s="35" t="str">
        <f t="shared" si="8"/>
        <v>X</v>
      </c>
      <c r="C333" s="129"/>
      <c r="D333" s="39"/>
      <c r="E333" s="39"/>
      <c r="F333" s="39"/>
      <c r="G333" s="40"/>
      <c r="H333" s="30" t="str">
        <f t="array" ref="H333">IF(C333="","",SUMIF(MAT!$B$5:$B$9,'Récap mensuel'!C333,MAT!$U$5:$U$9))</f>
        <v/>
      </c>
      <c r="I333" s="29"/>
      <c r="J333" s="29"/>
      <c r="K333" s="29"/>
      <c r="L333" s="29"/>
      <c r="M333" s="29"/>
      <c r="N333" s="29"/>
      <c r="O333" s="29"/>
      <c r="P333" s="29"/>
      <c r="Q333" s="163"/>
      <c r="R333" s="148"/>
      <c r="S333" s="29"/>
      <c r="T333" s="29"/>
      <c r="U333" s="149"/>
      <c r="V333" s="40"/>
      <c r="W333" s="29"/>
      <c r="X333" s="29"/>
      <c r="Y333" s="29"/>
      <c r="Z333" s="163"/>
      <c r="AA333" s="148"/>
      <c r="AB333" s="29"/>
      <c r="AC333" s="29"/>
      <c r="AD333" s="78"/>
    </row>
    <row r="334" spans="2:30" hidden="1" x14ac:dyDescent="0.3">
      <c r="B334" s="35" t="str">
        <f t="shared" si="8"/>
        <v>X</v>
      </c>
      <c r="C334" s="129"/>
      <c r="D334" s="39"/>
      <c r="E334" s="39"/>
      <c r="F334" s="39"/>
      <c r="G334" s="40"/>
      <c r="H334" s="30" t="str">
        <f t="array" ref="H334">IF(C334="","",SUMIF(MAT!$B$5:$B$9,'Récap mensuel'!C334,MAT!$U$5:$U$9))</f>
        <v/>
      </c>
      <c r="I334" s="29"/>
      <c r="J334" s="29"/>
      <c r="K334" s="29"/>
      <c r="L334" s="29"/>
      <c r="M334" s="29"/>
      <c r="N334" s="29"/>
      <c r="O334" s="29"/>
      <c r="P334" s="29"/>
      <c r="Q334" s="163"/>
      <c r="R334" s="148"/>
      <c r="S334" s="29"/>
      <c r="T334" s="29"/>
      <c r="U334" s="149"/>
      <c r="V334" s="40"/>
      <c r="W334" s="29"/>
      <c r="X334" s="29"/>
      <c r="Y334" s="29"/>
      <c r="Z334" s="163"/>
      <c r="AA334" s="148"/>
      <c r="AB334" s="29"/>
      <c r="AC334" s="29"/>
      <c r="AD334" s="78"/>
    </row>
    <row r="335" spans="2:30" hidden="1" x14ac:dyDescent="0.3">
      <c r="B335" s="35" t="str">
        <f t="shared" si="8"/>
        <v>X</v>
      </c>
      <c r="C335" s="129"/>
      <c r="D335" s="39"/>
      <c r="E335" s="39"/>
      <c r="F335" s="39"/>
      <c r="G335" s="40"/>
      <c r="H335" s="30" t="str">
        <f t="array" ref="H335">IF(C335="","",SUMIF(MAT!$B$5:$B$9,'Récap mensuel'!C335,MAT!$U$5:$U$9))</f>
        <v/>
      </c>
      <c r="I335" s="29"/>
      <c r="J335" s="29"/>
      <c r="K335" s="29"/>
      <c r="L335" s="29"/>
      <c r="M335" s="29"/>
      <c r="N335" s="29"/>
      <c r="O335" s="29"/>
      <c r="P335" s="29"/>
      <c r="Q335" s="163"/>
      <c r="R335" s="148"/>
      <c r="S335" s="29"/>
      <c r="T335" s="29"/>
      <c r="U335" s="149"/>
      <c r="V335" s="40"/>
      <c r="W335" s="29"/>
      <c r="X335" s="29"/>
      <c r="Y335" s="29"/>
      <c r="Z335" s="163"/>
      <c r="AA335" s="148"/>
      <c r="AB335" s="29"/>
      <c r="AC335" s="29"/>
      <c r="AD335" s="78"/>
    </row>
    <row r="336" spans="2:30" hidden="1" x14ac:dyDescent="0.3">
      <c r="B336" s="35" t="str">
        <f t="shared" si="8"/>
        <v>X</v>
      </c>
      <c r="C336" s="129"/>
      <c r="D336" s="39"/>
      <c r="E336" s="39"/>
      <c r="F336" s="39"/>
      <c r="G336" s="40"/>
      <c r="H336" s="30" t="str">
        <f t="array" ref="H336">IF(C336="","",SUMIF(MAT!$B$5:$B$9,'Récap mensuel'!C336,MAT!$U$5:$U$9))</f>
        <v/>
      </c>
      <c r="I336" s="29"/>
      <c r="J336" s="29"/>
      <c r="K336" s="29"/>
      <c r="L336" s="29"/>
      <c r="M336" s="29"/>
      <c r="N336" s="29"/>
      <c r="O336" s="29"/>
      <c r="P336" s="29"/>
      <c r="Q336" s="163"/>
      <c r="R336" s="148"/>
      <c r="S336" s="29"/>
      <c r="T336" s="29"/>
      <c r="U336" s="149"/>
      <c r="V336" s="40"/>
      <c r="W336" s="29"/>
      <c r="X336" s="29"/>
      <c r="Y336" s="29"/>
      <c r="Z336" s="163"/>
      <c r="AA336" s="148"/>
      <c r="AB336" s="29"/>
      <c r="AC336" s="29"/>
      <c r="AD336" s="78"/>
    </row>
    <row r="337" spans="2:30" hidden="1" x14ac:dyDescent="0.3">
      <c r="B337" s="35" t="str">
        <f t="shared" si="8"/>
        <v>X</v>
      </c>
      <c r="C337" s="129"/>
      <c r="D337" s="39"/>
      <c r="E337" s="39"/>
      <c r="F337" s="39"/>
      <c r="G337" s="40"/>
      <c r="H337" s="30" t="str">
        <f t="array" ref="H337">IF(C337="","",SUMIF(MAT!$B$5:$B$9,'Récap mensuel'!C337,MAT!$U$5:$U$9))</f>
        <v/>
      </c>
      <c r="I337" s="29"/>
      <c r="J337" s="29"/>
      <c r="K337" s="29"/>
      <c r="L337" s="29"/>
      <c r="M337" s="29"/>
      <c r="N337" s="29"/>
      <c r="O337" s="29"/>
      <c r="P337" s="29"/>
      <c r="Q337" s="163"/>
      <c r="R337" s="148"/>
      <c r="S337" s="29"/>
      <c r="T337" s="29"/>
      <c r="U337" s="149"/>
      <c r="V337" s="40"/>
      <c r="W337" s="29"/>
      <c r="X337" s="29"/>
      <c r="Y337" s="29"/>
      <c r="Z337" s="163"/>
      <c r="AA337" s="148"/>
      <c r="AB337" s="29"/>
      <c r="AC337" s="29"/>
      <c r="AD337" s="78"/>
    </row>
    <row r="338" spans="2:30" hidden="1" x14ac:dyDescent="0.3">
      <c r="B338" s="35" t="str">
        <f t="shared" si="8"/>
        <v>X</v>
      </c>
      <c r="C338" s="129"/>
      <c r="D338" s="39"/>
      <c r="E338" s="39"/>
      <c r="F338" s="39"/>
      <c r="G338" s="40"/>
      <c r="H338" s="30" t="str">
        <f t="array" ref="H338">IF(C338="","",SUMIF(MAT!$B$5:$B$9,'Récap mensuel'!C338,MAT!$U$5:$U$9))</f>
        <v/>
      </c>
      <c r="I338" s="29"/>
      <c r="J338" s="29"/>
      <c r="K338" s="29"/>
      <c r="L338" s="29"/>
      <c r="M338" s="29"/>
      <c r="N338" s="29"/>
      <c r="O338" s="29"/>
      <c r="P338" s="29"/>
      <c r="Q338" s="163"/>
      <c r="R338" s="148"/>
      <c r="S338" s="29"/>
      <c r="T338" s="29"/>
      <c r="U338" s="149"/>
      <c r="V338" s="40"/>
      <c r="W338" s="29"/>
      <c r="X338" s="29"/>
      <c r="Y338" s="29"/>
      <c r="Z338" s="163"/>
      <c r="AA338" s="148"/>
      <c r="AB338" s="29"/>
      <c r="AC338" s="29"/>
      <c r="AD338" s="78"/>
    </row>
    <row r="339" spans="2:30" hidden="1" x14ac:dyDescent="0.3">
      <c r="B339" s="35" t="str">
        <f t="shared" si="8"/>
        <v>X</v>
      </c>
      <c r="C339" s="129"/>
      <c r="D339" s="39"/>
      <c r="E339" s="39"/>
      <c r="F339" s="39"/>
      <c r="G339" s="40"/>
      <c r="H339" s="30" t="str">
        <f t="array" ref="H339">IF(C339="","",SUMIF(MAT!$B$5:$B$9,'Récap mensuel'!C339,MAT!$U$5:$U$9))</f>
        <v/>
      </c>
      <c r="I339" s="29"/>
      <c r="J339" s="29"/>
      <c r="K339" s="29"/>
      <c r="L339" s="29"/>
      <c r="M339" s="29"/>
      <c r="N339" s="29"/>
      <c r="O339" s="29"/>
      <c r="P339" s="29"/>
      <c r="Q339" s="163"/>
      <c r="R339" s="148"/>
      <c r="S339" s="29"/>
      <c r="T339" s="29"/>
      <c r="U339" s="149"/>
      <c r="V339" s="40"/>
      <c r="W339" s="29"/>
      <c r="X339" s="29"/>
      <c r="Y339" s="29"/>
      <c r="Z339" s="163"/>
      <c r="AA339" s="148"/>
      <c r="AB339" s="29"/>
      <c r="AC339" s="29"/>
      <c r="AD339" s="78"/>
    </row>
    <row r="340" spans="2:30" hidden="1" x14ac:dyDescent="0.3">
      <c r="B340" s="35" t="str">
        <f t="shared" si="8"/>
        <v>X</v>
      </c>
      <c r="C340" s="129"/>
      <c r="D340" s="39"/>
      <c r="E340" s="39"/>
      <c r="F340" s="39"/>
      <c r="G340" s="40"/>
      <c r="H340" s="30" t="str">
        <f t="array" ref="H340">IF(C340="","",SUMIF(MAT!$B$5:$B$9,'Récap mensuel'!C340,MAT!$U$5:$U$9))</f>
        <v/>
      </c>
      <c r="I340" s="29"/>
      <c r="J340" s="29"/>
      <c r="K340" s="29"/>
      <c r="L340" s="29"/>
      <c r="M340" s="29"/>
      <c r="N340" s="29"/>
      <c r="O340" s="29"/>
      <c r="P340" s="29"/>
      <c r="Q340" s="163"/>
      <c r="R340" s="148"/>
      <c r="S340" s="29"/>
      <c r="T340" s="29"/>
      <c r="U340" s="149"/>
      <c r="V340" s="40"/>
      <c r="W340" s="29"/>
      <c r="X340" s="29"/>
      <c r="Y340" s="29"/>
      <c r="Z340" s="163"/>
      <c r="AA340" s="148"/>
      <c r="AB340" s="29"/>
      <c r="AC340" s="29"/>
      <c r="AD340" s="78"/>
    </row>
    <row r="341" spans="2:30" hidden="1" x14ac:dyDescent="0.3">
      <c r="B341" s="35" t="str">
        <f t="shared" si="8"/>
        <v>X</v>
      </c>
      <c r="C341" s="129"/>
      <c r="D341" s="39"/>
      <c r="E341" s="39"/>
      <c r="F341" s="39"/>
      <c r="G341" s="40"/>
      <c r="H341" s="30" t="str">
        <f t="array" ref="H341">IF(C341="","",SUMIF(MAT!$B$5:$B$9,'Récap mensuel'!C341,MAT!$U$5:$U$9))</f>
        <v/>
      </c>
      <c r="I341" s="29"/>
      <c r="J341" s="29"/>
      <c r="K341" s="29"/>
      <c r="L341" s="29"/>
      <c r="M341" s="29"/>
      <c r="N341" s="29"/>
      <c r="O341" s="29"/>
      <c r="P341" s="29"/>
      <c r="Q341" s="163"/>
      <c r="R341" s="148"/>
      <c r="S341" s="29"/>
      <c r="T341" s="29"/>
      <c r="U341" s="149"/>
      <c r="V341" s="40"/>
      <c r="W341" s="29"/>
      <c r="X341" s="29"/>
      <c r="Y341" s="29"/>
      <c r="Z341" s="163"/>
      <c r="AA341" s="148"/>
      <c r="AB341" s="29"/>
      <c r="AC341" s="29"/>
      <c r="AD341" s="78"/>
    </row>
    <row r="342" spans="2:30" hidden="1" x14ac:dyDescent="0.3">
      <c r="B342" s="35" t="str">
        <f t="shared" si="8"/>
        <v>X</v>
      </c>
      <c r="C342" s="129"/>
      <c r="D342" s="39"/>
      <c r="E342" s="39"/>
      <c r="F342" s="39"/>
      <c r="G342" s="40"/>
      <c r="H342" s="30" t="str">
        <f t="array" ref="H342">IF(C342="","",SUMIF(MAT!$B$5:$B$9,'Récap mensuel'!C342,MAT!$U$5:$U$9))</f>
        <v/>
      </c>
      <c r="I342" s="29"/>
      <c r="J342" s="29"/>
      <c r="K342" s="29"/>
      <c r="L342" s="29"/>
      <c r="M342" s="29"/>
      <c r="N342" s="29"/>
      <c r="O342" s="29"/>
      <c r="P342" s="29"/>
      <c r="Q342" s="163"/>
      <c r="R342" s="148"/>
      <c r="S342" s="29"/>
      <c r="T342" s="29"/>
      <c r="U342" s="149"/>
      <c r="V342" s="40"/>
      <c r="W342" s="29"/>
      <c r="X342" s="29"/>
      <c r="Y342" s="29"/>
      <c r="Z342" s="163"/>
      <c r="AA342" s="148"/>
      <c r="AB342" s="29"/>
      <c r="AC342" s="29"/>
      <c r="AD342" s="78"/>
    </row>
    <row r="343" spans="2:30" hidden="1" x14ac:dyDescent="0.3">
      <c r="B343" s="35" t="str">
        <f t="shared" si="8"/>
        <v>X</v>
      </c>
      <c r="C343" s="129"/>
      <c r="D343" s="39"/>
      <c r="E343" s="39"/>
      <c r="F343" s="39"/>
      <c r="G343" s="40"/>
      <c r="H343" s="30" t="str">
        <f t="array" ref="H343">IF(C343="","",SUMIF(MAT!$B$5:$B$9,'Récap mensuel'!C343,MAT!$U$5:$U$9))</f>
        <v/>
      </c>
      <c r="I343" s="29"/>
      <c r="J343" s="29"/>
      <c r="K343" s="29"/>
      <c r="L343" s="29"/>
      <c r="M343" s="29"/>
      <c r="N343" s="29"/>
      <c r="O343" s="29"/>
      <c r="P343" s="29"/>
      <c r="Q343" s="163"/>
      <c r="R343" s="148"/>
      <c r="S343" s="29"/>
      <c r="T343" s="29"/>
      <c r="U343" s="149"/>
      <c r="V343" s="40"/>
      <c r="W343" s="29"/>
      <c r="X343" s="29"/>
      <c r="Y343" s="29"/>
      <c r="Z343" s="163"/>
      <c r="AA343" s="148"/>
      <c r="AB343" s="29"/>
      <c r="AC343" s="29"/>
      <c r="AD343" s="78"/>
    </row>
    <row r="344" spans="2:30" hidden="1" x14ac:dyDescent="0.3">
      <c r="B344" s="35" t="str">
        <f t="shared" si="8"/>
        <v>X</v>
      </c>
      <c r="C344" s="129"/>
      <c r="D344" s="39"/>
      <c r="E344" s="39"/>
      <c r="F344" s="39"/>
      <c r="G344" s="40"/>
      <c r="H344" s="30" t="str">
        <f t="array" ref="H344">IF(C344="","",SUMIF(MAT!$B$5:$B$9,'Récap mensuel'!C344,MAT!$U$5:$U$9))</f>
        <v/>
      </c>
      <c r="I344" s="29"/>
      <c r="J344" s="29"/>
      <c r="K344" s="29"/>
      <c r="L344" s="29"/>
      <c r="M344" s="29"/>
      <c r="N344" s="29"/>
      <c r="O344" s="29"/>
      <c r="P344" s="29"/>
      <c r="Q344" s="163"/>
      <c r="R344" s="148"/>
      <c r="S344" s="29"/>
      <c r="T344" s="29"/>
      <c r="U344" s="149"/>
      <c r="V344" s="40"/>
      <c r="W344" s="29"/>
      <c r="X344" s="29"/>
      <c r="Y344" s="29"/>
      <c r="Z344" s="163"/>
      <c r="AA344" s="148"/>
      <c r="AB344" s="29"/>
      <c r="AC344" s="29"/>
      <c r="AD344" s="78"/>
    </row>
    <row r="345" spans="2:30" hidden="1" x14ac:dyDescent="0.3">
      <c r="B345" s="35" t="str">
        <f t="shared" si="8"/>
        <v>X</v>
      </c>
      <c r="C345" s="129"/>
      <c r="D345" s="39"/>
      <c r="E345" s="39"/>
      <c r="F345" s="39"/>
      <c r="G345" s="40"/>
      <c r="H345" s="30" t="str">
        <f t="array" ref="H345">IF(C345="","",SUMIF(MAT!$B$5:$B$9,'Récap mensuel'!C345,MAT!$U$5:$U$9))</f>
        <v/>
      </c>
      <c r="I345" s="29"/>
      <c r="J345" s="29"/>
      <c r="K345" s="29"/>
      <c r="L345" s="29"/>
      <c r="M345" s="29"/>
      <c r="N345" s="29"/>
      <c r="O345" s="29"/>
      <c r="P345" s="29"/>
      <c r="Q345" s="163"/>
      <c r="R345" s="148"/>
      <c r="S345" s="29"/>
      <c r="T345" s="29"/>
      <c r="U345" s="149"/>
      <c r="V345" s="40"/>
      <c r="W345" s="29"/>
      <c r="X345" s="29"/>
      <c r="Y345" s="29"/>
      <c r="Z345" s="163"/>
      <c r="AA345" s="148"/>
      <c r="AB345" s="29"/>
      <c r="AC345" s="29"/>
      <c r="AD345" s="78"/>
    </row>
    <row r="346" spans="2:30" hidden="1" x14ac:dyDescent="0.3">
      <c r="B346" s="35" t="str">
        <f t="shared" si="8"/>
        <v>X</v>
      </c>
      <c r="C346" s="129"/>
      <c r="D346" s="39"/>
      <c r="E346" s="39"/>
      <c r="F346" s="39"/>
      <c r="G346" s="40"/>
      <c r="H346" s="30" t="str">
        <f t="array" ref="H346">IF(C346="","",SUMIF(MAT!$B$5:$B$9,'Récap mensuel'!C346,MAT!$U$5:$U$9))</f>
        <v/>
      </c>
      <c r="I346" s="29"/>
      <c r="J346" s="29"/>
      <c r="K346" s="29"/>
      <c r="L346" s="29"/>
      <c r="M346" s="29"/>
      <c r="N346" s="29"/>
      <c r="O346" s="29"/>
      <c r="P346" s="29"/>
      <c r="Q346" s="163"/>
      <c r="R346" s="148"/>
      <c r="S346" s="29"/>
      <c r="T346" s="29"/>
      <c r="U346" s="149"/>
      <c r="V346" s="40"/>
      <c r="W346" s="29"/>
      <c r="X346" s="29"/>
      <c r="Y346" s="29"/>
      <c r="Z346" s="163"/>
      <c r="AA346" s="148"/>
      <c r="AB346" s="29"/>
      <c r="AC346" s="29"/>
      <c r="AD346" s="78"/>
    </row>
    <row r="347" spans="2:30" hidden="1" x14ac:dyDescent="0.3">
      <c r="B347" s="35" t="str">
        <f t="shared" si="8"/>
        <v>X</v>
      </c>
      <c r="C347" s="129"/>
      <c r="D347" s="39"/>
      <c r="E347" s="39"/>
      <c r="F347" s="39"/>
      <c r="G347" s="40"/>
      <c r="H347" s="30" t="str">
        <f t="array" ref="H347">IF(C347="","",SUMIF(MAT!$B$5:$B$9,'Récap mensuel'!C347,MAT!$U$5:$U$9))</f>
        <v/>
      </c>
      <c r="I347" s="29"/>
      <c r="J347" s="29"/>
      <c r="K347" s="29"/>
      <c r="L347" s="29"/>
      <c r="M347" s="29"/>
      <c r="N347" s="29"/>
      <c r="O347" s="29"/>
      <c r="P347" s="29"/>
      <c r="Q347" s="163"/>
      <c r="R347" s="148"/>
      <c r="S347" s="29"/>
      <c r="T347" s="29"/>
      <c r="U347" s="149"/>
      <c r="V347" s="40"/>
      <c r="W347" s="29"/>
      <c r="X347" s="29"/>
      <c r="Y347" s="29"/>
      <c r="Z347" s="163"/>
      <c r="AA347" s="148"/>
      <c r="AB347" s="29"/>
      <c r="AC347" s="29"/>
      <c r="AD347" s="78"/>
    </row>
    <row r="348" spans="2:30" hidden="1" x14ac:dyDescent="0.3">
      <c r="B348" s="35" t="str">
        <f t="shared" si="8"/>
        <v>X</v>
      </c>
      <c r="C348" s="129"/>
      <c r="D348" s="39"/>
      <c r="E348" s="39"/>
      <c r="F348" s="39"/>
      <c r="G348" s="40"/>
      <c r="H348" s="30" t="str">
        <f t="array" ref="H348">IF(C348="","",SUMIF(MAT!$B$5:$B$9,'Récap mensuel'!C348,MAT!$U$5:$U$9))</f>
        <v/>
      </c>
      <c r="I348" s="29"/>
      <c r="J348" s="29"/>
      <c r="K348" s="29"/>
      <c r="L348" s="29"/>
      <c r="M348" s="29"/>
      <c r="N348" s="29"/>
      <c r="O348" s="29"/>
      <c r="P348" s="29"/>
      <c r="Q348" s="163"/>
      <c r="R348" s="148"/>
      <c r="S348" s="29"/>
      <c r="T348" s="29"/>
      <c r="U348" s="149"/>
      <c r="V348" s="40"/>
      <c r="W348" s="29"/>
      <c r="X348" s="29"/>
      <c r="Y348" s="29"/>
      <c r="Z348" s="163"/>
      <c r="AA348" s="148"/>
      <c r="AB348" s="29"/>
      <c r="AC348" s="29"/>
      <c r="AD348" s="78"/>
    </row>
    <row r="349" spans="2:30" hidden="1" x14ac:dyDescent="0.3">
      <c r="B349" s="35" t="str">
        <f t="shared" si="8"/>
        <v>X</v>
      </c>
      <c r="C349" s="129"/>
      <c r="D349" s="39"/>
      <c r="E349" s="39"/>
      <c r="F349" s="39"/>
      <c r="G349" s="40"/>
      <c r="H349" s="30" t="str">
        <f t="array" ref="H349">IF(C349="","",SUMIF(MAT!$B$5:$B$9,'Récap mensuel'!C349,MAT!$U$5:$U$9))</f>
        <v/>
      </c>
      <c r="I349" s="29"/>
      <c r="J349" s="29"/>
      <c r="K349" s="29"/>
      <c r="L349" s="29"/>
      <c r="M349" s="29"/>
      <c r="N349" s="29"/>
      <c r="O349" s="29"/>
      <c r="P349" s="29"/>
      <c r="Q349" s="163"/>
      <c r="R349" s="148"/>
      <c r="S349" s="29"/>
      <c r="T349" s="29"/>
      <c r="U349" s="149"/>
      <c r="V349" s="40"/>
      <c r="W349" s="29"/>
      <c r="X349" s="29"/>
      <c r="Y349" s="29"/>
      <c r="Z349" s="163"/>
      <c r="AA349" s="148"/>
      <c r="AB349" s="29"/>
      <c r="AC349" s="29"/>
      <c r="AD349" s="78"/>
    </row>
    <row r="350" spans="2:30" hidden="1" x14ac:dyDescent="0.3">
      <c r="B350" s="35" t="str">
        <f t="shared" si="8"/>
        <v>X</v>
      </c>
      <c r="C350" s="129"/>
      <c r="D350" s="39"/>
      <c r="E350" s="39"/>
      <c r="F350" s="39"/>
      <c r="G350" s="40"/>
      <c r="H350" s="30" t="str">
        <f t="array" ref="H350">IF(C350="","",SUMIF(MAT!$B$5:$B$9,'Récap mensuel'!C350,MAT!$U$5:$U$9))</f>
        <v/>
      </c>
      <c r="I350" s="29"/>
      <c r="J350" s="29"/>
      <c r="K350" s="29"/>
      <c r="L350" s="29"/>
      <c r="M350" s="29"/>
      <c r="N350" s="29"/>
      <c r="O350" s="29"/>
      <c r="P350" s="29"/>
      <c r="Q350" s="163"/>
      <c r="R350" s="148"/>
      <c r="S350" s="29"/>
      <c r="T350" s="29"/>
      <c r="U350" s="149"/>
      <c r="V350" s="40"/>
      <c r="W350" s="29"/>
      <c r="X350" s="29"/>
      <c r="Y350" s="29"/>
      <c r="Z350" s="163"/>
      <c r="AA350" s="148"/>
      <c r="AB350" s="29"/>
      <c r="AC350" s="29"/>
      <c r="AD350" s="78"/>
    </row>
    <row r="351" spans="2:30" hidden="1" x14ac:dyDescent="0.3">
      <c r="B351" s="35" t="str">
        <f t="shared" si="8"/>
        <v>X</v>
      </c>
      <c r="C351" s="129"/>
      <c r="D351" s="39"/>
      <c r="E351" s="39"/>
      <c r="F351" s="39"/>
      <c r="G351" s="40"/>
      <c r="H351" s="30" t="str">
        <f t="array" ref="H351">IF(C351="","",SUMIF(MAT!$B$5:$B$9,'Récap mensuel'!C351,MAT!$U$5:$U$9))</f>
        <v/>
      </c>
      <c r="I351" s="29"/>
      <c r="J351" s="29"/>
      <c r="K351" s="29"/>
      <c r="L351" s="29"/>
      <c r="M351" s="29"/>
      <c r="N351" s="29"/>
      <c r="O351" s="29"/>
      <c r="P351" s="29"/>
      <c r="Q351" s="163"/>
      <c r="R351" s="148"/>
      <c r="S351" s="29"/>
      <c r="T351" s="29"/>
      <c r="U351" s="149"/>
      <c r="V351" s="40"/>
      <c r="W351" s="29"/>
      <c r="X351" s="29"/>
      <c r="Y351" s="29"/>
      <c r="Z351" s="163"/>
      <c r="AA351" s="148"/>
      <c r="AB351" s="29"/>
      <c r="AC351" s="29"/>
      <c r="AD351" s="78"/>
    </row>
    <row r="352" spans="2:30" hidden="1" x14ac:dyDescent="0.3">
      <c r="B352" s="35" t="str">
        <f t="shared" si="8"/>
        <v>X</v>
      </c>
      <c r="C352" s="129"/>
      <c r="D352" s="39"/>
      <c r="E352" s="39"/>
      <c r="F352" s="39"/>
      <c r="G352" s="40"/>
      <c r="H352" s="30" t="str">
        <f t="array" ref="H352">IF(C352="","",SUMIF(MAT!$B$5:$B$9,'Récap mensuel'!C352,MAT!$U$5:$U$9))</f>
        <v/>
      </c>
      <c r="I352" s="29"/>
      <c r="J352" s="29"/>
      <c r="K352" s="29"/>
      <c r="L352" s="29"/>
      <c r="M352" s="29"/>
      <c r="N352" s="29"/>
      <c r="O352" s="29"/>
      <c r="P352" s="29"/>
      <c r="Q352" s="163"/>
      <c r="R352" s="148"/>
      <c r="S352" s="29"/>
      <c r="T352" s="29"/>
      <c r="U352" s="149"/>
      <c r="V352" s="40"/>
      <c r="W352" s="29"/>
      <c r="X352" s="29"/>
      <c r="Y352" s="29"/>
      <c r="Z352" s="163"/>
      <c r="AA352" s="148"/>
      <c r="AB352" s="29"/>
      <c r="AC352" s="29"/>
      <c r="AD352" s="78"/>
    </row>
    <row r="353" spans="2:30" hidden="1" x14ac:dyDescent="0.3">
      <c r="B353" s="35" t="str">
        <f t="shared" si="8"/>
        <v>X</v>
      </c>
      <c r="C353" s="129"/>
      <c r="D353" s="39"/>
      <c r="E353" s="39"/>
      <c r="F353" s="39"/>
      <c r="G353" s="40"/>
      <c r="H353" s="30" t="str">
        <f t="array" ref="H353">IF(C353="","",SUMIF(MAT!$B$5:$B$9,'Récap mensuel'!C353,MAT!$U$5:$U$9))</f>
        <v/>
      </c>
      <c r="I353" s="29"/>
      <c r="J353" s="29"/>
      <c r="K353" s="29"/>
      <c r="L353" s="29"/>
      <c r="M353" s="29"/>
      <c r="N353" s="29"/>
      <c r="O353" s="29"/>
      <c r="P353" s="29"/>
      <c r="Q353" s="163"/>
      <c r="R353" s="148"/>
      <c r="S353" s="29"/>
      <c r="T353" s="29"/>
      <c r="U353" s="149"/>
      <c r="V353" s="40"/>
      <c r="W353" s="29"/>
      <c r="X353" s="29"/>
      <c r="Y353" s="29"/>
      <c r="Z353" s="163"/>
      <c r="AA353" s="148"/>
      <c r="AB353" s="29"/>
      <c r="AC353" s="29"/>
      <c r="AD353" s="78"/>
    </row>
    <row r="354" spans="2:30" hidden="1" x14ac:dyDescent="0.3">
      <c r="B354" s="35" t="str">
        <f t="shared" si="8"/>
        <v>X</v>
      </c>
      <c r="C354" s="129"/>
      <c r="D354" s="39"/>
      <c r="E354" s="39"/>
      <c r="F354" s="39"/>
      <c r="G354" s="40"/>
      <c r="H354" s="30" t="str">
        <f t="array" ref="H354">IF(C354="","",SUMIF(MAT!$B$5:$B$9,'Récap mensuel'!C354,MAT!$U$5:$U$9))</f>
        <v/>
      </c>
      <c r="I354" s="29"/>
      <c r="J354" s="29"/>
      <c r="K354" s="29"/>
      <c r="L354" s="29"/>
      <c r="M354" s="29"/>
      <c r="N354" s="29"/>
      <c r="O354" s="29"/>
      <c r="P354" s="29"/>
      <c r="Q354" s="163"/>
      <c r="R354" s="148"/>
      <c r="S354" s="29"/>
      <c r="T354" s="29"/>
      <c r="U354" s="149"/>
      <c r="V354" s="40"/>
      <c r="W354" s="29"/>
      <c r="X354" s="29"/>
      <c r="Y354" s="29"/>
      <c r="Z354" s="163"/>
      <c r="AA354" s="148"/>
      <c r="AB354" s="29"/>
      <c r="AC354" s="29"/>
      <c r="AD354" s="78"/>
    </row>
    <row r="355" spans="2:30" hidden="1" x14ac:dyDescent="0.3">
      <c r="B355" s="35" t="str">
        <f t="shared" si="8"/>
        <v>X</v>
      </c>
      <c r="C355" s="129"/>
      <c r="D355" s="39"/>
      <c r="E355" s="39"/>
      <c r="F355" s="39"/>
      <c r="G355" s="40"/>
      <c r="H355" s="30" t="str">
        <f t="array" ref="H355">IF(C355="","",SUMIF(MAT!$B$5:$B$9,'Récap mensuel'!C355,MAT!$U$5:$U$9))</f>
        <v/>
      </c>
      <c r="I355" s="29"/>
      <c r="J355" s="29"/>
      <c r="K355" s="29"/>
      <c r="L355" s="29"/>
      <c r="M355" s="29"/>
      <c r="N355" s="29"/>
      <c r="O355" s="29"/>
      <c r="P355" s="29"/>
      <c r="Q355" s="163"/>
      <c r="R355" s="148"/>
      <c r="S355" s="29"/>
      <c r="T355" s="29"/>
      <c r="U355" s="149"/>
      <c r="V355" s="40"/>
      <c r="W355" s="29"/>
      <c r="X355" s="29"/>
      <c r="Y355" s="29"/>
      <c r="Z355" s="163"/>
      <c r="AA355" s="148"/>
      <c r="AB355" s="29"/>
      <c r="AC355" s="29"/>
      <c r="AD355" s="78"/>
    </row>
    <row r="356" spans="2:30" hidden="1" x14ac:dyDescent="0.3">
      <c r="B356" s="35" t="str">
        <f t="shared" ref="B356:B363" si="9">IF(C356="","X","")</f>
        <v>X</v>
      </c>
      <c r="C356" s="129"/>
      <c r="D356" s="39"/>
      <c r="E356" s="39"/>
      <c r="F356" s="39"/>
      <c r="G356" s="40"/>
      <c r="H356" s="30" t="str">
        <f t="array" ref="H356">IF(C356="","",SUMIF(MAT!$B$5:$B$9,'Récap mensuel'!C356,MAT!$U$5:$U$9))</f>
        <v/>
      </c>
      <c r="I356" s="29"/>
      <c r="J356" s="29"/>
      <c r="K356" s="29"/>
      <c r="L356" s="29"/>
      <c r="M356" s="29"/>
      <c r="N356" s="29"/>
      <c r="O356" s="29"/>
      <c r="P356" s="29"/>
      <c r="Q356" s="163"/>
      <c r="R356" s="148"/>
      <c r="S356" s="29"/>
      <c r="T356" s="29"/>
      <c r="U356" s="149"/>
      <c r="V356" s="40"/>
      <c r="W356" s="29"/>
      <c r="X356" s="29"/>
      <c r="Y356" s="29"/>
      <c r="Z356" s="163"/>
      <c r="AA356" s="148"/>
      <c r="AB356" s="29"/>
      <c r="AC356" s="29"/>
      <c r="AD356" s="78"/>
    </row>
    <row r="357" spans="2:30" hidden="1" x14ac:dyDescent="0.3">
      <c r="B357" s="35" t="str">
        <f t="shared" si="9"/>
        <v>X</v>
      </c>
      <c r="C357" s="129"/>
      <c r="D357" s="39"/>
      <c r="E357" s="39"/>
      <c r="F357" s="39"/>
      <c r="G357" s="40"/>
      <c r="H357" s="30" t="str">
        <f t="array" ref="H357">IF(C357="","",SUMIF(MAT!$B$5:$B$9,'Récap mensuel'!C357,MAT!$U$5:$U$9))</f>
        <v/>
      </c>
      <c r="I357" s="29"/>
      <c r="J357" s="29"/>
      <c r="K357" s="29"/>
      <c r="L357" s="29"/>
      <c r="M357" s="29"/>
      <c r="N357" s="29"/>
      <c r="O357" s="29"/>
      <c r="P357" s="29"/>
      <c r="Q357" s="163"/>
      <c r="R357" s="148"/>
      <c r="S357" s="29"/>
      <c r="T357" s="29"/>
      <c r="U357" s="149"/>
      <c r="V357" s="40"/>
      <c r="W357" s="29"/>
      <c r="X357" s="29"/>
      <c r="Y357" s="29"/>
      <c r="Z357" s="163"/>
      <c r="AA357" s="148"/>
      <c r="AB357" s="29"/>
      <c r="AC357" s="29"/>
      <c r="AD357" s="78"/>
    </row>
    <row r="358" spans="2:30" hidden="1" x14ac:dyDescent="0.3">
      <c r="B358" s="35" t="str">
        <f t="shared" si="9"/>
        <v>X</v>
      </c>
      <c r="C358" s="129"/>
      <c r="D358" s="39"/>
      <c r="E358" s="39"/>
      <c r="F358" s="39"/>
      <c r="G358" s="40"/>
      <c r="H358" s="30" t="str">
        <f t="array" ref="H358">IF(C358="","",SUMIF(MAT!$B$5:$B$9,'Récap mensuel'!C358,MAT!$U$5:$U$9))</f>
        <v/>
      </c>
      <c r="I358" s="29"/>
      <c r="J358" s="29"/>
      <c r="K358" s="29"/>
      <c r="L358" s="29"/>
      <c r="M358" s="29"/>
      <c r="N358" s="29"/>
      <c r="O358" s="29"/>
      <c r="P358" s="29"/>
      <c r="Q358" s="163"/>
      <c r="R358" s="148"/>
      <c r="S358" s="29"/>
      <c r="T358" s="29"/>
      <c r="U358" s="149"/>
      <c r="V358" s="40"/>
      <c r="W358" s="29"/>
      <c r="X358" s="29"/>
      <c r="Y358" s="29"/>
      <c r="Z358" s="163"/>
      <c r="AA358" s="148"/>
      <c r="AB358" s="29"/>
      <c r="AC358" s="29"/>
      <c r="AD358" s="78"/>
    </row>
    <row r="359" spans="2:30" hidden="1" x14ac:dyDescent="0.3">
      <c r="B359" s="35" t="str">
        <f t="shared" si="9"/>
        <v>X</v>
      </c>
      <c r="C359" s="129"/>
      <c r="D359" s="39"/>
      <c r="E359" s="39"/>
      <c r="F359" s="39"/>
      <c r="G359" s="40"/>
      <c r="H359" s="30" t="str">
        <f t="array" ref="H359">IF(C359="","",SUMIF(MAT!$B$5:$B$9,'Récap mensuel'!C359,MAT!$U$5:$U$9))</f>
        <v/>
      </c>
      <c r="I359" s="29"/>
      <c r="J359" s="29"/>
      <c r="K359" s="29"/>
      <c r="L359" s="29"/>
      <c r="M359" s="29"/>
      <c r="N359" s="29"/>
      <c r="O359" s="29"/>
      <c r="P359" s="29"/>
      <c r="Q359" s="163"/>
      <c r="R359" s="148"/>
      <c r="S359" s="29"/>
      <c r="T359" s="29"/>
      <c r="U359" s="149"/>
      <c r="V359" s="40"/>
      <c r="W359" s="29"/>
      <c r="X359" s="29"/>
      <c r="Y359" s="29"/>
      <c r="Z359" s="163"/>
      <c r="AA359" s="148"/>
      <c r="AB359" s="29"/>
      <c r="AC359" s="29"/>
      <c r="AD359" s="78"/>
    </row>
    <row r="360" spans="2:30" hidden="1" x14ac:dyDescent="0.3">
      <c r="B360" s="35" t="str">
        <f t="shared" si="9"/>
        <v>X</v>
      </c>
      <c r="C360" s="129"/>
      <c r="D360" s="39"/>
      <c r="E360" s="39"/>
      <c r="F360" s="39"/>
      <c r="G360" s="40"/>
      <c r="H360" s="30" t="str">
        <f t="array" ref="H360">IF(C360="","",SUMIF(MAT!$B$5:$B$9,'Récap mensuel'!C360,MAT!$U$5:$U$9))</f>
        <v/>
      </c>
      <c r="I360" s="29"/>
      <c r="J360" s="29"/>
      <c r="K360" s="29"/>
      <c r="L360" s="29"/>
      <c r="M360" s="29"/>
      <c r="N360" s="29"/>
      <c r="O360" s="29"/>
      <c r="P360" s="29"/>
      <c r="Q360" s="163"/>
      <c r="R360" s="148"/>
      <c r="S360" s="29"/>
      <c r="T360" s="29"/>
      <c r="U360" s="149"/>
      <c r="V360" s="40"/>
      <c r="W360" s="29"/>
      <c r="X360" s="29"/>
      <c r="Y360" s="29"/>
      <c r="Z360" s="163"/>
      <c r="AA360" s="148"/>
      <c r="AB360" s="29"/>
      <c r="AC360" s="29"/>
      <c r="AD360" s="78"/>
    </row>
    <row r="361" spans="2:30" hidden="1" x14ac:dyDescent="0.3">
      <c r="B361" s="35" t="str">
        <f t="shared" si="9"/>
        <v>X</v>
      </c>
      <c r="C361" s="129"/>
      <c r="D361" s="39"/>
      <c r="E361" s="39"/>
      <c r="F361" s="39"/>
      <c r="G361" s="40"/>
      <c r="H361" s="30" t="str">
        <f t="array" ref="H361">IF(C361="","",SUMIF(MAT!$B$5:$B$9,'Récap mensuel'!C361,MAT!$U$5:$U$9))</f>
        <v/>
      </c>
      <c r="I361" s="29"/>
      <c r="J361" s="29"/>
      <c r="K361" s="29"/>
      <c r="L361" s="29"/>
      <c r="M361" s="29"/>
      <c r="N361" s="29"/>
      <c r="O361" s="29"/>
      <c r="P361" s="29"/>
      <c r="Q361" s="163"/>
      <c r="R361" s="148"/>
      <c r="S361" s="29"/>
      <c r="T361" s="29"/>
      <c r="U361" s="149"/>
      <c r="V361" s="40"/>
      <c r="W361" s="29"/>
      <c r="X361" s="29"/>
      <c r="Y361" s="29"/>
      <c r="Z361" s="163"/>
      <c r="AA361" s="148"/>
      <c r="AB361" s="29"/>
      <c r="AC361" s="29"/>
      <c r="AD361" s="78"/>
    </row>
    <row r="362" spans="2:30" hidden="1" x14ac:dyDescent="0.3">
      <c r="B362" s="35" t="str">
        <f t="shared" si="9"/>
        <v>X</v>
      </c>
      <c r="C362" s="129"/>
      <c r="D362" s="39"/>
      <c r="E362" s="39"/>
      <c r="F362" s="39"/>
      <c r="G362" s="40"/>
      <c r="H362" s="30" t="str">
        <f t="array" ref="H362">IF(C362="","",SUMIF(MAT!$B$5:$B$9,'Récap mensuel'!C362,MAT!$U$5:$U$9))</f>
        <v/>
      </c>
      <c r="I362" s="29"/>
      <c r="J362" s="29"/>
      <c r="K362" s="29"/>
      <c r="L362" s="29"/>
      <c r="M362" s="29"/>
      <c r="N362" s="29"/>
      <c r="O362" s="29"/>
      <c r="P362" s="29"/>
      <c r="Q362" s="163"/>
      <c r="R362" s="148"/>
      <c r="S362" s="29"/>
      <c r="T362" s="29"/>
      <c r="U362" s="149"/>
      <c r="V362" s="40"/>
      <c r="W362" s="29"/>
      <c r="X362" s="29"/>
      <c r="Y362" s="29"/>
      <c r="Z362" s="163"/>
      <c r="AA362" s="148"/>
      <c r="AB362" s="29"/>
      <c r="AC362" s="29"/>
      <c r="AD362" s="78"/>
    </row>
    <row r="363" spans="2:30" hidden="1" x14ac:dyDescent="0.3">
      <c r="B363" s="35" t="str">
        <f t="shared" si="9"/>
        <v>X</v>
      </c>
      <c r="C363" s="129"/>
      <c r="D363" s="39"/>
      <c r="E363" s="39"/>
      <c r="F363" s="39"/>
      <c r="G363" s="40"/>
      <c r="H363" s="30" t="str">
        <f t="array" ref="H363">IF(C363="","",SUMIF(MAT!$B$5:$B$9,'Récap mensuel'!C363,MAT!$U$5:$U$9))</f>
        <v/>
      </c>
      <c r="I363" s="29"/>
      <c r="J363" s="29"/>
      <c r="K363" s="29"/>
      <c r="L363" s="29"/>
      <c r="M363" s="29"/>
      <c r="N363" s="29"/>
      <c r="O363" s="29"/>
      <c r="P363" s="29"/>
      <c r="Q363" s="163"/>
      <c r="R363" s="148"/>
      <c r="S363" s="29"/>
      <c r="T363" s="29"/>
      <c r="U363" s="149"/>
      <c r="V363" s="40"/>
      <c r="W363" s="29"/>
      <c r="X363" s="29"/>
      <c r="Y363" s="29"/>
      <c r="Z363" s="163"/>
      <c r="AA363" s="148"/>
      <c r="AB363" s="29"/>
      <c r="AC363" s="29"/>
      <c r="AD363" s="78"/>
    </row>
    <row r="364" spans="2:30" ht="3.75" customHeight="1" x14ac:dyDescent="0.3">
      <c r="B364" s="35"/>
      <c r="C364" s="130"/>
      <c r="D364" s="42"/>
      <c r="E364" s="42"/>
      <c r="F364" s="42"/>
      <c r="G364" s="43"/>
      <c r="H364" s="31"/>
      <c r="I364" s="31"/>
      <c r="J364" s="31"/>
      <c r="K364" s="31"/>
      <c r="L364" s="31"/>
      <c r="M364" s="31"/>
      <c r="N364" s="31"/>
      <c r="O364" s="31"/>
      <c r="P364" s="31"/>
      <c r="Q364" s="41"/>
      <c r="R364" s="75"/>
      <c r="S364" s="31"/>
      <c r="T364" s="31"/>
      <c r="U364" s="76"/>
      <c r="V364" s="43"/>
      <c r="W364" s="31"/>
      <c r="X364" s="31"/>
      <c r="Y364" s="31"/>
      <c r="Z364" s="41"/>
      <c r="AA364" s="75"/>
      <c r="AB364" s="31"/>
      <c r="AC364" s="31"/>
      <c r="AD364" s="80"/>
    </row>
    <row r="365" spans="2:30" ht="15" thickBot="1" x14ac:dyDescent="0.35">
      <c r="B365" s="33"/>
      <c r="C365" s="81" t="s">
        <v>87</v>
      </c>
      <c r="D365" s="131"/>
      <c r="E365" s="131"/>
      <c r="F365" s="131"/>
      <c r="G365" s="82"/>
      <c r="H365" s="84">
        <f t="shared" ref="H365:AD365" si="10">SUM(H164:H363)</f>
        <v>3910.5</v>
      </c>
      <c r="I365" s="84">
        <f t="shared" si="10"/>
        <v>0</v>
      </c>
      <c r="J365" s="84">
        <f t="shared" si="10"/>
        <v>0</v>
      </c>
      <c r="K365" s="84">
        <f t="shared" si="10"/>
        <v>0</v>
      </c>
      <c r="L365" s="84">
        <f t="shared" si="10"/>
        <v>0</v>
      </c>
      <c r="M365" s="84">
        <f t="shared" si="10"/>
        <v>0</v>
      </c>
      <c r="N365" s="84">
        <f t="shared" si="10"/>
        <v>0</v>
      </c>
      <c r="O365" s="84">
        <f t="shared" si="10"/>
        <v>0</v>
      </c>
      <c r="P365" s="84">
        <f t="shared" si="10"/>
        <v>0</v>
      </c>
      <c r="Q365" s="85">
        <f t="shared" si="10"/>
        <v>0</v>
      </c>
      <c r="R365" s="86">
        <f t="shared" si="10"/>
        <v>0</v>
      </c>
      <c r="S365" s="84">
        <f t="shared" si="10"/>
        <v>0</v>
      </c>
      <c r="T365" s="84">
        <f t="shared" si="10"/>
        <v>0</v>
      </c>
      <c r="U365" s="87">
        <f t="shared" si="10"/>
        <v>0</v>
      </c>
      <c r="V365" s="88">
        <f t="shared" si="10"/>
        <v>0</v>
      </c>
      <c r="W365" s="84">
        <f t="shared" si="10"/>
        <v>0</v>
      </c>
      <c r="X365" s="84">
        <f t="shared" si="10"/>
        <v>0</v>
      </c>
      <c r="Y365" s="84">
        <f t="shared" si="10"/>
        <v>0</v>
      </c>
      <c r="Z365" s="85">
        <f t="shared" si="10"/>
        <v>0</v>
      </c>
      <c r="AA365" s="86">
        <f t="shared" si="10"/>
        <v>0</v>
      </c>
      <c r="AB365" s="84">
        <f t="shared" si="10"/>
        <v>0</v>
      </c>
      <c r="AC365" s="84">
        <f t="shared" si="10"/>
        <v>0</v>
      </c>
      <c r="AD365" s="89">
        <f t="shared" si="10"/>
        <v>0</v>
      </c>
    </row>
    <row r="366" spans="2:30" x14ac:dyDescent="0.3">
      <c r="B366" s="33"/>
    </row>
  </sheetData>
  <mergeCells count="3">
    <mergeCell ref="C9:AD9"/>
    <mergeCell ref="C85:AD85"/>
    <mergeCell ref="C161:AD161"/>
  </mergeCells>
  <conditionalFormatting sqref="H83">
    <cfRule type="cellIs" dxfId="215" priority="167" operator="equal">
      <formula>0</formula>
    </cfRule>
  </conditionalFormatting>
  <conditionalFormatting sqref="I83">
    <cfRule type="cellIs" dxfId="214" priority="166" operator="equal">
      <formula>0</formula>
    </cfRule>
  </conditionalFormatting>
  <conditionalFormatting sqref="J83">
    <cfRule type="cellIs" dxfId="213" priority="165" operator="equal">
      <formula>0</formula>
    </cfRule>
  </conditionalFormatting>
  <conditionalFormatting sqref="K83">
    <cfRule type="cellIs" dxfId="212" priority="164" operator="equal">
      <formula>0</formula>
    </cfRule>
  </conditionalFormatting>
  <conditionalFormatting sqref="L83">
    <cfRule type="cellIs" dxfId="211" priority="162" operator="equal">
      <formula>0</formula>
    </cfRule>
  </conditionalFormatting>
  <conditionalFormatting sqref="M83">
    <cfRule type="cellIs" dxfId="210" priority="161" operator="equal">
      <formula>0</formula>
    </cfRule>
  </conditionalFormatting>
  <conditionalFormatting sqref="N83">
    <cfRule type="cellIs" dxfId="209" priority="159" operator="equal">
      <formula>0</formula>
    </cfRule>
  </conditionalFormatting>
  <conditionalFormatting sqref="O83">
    <cfRule type="cellIs" dxfId="208" priority="158" operator="equal">
      <formula>0</formula>
    </cfRule>
  </conditionalFormatting>
  <conditionalFormatting sqref="P83">
    <cfRule type="cellIs" dxfId="207" priority="157" operator="equal">
      <formula>0</formula>
    </cfRule>
  </conditionalFormatting>
  <conditionalFormatting sqref="Q83">
    <cfRule type="cellIs" dxfId="206" priority="156" operator="equal">
      <formula>0</formula>
    </cfRule>
  </conditionalFormatting>
  <conditionalFormatting sqref="R83">
    <cfRule type="cellIs" dxfId="205" priority="155" operator="equal">
      <formula>0</formula>
    </cfRule>
  </conditionalFormatting>
  <conditionalFormatting sqref="S83">
    <cfRule type="cellIs" dxfId="204" priority="154" operator="equal">
      <formula>0</formula>
    </cfRule>
  </conditionalFormatting>
  <conditionalFormatting sqref="T83">
    <cfRule type="cellIs" dxfId="203" priority="153" operator="equal">
      <formula>0</formula>
    </cfRule>
  </conditionalFormatting>
  <conditionalFormatting sqref="V83">
    <cfRule type="cellIs" dxfId="202" priority="151" operator="equal">
      <formula>0</formula>
    </cfRule>
  </conditionalFormatting>
  <conditionalFormatting sqref="W83">
    <cfRule type="cellIs" dxfId="201" priority="150" operator="equal">
      <formula>0</formula>
    </cfRule>
  </conditionalFormatting>
  <conditionalFormatting sqref="X83">
    <cfRule type="cellIs" dxfId="200" priority="149" operator="equal">
      <formula>0</formula>
    </cfRule>
  </conditionalFormatting>
  <conditionalFormatting sqref="AB365">
    <cfRule type="cellIs" dxfId="199" priority="95" operator="equal">
      <formula>0</formula>
    </cfRule>
  </conditionalFormatting>
  <conditionalFormatting sqref="Y83">
    <cfRule type="cellIs" dxfId="198" priority="148" operator="equal">
      <formula>0</formula>
    </cfRule>
  </conditionalFormatting>
  <conditionalFormatting sqref="Z83">
    <cfRule type="cellIs" dxfId="197" priority="147" operator="equal">
      <formula>0</formula>
    </cfRule>
  </conditionalFormatting>
  <conditionalFormatting sqref="AA83">
    <cfRule type="cellIs" dxfId="196" priority="146" operator="equal">
      <formula>0</formula>
    </cfRule>
  </conditionalFormatting>
  <conditionalFormatting sqref="AB83">
    <cfRule type="cellIs" dxfId="195" priority="145" operator="equal">
      <formula>0</formula>
    </cfRule>
  </conditionalFormatting>
  <conditionalFormatting sqref="AC83">
    <cfRule type="cellIs" dxfId="194" priority="144" operator="equal">
      <formula>0</formula>
    </cfRule>
  </conditionalFormatting>
  <conditionalFormatting sqref="AD83">
    <cfRule type="cellIs" dxfId="193" priority="143" operator="equal">
      <formula>0</formula>
    </cfRule>
  </conditionalFormatting>
  <conditionalFormatting sqref="H159">
    <cfRule type="cellIs" dxfId="192" priority="142" operator="equal">
      <formula>0</formula>
    </cfRule>
  </conditionalFormatting>
  <conditionalFormatting sqref="I159">
    <cfRule type="cellIs" dxfId="191" priority="141" operator="equal">
      <formula>0</formula>
    </cfRule>
  </conditionalFormatting>
  <conditionalFormatting sqref="J159">
    <cfRule type="cellIs" dxfId="190" priority="140" operator="equal">
      <formula>0</formula>
    </cfRule>
  </conditionalFormatting>
  <conditionalFormatting sqref="K159">
    <cfRule type="cellIs" dxfId="189" priority="139" operator="equal">
      <formula>0</formula>
    </cfRule>
  </conditionalFormatting>
  <conditionalFormatting sqref="L159">
    <cfRule type="cellIs" dxfId="188" priority="137" operator="equal">
      <formula>0</formula>
    </cfRule>
  </conditionalFormatting>
  <conditionalFormatting sqref="M159">
    <cfRule type="cellIs" dxfId="187" priority="136" operator="equal">
      <formula>0</formula>
    </cfRule>
  </conditionalFormatting>
  <conditionalFormatting sqref="N159">
    <cfRule type="cellIs" dxfId="186" priority="134" operator="equal">
      <formula>0</formula>
    </cfRule>
  </conditionalFormatting>
  <conditionalFormatting sqref="O159">
    <cfRule type="cellIs" dxfId="185" priority="133" operator="equal">
      <formula>0</formula>
    </cfRule>
  </conditionalFormatting>
  <conditionalFormatting sqref="P159">
    <cfRule type="cellIs" dxfId="184" priority="132" operator="equal">
      <formula>0</formula>
    </cfRule>
  </conditionalFormatting>
  <conditionalFormatting sqref="Q159">
    <cfRule type="cellIs" dxfId="183" priority="131" operator="equal">
      <formula>0</formula>
    </cfRule>
  </conditionalFormatting>
  <conditionalFormatting sqref="R159">
    <cfRule type="cellIs" dxfId="182" priority="130" operator="equal">
      <formula>0</formula>
    </cfRule>
  </conditionalFormatting>
  <conditionalFormatting sqref="S159">
    <cfRule type="cellIs" dxfId="181" priority="129" operator="equal">
      <formula>0</formula>
    </cfRule>
  </conditionalFormatting>
  <conditionalFormatting sqref="T159">
    <cfRule type="cellIs" dxfId="180" priority="128" operator="equal">
      <formula>0</formula>
    </cfRule>
  </conditionalFormatting>
  <conditionalFormatting sqref="U159">
    <cfRule type="cellIs" dxfId="179" priority="127" operator="equal">
      <formula>0</formula>
    </cfRule>
  </conditionalFormatting>
  <conditionalFormatting sqref="V159">
    <cfRule type="cellIs" dxfId="178" priority="126" operator="equal">
      <formula>0</formula>
    </cfRule>
  </conditionalFormatting>
  <conditionalFormatting sqref="W159">
    <cfRule type="cellIs" dxfId="177" priority="125" operator="equal">
      <formula>0</formula>
    </cfRule>
  </conditionalFormatting>
  <conditionalFormatting sqref="X159">
    <cfRule type="cellIs" dxfId="176" priority="124" operator="equal">
      <formula>0</formula>
    </cfRule>
  </conditionalFormatting>
  <conditionalFormatting sqref="Y159">
    <cfRule type="cellIs" dxfId="175" priority="123" operator="equal">
      <formula>0</formula>
    </cfRule>
  </conditionalFormatting>
  <conditionalFormatting sqref="Z159">
    <cfRule type="cellIs" dxfId="174" priority="122" operator="equal">
      <formula>0</formula>
    </cfRule>
  </conditionalFormatting>
  <conditionalFormatting sqref="AA159">
    <cfRule type="cellIs" dxfId="173" priority="121" operator="equal">
      <formula>0</formula>
    </cfRule>
  </conditionalFormatting>
  <conditionalFormatting sqref="AB159">
    <cfRule type="cellIs" dxfId="172" priority="120" operator="equal">
      <formula>0</formula>
    </cfRule>
  </conditionalFormatting>
  <conditionalFormatting sqref="AC159">
    <cfRule type="cellIs" dxfId="171" priority="119" operator="equal">
      <formula>0</formula>
    </cfRule>
  </conditionalFormatting>
  <conditionalFormatting sqref="AD159">
    <cfRule type="cellIs" dxfId="170" priority="118" operator="equal">
      <formula>0</formula>
    </cfRule>
  </conditionalFormatting>
  <conditionalFormatting sqref="H365">
    <cfRule type="cellIs" dxfId="169" priority="117" operator="equal">
      <formula>0</formula>
    </cfRule>
  </conditionalFormatting>
  <conditionalFormatting sqref="I365">
    <cfRule type="cellIs" dxfId="168" priority="116" operator="equal">
      <formula>0</formula>
    </cfRule>
  </conditionalFormatting>
  <conditionalFormatting sqref="J365">
    <cfRule type="cellIs" dxfId="167" priority="115" operator="equal">
      <formula>0</formula>
    </cfRule>
  </conditionalFormatting>
  <conditionalFormatting sqref="K365">
    <cfRule type="cellIs" dxfId="166" priority="114" operator="equal">
      <formula>0</formula>
    </cfRule>
  </conditionalFormatting>
  <conditionalFormatting sqref="L365">
    <cfRule type="cellIs" dxfId="165" priority="112" operator="equal">
      <formula>0</formula>
    </cfRule>
  </conditionalFormatting>
  <conditionalFormatting sqref="M365">
    <cfRule type="cellIs" dxfId="164" priority="111" operator="equal">
      <formula>0</formula>
    </cfRule>
  </conditionalFormatting>
  <conditionalFormatting sqref="N365">
    <cfRule type="cellIs" dxfId="163" priority="109" operator="equal">
      <formula>0</formula>
    </cfRule>
  </conditionalFormatting>
  <conditionalFormatting sqref="O365">
    <cfRule type="cellIs" dxfId="162" priority="108" operator="equal">
      <formula>0</formula>
    </cfRule>
  </conditionalFormatting>
  <conditionalFormatting sqref="P365">
    <cfRule type="cellIs" dxfId="161" priority="107" operator="equal">
      <formula>0</formula>
    </cfRule>
  </conditionalFormatting>
  <conditionalFormatting sqref="Q365">
    <cfRule type="cellIs" dxfId="160" priority="106" operator="equal">
      <formula>0</formula>
    </cfRule>
  </conditionalFormatting>
  <conditionalFormatting sqref="R365">
    <cfRule type="cellIs" dxfId="159" priority="105" operator="equal">
      <formula>0</formula>
    </cfRule>
  </conditionalFormatting>
  <conditionalFormatting sqref="S365">
    <cfRule type="cellIs" dxfId="158" priority="104" operator="equal">
      <formula>0</formula>
    </cfRule>
  </conditionalFormatting>
  <conditionalFormatting sqref="T365">
    <cfRule type="cellIs" dxfId="157" priority="103" operator="equal">
      <formula>0</formula>
    </cfRule>
  </conditionalFormatting>
  <conditionalFormatting sqref="U365">
    <cfRule type="cellIs" dxfId="156" priority="102" operator="equal">
      <formula>0</formula>
    </cfRule>
  </conditionalFormatting>
  <conditionalFormatting sqref="V365">
    <cfRule type="cellIs" dxfId="155" priority="101" operator="equal">
      <formula>0</formula>
    </cfRule>
  </conditionalFormatting>
  <conditionalFormatting sqref="W365">
    <cfRule type="cellIs" dxfId="154" priority="100" operator="equal">
      <formula>0</formula>
    </cfRule>
  </conditionalFormatting>
  <conditionalFormatting sqref="X365">
    <cfRule type="cellIs" dxfId="153" priority="99" operator="equal">
      <formula>0</formula>
    </cfRule>
  </conditionalFormatting>
  <conditionalFormatting sqref="Y365">
    <cfRule type="cellIs" dxfId="152" priority="98" operator="equal">
      <formula>0</formula>
    </cfRule>
  </conditionalFormatting>
  <conditionalFormatting sqref="Z365">
    <cfRule type="cellIs" dxfId="151" priority="97" operator="equal">
      <formula>0</formula>
    </cfRule>
  </conditionalFormatting>
  <conditionalFormatting sqref="AA365">
    <cfRule type="cellIs" dxfId="150" priority="96" operator="equal">
      <formula>0</formula>
    </cfRule>
  </conditionalFormatting>
  <conditionalFormatting sqref="AC365">
    <cfRule type="cellIs" dxfId="149" priority="94" operator="equal">
      <formula>0</formula>
    </cfRule>
  </conditionalFormatting>
  <conditionalFormatting sqref="AD365">
    <cfRule type="cellIs" dxfId="148" priority="93" operator="equal">
      <formula>0</formula>
    </cfRule>
  </conditionalFormatting>
  <conditionalFormatting sqref="L12">
    <cfRule type="cellIs" dxfId="147" priority="92" operator="equal">
      <formula>0</formula>
    </cfRule>
  </conditionalFormatting>
  <conditionalFormatting sqref="H12">
    <cfRule type="cellIs" dxfId="146" priority="86" operator="equal">
      <formula>0</formula>
    </cfRule>
  </conditionalFormatting>
  <conditionalFormatting sqref="L13:L81">
    <cfRule type="cellIs" dxfId="145" priority="77" operator="equal">
      <formula>0</formula>
    </cfRule>
  </conditionalFormatting>
  <conditionalFormatting sqref="H13:H81">
    <cfRule type="cellIs" dxfId="144" priority="80" operator="equal">
      <formula>0</formula>
    </cfRule>
  </conditionalFormatting>
  <conditionalFormatting sqref="H88:H155">
    <cfRule type="cellIs" dxfId="143" priority="79" operator="equal">
      <formula>0</formula>
    </cfRule>
  </conditionalFormatting>
  <conditionalFormatting sqref="L88:L155">
    <cfRule type="cellIs" dxfId="142" priority="76" operator="equal">
      <formula>0</formula>
    </cfRule>
  </conditionalFormatting>
  <conditionalFormatting sqref="T12">
    <cfRule type="cellIs" dxfId="141" priority="75" operator="equal">
      <formula>0</formula>
    </cfRule>
  </conditionalFormatting>
  <conditionalFormatting sqref="R12">
    <cfRule type="cellIs" dxfId="140" priority="72" operator="equal">
      <formula>0</formula>
    </cfRule>
  </conditionalFormatting>
  <conditionalFormatting sqref="U12">
    <cfRule type="containsErrors" dxfId="139" priority="68">
      <formula>ISERROR(U12)</formula>
    </cfRule>
    <cfRule type="cellIs" dxfId="138" priority="70" operator="equal">
      <formula>0</formula>
    </cfRule>
  </conditionalFormatting>
  <conditionalFormatting sqref="U83">
    <cfRule type="cellIs" dxfId="137" priority="59" operator="equal">
      <formula>0</formula>
    </cfRule>
  </conditionalFormatting>
  <conditionalFormatting sqref="K12">
    <cfRule type="cellIs" dxfId="136" priority="57" operator="equal">
      <formula>0</formula>
    </cfRule>
  </conditionalFormatting>
  <conditionalFormatting sqref="V12">
    <cfRule type="cellIs" dxfId="135" priority="54" operator="equal">
      <formula>0</formula>
    </cfRule>
  </conditionalFormatting>
  <conditionalFormatting sqref="V88">
    <cfRule type="cellIs" dxfId="134" priority="52" operator="equal">
      <formula>0</formula>
    </cfRule>
  </conditionalFormatting>
  <conditionalFormatting sqref="U13:U81">
    <cfRule type="containsErrors" dxfId="133" priority="31">
      <formula>ISERROR(U13)</formula>
    </cfRule>
    <cfRule type="cellIs" dxfId="132" priority="32" operator="equal">
      <formula>0</formula>
    </cfRule>
  </conditionalFormatting>
  <conditionalFormatting sqref="U88:U157">
    <cfRule type="containsErrors" dxfId="131" priority="29">
      <formula>ISERROR(U88)</formula>
    </cfRule>
    <cfRule type="cellIs" dxfId="130" priority="30" operator="equal">
      <formula>0</formula>
    </cfRule>
  </conditionalFormatting>
  <conditionalFormatting sqref="V89:V157">
    <cfRule type="cellIs" dxfId="129" priority="28" operator="equal">
      <formula>0</formula>
    </cfRule>
  </conditionalFormatting>
  <conditionalFormatting sqref="R13:R81">
    <cfRule type="cellIs" dxfId="128" priority="24" operator="equal">
      <formula>0</formula>
    </cfRule>
  </conditionalFormatting>
  <conditionalFormatting sqref="R88:R157">
    <cfRule type="cellIs" dxfId="127" priority="23" operator="equal">
      <formula>0</formula>
    </cfRule>
  </conditionalFormatting>
  <conditionalFormatting sqref="T13:T17">
    <cfRule type="cellIs" dxfId="126" priority="22" operator="equal">
      <formula>0</formula>
    </cfRule>
  </conditionalFormatting>
  <conditionalFormatting sqref="T18">
    <cfRule type="cellIs" dxfId="125" priority="21" operator="equal">
      <formula>0</formula>
    </cfRule>
  </conditionalFormatting>
  <conditionalFormatting sqref="T19:T81">
    <cfRule type="cellIs" dxfId="124" priority="20" operator="equal">
      <formula>0</formula>
    </cfRule>
  </conditionalFormatting>
  <conditionalFormatting sqref="T88:T157">
    <cfRule type="cellIs" dxfId="123" priority="19" operator="equal">
      <formula>0</formula>
    </cfRule>
  </conditionalFormatting>
  <conditionalFormatting sqref="V13:V81">
    <cfRule type="cellIs" dxfId="122" priority="17" operator="equal">
      <formula>0</formula>
    </cfRule>
  </conditionalFormatting>
  <conditionalFormatting sqref="AA12">
    <cfRule type="cellIs" dxfId="121" priority="16" operator="equal">
      <formula>0</formula>
    </cfRule>
  </conditionalFormatting>
  <conditionalFormatting sqref="AA13:AA81">
    <cfRule type="cellIs" dxfId="120" priority="14" operator="equal">
      <formula>0</formula>
    </cfRule>
  </conditionalFormatting>
  <conditionalFormatting sqref="AA88">
    <cfRule type="cellIs" dxfId="119" priority="13" operator="equal">
      <formula>0</formula>
    </cfRule>
  </conditionalFormatting>
  <conditionalFormatting sqref="AA89:AA157">
    <cfRule type="cellIs" dxfId="118" priority="12" operator="equal">
      <formula>0</formula>
    </cfRule>
  </conditionalFormatting>
  <conditionalFormatting sqref="AC12">
    <cfRule type="cellIs" dxfId="117" priority="11" operator="equal">
      <formula>0</formula>
    </cfRule>
  </conditionalFormatting>
  <conditionalFormatting sqref="AC13:AC81">
    <cfRule type="cellIs" dxfId="116" priority="10" operator="equal">
      <formula>0</formula>
    </cfRule>
  </conditionalFormatting>
  <conditionalFormatting sqref="AC88:AC157">
    <cfRule type="cellIs" dxfId="115" priority="9" operator="equal">
      <formula>0</formula>
    </cfRule>
  </conditionalFormatting>
  <conditionalFormatting sqref="AD12">
    <cfRule type="cellIs" dxfId="114" priority="8" operator="equal">
      <formula>0</formula>
    </cfRule>
  </conditionalFormatting>
  <conditionalFormatting sqref="AD13:AD81">
    <cfRule type="cellIs" dxfId="113" priority="7" operator="equal">
      <formula>0</formula>
    </cfRule>
  </conditionalFormatting>
  <conditionalFormatting sqref="AD88:AD157">
    <cfRule type="cellIs" dxfId="112" priority="6" operator="equal">
      <formula>0</formula>
    </cfRule>
  </conditionalFormatting>
  <conditionalFormatting sqref="L157">
    <cfRule type="cellIs" dxfId="111" priority="5" operator="equal">
      <formula>0</formula>
    </cfRule>
  </conditionalFormatting>
  <conditionalFormatting sqref="L156">
    <cfRule type="cellIs" dxfId="110" priority="4" operator="equal">
      <formula>0</formula>
    </cfRule>
  </conditionalFormatting>
  <conditionalFormatting sqref="K13:K81">
    <cfRule type="cellIs" dxfId="109" priority="2" operator="equal">
      <formula>0</formula>
    </cfRule>
  </conditionalFormatting>
  <conditionalFormatting sqref="K88:K157">
    <cfRule type="cellIs" dxfId="108" priority="1" operator="equal">
      <formula>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5122" r:id="rId4" name="CommandButton1">
          <controlPr defaultSize="0" autoLine="0" autoPict="0" r:id="rId5">
            <anchor moveWithCells="1">
              <from>
                <xdr:col>2</xdr:col>
                <xdr:colOff>45720</xdr:colOff>
                <xdr:row>3</xdr:row>
                <xdr:rowOff>106680</xdr:rowOff>
              </from>
              <to>
                <xdr:col>3</xdr:col>
                <xdr:colOff>647700</xdr:colOff>
                <xdr:row>5</xdr:row>
                <xdr:rowOff>121920</xdr:rowOff>
              </to>
            </anchor>
          </controlPr>
        </control>
      </mc:Choice>
      <mc:Fallback>
        <control shapeId="5122" r:id="rId4" name="CommandButton1"/>
      </mc:Fallback>
    </mc:AlternateContent>
    <mc:AlternateContent xmlns:mc="http://schemas.openxmlformats.org/markup-compatibility/2006">
      <mc:Choice Requires="x14">
        <control shapeId="5121" r:id="rId6" name="CheckBox1">
          <controlPr defaultSize="0" autoLine="0" r:id="rId7">
            <anchor moveWithCells="1">
              <from>
                <xdr:col>1</xdr:col>
                <xdr:colOff>144780</xdr:colOff>
                <xdr:row>1</xdr:row>
                <xdr:rowOff>7620</xdr:rowOff>
              </from>
              <to>
                <xdr:col>6</xdr:col>
                <xdr:colOff>419100</xdr:colOff>
                <xdr:row>2</xdr:row>
                <xdr:rowOff>129540</xdr:rowOff>
              </to>
            </anchor>
          </controlPr>
        </control>
      </mc:Choice>
      <mc:Fallback>
        <control shapeId="5121" r:id="rId6" name="CheckBox1"/>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B1:AD366"/>
  <sheetViews>
    <sheetView topLeftCell="G1" zoomScale="85" zoomScaleNormal="85" workbookViewId="0">
      <selection activeCell="L375" sqref="L375"/>
    </sheetView>
  </sheetViews>
  <sheetFormatPr baseColWidth="10" defaultColWidth="11.44140625" defaultRowHeight="14.4" x14ac:dyDescent="0.3"/>
  <cols>
    <col min="1" max="1" width="0.5546875" style="24" customWidth="1"/>
    <col min="2" max="2" width="2.88671875" style="24" customWidth="1"/>
    <col min="3" max="3" width="11" style="24" customWidth="1"/>
    <col min="4" max="5" width="13.6640625" style="24" customWidth="1"/>
    <col min="6" max="6" width="13.6640625" style="24" hidden="1" customWidth="1"/>
    <col min="7" max="7" width="11.6640625" style="24" customWidth="1"/>
    <col min="8" max="17" width="13" style="24" customWidth="1"/>
    <col min="18" max="18" width="15" style="24" customWidth="1"/>
    <col min="19" max="19" width="11.44140625" style="24"/>
    <col min="20" max="20" width="13" style="24" customWidth="1"/>
    <col min="21" max="21" width="6.44140625" style="24" customWidth="1"/>
    <col min="22" max="16384" width="11.44140625" style="24"/>
  </cols>
  <sheetData>
    <row r="1" spans="2:30" ht="3.75" customHeight="1" x14ac:dyDescent="0.3"/>
    <row r="2" spans="2:30" x14ac:dyDescent="0.3">
      <c r="K2" s="169" t="s">
        <v>39</v>
      </c>
    </row>
    <row r="3" spans="2:30" x14ac:dyDescent="0.3">
      <c r="K3" s="24" t="s">
        <v>40</v>
      </c>
      <c r="L3" s="25">
        <f>SUMIF(RH!$Z$5:$Z$13,'17-01'!I5,RH!$Q$5:$Q$13)-H83-H159</f>
        <v>0</v>
      </c>
    </row>
    <row r="4" spans="2:30" x14ac:dyDescent="0.3">
      <c r="K4" s="24" t="s">
        <v>83</v>
      </c>
    </row>
    <row r="5" spans="2:30" x14ac:dyDescent="0.3">
      <c r="H5" s="72" t="s">
        <v>42</v>
      </c>
      <c r="I5" s="73">
        <v>42736</v>
      </c>
      <c r="K5" s="24" t="s">
        <v>33</v>
      </c>
      <c r="L5" s="25">
        <f>SUMIF(Tableau3[Date],'17-01'!I5,Tableau3[Montant])-L83-L159</f>
        <v>0</v>
      </c>
    </row>
    <row r="6" spans="2:30" x14ac:dyDescent="0.3">
      <c r="D6" s="26"/>
      <c r="K6" s="24" t="s">
        <v>84</v>
      </c>
    </row>
    <row r="7" spans="2:30" x14ac:dyDescent="0.3">
      <c r="K7" s="24" t="s">
        <v>85</v>
      </c>
      <c r="L7" s="25">
        <f>SUMIF(GR!V4:V10,'17-01'!I5,Tableau4[Montant])-K83-K159</f>
        <v>0</v>
      </c>
    </row>
    <row r="8" spans="2:30" ht="15" thickBot="1" x14ac:dyDescent="0.35">
      <c r="M8" s="115"/>
      <c r="N8" s="115"/>
      <c r="O8" s="115"/>
      <c r="P8" s="115"/>
      <c r="Q8" s="115"/>
    </row>
    <row r="9" spans="2:30" x14ac:dyDescent="0.3">
      <c r="C9" s="181" t="s">
        <v>126</v>
      </c>
      <c r="D9" s="182"/>
      <c r="E9" s="182"/>
      <c r="F9" s="182"/>
      <c r="G9" s="182"/>
      <c r="H9" s="182"/>
      <c r="I9" s="182"/>
      <c r="J9" s="182"/>
      <c r="K9" s="182"/>
      <c r="L9" s="182"/>
      <c r="M9" s="182"/>
      <c r="N9" s="182"/>
      <c r="O9" s="182"/>
      <c r="P9" s="182"/>
      <c r="Q9" s="182"/>
      <c r="R9" s="182"/>
      <c r="S9" s="182"/>
      <c r="T9" s="182"/>
      <c r="U9" s="182"/>
      <c r="V9" s="182"/>
      <c r="W9" s="182"/>
      <c r="X9" s="182"/>
      <c r="Y9" s="182"/>
      <c r="Z9" s="182"/>
      <c r="AA9" s="182"/>
      <c r="AB9" s="182"/>
      <c r="AC9" s="182"/>
      <c r="AD9" s="183"/>
    </row>
    <row r="10" spans="2:30" ht="15" thickBot="1" x14ac:dyDescent="0.35">
      <c r="C10" s="96" t="s">
        <v>7</v>
      </c>
      <c r="D10" s="97" t="s">
        <v>8</v>
      </c>
      <c r="E10" s="97" t="s">
        <v>9</v>
      </c>
      <c r="F10" s="97"/>
      <c r="G10" s="97" t="s">
        <v>81</v>
      </c>
      <c r="H10" s="97" t="s">
        <v>30</v>
      </c>
      <c r="I10" s="98" t="s">
        <v>31</v>
      </c>
      <c r="J10" s="98" t="s">
        <v>84</v>
      </c>
      <c r="K10" s="99" t="s">
        <v>137</v>
      </c>
      <c r="L10" s="99" t="s">
        <v>33</v>
      </c>
      <c r="M10" s="99" t="s">
        <v>34</v>
      </c>
      <c r="N10" s="99" t="s">
        <v>35</v>
      </c>
      <c r="O10" s="99" t="s">
        <v>36</v>
      </c>
      <c r="P10" s="99" t="s">
        <v>37</v>
      </c>
      <c r="Q10" s="100" t="s">
        <v>38</v>
      </c>
      <c r="R10" s="101" t="s">
        <v>44</v>
      </c>
      <c r="S10" s="99" t="s">
        <v>45</v>
      </c>
      <c r="T10" s="102" t="s">
        <v>46</v>
      </c>
      <c r="U10" s="100" t="s">
        <v>47</v>
      </c>
      <c r="V10" s="111" t="s">
        <v>48</v>
      </c>
      <c r="W10" s="103" t="s">
        <v>49</v>
      </c>
      <c r="X10" s="103" t="s">
        <v>50</v>
      </c>
      <c r="Y10" s="103" t="s">
        <v>51</v>
      </c>
      <c r="Z10" s="159" t="s">
        <v>52</v>
      </c>
      <c r="AA10" s="161" t="s">
        <v>53</v>
      </c>
      <c r="AB10" s="103" t="s">
        <v>54</v>
      </c>
      <c r="AC10" s="103" t="s">
        <v>55</v>
      </c>
      <c r="AD10" s="112" t="s">
        <v>56</v>
      </c>
    </row>
    <row r="11" spans="2:30" ht="3.75" customHeight="1" x14ac:dyDescent="0.3">
      <c r="C11" s="90"/>
      <c r="D11" s="91"/>
      <c r="E11" s="91"/>
      <c r="F11" s="91"/>
      <c r="G11" s="91"/>
      <c r="H11" s="91"/>
      <c r="I11" s="91"/>
      <c r="J11" s="91"/>
      <c r="K11" s="91"/>
      <c r="L11" s="91"/>
      <c r="M11" s="91"/>
      <c r="N11" s="91"/>
      <c r="O11" s="91"/>
      <c r="P11" s="91"/>
      <c r="Q11" s="92"/>
      <c r="R11" s="93"/>
      <c r="S11" s="91"/>
      <c r="T11" s="91"/>
      <c r="U11" s="92"/>
      <c r="V11" s="93"/>
      <c r="W11" s="91"/>
      <c r="X11" s="91"/>
      <c r="Y11" s="91"/>
      <c r="Z11" s="94"/>
      <c r="AA11" s="34"/>
      <c r="AB11" s="91"/>
      <c r="AC11" s="91"/>
      <c r="AD11" s="95"/>
    </row>
    <row r="12" spans="2:30" x14ac:dyDescent="0.3">
      <c r="B12" s="28" t="str">
        <f>IF(C12="","X","")</f>
        <v/>
      </c>
      <c r="C12" s="77">
        <v>3128</v>
      </c>
      <c r="D12" s="29" t="str">
        <f t="array" ref="D12">IF(C12="","",VLOOKUP(C12,RH!$I$5:$K$13,2,FALSE))</f>
        <v>GASCONY</v>
      </c>
      <c r="E12" s="29" t="str">
        <f t="array" ref="E12">IF(C12="","",VLOOKUP(C12,RH!$I$5:$K$13,3,FALSE))</f>
        <v>Alain</v>
      </c>
      <c r="F12" s="29" t="str">
        <f t="array" ref="F12">IF(D12="","",D12&amp;" "&amp;E12)</f>
        <v>GASCONY Alain</v>
      </c>
      <c r="G12" s="29" t="str">
        <f t="array" ref="G12">IF(C12="","",VLOOKUP(C12,RH!$I$5:$Y$13,17,FALSE))</f>
        <v>Cadre</v>
      </c>
      <c r="H12" s="30">
        <f t="array" ref="H12">IF(C12="","",SUMIFS(Tableau1[Total],Tableau1[Matricule],'17-01'!C12,Tableau1[Date],'17-01'!$I$5))</f>
        <v>0</v>
      </c>
      <c r="I12" s="29"/>
      <c r="J12" s="29"/>
      <c r="K12" s="29">
        <f t="array" ref="K12">IF(C12="","",SUMIFS(Tableau4[Montant],Tableau4[colonne5],'17-01'!C12,Tableau4[Colonne4],'17-01'!$I$5))</f>
        <v>0</v>
      </c>
      <c r="L12" s="30">
        <f t="array" ref="L12">SUMIFS(Tableau3[Montant],Tableau3[Nom, prénom],'17-01'!F12,Tableau3[Date],'17-01'!$I$5)</f>
        <v>0</v>
      </c>
      <c r="M12" s="29"/>
      <c r="N12" s="29"/>
      <c r="O12" s="29"/>
      <c r="P12" s="29"/>
      <c r="Q12" s="163"/>
      <c r="R12" s="74">
        <f t="array" ref="R12">SUM(H12:Q12)</f>
        <v>0</v>
      </c>
      <c r="S12" s="150">
        <v>2</v>
      </c>
      <c r="T12" s="30">
        <f t="array" ref="T12">(S12-R12)</f>
        <v>2</v>
      </c>
      <c r="U12" s="154">
        <f t="array" ref="U12">IF(S12="","",T12/S12)</f>
        <v>1</v>
      </c>
      <c r="V12" s="148">
        <f t="array" ref="V12">IF(C12="","",IF(W12="Forfaitaire",SUMIFS(RH!$U$5:$U$13,RH!$I$5:$I$13,'17-01'!C12,RH!$Z$5:$Z$13,'17-01'!$I$5),SUMIFS(RH!$S$5:$S$13,RH!$I$5:$I$13,'17-01'!C12,RH!$Z$5:$Z$13,'17-01'!$I$5)))</f>
        <v>0</v>
      </c>
      <c r="W12" s="29" t="str">
        <f t="array" ref="W12">'Récap général'!W12</f>
        <v>Forfaitaire</v>
      </c>
      <c r="X12" s="150">
        <v>3</v>
      </c>
      <c r="Y12" s="30">
        <f t="array" ref="Y12">IF(OR(X12="",V12=""),"",X12-V12)</f>
        <v>3</v>
      </c>
      <c r="Z12" s="149" t="str">
        <f t="array" ref="Z12">IF(OR(Y12="",AB12=""),"",Y12*AB12)</f>
        <v/>
      </c>
      <c r="AA12" s="160" t="str">
        <f t="array" ref="AA12">IF(OR(R12=0,V12=0),"",R12/V12)</f>
        <v/>
      </c>
      <c r="AB12" s="30"/>
      <c r="AC12" s="30">
        <f t="array" ref="AC12">IF(OR(AB12="",AA12=""),0,AB12-AA12)</f>
        <v>0</v>
      </c>
      <c r="AD12" s="78">
        <f t="array" ref="AD12">IF(OR(AC12=0,V12=0),0,AC12*V12)</f>
        <v>0</v>
      </c>
    </row>
    <row r="13" spans="2:30" hidden="1" x14ac:dyDescent="0.3">
      <c r="B13" s="28" t="str">
        <f t="shared" ref="B13:B76" si="0">IF(C13="","X","")</f>
        <v>X</v>
      </c>
      <c r="C13" s="77"/>
      <c r="D13" s="29" t="str">
        <f t="array" ref="D13">IF(C13="","",VLOOKUP(C13,RH!$I$5:$K$13,2,FALSE))</f>
        <v/>
      </c>
      <c r="E13" s="29" t="str">
        <f t="array" ref="E13">IF(C13="","",VLOOKUP(C13,RH!$I$5:$K$13,3,FALSE))</f>
        <v/>
      </c>
      <c r="F13" s="29" t="str">
        <f t="array" ref="F13">IF(D13="","",D13&amp;" "&amp;E13)</f>
        <v/>
      </c>
      <c r="G13" s="29" t="str">
        <f t="array" ref="G13">IF(C13="","",VLOOKUP(C13,RH!$I$5:$Y$13,17,FALSE))</f>
        <v/>
      </c>
      <c r="H13" s="30" t="str">
        <f t="array" ref="H13">IF(C13="","",SUMIFS(Tableau1[Total],Tableau1[Matricule],'17-01'!C13,Tableau1[Date],'17-01'!$I$5))</f>
        <v/>
      </c>
      <c r="I13" s="29"/>
      <c r="J13" s="29"/>
      <c r="K13" s="29" t="str">
        <f t="array" ref="K13">IF(C13="","",SUMIFS(Tableau4[Montant],Tableau4[colonne5],'17-01'!C13,Tableau4[Colonne4],'17-01'!$I$5))</f>
        <v/>
      </c>
      <c r="L13" s="30">
        <f t="array" ref="L13">SUMIFS(Tableau3[Montant],Tableau3[Nom, prénom],'17-01'!F13,Tableau3[Date],'17-01'!$I$5)</f>
        <v>0</v>
      </c>
      <c r="M13" s="29"/>
      <c r="N13" s="29"/>
      <c r="O13" s="29"/>
      <c r="P13" s="29"/>
      <c r="Q13" s="163"/>
      <c r="R13" s="74">
        <f t="array" ref="R13">SUM(H13:Q13)</f>
        <v>0</v>
      </c>
      <c r="S13" s="150"/>
      <c r="T13" s="30">
        <f t="array" ref="T13">(S13-R13)</f>
        <v>0</v>
      </c>
      <c r="U13" s="154" t="str">
        <f t="array" ref="U13">IF(S13="","",T13/S13)</f>
        <v/>
      </c>
      <c r="V13" s="148" t="str">
        <f t="array" ref="V13">IF(C13="","",IF(W13="Forfaitaire",SUMIFS(RH!$U$5:$U$13,RH!$I$5:$I$13,'17-01'!C13,RH!$Z$5:$Z$13,'17-01'!$I$5),SUMIFS(RH!$S$5:$S$13,RH!$I$5:$I$13,'17-01'!C13,RH!$Z$5:$Z$13,'17-01'!$I$5)))</f>
        <v/>
      </c>
      <c r="W13" s="29" t="str">
        <f t="array" ref="W13">'Récap général'!W13</f>
        <v/>
      </c>
      <c r="X13" s="150"/>
      <c r="Y13" s="30" t="str">
        <f t="array" ref="Y13">IF(OR(X13="",V13=""),"",X13-V13)</f>
        <v/>
      </c>
      <c r="Z13" s="149" t="str">
        <f t="array" ref="Z13">IF(OR(Y13="",AB13=""),"",Y13*AB13)</f>
        <v/>
      </c>
      <c r="AA13" s="160" t="str">
        <f t="array" ref="AA13">IF(OR(R13=0,V13=0),"",R13/V13)</f>
        <v/>
      </c>
      <c r="AB13" s="30"/>
      <c r="AC13" s="30">
        <f t="array" ref="AC13">IF(OR(AB13="",AA13=""),0,AB13-AA13)</f>
        <v>0</v>
      </c>
      <c r="AD13" s="78">
        <f t="array" ref="AD13">IF(OR(AC13=0,V13=0),0,AC13*V13)</f>
        <v>0</v>
      </c>
    </row>
    <row r="14" spans="2:30" hidden="1" x14ac:dyDescent="0.3">
      <c r="B14" s="28" t="str">
        <f t="shared" si="0"/>
        <v>X</v>
      </c>
      <c r="C14" s="77"/>
      <c r="D14" s="29" t="str">
        <f t="array" ref="D14">IF(C14="","",VLOOKUP(C14,RH!$I$5:$K$13,2,FALSE))</f>
        <v/>
      </c>
      <c r="E14" s="29" t="str">
        <f t="array" ref="E14">IF(C14="","",VLOOKUP(C14,RH!$I$5:$K$13,3,FALSE))</f>
        <v/>
      </c>
      <c r="F14" s="29" t="str">
        <f t="array" ref="F14">IF(D14="","",D14&amp;" "&amp;E14)</f>
        <v/>
      </c>
      <c r="G14" s="29" t="str">
        <f t="array" ref="G14">IF(C14="","",VLOOKUP(C14,RH!$I$5:$Y$13,17,FALSE))</f>
        <v/>
      </c>
      <c r="H14" s="30" t="str">
        <f t="array" ref="H14">IF(C14="","",SUMIFS(Tableau1[Total],Tableau1[Matricule],'17-01'!C14,Tableau1[Date],'17-01'!$I$5))</f>
        <v/>
      </c>
      <c r="I14" s="29"/>
      <c r="J14" s="29"/>
      <c r="K14" s="29" t="str">
        <f t="array" ref="K14">IF(C14="","",SUMIFS(Tableau4[Montant],Tableau4[colonne5],'17-01'!C14,Tableau4[Colonne4],'17-01'!$I$5))</f>
        <v/>
      </c>
      <c r="L14" s="30">
        <f t="array" ref="L14">SUMIFS(Tableau3[Montant],Tableau3[Nom, prénom],'17-01'!F14,Tableau3[Date],'17-01'!$I$5)</f>
        <v>0</v>
      </c>
      <c r="M14" s="29"/>
      <c r="N14" s="29"/>
      <c r="O14" s="29"/>
      <c r="P14" s="29"/>
      <c r="Q14" s="163"/>
      <c r="R14" s="74">
        <f t="array" ref="R14">SUM(H14:Q14)</f>
        <v>0</v>
      </c>
      <c r="S14" s="150"/>
      <c r="T14" s="30">
        <f t="array" ref="T14">(S14-R14)</f>
        <v>0</v>
      </c>
      <c r="U14" s="154" t="str">
        <f t="array" ref="U14">IF(S14="","",T14/S14)</f>
        <v/>
      </c>
      <c r="V14" s="148" t="str">
        <f t="array" ref="V14">IF(C14="","",IF(W14="Forfaitaire",SUMIFS(RH!$U$5:$U$13,RH!$I$5:$I$13,'17-01'!C14,RH!$Z$5:$Z$13,'17-01'!$I$5),SUMIFS(RH!$S$5:$S$13,RH!$I$5:$I$13,'17-01'!C14,RH!$Z$5:$Z$13,'17-01'!$I$5)))</f>
        <v/>
      </c>
      <c r="W14" s="29" t="str">
        <f t="array" ref="W14">'Récap général'!W14</f>
        <v/>
      </c>
      <c r="X14" s="150"/>
      <c r="Y14" s="30" t="str">
        <f t="array" ref="Y14">IF(OR(X14="",V14=""),"",X14-V14)</f>
        <v/>
      </c>
      <c r="Z14" s="149" t="str">
        <f t="array" ref="Z14">IF(OR(Y14="",AB14=""),"",Y14*AB14)</f>
        <v/>
      </c>
      <c r="AA14" s="160" t="str">
        <f t="array" ref="AA14">IF(OR(R14=0,V14=0),"",R14/V14)</f>
        <v/>
      </c>
      <c r="AB14" s="30"/>
      <c r="AC14" s="30">
        <f t="array" ref="AC14">IF(OR(AB14="",AA14=""),0,AB14-AA14)</f>
        <v>0</v>
      </c>
      <c r="AD14" s="78">
        <f t="array" ref="AD14">IF(OR(AC14=0,V14=0),0,AC14*V14)</f>
        <v>0</v>
      </c>
    </row>
    <row r="15" spans="2:30" hidden="1" x14ac:dyDescent="0.3">
      <c r="B15" s="28" t="str">
        <f t="shared" si="0"/>
        <v>X</v>
      </c>
      <c r="C15" s="77"/>
      <c r="D15" s="29" t="str">
        <f t="array" ref="D15">IF(C15="","",VLOOKUP(C15,RH!$I$5:$K$13,2,FALSE))</f>
        <v/>
      </c>
      <c r="E15" s="29" t="str">
        <f t="array" ref="E15">IF(C15="","",VLOOKUP(C15,RH!$I$5:$K$13,3,FALSE))</f>
        <v/>
      </c>
      <c r="F15" s="29" t="str">
        <f t="array" ref="F15">IF(D15="","",D15&amp;" "&amp;E15)</f>
        <v/>
      </c>
      <c r="G15" s="29" t="str">
        <f t="array" ref="G15">IF(C15="","",VLOOKUP(C15,RH!$I$5:$Y$13,17,FALSE))</f>
        <v/>
      </c>
      <c r="H15" s="30" t="str">
        <f t="array" ref="H15">IF(C15="","",SUMIFS(Tableau1[Total],Tableau1[Matricule],'17-01'!C15,Tableau1[Date],'17-01'!$I$5))</f>
        <v/>
      </c>
      <c r="I15" s="29"/>
      <c r="J15" s="29"/>
      <c r="K15" s="29" t="str">
        <f t="array" ref="K15">IF(C15="","",SUMIFS(Tableau4[Montant],Tableau4[colonne5],'17-01'!C15,Tableau4[Colonne4],'17-01'!$I$5))</f>
        <v/>
      </c>
      <c r="L15" s="30">
        <f t="array" ref="L15">SUMIFS(Tableau3[Montant],Tableau3[Nom, prénom],'17-01'!F15,Tableau3[Date],'17-01'!$I$5)</f>
        <v>0</v>
      </c>
      <c r="M15" s="29"/>
      <c r="N15" s="29"/>
      <c r="O15" s="29"/>
      <c r="P15" s="29"/>
      <c r="Q15" s="163"/>
      <c r="R15" s="74">
        <f t="array" ref="R15">SUM(H15:Q15)</f>
        <v>0</v>
      </c>
      <c r="S15" s="150"/>
      <c r="T15" s="30">
        <f t="array" ref="T15">(S15-R15)</f>
        <v>0</v>
      </c>
      <c r="U15" s="154" t="str">
        <f t="array" ref="U15">IF(S15="","",T15/S15)</f>
        <v/>
      </c>
      <c r="V15" s="148" t="str">
        <f t="array" ref="V15">IF(C15="","",IF(W15="Forfaitaire",SUMIFS(RH!$U$5:$U$13,RH!$I$5:$I$13,'17-01'!C15,RH!$Z$5:$Z$13,'17-01'!$I$5),SUMIFS(RH!$S$5:$S$13,RH!$I$5:$I$13,'17-01'!C15,RH!$Z$5:$Z$13,'17-01'!$I$5)))</f>
        <v/>
      </c>
      <c r="W15" s="29" t="str">
        <f t="array" ref="W15">'Récap général'!W15</f>
        <v/>
      </c>
      <c r="X15" s="150"/>
      <c r="Y15" s="30" t="str">
        <f t="array" ref="Y15">IF(OR(X15="",V15=""),"",X15-V15)</f>
        <v/>
      </c>
      <c r="Z15" s="149" t="str">
        <f t="array" ref="Z15">IF(OR(Y15="",AB15=""),"",Y15*AB15)</f>
        <v/>
      </c>
      <c r="AA15" s="160" t="str">
        <f t="array" ref="AA15">IF(OR(R15=0,V15=0),"",R15/V15)</f>
        <v/>
      </c>
      <c r="AB15" s="30"/>
      <c r="AC15" s="30">
        <f t="array" ref="AC15">IF(OR(AB15="",AA15=""),0,AB15-AA15)</f>
        <v>0</v>
      </c>
      <c r="AD15" s="78">
        <f t="array" ref="AD15">IF(OR(AC15=0,V15=0),0,AC15*V15)</f>
        <v>0</v>
      </c>
    </row>
    <row r="16" spans="2:30" hidden="1" x14ac:dyDescent="0.3">
      <c r="B16" s="28" t="str">
        <f t="shared" si="0"/>
        <v>X</v>
      </c>
      <c r="C16" s="77"/>
      <c r="D16" s="29" t="str">
        <f t="array" ref="D16">IF(C16="","",VLOOKUP(C16,RH!$I$5:$K$13,2,FALSE))</f>
        <v/>
      </c>
      <c r="E16" s="29" t="str">
        <f t="array" ref="E16">IF(C16="","",VLOOKUP(C16,RH!$I$5:$K$13,3,FALSE))</f>
        <v/>
      </c>
      <c r="F16" s="29" t="str">
        <f t="array" ref="F16">IF(D16="","",D16&amp;" "&amp;E16)</f>
        <v/>
      </c>
      <c r="G16" s="29" t="str">
        <f t="array" ref="G16">IF(C16="","",VLOOKUP(C16,RH!$I$5:$Y$13,17,FALSE))</f>
        <v/>
      </c>
      <c r="H16" s="30" t="str">
        <f t="array" ref="H16">IF(C16="","",SUMIFS(Tableau1[Total],Tableau1[Matricule],'17-01'!C16,Tableau1[Date],'17-01'!$I$5))</f>
        <v/>
      </c>
      <c r="I16" s="29"/>
      <c r="J16" s="29"/>
      <c r="K16" s="29" t="str">
        <f t="array" ref="K16">IF(C16="","",SUMIFS(Tableau4[Montant],Tableau4[colonne5],'17-01'!C16,Tableau4[Colonne4],'17-01'!$I$5))</f>
        <v/>
      </c>
      <c r="L16" s="30">
        <f t="array" ref="L16">SUMIFS(Tableau3[Montant],Tableau3[Nom, prénom],'17-01'!F16,Tableau3[Date],'17-01'!$I$5)</f>
        <v>0</v>
      </c>
      <c r="M16" s="29"/>
      <c r="N16" s="29"/>
      <c r="O16" s="29"/>
      <c r="P16" s="29"/>
      <c r="Q16" s="163"/>
      <c r="R16" s="74">
        <f t="array" ref="R16">SUM(H16:Q16)</f>
        <v>0</v>
      </c>
      <c r="S16" s="150"/>
      <c r="T16" s="30">
        <f t="array" ref="T16">(S16-R16)</f>
        <v>0</v>
      </c>
      <c r="U16" s="154" t="str">
        <f t="array" ref="U16">IF(S16="","",T16/S16)</f>
        <v/>
      </c>
      <c r="V16" s="148" t="str">
        <f t="array" ref="V16">IF(C16="","",IF(W16="Forfaitaire",SUMIFS(RH!$U$5:$U$13,RH!$I$5:$I$13,'17-01'!C16,RH!$Z$5:$Z$13,'17-01'!$I$5),SUMIFS(RH!$S$5:$S$13,RH!$I$5:$I$13,'17-01'!C16,RH!$Z$5:$Z$13,'17-01'!$I$5)))</f>
        <v/>
      </c>
      <c r="W16" s="29" t="str">
        <f t="array" ref="W16">'Récap général'!W16</f>
        <v/>
      </c>
      <c r="X16" s="150"/>
      <c r="Y16" s="30" t="str">
        <f t="array" ref="Y16">IF(OR(X16="",V16=""),"",X16-V16)</f>
        <v/>
      </c>
      <c r="Z16" s="149" t="str">
        <f t="array" ref="Z16">IF(OR(Y16="",AB16=""),"",Y16*AB16)</f>
        <v/>
      </c>
      <c r="AA16" s="160" t="str">
        <f t="array" ref="AA16">IF(OR(R16=0,V16=0),"",R16/V16)</f>
        <v/>
      </c>
      <c r="AB16" s="30"/>
      <c r="AC16" s="30">
        <f t="array" ref="AC16">IF(OR(AB16="",AA16=""),0,AB16-AA16)</f>
        <v>0</v>
      </c>
      <c r="AD16" s="78">
        <f t="array" ref="AD16">IF(OR(AC16=0,V16=0),0,AC16*V16)</f>
        <v>0</v>
      </c>
    </row>
    <row r="17" spans="2:30" hidden="1" x14ac:dyDescent="0.3">
      <c r="B17" s="28" t="str">
        <f t="shared" si="0"/>
        <v>X</v>
      </c>
      <c r="C17" s="77"/>
      <c r="D17" s="29" t="str">
        <f t="array" ref="D17">IF(C17="","",VLOOKUP(C17,RH!$I$5:$K$13,2,FALSE))</f>
        <v/>
      </c>
      <c r="E17" s="29" t="str">
        <f t="array" ref="E17">IF(C17="","",VLOOKUP(C17,RH!$I$5:$K$13,3,FALSE))</f>
        <v/>
      </c>
      <c r="F17" s="29" t="str">
        <f t="array" ref="F17">IF(D17="","",D17&amp;" "&amp;E17)</f>
        <v/>
      </c>
      <c r="G17" s="29" t="str">
        <f t="array" ref="G17">IF(C17="","",VLOOKUP(C17,RH!$I$5:$Y$13,17,FALSE))</f>
        <v/>
      </c>
      <c r="H17" s="30" t="str">
        <f t="array" ref="H17">IF(C17="","",SUMIFS(Tableau1[Total],Tableau1[Matricule],'17-01'!C17,Tableau1[Date],'17-01'!$I$5))</f>
        <v/>
      </c>
      <c r="I17" s="29"/>
      <c r="J17" s="29"/>
      <c r="K17" s="29" t="str">
        <f t="array" ref="K17">IF(C17="","",SUMIFS(Tableau4[Montant],Tableau4[colonne5],'17-01'!C17,Tableau4[Colonne4],'17-01'!$I$5))</f>
        <v/>
      </c>
      <c r="L17" s="30">
        <f t="array" ref="L17">SUMIFS(Tableau3[Montant],Tableau3[Nom, prénom],'17-01'!F17,Tableau3[Date],'17-01'!$I$5)</f>
        <v>0</v>
      </c>
      <c r="M17" s="29"/>
      <c r="N17" s="29"/>
      <c r="O17" s="29"/>
      <c r="P17" s="29"/>
      <c r="Q17" s="163"/>
      <c r="R17" s="74">
        <f t="array" ref="R17">SUM(H17:Q17)</f>
        <v>0</v>
      </c>
      <c r="S17" s="150"/>
      <c r="T17" s="30">
        <f t="array" ref="T17">(S17-R17)</f>
        <v>0</v>
      </c>
      <c r="U17" s="154" t="str">
        <f t="array" ref="U17">IF(S17="","",T17/S17)</f>
        <v/>
      </c>
      <c r="V17" s="148" t="str">
        <f t="array" ref="V17">IF(C17="","",IF(W17="Forfaitaire",SUMIFS(RH!$U$5:$U$13,RH!$I$5:$I$13,'17-01'!C17,RH!$Z$5:$Z$13,'17-01'!$I$5),SUMIFS(RH!$S$5:$S$13,RH!$I$5:$I$13,'17-01'!C17,RH!$Z$5:$Z$13,'17-01'!$I$5)))</f>
        <v/>
      </c>
      <c r="W17" s="29" t="str">
        <f t="array" ref="W17">'Récap général'!W17</f>
        <v/>
      </c>
      <c r="X17" s="150"/>
      <c r="Y17" s="30" t="str">
        <f t="array" ref="Y17">IF(OR(X17="",V17=""),"",X17-V17)</f>
        <v/>
      </c>
      <c r="Z17" s="149" t="str">
        <f t="array" ref="Z17">IF(OR(Y17="",AB17=""),"",Y17*AB17)</f>
        <v/>
      </c>
      <c r="AA17" s="160" t="str">
        <f t="array" ref="AA17">IF(OR(R17=0,V17=0),"",R17/V17)</f>
        <v/>
      </c>
      <c r="AB17" s="30"/>
      <c r="AC17" s="30">
        <f t="array" ref="AC17">IF(OR(AB17="",AA17=""),0,AB17-AA17)</f>
        <v>0</v>
      </c>
      <c r="AD17" s="78">
        <f t="array" ref="AD17">IF(OR(AC17=0,V17=0),0,AC17*V17)</f>
        <v>0</v>
      </c>
    </row>
    <row r="18" spans="2:30" hidden="1" x14ac:dyDescent="0.3">
      <c r="B18" s="28" t="str">
        <f t="shared" si="0"/>
        <v>X</v>
      </c>
      <c r="C18" s="77"/>
      <c r="D18" s="29" t="str">
        <f t="array" ref="D18">IF(C18="","",VLOOKUP(C18,RH!$I$5:$K$13,2,FALSE))</f>
        <v/>
      </c>
      <c r="E18" s="29" t="str">
        <f t="array" ref="E18">IF(C18="","",VLOOKUP(C18,RH!$I$5:$K$13,3,FALSE))</f>
        <v/>
      </c>
      <c r="F18" s="29" t="str">
        <f t="array" ref="F18">IF(D18="","",D18&amp;" "&amp;E18)</f>
        <v/>
      </c>
      <c r="G18" s="29" t="str">
        <f t="array" ref="G18">IF(C18="","",VLOOKUP(C18,RH!$I$5:$Y$13,17,FALSE))</f>
        <v/>
      </c>
      <c r="H18" s="30" t="str">
        <f t="array" ref="H18">IF(C18="","",SUMIFS(Tableau1[Total],Tableau1[Matricule],'17-01'!C18,Tableau1[Date],'17-01'!$I$5))</f>
        <v/>
      </c>
      <c r="I18" s="29"/>
      <c r="J18" s="29"/>
      <c r="K18" s="29" t="str">
        <f t="array" ref="K18">IF(C18="","",SUMIFS(Tableau4[Montant],Tableau4[colonne5],'17-01'!C18,Tableau4[Colonne4],'17-01'!$I$5))</f>
        <v/>
      </c>
      <c r="L18" s="30">
        <f t="array" ref="L18">SUMIFS(Tableau3[Montant],Tableau3[Nom, prénom],'17-01'!F18,Tableau3[Date],'17-01'!$I$5)</f>
        <v>0</v>
      </c>
      <c r="M18" s="29"/>
      <c r="N18" s="29"/>
      <c r="O18" s="29"/>
      <c r="P18" s="29"/>
      <c r="Q18" s="163"/>
      <c r="R18" s="74">
        <f t="array" ref="R18">SUM(H18:Q18)</f>
        <v>0</v>
      </c>
      <c r="S18" s="150"/>
      <c r="T18" s="30">
        <f t="array" ref="T18">(S18-R18)</f>
        <v>0</v>
      </c>
      <c r="U18" s="154" t="str">
        <f t="array" ref="U18">IF(S18="","",T18/S18)</f>
        <v/>
      </c>
      <c r="V18" s="148" t="str">
        <f t="array" ref="V18">IF(C18="","",IF(W18="Forfaitaire",SUMIFS(RH!$U$5:$U$13,RH!$I$5:$I$13,'17-01'!C18,RH!$Z$5:$Z$13,'17-01'!$I$5),SUMIFS(RH!$S$5:$S$13,RH!$I$5:$I$13,'17-01'!C18,RH!$Z$5:$Z$13,'17-01'!$I$5)))</f>
        <v/>
      </c>
      <c r="W18" s="29" t="str">
        <f t="array" ref="W18">'Récap général'!W18</f>
        <v/>
      </c>
      <c r="X18" s="150"/>
      <c r="Y18" s="30" t="str">
        <f t="array" ref="Y18">IF(OR(X18="",V18=""),"",X18-V18)</f>
        <v/>
      </c>
      <c r="Z18" s="149" t="str">
        <f t="array" ref="Z18">IF(OR(Y18="",AB18=""),"",Y18*AB18)</f>
        <v/>
      </c>
      <c r="AA18" s="160" t="str">
        <f t="array" ref="AA18">IF(OR(R18=0,V18=0),"",R18/V18)</f>
        <v/>
      </c>
      <c r="AB18" s="30"/>
      <c r="AC18" s="30">
        <f t="array" ref="AC18">IF(OR(AB18="",AA18=""),0,AB18-AA18)</f>
        <v>0</v>
      </c>
      <c r="AD18" s="78">
        <f t="array" ref="AD18">IF(OR(AC18=0,V18=0),0,AC18*V18)</f>
        <v>0</v>
      </c>
    </row>
    <row r="19" spans="2:30" hidden="1" x14ac:dyDescent="0.3">
      <c r="B19" s="28" t="str">
        <f t="shared" si="0"/>
        <v>X</v>
      </c>
      <c r="C19" s="77"/>
      <c r="D19" s="29" t="str">
        <f t="array" ref="D19">IF(C19="","",VLOOKUP(C19,RH!$I$5:$K$13,2,FALSE))</f>
        <v/>
      </c>
      <c r="E19" s="29" t="str">
        <f t="array" ref="E19">IF(C19="","",VLOOKUP(C19,RH!$I$5:$K$13,3,FALSE))</f>
        <v/>
      </c>
      <c r="F19" s="29" t="str">
        <f t="array" ref="F19">IF(D19="","",D19&amp;" "&amp;E19)</f>
        <v/>
      </c>
      <c r="G19" s="29" t="str">
        <f t="array" ref="G19">IF(C19="","",VLOOKUP(C19,RH!$I$5:$Y$13,17,FALSE))</f>
        <v/>
      </c>
      <c r="H19" s="30" t="str">
        <f t="array" ref="H19">IF(C19="","",SUMIFS(Tableau1[Total],Tableau1[Matricule],'17-01'!C19,Tableau1[Date],'17-01'!$I$5))</f>
        <v/>
      </c>
      <c r="I19" s="29"/>
      <c r="J19" s="29"/>
      <c r="K19" s="29" t="str">
        <f t="array" ref="K19">IF(C19="","",SUMIFS(Tableau4[Montant],Tableau4[colonne5],'17-01'!C19,Tableau4[Colonne4],'17-01'!$I$5))</f>
        <v/>
      </c>
      <c r="L19" s="30">
        <f t="array" ref="L19">SUMIFS(Tableau3[Montant],Tableau3[Nom, prénom],'17-01'!F19,Tableau3[Date],'17-01'!$I$5)</f>
        <v>0</v>
      </c>
      <c r="M19" s="29"/>
      <c r="N19" s="29"/>
      <c r="O19" s="29"/>
      <c r="P19" s="29"/>
      <c r="Q19" s="163"/>
      <c r="R19" s="74">
        <f t="array" ref="R19">SUM(H19:Q19)</f>
        <v>0</v>
      </c>
      <c r="S19" s="150"/>
      <c r="T19" s="30">
        <f t="array" ref="T19">(S19-R19)</f>
        <v>0</v>
      </c>
      <c r="U19" s="154" t="str">
        <f t="array" ref="U19">IF(S19="","",T19/S19)</f>
        <v/>
      </c>
      <c r="V19" s="148" t="str">
        <f t="array" ref="V19">IF(C19="","",IF(W19="Forfaitaire",SUMIFS(RH!$U$5:$U$13,RH!$I$5:$I$13,'17-01'!C19,RH!$Z$5:$Z$13,'17-01'!$I$5),SUMIFS(RH!$S$5:$S$13,RH!$I$5:$I$13,'17-01'!C19,RH!$Z$5:$Z$13,'17-01'!$I$5)))</f>
        <v/>
      </c>
      <c r="W19" s="29" t="str">
        <f t="array" ref="W19">'Récap général'!W19</f>
        <v/>
      </c>
      <c r="X19" s="150"/>
      <c r="Y19" s="30" t="str">
        <f t="array" ref="Y19">IF(OR(X19="",V19=""),"",X19-V19)</f>
        <v/>
      </c>
      <c r="Z19" s="149" t="str">
        <f t="array" ref="Z19">IF(OR(Y19="",AB19=""),"",Y19*AB19)</f>
        <v/>
      </c>
      <c r="AA19" s="160" t="str">
        <f t="array" ref="AA19">IF(OR(R19=0,V19=0),"",R19/V19)</f>
        <v/>
      </c>
      <c r="AB19" s="30"/>
      <c r="AC19" s="30">
        <f t="array" ref="AC19">IF(OR(AB19="",AA19=""),0,AB19-AA19)</f>
        <v>0</v>
      </c>
      <c r="AD19" s="78">
        <f t="array" ref="AD19">IF(OR(AC19=0,V19=0),0,AC19*V19)</f>
        <v>0</v>
      </c>
    </row>
    <row r="20" spans="2:30" hidden="1" x14ac:dyDescent="0.3">
      <c r="B20" s="28" t="str">
        <f t="shared" si="0"/>
        <v>X</v>
      </c>
      <c r="C20" s="77"/>
      <c r="D20" s="29" t="str">
        <f t="array" ref="D20">IF(C20="","",VLOOKUP(C20,RH!$I$5:$K$13,2,FALSE))</f>
        <v/>
      </c>
      <c r="E20" s="29" t="str">
        <f t="array" ref="E20">IF(C20="","",VLOOKUP(C20,RH!$I$5:$K$13,3,FALSE))</f>
        <v/>
      </c>
      <c r="F20" s="29" t="str">
        <f t="array" ref="F20">IF(D20="","",D20&amp;" "&amp;E20)</f>
        <v/>
      </c>
      <c r="G20" s="29" t="str">
        <f t="array" ref="G20">IF(C20="","",VLOOKUP(C20,RH!$I$5:$Y$13,17,FALSE))</f>
        <v/>
      </c>
      <c r="H20" s="30" t="str">
        <f t="array" ref="H20">IF(C20="","",SUMIFS(Tableau1[Total],Tableau1[Matricule],'17-01'!C20,Tableau1[Date],'17-01'!$I$5))</f>
        <v/>
      </c>
      <c r="I20" s="29"/>
      <c r="J20" s="29"/>
      <c r="K20" s="29" t="str">
        <f t="array" ref="K20">IF(C20="","",SUMIFS(Tableau4[Montant],Tableau4[colonne5],'17-01'!C20,Tableau4[Colonne4],'17-01'!$I$5))</f>
        <v/>
      </c>
      <c r="L20" s="30">
        <f t="array" ref="L20">SUMIFS(Tableau3[Montant],Tableau3[Nom, prénom],'17-01'!F20,Tableau3[Date],'17-01'!$I$5)</f>
        <v>0</v>
      </c>
      <c r="M20" s="29"/>
      <c r="N20" s="29"/>
      <c r="O20" s="29"/>
      <c r="P20" s="29"/>
      <c r="Q20" s="163"/>
      <c r="R20" s="74">
        <f t="array" ref="R20">SUM(H20:Q20)</f>
        <v>0</v>
      </c>
      <c r="S20" s="150"/>
      <c r="T20" s="30">
        <f t="array" ref="T20">(S20-R20)</f>
        <v>0</v>
      </c>
      <c r="U20" s="154" t="str">
        <f t="array" ref="U20">IF(S20="","",T20/S20)</f>
        <v/>
      </c>
      <c r="V20" s="148" t="str">
        <f t="array" ref="V20">IF(C20="","",IF(W20="Forfaitaire",SUMIFS(RH!$U$5:$U$13,RH!$I$5:$I$13,'17-01'!C20,RH!$Z$5:$Z$13,'17-01'!$I$5),SUMIFS(RH!$S$5:$S$13,RH!$I$5:$I$13,'17-01'!C20,RH!$Z$5:$Z$13,'17-01'!$I$5)))</f>
        <v/>
      </c>
      <c r="W20" s="29" t="str">
        <f t="array" ref="W20">'Récap général'!W20</f>
        <v/>
      </c>
      <c r="X20" s="150"/>
      <c r="Y20" s="30" t="str">
        <f t="array" ref="Y20">IF(OR(X20="",V20=""),"",X20-V20)</f>
        <v/>
      </c>
      <c r="Z20" s="149" t="str">
        <f t="array" ref="Z20">IF(OR(Y20="",AB20=""),"",Y20*AB20)</f>
        <v/>
      </c>
      <c r="AA20" s="160" t="str">
        <f t="array" ref="AA20">IF(OR(R20=0,V20=0),"",R20/V20)</f>
        <v/>
      </c>
      <c r="AB20" s="30"/>
      <c r="AC20" s="30">
        <f t="array" ref="AC20">IF(OR(AB20="",AA20=""),0,AB20-AA20)</f>
        <v>0</v>
      </c>
      <c r="AD20" s="78">
        <f t="array" ref="AD20">IF(OR(AC20=0,V20=0),0,AC20*V20)</f>
        <v>0</v>
      </c>
    </row>
    <row r="21" spans="2:30" hidden="1" x14ac:dyDescent="0.3">
      <c r="B21" s="28" t="str">
        <f t="shared" si="0"/>
        <v>X</v>
      </c>
      <c r="C21" s="77"/>
      <c r="D21" s="29" t="str">
        <f t="array" ref="D21">IF(C21="","",VLOOKUP(C21,RH!$I$5:$K$13,2,FALSE))</f>
        <v/>
      </c>
      <c r="E21" s="29" t="str">
        <f t="array" ref="E21">IF(C21="","",VLOOKUP(C21,RH!$I$5:$K$13,3,FALSE))</f>
        <v/>
      </c>
      <c r="F21" s="29" t="str">
        <f t="array" ref="F21">IF(D21="","",D21&amp;" "&amp;E21)</f>
        <v/>
      </c>
      <c r="G21" s="29" t="str">
        <f t="array" ref="G21">IF(C21="","",VLOOKUP(C21,RH!$I$5:$Y$13,17,FALSE))</f>
        <v/>
      </c>
      <c r="H21" s="30" t="str">
        <f t="array" ref="H21">IF(C21="","",SUMIFS(Tableau1[Total],Tableau1[Matricule],'17-01'!C21,Tableau1[Date],'17-01'!$I$5))</f>
        <v/>
      </c>
      <c r="I21" s="29"/>
      <c r="J21" s="29"/>
      <c r="K21" s="29" t="str">
        <f t="array" ref="K21">IF(C21="","",SUMIFS(Tableau4[Montant],Tableau4[colonne5],'17-01'!C21,Tableau4[Colonne4],'17-01'!$I$5))</f>
        <v/>
      </c>
      <c r="L21" s="30">
        <f t="array" ref="L21">SUMIFS(Tableau3[Montant],Tableau3[Nom, prénom],'17-01'!F21,Tableau3[Date],'17-01'!$I$5)</f>
        <v>0</v>
      </c>
      <c r="M21" s="29"/>
      <c r="N21" s="29"/>
      <c r="O21" s="29"/>
      <c r="P21" s="29"/>
      <c r="Q21" s="163"/>
      <c r="R21" s="74">
        <f t="array" ref="R21">SUM(H21:Q21)</f>
        <v>0</v>
      </c>
      <c r="S21" s="150"/>
      <c r="T21" s="30">
        <f t="array" ref="T21">(S21-R21)</f>
        <v>0</v>
      </c>
      <c r="U21" s="154" t="str">
        <f t="array" ref="U21">IF(S21="","",T21/S21)</f>
        <v/>
      </c>
      <c r="V21" s="148" t="str">
        <f t="array" ref="V21">IF(C21="","",IF(W21="Forfaitaire",SUMIFS(RH!$U$5:$U$13,RH!$I$5:$I$13,'17-01'!C21,RH!$Z$5:$Z$13,'17-01'!$I$5),SUMIFS(RH!$S$5:$S$13,RH!$I$5:$I$13,'17-01'!C21,RH!$Z$5:$Z$13,'17-01'!$I$5)))</f>
        <v/>
      </c>
      <c r="W21" s="29" t="str">
        <f t="array" ref="W21">'Récap général'!W21</f>
        <v/>
      </c>
      <c r="X21" s="150"/>
      <c r="Y21" s="30" t="str">
        <f t="array" ref="Y21">IF(OR(X21="",V21=""),"",X21-V21)</f>
        <v/>
      </c>
      <c r="Z21" s="149" t="str">
        <f t="array" ref="Z21">IF(OR(Y21="",AB21=""),"",Y21*AB21)</f>
        <v/>
      </c>
      <c r="AA21" s="160" t="str">
        <f t="array" ref="AA21">IF(OR(R21=0,V21=0),"",R21/V21)</f>
        <v/>
      </c>
      <c r="AB21" s="30"/>
      <c r="AC21" s="30">
        <f t="array" ref="AC21">IF(OR(AB21="",AA21=""),0,AB21-AA21)</f>
        <v>0</v>
      </c>
      <c r="AD21" s="78">
        <f t="array" ref="AD21">IF(OR(AC21=0,V21=0),0,AC21*V21)</f>
        <v>0</v>
      </c>
    </row>
    <row r="22" spans="2:30" hidden="1" x14ac:dyDescent="0.3">
      <c r="B22" s="28" t="str">
        <f t="shared" si="0"/>
        <v>X</v>
      </c>
      <c r="C22" s="77"/>
      <c r="D22" s="29" t="str">
        <f t="array" ref="D22">IF(C22="","",VLOOKUP(C22,RH!$I$5:$K$13,2,FALSE))</f>
        <v/>
      </c>
      <c r="E22" s="29" t="str">
        <f t="array" ref="E22">IF(C22="","",VLOOKUP(C22,RH!$I$5:$K$13,3,FALSE))</f>
        <v/>
      </c>
      <c r="F22" s="29" t="str">
        <f t="array" ref="F22">IF(D22="","",D22&amp;" "&amp;E22)</f>
        <v/>
      </c>
      <c r="G22" s="29" t="str">
        <f t="array" ref="G22">IF(C22="","",VLOOKUP(C22,RH!$I$5:$Y$13,17,FALSE))</f>
        <v/>
      </c>
      <c r="H22" s="30" t="str">
        <f t="array" ref="H22">IF(C22="","",SUMIFS(Tableau1[Total],Tableau1[Matricule],'17-01'!C22,Tableau1[Date],'17-01'!$I$5))</f>
        <v/>
      </c>
      <c r="I22" s="29"/>
      <c r="J22" s="29"/>
      <c r="K22" s="29" t="str">
        <f t="array" ref="K22">IF(C22="","",SUMIFS(Tableau4[Montant],Tableau4[colonne5],'17-01'!C22,Tableau4[Colonne4],'17-01'!$I$5))</f>
        <v/>
      </c>
      <c r="L22" s="30">
        <f t="array" ref="L22">SUMIFS(Tableau3[Montant],Tableau3[Nom, prénom],'17-01'!F22,Tableau3[Date],'17-01'!$I$5)</f>
        <v>0</v>
      </c>
      <c r="M22" s="29"/>
      <c r="N22" s="29"/>
      <c r="O22" s="29"/>
      <c r="P22" s="29"/>
      <c r="Q22" s="163"/>
      <c r="R22" s="74">
        <f t="array" ref="R22">SUM(H22:Q22)</f>
        <v>0</v>
      </c>
      <c r="S22" s="150"/>
      <c r="T22" s="30">
        <f t="array" ref="T22">(S22-R22)</f>
        <v>0</v>
      </c>
      <c r="U22" s="154" t="str">
        <f t="array" ref="U22">IF(S22="","",T22/S22)</f>
        <v/>
      </c>
      <c r="V22" s="148" t="str">
        <f t="array" ref="V22">IF(C22="","",IF(W22="Forfaitaire",SUMIFS(RH!$U$5:$U$13,RH!$I$5:$I$13,'17-01'!C22,RH!$Z$5:$Z$13,'17-01'!$I$5),SUMIFS(RH!$S$5:$S$13,RH!$I$5:$I$13,'17-01'!C22,RH!$Z$5:$Z$13,'17-01'!$I$5)))</f>
        <v/>
      </c>
      <c r="W22" s="29" t="str">
        <f t="array" ref="W22">'Récap général'!W22</f>
        <v/>
      </c>
      <c r="X22" s="150"/>
      <c r="Y22" s="30" t="str">
        <f t="array" ref="Y22">IF(OR(X22="",V22=""),"",X22-V22)</f>
        <v/>
      </c>
      <c r="Z22" s="149" t="str">
        <f t="array" ref="Z22">IF(OR(Y22="",AB22=""),"",Y22*AB22)</f>
        <v/>
      </c>
      <c r="AA22" s="160" t="str">
        <f t="array" ref="AA22">IF(OR(R22=0,V22=0),"",R22/V22)</f>
        <v/>
      </c>
      <c r="AB22" s="30"/>
      <c r="AC22" s="30">
        <f t="array" ref="AC22">IF(OR(AB22="",AA22=""),0,AB22-AA22)</f>
        <v>0</v>
      </c>
      <c r="AD22" s="78">
        <f t="array" ref="AD22">IF(OR(AC22=0,V22=0),0,AC22*V22)</f>
        <v>0</v>
      </c>
    </row>
    <row r="23" spans="2:30" hidden="1" x14ac:dyDescent="0.3">
      <c r="B23" s="28" t="str">
        <f t="shared" si="0"/>
        <v>X</v>
      </c>
      <c r="C23" s="77"/>
      <c r="D23" s="29" t="str">
        <f t="array" ref="D23">IF(C23="","",VLOOKUP(C23,RH!$I$5:$K$13,2,FALSE))</f>
        <v/>
      </c>
      <c r="E23" s="29" t="str">
        <f t="array" ref="E23">IF(C23="","",VLOOKUP(C23,RH!$I$5:$K$13,3,FALSE))</f>
        <v/>
      </c>
      <c r="F23" s="29" t="str">
        <f t="array" ref="F23">IF(D23="","",D23&amp;" "&amp;E23)</f>
        <v/>
      </c>
      <c r="G23" s="29" t="str">
        <f t="array" ref="G23">IF(C23="","",VLOOKUP(C23,RH!$I$5:$Y$13,17,FALSE))</f>
        <v/>
      </c>
      <c r="H23" s="30" t="str">
        <f t="array" ref="H23">IF(C23="","",SUMIFS(Tableau1[Total],Tableau1[Matricule],'17-01'!C23,Tableau1[Date],'17-01'!$I$5))</f>
        <v/>
      </c>
      <c r="I23" s="29"/>
      <c r="J23" s="29"/>
      <c r="K23" s="29" t="str">
        <f t="array" ref="K23">IF(C23="","",SUMIFS(Tableau4[Montant],Tableau4[colonne5],'17-01'!C23,Tableau4[Colonne4],'17-01'!$I$5))</f>
        <v/>
      </c>
      <c r="L23" s="30">
        <f t="array" ref="L23">SUMIFS(Tableau3[Montant],Tableau3[Nom, prénom],'17-01'!F23,Tableau3[Date],'17-01'!$I$5)</f>
        <v>0</v>
      </c>
      <c r="M23" s="29"/>
      <c r="N23" s="29"/>
      <c r="O23" s="29"/>
      <c r="P23" s="29"/>
      <c r="Q23" s="163"/>
      <c r="R23" s="74">
        <f t="array" ref="R23">SUM(H23:Q23)</f>
        <v>0</v>
      </c>
      <c r="S23" s="150"/>
      <c r="T23" s="30">
        <f t="array" ref="T23">(S23-R23)</f>
        <v>0</v>
      </c>
      <c r="U23" s="154" t="str">
        <f t="array" ref="U23">IF(S23="","",T23/S23)</f>
        <v/>
      </c>
      <c r="V23" s="148" t="str">
        <f t="array" ref="V23">IF(C23="","",IF(W23="Forfaitaire",SUMIFS(RH!$U$5:$U$13,RH!$I$5:$I$13,'17-01'!C23,RH!$Z$5:$Z$13,'17-01'!$I$5),SUMIFS(RH!$S$5:$S$13,RH!$I$5:$I$13,'17-01'!C23,RH!$Z$5:$Z$13,'17-01'!$I$5)))</f>
        <v/>
      </c>
      <c r="W23" s="29" t="str">
        <f t="array" ref="W23">'Récap général'!W23</f>
        <v/>
      </c>
      <c r="X23" s="150"/>
      <c r="Y23" s="30" t="str">
        <f t="array" ref="Y23">IF(OR(X23="",V23=""),"",X23-V23)</f>
        <v/>
      </c>
      <c r="Z23" s="149" t="str">
        <f t="array" ref="Z23">IF(OR(Y23="",AB23=""),"",Y23*AB23)</f>
        <v/>
      </c>
      <c r="AA23" s="160" t="str">
        <f t="array" ref="AA23">IF(OR(R23=0,V23=0),"",R23/V23)</f>
        <v/>
      </c>
      <c r="AB23" s="30"/>
      <c r="AC23" s="30">
        <f t="array" ref="AC23">IF(OR(AB23="",AA23=""),0,AB23-AA23)</f>
        <v>0</v>
      </c>
      <c r="AD23" s="78">
        <f t="array" ref="AD23">IF(OR(AC23=0,V23=0),0,AC23*V23)</f>
        <v>0</v>
      </c>
    </row>
    <row r="24" spans="2:30" hidden="1" x14ac:dyDescent="0.3">
      <c r="B24" s="28" t="str">
        <f t="shared" si="0"/>
        <v>X</v>
      </c>
      <c r="C24" s="77"/>
      <c r="D24" s="29" t="str">
        <f t="array" ref="D24">IF(C24="","",VLOOKUP(C24,RH!$I$5:$K$13,2,FALSE))</f>
        <v/>
      </c>
      <c r="E24" s="29" t="str">
        <f t="array" ref="E24">IF(C24="","",VLOOKUP(C24,RH!$I$5:$K$13,3,FALSE))</f>
        <v/>
      </c>
      <c r="F24" s="29" t="str">
        <f t="array" ref="F24">IF(D24="","",D24&amp;" "&amp;E24)</f>
        <v/>
      </c>
      <c r="G24" s="29" t="str">
        <f t="array" ref="G24">IF(C24="","",VLOOKUP(C24,RH!$I$5:$Y$13,17,FALSE))</f>
        <v/>
      </c>
      <c r="H24" s="30" t="str">
        <f t="array" ref="H24">IF(C24="","",SUMIFS(Tableau1[Total],Tableau1[Matricule],'17-01'!C24,Tableau1[Date],'17-01'!$I$5))</f>
        <v/>
      </c>
      <c r="I24" s="29"/>
      <c r="J24" s="29"/>
      <c r="K24" s="29" t="str">
        <f t="array" ref="K24">IF(C24="","",SUMIFS(Tableau4[Montant],Tableau4[colonne5],'17-01'!C24,Tableau4[Colonne4],'17-01'!$I$5))</f>
        <v/>
      </c>
      <c r="L24" s="30">
        <f t="array" ref="L24">SUMIFS(Tableau3[Montant],Tableau3[Nom, prénom],'17-01'!F24,Tableau3[Date],'17-01'!$I$5)</f>
        <v>0</v>
      </c>
      <c r="M24" s="29"/>
      <c r="N24" s="29"/>
      <c r="O24" s="29"/>
      <c r="P24" s="29"/>
      <c r="Q24" s="163"/>
      <c r="R24" s="74">
        <f t="array" ref="R24">SUM(H24:Q24)</f>
        <v>0</v>
      </c>
      <c r="S24" s="150"/>
      <c r="T24" s="30">
        <f t="array" ref="T24">(S24-R24)</f>
        <v>0</v>
      </c>
      <c r="U24" s="154" t="str">
        <f t="array" ref="U24">IF(S24="","",T24/S24)</f>
        <v/>
      </c>
      <c r="V24" s="148" t="str">
        <f t="array" ref="V24">IF(C24="","",IF(W24="Forfaitaire",SUMIFS(RH!$U$5:$U$13,RH!$I$5:$I$13,'17-01'!C24,RH!$Z$5:$Z$13,'17-01'!$I$5),SUMIFS(RH!$S$5:$S$13,RH!$I$5:$I$13,'17-01'!C24,RH!$Z$5:$Z$13,'17-01'!$I$5)))</f>
        <v/>
      </c>
      <c r="W24" s="29" t="str">
        <f t="array" ref="W24">'Récap général'!W24</f>
        <v/>
      </c>
      <c r="X24" s="150"/>
      <c r="Y24" s="30" t="str">
        <f t="array" ref="Y24">IF(OR(X24="",V24=""),"",X24-V24)</f>
        <v/>
      </c>
      <c r="Z24" s="149" t="str">
        <f t="array" ref="Z24">IF(OR(Y24="",AB24=""),"",Y24*AB24)</f>
        <v/>
      </c>
      <c r="AA24" s="160" t="str">
        <f t="array" ref="AA24">IF(OR(R24=0,V24=0),"",R24/V24)</f>
        <v/>
      </c>
      <c r="AB24" s="30"/>
      <c r="AC24" s="30">
        <f t="array" ref="AC24">IF(OR(AB24="",AA24=""),0,AB24-AA24)</f>
        <v>0</v>
      </c>
      <c r="AD24" s="78">
        <f t="array" ref="AD24">IF(OR(AC24=0,V24=0),0,AC24*V24)</f>
        <v>0</v>
      </c>
    </row>
    <row r="25" spans="2:30" hidden="1" x14ac:dyDescent="0.3">
      <c r="B25" s="28" t="str">
        <f t="shared" si="0"/>
        <v>X</v>
      </c>
      <c r="C25" s="77"/>
      <c r="D25" s="29" t="str">
        <f t="array" ref="D25">IF(C25="","",VLOOKUP(C25,RH!$I$5:$K$13,2,FALSE))</f>
        <v/>
      </c>
      <c r="E25" s="29" t="str">
        <f t="array" ref="E25">IF(C25="","",VLOOKUP(C25,RH!$I$5:$K$13,3,FALSE))</f>
        <v/>
      </c>
      <c r="F25" s="29" t="str">
        <f t="array" ref="F25">IF(D25="","",D25&amp;" "&amp;E25)</f>
        <v/>
      </c>
      <c r="G25" s="29" t="str">
        <f t="array" ref="G25">IF(C25="","",VLOOKUP(C25,RH!$I$5:$Y$13,17,FALSE))</f>
        <v/>
      </c>
      <c r="H25" s="30" t="str">
        <f t="array" ref="H25">IF(C25="","",SUMIFS(Tableau1[Total],Tableau1[Matricule],'17-01'!C25,Tableau1[Date],'17-01'!$I$5))</f>
        <v/>
      </c>
      <c r="I25" s="29"/>
      <c r="J25" s="29"/>
      <c r="K25" s="29" t="str">
        <f t="array" ref="K25">IF(C25="","",SUMIFS(Tableau4[Montant],Tableau4[colonne5],'17-01'!C25,Tableau4[Colonne4],'17-01'!$I$5))</f>
        <v/>
      </c>
      <c r="L25" s="30">
        <f t="array" ref="L25">SUMIFS(Tableau3[Montant],Tableau3[Nom, prénom],'17-01'!F25,Tableau3[Date],'17-01'!$I$5)</f>
        <v>0</v>
      </c>
      <c r="M25" s="29"/>
      <c r="N25" s="29"/>
      <c r="O25" s="29"/>
      <c r="P25" s="29"/>
      <c r="Q25" s="163"/>
      <c r="R25" s="74">
        <f t="array" ref="R25">SUM(H25:Q25)</f>
        <v>0</v>
      </c>
      <c r="S25" s="150"/>
      <c r="T25" s="30">
        <f t="array" ref="T25">(S25-R25)</f>
        <v>0</v>
      </c>
      <c r="U25" s="154" t="str">
        <f t="array" ref="U25">IF(S25="","",T25/S25)</f>
        <v/>
      </c>
      <c r="V25" s="148" t="str">
        <f t="array" ref="V25">IF(C25="","",IF(W25="Forfaitaire",SUMIFS(RH!$U$5:$U$13,RH!$I$5:$I$13,'17-01'!C25,RH!$Z$5:$Z$13,'17-01'!$I$5),SUMIFS(RH!$S$5:$S$13,RH!$I$5:$I$13,'17-01'!C25,RH!$Z$5:$Z$13,'17-01'!$I$5)))</f>
        <v/>
      </c>
      <c r="W25" s="29" t="str">
        <f t="array" ref="W25">'Récap général'!W25</f>
        <v/>
      </c>
      <c r="X25" s="150"/>
      <c r="Y25" s="30" t="str">
        <f t="array" ref="Y25">IF(OR(X25="",V25=""),"",X25-V25)</f>
        <v/>
      </c>
      <c r="Z25" s="149" t="str">
        <f t="array" ref="Z25">IF(OR(Y25="",AB25=""),"",Y25*AB25)</f>
        <v/>
      </c>
      <c r="AA25" s="160" t="str">
        <f t="array" ref="AA25">IF(OR(R25=0,V25=0),"",R25/V25)</f>
        <v/>
      </c>
      <c r="AB25" s="30"/>
      <c r="AC25" s="30">
        <f t="array" ref="AC25">IF(OR(AB25="",AA25=""),0,AB25-AA25)</f>
        <v>0</v>
      </c>
      <c r="AD25" s="78">
        <f t="array" ref="AD25">IF(OR(AC25=0,V25=0),0,AC25*V25)</f>
        <v>0</v>
      </c>
    </row>
    <row r="26" spans="2:30" hidden="1" x14ac:dyDescent="0.3">
      <c r="B26" s="28" t="str">
        <f t="shared" si="0"/>
        <v>X</v>
      </c>
      <c r="C26" s="77"/>
      <c r="D26" s="29" t="str">
        <f t="array" ref="D26">IF(C26="","",VLOOKUP(C26,RH!$I$5:$K$13,2,FALSE))</f>
        <v/>
      </c>
      <c r="E26" s="29" t="str">
        <f t="array" ref="E26">IF(C26="","",VLOOKUP(C26,RH!$I$5:$K$13,3,FALSE))</f>
        <v/>
      </c>
      <c r="F26" s="29" t="str">
        <f t="array" ref="F26">IF(D26="","",D26&amp;" "&amp;E26)</f>
        <v/>
      </c>
      <c r="G26" s="29" t="str">
        <f t="array" ref="G26">IF(C26="","",VLOOKUP(C26,RH!$I$5:$Y$13,17,FALSE))</f>
        <v/>
      </c>
      <c r="H26" s="30" t="str">
        <f t="array" ref="H26">IF(C26="","",SUMIFS(Tableau1[Total],Tableau1[Matricule],'17-01'!C26,Tableau1[Date],'17-01'!$I$5))</f>
        <v/>
      </c>
      <c r="I26" s="29"/>
      <c r="J26" s="29"/>
      <c r="K26" s="29" t="str">
        <f t="array" ref="K26">IF(C26="","",SUMIFS(Tableau4[Montant],Tableau4[colonne5],'17-01'!C26,Tableau4[Colonne4],'17-01'!$I$5))</f>
        <v/>
      </c>
      <c r="L26" s="30">
        <f t="array" ref="L26">SUMIFS(Tableau3[Montant],Tableau3[Nom, prénom],'17-01'!F26,Tableau3[Date],'17-01'!$I$5)</f>
        <v>0</v>
      </c>
      <c r="M26" s="29"/>
      <c r="N26" s="29"/>
      <c r="O26" s="29"/>
      <c r="P26" s="29"/>
      <c r="Q26" s="163"/>
      <c r="R26" s="74">
        <f t="array" ref="R26">SUM(H26:Q26)</f>
        <v>0</v>
      </c>
      <c r="S26" s="150"/>
      <c r="T26" s="30">
        <f t="array" ref="T26">(S26-R26)</f>
        <v>0</v>
      </c>
      <c r="U26" s="154" t="str">
        <f t="array" ref="U26">IF(S26="","",T26/S26)</f>
        <v/>
      </c>
      <c r="V26" s="148" t="str">
        <f t="array" ref="V26">IF(C26="","",IF(W26="Forfaitaire",SUMIFS(RH!$U$5:$U$13,RH!$I$5:$I$13,'17-01'!C26,RH!$Z$5:$Z$13,'17-01'!$I$5),SUMIFS(RH!$S$5:$S$13,RH!$I$5:$I$13,'17-01'!C26,RH!$Z$5:$Z$13,'17-01'!$I$5)))</f>
        <v/>
      </c>
      <c r="W26" s="29" t="str">
        <f t="array" ref="W26">'Récap général'!W26</f>
        <v/>
      </c>
      <c r="X26" s="150"/>
      <c r="Y26" s="30" t="str">
        <f t="array" ref="Y26">IF(OR(X26="",V26=""),"",X26-V26)</f>
        <v/>
      </c>
      <c r="Z26" s="149" t="str">
        <f t="array" ref="Z26">IF(OR(Y26="",AB26=""),"",Y26*AB26)</f>
        <v/>
      </c>
      <c r="AA26" s="160" t="str">
        <f t="array" ref="AA26">IF(OR(R26=0,V26=0),"",R26/V26)</f>
        <v/>
      </c>
      <c r="AB26" s="30"/>
      <c r="AC26" s="30">
        <f t="array" ref="AC26">IF(OR(AB26="",AA26=""),0,AB26-AA26)</f>
        <v>0</v>
      </c>
      <c r="AD26" s="78">
        <f t="array" ref="AD26">IF(OR(AC26=0,V26=0),0,AC26*V26)</f>
        <v>0</v>
      </c>
    </row>
    <row r="27" spans="2:30" hidden="1" x14ac:dyDescent="0.3">
      <c r="B27" s="28" t="str">
        <f t="shared" si="0"/>
        <v>X</v>
      </c>
      <c r="C27" s="77"/>
      <c r="D27" s="29" t="str">
        <f t="array" ref="D27">IF(C27="","",VLOOKUP(C27,RH!$I$5:$K$13,2,FALSE))</f>
        <v/>
      </c>
      <c r="E27" s="29" t="str">
        <f t="array" ref="E27">IF(C27="","",VLOOKUP(C27,RH!$I$5:$K$13,3,FALSE))</f>
        <v/>
      </c>
      <c r="F27" s="29" t="str">
        <f t="array" ref="F27">IF(D27="","",D27&amp;" "&amp;E27)</f>
        <v/>
      </c>
      <c r="G27" s="29" t="str">
        <f t="array" ref="G27">IF(C27="","",VLOOKUP(C27,RH!$I$5:$Y$13,17,FALSE))</f>
        <v/>
      </c>
      <c r="H27" s="30" t="str">
        <f t="array" ref="H27">IF(C27="","",SUMIFS(Tableau1[Total],Tableau1[Matricule],'17-01'!C27,Tableau1[Date],'17-01'!$I$5))</f>
        <v/>
      </c>
      <c r="I27" s="29"/>
      <c r="J27" s="29"/>
      <c r="K27" s="29" t="str">
        <f t="array" ref="K27">IF(C27="","",SUMIFS(Tableau4[Montant],Tableau4[colonne5],'17-01'!C27,Tableau4[Colonne4],'17-01'!$I$5))</f>
        <v/>
      </c>
      <c r="L27" s="30">
        <f t="array" ref="L27">SUMIFS(Tableau3[Montant],Tableau3[Nom, prénom],'17-01'!F27,Tableau3[Date],'17-01'!$I$5)</f>
        <v>0</v>
      </c>
      <c r="M27" s="29"/>
      <c r="N27" s="29"/>
      <c r="O27" s="29"/>
      <c r="P27" s="29"/>
      <c r="Q27" s="163"/>
      <c r="R27" s="74">
        <f t="array" ref="R27">SUM(H27:Q27)</f>
        <v>0</v>
      </c>
      <c r="S27" s="150"/>
      <c r="T27" s="30">
        <f t="array" ref="T27">(S27-R27)</f>
        <v>0</v>
      </c>
      <c r="U27" s="154" t="str">
        <f t="array" ref="U27">IF(S27="","",T27/S27)</f>
        <v/>
      </c>
      <c r="V27" s="148" t="str">
        <f t="array" ref="V27">IF(C27="","",IF(W27="Forfaitaire",SUMIFS(RH!$U$5:$U$13,RH!$I$5:$I$13,'17-01'!C27,RH!$Z$5:$Z$13,'17-01'!$I$5),SUMIFS(RH!$S$5:$S$13,RH!$I$5:$I$13,'17-01'!C27,RH!$Z$5:$Z$13,'17-01'!$I$5)))</f>
        <v/>
      </c>
      <c r="W27" s="29" t="str">
        <f t="array" ref="W27">'Récap général'!W27</f>
        <v/>
      </c>
      <c r="X27" s="150"/>
      <c r="Y27" s="30" t="str">
        <f t="array" ref="Y27">IF(OR(X27="",V27=""),"",X27-V27)</f>
        <v/>
      </c>
      <c r="Z27" s="149" t="str">
        <f t="array" ref="Z27">IF(OR(Y27="",AB27=""),"",Y27*AB27)</f>
        <v/>
      </c>
      <c r="AA27" s="160" t="str">
        <f t="array" ref="AA27">IF(OR(R27=0,V27=0),"",R27/V27)</f>
        <v/>
      </c>
      <c r="AB27" s="30"/>
      <c r="AC27" s="30">
        <f t="array" ref="AC27">IF(OR(AB27="",AA27=""),0,AB27-AA27)</f>
        <v>0</v>
      </c>
      <c r="AD27" s="78">
        <f t="array" ref="AD27">IF(OR(AC27=0,V27=0),0,AC27*V27)</f>
        <v>0</v>
      </c>
    </row>
    <row r="28" spans="2:30" hidden="1" x14ac:dyDescent="0.3">
      <c r="B28" s="28" t="str">
        <f t="shared" si="0"/>
        <v>X</v>
      </c>
      <c r="C28" s="77"/>
      <c r="D28" s="29" t="str">
        <f t="array" ref="D28">IF(C28="","",VLOOKUP(C28,RH!$I$5:$K$13,2,FALSE))</f>
        <v/>
      </c>
      <c r="E28" s="29" t="str">
        <f t="array" ref="E28">IF(C28="","",VLOOKUP(C28,RH!$I$5:$K$13,3,FALSE))</f>
        <v/>
      </c>
      <c r="F28" s="29" t="str">
        <f t="array" ref="F28">IF(D28="","",D28&amp;" "&amp;E28)</f>
        <v/>
      </c>
      <c r="G28" s="29" t="str">
        <f t="array" ref="G28">IF(C28="","",VLOOKUP(C28,RH!$I$5:$Y$13,17,FALSE))</f>
        <v/>
      </c>
      <c r="H28" s="30" t="str">
        <f t="array" ref="H28">IF(C28="","",SUMIFS(Tableau1[Total],Tableau1[Matricule],'17-01'!C28,Tableau1[Date],'17-01'!$I$5))</f>
        <v/>
      </c>
      <c r="I28" s="29"/>
      <c r="J28" s="29"/>
      <c r="K28" s="29" t="str">
        <f t="array" ref="K28">IF(C28="","",SUMIFS(Tableau4[Montant],Tableau4[colonne5],'17-01'!C28,Tableau4[Colonne4],'17-01'!$I$5))</f>
        <v/>
      </c>
      <c r="L28" s="30">
        <f t="array" ref="L28">SUMIFS(Tableau3[Montant],Tableau3[Nom, prénom],'17-01'!F28,Tableau3[Date],'17-01'!$I$5)</f>
        <v>0</v>
      </c>
      <c r="M28" s="29"/>
      <c r="N28" s="29"/>
      <c r="O28" s="29"/>
      <c r="P28" s="29"/>
      <c r="Q28" s="163"/>
      <c r="R28" s="74">
        <f t="array" ref="R28">SUM(H28:Q28)</f>
        <v>0</v>
      </c>
      <c r="S28" s="150"/>
      <c r="T28" s="30">
        <f t="array" ref="T28">(S28-R28)</f>
        <v>0</v>
      </c>
      <c r="U28" s="154" t="str">
        <f t="array" ref="U28">IF(S28="","",T28/S28)</f>
        <v/>
      </c>
      <c r="V28" s="148" t="str">
        <f t="array" ref="V28">IF(C28="","",IF(W28="Forfaitaire",SUMIFS(RH!$U$5:$U$13,RH!$I$5:$I$13,'17-01'!C28,RH!$Z$5:$Z$13,'17-01'!$I$5),SUMIFS(RH!$S$5:$S$13,RH!$I$5:$I$13,'17-01'!C28,RH!$Z$5:$Z$13,'17-01'!$I$5)))</f>
        <v/>
      </c>
      <c r="W28" s="29" t="str">
        <f t="array" ref="W28">'Récap général'!W28</f>
        <v/>
      </c>
      <c r="X28" s="150"/>
      <c r="Y28" s="30" t="str">
        <f t="array" ref="Y28">IF(OR(X28="",V28=""),"",X28-V28)</f>
        <v/>
      </c>
      <c r="Z28" s="149" t="str">
        <f t="array" ref="Z28">IF(OR(Y28="",AB28=""),"",Y28*AB28)</f>
        <v/>
      </c>
      <c r="AA28" s="160" t="str">
        <f t="array" ref="AA28">IF(OR(R28=0,V28=0),"",R28/V28)</f>
        <v/>
      </c>
      <c r="AB28" s="30"/>
      <c r="AC28" s="30">
        <f t="array" ref="AC28">IF(OR(AB28="",AA28=""),0,AB28-AA28)</f>
        <v>0</v>
      </c>
      <c r="AD28" s="78">
        <f t="array" ref="AD28">IF(OR(AC28=0,V28=0),0,AC28*V28)</f>
        <v>0</v>
      </c>
    </row>
    <row r="29" spans="2:30" hidden="1" x14ac:dyDescent="0.3">
      <c r="B29" s="28" t="str">
        <f t="shared" si="0"/>
        <v>X</v>
      </c>
      <c r="C29" s="77"/>
      <c r="D29" s="29" t="str">
        <f t="array" ref="D29">IF(C29="","",VLOOKUP(C29,RH!$I$5:$K$13,2,FALSE))</f>
        <v/>
      </c>
      <c r="E29" s="29" t="str">
        <f t="array" ref="E29">IF(C29="","",VLOOKUP(C29,RH!$I$5:$K$13,3,FALSE))</f>
        <v/>
      </c>
      <c r="F29" s="29" t="str">
        <f t="array" ref="F29">IF(D29="","",D29&amp;" "&amp;E29)</f>
        <v/>
      </c>
      <c r="G29" s="29" t="str">
        <f t="array" ref="G29">IF(C29="","",VLOOKUP(C29,RH!$I$5:$Y$13,17,FALSE))</f>
        <v/>
      </c>
      <c r="H29" s="30" t="str">
        <f t="array" ref="H29">IF(C29="","",SUMIFS(Tableau1[Total],Tableau1[Matricule],'17-01'!C29,Tableau1[Date],'17-01'!$I$5))</f>
        <v/>
      </c>
      <c r="I29" s="29"/>
      <c r="J29" s="29"/>
      <c r="K29" s="29" t="str">
        <f t="array" ref="K29">IF(C29="","",SUMIFS(Tableau4[Montant],Tableau4[colonne5],'17-01'!C29,Tableau4[Colonne4],'17-01'!$I$5))</f>
        <v/>
      </c>
      <c r="L29" s="30">
        <f t="array" ref="L29">SUMIFS(Tableau3[Montant],Tableau3[Nom, prénom],'17-01'!F29,Tableau3[Date],'17-01'!$I$5)</f>
        <v>0</v>
      </c>
      <c r="M29" s="29"/>
      <c r="N29" s="29"/>
      <c r="O29" s="29"/>
      <c r="P29" s="29"/>
      <c r="Q29" s="163"/>
      <c r="R29" s="74">
        <f t="array" ref="R29">SUM(H29:Q29)</f>
        <v>0</v>
      </c>
      <c r="S29" s="150"/>
      <c r="T29" s="30">
        <f t="array" ref="T29">(S29-R29)</f>
        <v>0</v>
      </c>
      <c r="U29" s="154" t="str">
        <f t="array" ref="U29">IF(S29="","",T29/S29)</f>
        <v/>
      </c>
      <c r="V29" s="148" t="str">
        <f t="array" ref="V29">IF(C29="","",IF(W29="Forfaitaire",SUMIFS(RH!$U$5:$U$13,RH!$I$5:$I$13,'17-01'!C29,RH!$Z$5:$Z$13,'17-01'!$I$5),SUMIFS(RH!$S$5:$S$13,RH!$I$5:$I$13,'17-01'!C29,RH!$Z$5:$Z$13,'17-01'!$I$5)))</f>
        <v/>
      </c>
      <c r="W29" s="29" t="str">
        <f t="array" ref="W29">'Récap général'!W29</f>
        <v/>
      </c>
      <c r="X29" s="150"/>
      <c r="Y29" s="30" t="str">
        <f t="array" ref="Y29">IF(OR(X29="",V29=""),"",X29-V29)</f>
        <v/>
      </c>
      <c r="Z29" s="149" t="str">
        <f t="array" ref="Z29">IF(OR(Y29="",AB29=""),"",Y29*AB29)</f>
        <v/>
      </c>
      <c r="AA29" s="160" t="str">
        <f t="array" ref="AA29">IF(OR(R29=0,V29=0),"",R29/V29)</f>
        <v/>
      </c>
      <c r="AB29" s="30"/>
      <c r="AC29" s="30">
        <f t="array" ref="AC29">IF(OR(AB29="",AA29=""),0,AB29-AA29)</f>
        <v>0</v>
      </c>
      <c r="AD29" s="78">
        <f t="array" ref="AD29">IF(OR(AC29=0,V29=0),0,AC29*V29)</f>
        <v>0</v>
      </c>
    </row>
    <row r="30" spans="2:30" hidden="1" x14ac:dyDescent="0.3">
      <c r="B30" s="28" t="str">
        <f t="shared" si="0"/>
        <v>X</v>
      </c>
      <c r="C30" s="77"/>
      <c r="D30" s="29" t="str">
        <f t="array" ref="D30">IF(C30="","",VLOOKUP(C30,RH!$I$5:$K$13,2,FALSE))</f>
        <v/>
      </c>
      <c r="E30" s="29" t="str">
        <f t="array" ref="E30">IF(C30="","",VLOOKUP(C30,RH!$I$5:$K$13,3,FALSE))</f>
        <v/>
      </c>
      <c r="F30" s="29" t="str">
        <f t="array" ref="F30">IF(D30="","",D30&amp;" "&amp;E30)</f>
        <v/>
      </c>
      <c r="G30" s="29" t="str">
        <f t="array" ref="G30">IF(C30="","",VLOOKUP(C30,RH!$I$5:$Y$13,17,FALSE))</f>
        <v/>
      </c>
      <c r="H30" s="30" t="str">
        <f t="array" ref="H30">IF(C30="","",SUMIFS(Tableau1[Total],Tableau1[Matricule],'17-01'!C30,Tableau1[Date],'17-01'!$I$5))</f>
        <v/>
      </c>
      <c r="I30" s="29"/>
      <c r="J30" s="29"/>
      <c r="K30" s="29" t="str">
        <f t="array" ref="K30">IF(C30="","",SUMIFS(Tableau4[Montant],Tableau4[colonne5],'17-01'!C30,Tableau4[Colonne4],'17-01'!$I$5))</f>
        <v/>
      </c>
      <c r="L30" s="30">
        <f t="array" ref="L30">SUMIFS(Tableau3[Montant],Tableau3[Nom, prénom],'17-01'!F30,Tableau3[Date],'17-01'!$I$5)</f>
        <v>0</v>
      </c>
      <c r="M30" s="29"/>
      <c r="N30" s="29"/>
      <c r="O30" s="29"/>
      <c r="P30" s="29"/>
      <c r="Q30" s="163"/>
      <c r="R30" s="74">
        <f t="array" ref="R30">SUM(H30:Q30)</f>
        <v>0</v>
      </c>
      <c r="S30" s="150"/>
      <c r="T30" s="30">
        <f t="array" ref="T30">(S30-R30)</f>
        <v>0</v>
      </c>
      <c r="U30" s="154" t="str">
        <f t="array" ref="U30">IF(S30="","",T30/S30)</f>
        <v/>
      </c>
      <c r="V30" s="148" t="str">
        <f t="array" ref="V30">IF(C30="","",IF(W30="Forfaitaire",SUMIFS(RH!$U$5:$U$13,RH!$I$5:$I$13,'17-01'!C30,RH!$Z$5:$Z$13,'17-01'!$I$5),SUMIFS(RH!$S$5:$S$13,RH!$I$5:$I$13,'17-01'!C30,RH!$Z$5:$Z$13,'17-01'!$I$5)))</f>
        <v/>
      </c>
      <c r="W30" s="29" t="str">
        <f t="array" ref="W30">'Récap général'!W30</f>
        <v/>
      </c>
      <c r="X30" s="150"/>
      <c r="Y30" s="30" t="str">
        <f t="array" ref="Y30">IF(OR(X30="",V30=""),"",X30-V30)</f>
        <v/>
      </c>
      <c r="Z30" s="149" t="str">
        <f t="array" ref="Z30">IF(OR(Y30="",AB30=""),"",Y30*AB30)</f>
        <v/>
      </c>
      <c r="AA30" s="160" t="str">
        <f t="array" ref="AA30">IF(OR(R30=0,V30=0),"",R30/V30)</f>
        <v/>
      </c>
      <c r="AB30" s="30"/>
      <c r="AC30" s="30">
        <f t="array" ref="AC30">IF(OR(AB30="",AA30=""),0,AB30-AA30)</f>
        <v>0</v>
      </c>
      <c r="AD30" s="78">
        <f t="array" ref="AD30">IF(OR(AC30=0,V30=0),0,AC30*V30)</f>
        <v>0</v>
      </c>
    </row>
    <row r="31" spans="2:30" hidden="1" x14ac:dyDescent="0.3">
      <c r="B31" s="28" t="str">
        <f t="shared" si="0"/>
        <v>X</v>
      </c>
      <c r="C31" s="77"/>
      <c r="D31" s="29" t="str">
        <f t="array" ref="D31">IF(C31="","",VLOOKUP(C31,RH!$I$5:$K$13,2,FALSE))</f>
        <v/>
      </c>
      <c r="E31" s="29" t="str">
        <f t="array" ref="E31">IF(C31="","",VLOOKUP(C31,RH!$I$5:$K$13,3,FALSE))</f>
        <v/>
      </c>
      <c r="F31" s="29" t="str">
        <f t="array" ref="F31">IF(D31="","",D31&amp;" "&amp;E31)</f>
        <v/>
      </c>
      <c r="G31" s="29" t="str">
        <f t="array" ref="G31">IF(C31="","",VLOOKUP(C31,RH!$I$5:$Y$13,17,FALSE))</f>
        <v/>
      </c>
      <c r="H31" s="30" t="str">
        <f t="array" ref="H31">IF(C31="","",SUMIFS(Tableau1[Total],Tableau1[Matricule],'17-01'!C31,Tableau1[Date],'17-01'!$I$5))</f>
        <v/>
      </c>
      <c r="I31" s="29"/>
      <c r="J31" s="29"/>
      <c r="K31" s="29" t="str">
        <f t="array" ref="K31">IF(C31="","",SUMIFS(Tableau4[Montant],Tableau4[colonne5],'17-01'!C31,Tableau4[Colonne4],'17-01'!$I$5))</f>
        <v/>
      </c>
      <c r="L31" s="30">
        <f t="array" ref="L31">SUMIFS(Tableau3[Montant],Tableau3[Nom, prénom],'17-01'!F31,Tableau3[Date],'17-01'!$I$5)</f>
        <v>0</v>
      </c>
      <c r="M31" s="29"/>
      <c r="N31" s="29"/>
      <c r="O31" s="29"/>
      <c r="P31" s="29"/>
      <c r="Q31" s="163"/>
      <c r="R31" s="74">
        <f t="array" ref="R31">SUM(H31:Q31)</f>
        <v>0</v>
      </c>
      <c r="S31" s="150"/>
      <c r="T31" s="30">
        <f t="array" ref="T31">(S31-R31)</f>
        <v>0</v>
      </c>
      <c r="U31" s="154" t="str">
        <f t="array" ref="U31">IF(S31="","",T31/S31)</f>
        <v/>
      </c>
      <c r="V31" s="148" t="str">
        <f t="array" ref="V31">IF(C31="","",IF(W31="Forfaitaire",SUMIFS(RH!$U$5:$U$13,RH!$I$5:$I$13,'17-01'!C31,RH!$Z$5:$Z$13,'17-01'!$I$5),SUMIFS(RH!$S$5:$S$13,RH!$I$5:$I$13,'17-01'!C31,RH!$Z$5:$Z$13,'17-01'!$I$5)))</f>
        <v/>
      </c>
      <c r="W31" s="29" t="str">
        <f t="array" ref="W31">'Récap général'!W31</f>
        <v/>
      </c>
      <c r="X31" s="150"/>
      <c r="Y31" s="30" t="str">
        <f t="array" ref="Y31">IF(OR(X31="",V31=""),"",X31-V31)</f>
        <v/>
      </c>
      <c r="Z31" s="149" t="str">
        <f t="array" ref="Z31">IF(OR(Y31="",AB31=""),"",Y31*AB31)</f>
        <v/>
      </c>
      <c r="AA31" s="160" t="str">
        <f t="array" ref="AA31">IF(OR(R31=0,V31=0),"",R31/V31)</f>
        <v/>
      </c>
      <c r="AB31" s="30"/>
      <c r="AC31" s="30">
        <f t="array" ref="AC31">IF(OR(AB31="",AA31=""),0,AB31-AA31)</f>
        <v>0</v>
      </c>
      <c r="AD31" s="78">
        <f t="array" ref="AD31">IF(OR(AC31=0,V31=0),0,AC31*V31)</f>
        <v>0</v>
      </c>
    </row>
    <row r="32" spans="2:30" hidden="1" x14ac:dyDescent="0.3">
      <c r="B32" s="28" t="str">
        <f t="shared" si="0"/>
        <v>X</v>
      </c>
      <c r="C32" s="77"/>
      <c r="D32" s="29" t="str">
        <f t="array" ref="D32">IF(C32="","",VLOOKUP(C32,RH!$I$5:$K$13,2,FALSE))</f>
        <v/>
      </c>
      <c r="E32" s="29" t="str">
        <f t="array" ref="E32">IF(C32="","",VLOOKUP(C32,RH!$I$5:$K$13,3,FALSE))</f>
        <v/>
      </c>
      <c r="F32" s="29" t="str">
        <f t="array" ref="F32">IF(D32="","",D32&amp;" "&amp;E32)</f>
        <v/>
      </c>
      <c r="G32" s="29" t="str">
        <f t="array" ref="G32">IF(C32="","",VLOOKUP(C32,RH!$I$5:$Y$13,17,FALSE))</f>
        <v/>
      </c>
      <c r="H32" s="30" t="str">
        <f t="array" ref="H32">IF(C32="","",SUMIFS(Tableau1[Total],Tableau1[Matricule],'17-01'!C32,Tableau1[Date],'17-01'!$I$5))</f>
        <v/>
      </c>
      <c r="I32" s="29"/>
      <c r="J32" s="29"/>
      <c r="K32" s="29" t="str">
        <f t="array" ref="K32">IF(C32="","",SUMIFS(Tableau4[Montant],Tableau4[colonne5],'17-01'!C32,Tableau4[Colonne4],'17-01'!$I$5))</f>
        <v/>
      </c>
      <c r="L32" s="30">
        <f t="array" ref="L32">SUMIFS(Tableau3[Montant],Tableau3[Nom, prénom],'17-01'!F32,Tableau3[Date],'17-01'!$I$5)</f>
        <v>0</v>
      </c>
      <c r="M32" s="29"/>
      <c r="N32" s="29"/>
      <c r="O32" s="29"/>
      <c r="P32" s="29"/>
      <c r="Q32" s="163"/>
      <c r="R32" s="74">
        <f t="array" ref="R32">SUM(H32:Q32)</f>
        <v>0</v>
      </c>
      <c r="S32" s="150"/>
      <c r="T32" s="30">
        <f t="array" ref="T32">(S32-R32)</f>
        <v>0</v>
      </c>
      <c r="U32" s="154" t="str">
        <f t="array" ref="U32">IF(S32="","",T32/S32)</f>
        <v/>
      </c>
      <c r="V32" s="148" t="str">
        <f t="array" ref="V32">IF(C32="","",IF(W32="Forfaitaire",SUMIFS(RH!$U$5:$U$13,RH!$I$5:$I$13,'17-01'!C32,RH!$Z$5:$Z$13,'17-01'!$I$5),SUMIFS(RH!$S$5:$S$13,RH!$I$5:$I$13,'17-01'!C32,RH!$Z$5:$Z$13,'17-01'!$I$5)))</f>
        <v/>
      </c>
      <c r="W32" s="29" t="str">
        <f t="array" ref="W32">'Récap général'!W32</f>
        <v/>
      </c>
      <c r="X32" s="150"/>
      <c r="Y32" s="30" t="str">
        <f t="array" ref="Y32">IF(OR(X32="",V32=""),"",X32-V32)</f>
        <v/>
      </c>
      <c r="Z32" s="149" t="str">
        <f t="array" ref="Z32">IF(OR(Y32="",AB32=""),"",Y32*AB32)</f>
        <v/>
      </c>
      <c r="AA32" s="160" t="str">
        <f t="array" ref="AA32">IF(OR(R32=0,V32=0),"",R32/V32)</f>
        <v/>
      </c>
      <c r="AB32" s="30"/>
      <c r="AC32" s="30">
        <f t="array" ref="AC32">IF(OR(AB32="",AA32=""),0,AB32-AA32)</f>
        <v>0</v>
      </c>
      <c r="AD32" s="78">
        <f t="array" ref="AD32">IF(OR(AC32=0,V32=0),0,AC32*V32)</f>
        <v>0</v>
      </c>
    </row>
    <row r="33" spans="2:30" hidden="1" x14ac:dyDescent="0.3">
      <c r="B33" s="28" t="str">
        <f t="shared" si="0"/>
        <v>X</v>
      </c>
      <c r="C33" s="77"/>
      <c r="D33" s="29" t="str">
        <f t="array" ref="D33">IF(C33="","",VLOOKUP(C33,RH!$I$5:$K$13,2,FALSE))</f>
        <v/>
      </c>
      <c r="E33" s="29" t="str">
        <f t="array" ref="E33">IF(C33="","",VLOOKUP(C33,RH!$I$5:$K$13,3,FALSE))</f>
        <v/>
      </c>
      <c r="F33" s="29" t="str">
        <f t="array" ref="F33">IF(D33="","",D33&amp;" "&amp;E33)</f>
        <v/>
      </c>
      <c r="G33" s="29" t="str">
        <f t="array" ref="G33">IF(C33="","",VLOOKUP(C33,RH!$I$5:$Y$13,17,FALSE))</f>
        <v/>
      </c>
      <c r="H33" s="30" t="str">
        <f t="array" ref="H33">IF(C33="","",SUMIFS(Tableau1[Total],Tableau1[Matricule],'17-01'!C33,Tableau1[Date],'17-01'!$I$5))</f>
        <v/>
      </c>
      <c r="I33" s="29"/>
      <c r="J33" s="29"/>
      <c r="K33" s="29" t="str">
        <f t="array" ref="K33">IF(C33="","",SUMIFS(Tableau4[Montant],Tableau4[colonne5],'17-01'!C33,Tableau4[Colonne4],'17-01'!$I$5))</f>
        <v/>
      </c>
      <c r="L33" s="30">
        <f t="array" ref="L33">SUMIFS(Tableau3[Montant],Tableau3[Nom, prénom],'17-01'!F33,Tableau3[Date],'17-01'!$I$5)</f>
        <v>0</v>
      </c>
      <c r="M33" s="29"/>
      <c r="N33" s="29"/>
      <c r="O33" s="29"/>
      <c r="P33" s="29"/>
      <c r="Q33" s="163"/>
      <c r="R33" s="74">
        <f t="array" ref="R33">SUM(H33:Q33)</f>
        <v>0</v>
      </c>
      <c r="S33" s="150"/>
      <c r="T33" s="30">
        <f t="array" ref="T33">(S33-R33)</f>
        <v>0</v>
      </c>
      <c r="U33" s="154" t="str">
        <f t="array" ref="U33">IF(S33="","",T33/S33)</f>
        <v/>
      </c>
      <c r="V33" s="148" t="str">
        <f t="array" ref="V33">IF(C33="","",IF(W33="Forfaitaire",SUMIFS(RH!$U$5:$U$13,RH!$I$5:$I$13,'17-01'!C33,RH!$Z$5:$Z$13,'17-01'!$I$5),SUMIFS(RH!$S$5:$S$13,RH!$I$5:$I$13,'17-01'!C33,RH!$Z$5:$Z$13,'17-01'!$I$5)))</f>
        <v/>
      </c>
      <c r="W33" s="29" t="str">
        <f t="array" ref="W33">'Récap général'!W33</f>
        <v/>
      </c>
      <c r="X33" s="150"/>
      <c r="Y33" s="30" t="str">
        <f t="array" ref="Y33">IF(OR(X33="",V33=""),"",X33-V33)</f>
        <v/>
      </c>
      <c r="Z33" s="149" t="str">
        <f t="array" ref="Z33">IF(OR(Y33="",AB33=""),"",Y33*AB33)</f>
        <v/>
      </c>
      <c r="AA33" s="160" t="str">
        <f t="array" ref="AA33">IF(OR(R33=0,V33=0),"",R33/V33)</f>
        <v/>
      </c>
      <c r="AB33" s="30"/>
      <c r="AC33" s="30">
        <f t="array" ref="AC33">IF(OR(AB33="",AA33=""),0,AB33-AA33)</f>
        <v>0</v>
      </c>
      <c r="AD33" s="78">
        <f t="array" ref="AD33">IF(OR(AC33=0,V33=0),0,AC33*V33)</f>
        <v>0</v>
      </c>
    </row>
    <row r="34" spans="2:30" hidden="1" x14ac:dyDescent="0.3">
      <c r="B34" s="28" t="str">
        <f t="shared" si="0"/>
        <v>X</v>
      </c>
      <c r="C34" s="77"/>
      <c r="D34" s="29" t="str">
        <f t="array" ref="D34">IF(C34="","",VLOOKUP(C34,RH!$I$5:$K$13,2,FALSE))</f>
        <v/>
      </c>
      <c r="E34" s="29" t="str">
        <f t="array" ref="E34">IF(C34="","",VLOOKUP(C34,RH!$I$5:$K$13,3,FALSE))</f>
        <v/>
      </c>
      <c r="F34" s="29" t="str">
        <f t="array" ref="F34">IF(D34="","",D34&amp;" "&amp;E34)</f>
        <v/>
      </c>
      <c r="G34" s="29" t="str">
        <f t="array" ref="G34">IF(C34="","",VLOOKUP(C34,RH!$I$5:$Y$13,17,FALSE))</f>
        <v/>
      </c>
      <c r="H34" s="30" t="str">
        <f t="array" ref="H34">IF(C34="","",SUMIFS(Tableau1[Total],Tableau1[Matricule],'17-01'!C34,Tableau1[Date],'17-01'!$I$5))</f>
        <v/>
      </c>
      <c r="I34" s="29"/>
      <c r="J34" s="29"/>
      <c r="K34" s="29" t="str">
        <f t="array" ref="K34">IF(C34="","",SUMIFS(Tableau4[Montant],Tableau4[colonne5],'17-01'!C34,Tableau4[Colonne4],'17-01'!$I$5))</f>
        <v/>
      </c>
      <c r="L34" s="30">
        <f t="array" ref="L34">SUMIFS(Tableau3[Montant],Tableau3[Nom, prénom],'17-01'!F34,Tableau3[Date],'17-01'!$I$5)</f>
        <v>0</v>
      </c>
      <c r="M34" s="29"/>
      <c r="N34" s="29"/>
      <c r="O34" s="29"/>
      <c r="P34" s="29"/>
      <c r="Q34" s="163"/>
      <c r="R34" s="74">
        <f t="array" ref="R34">SUM(H34:Q34)</f>
        <v>0</v>
      </c>
      <c r="S34" s="150"/>
      <c r="T34" s="30">
        <f t="array" ref="T34">(S34-R34)</f>
        <v>0</v>
      </c>
      <c r="U34" s="154" t="str">
        <f t="array" ref="U34">IF(S34="","",T34/S34)</f>
        <v/>
      </c>
      <c r="V34" s="148" t="str">
        <f t="array" ref="V34">IF(C34="","",IF(W34="Forfaitaire",SUMIFS(RH!$U$5:$U$13,RH!$I$5:$I$13,'17-01'!C34,RH!$Z$5:$Z$13,'17-01'!$I$5),SUMIFS(RH!$S$5:$S$13,RH!$I$5:$I$13,'17-01'!C34,RH!$Z$5:$Z$13,'17-01'!$I$5)))</f>
        <v/>
      </c>
      <c r="W34" s="29" t="str">
        <f t="array" ref="W34">'Récap général'!W34</f>
        <v/>
      </c>
      <c r="X34" s="150"/>
      <c r="Y34" s="30" t="str">
        <f t="array" ref="Y34">IF(OR(X34="",V34=""),"",X34-V34)</f>
        <v/>
      </c>
      <c r="Z34" s="149" t="str">
        <f t="array" ref="Z34">IF(OR(Y34="",AB34=""),"",Y34*AB34)</f>
        <v/>
      </c>
      <c r="AA34" s="160" t="str">
        <f t="array" ref="AA34">IF(OR(R34=0,V34=0),"",R34/V34)</f>
        <v/>
      </c>
      <c r="AB34" s="30"/>
      <c r="AC34" s="30">
        <f t="array" ref="AC34">IF(OR(AB34="",AA34=""),0,AB34-AA34)</f>
        <v>0</v>
      </c>
      <c r="AD34" s="78">
        <f t="array" ref="AD34">IF(OR(AC34=0,V34=0),0,AC34*V34)</f>
        <v>0</v>
      </c>
    </row>
    <row r="35" spans="2:30" hidden="1" x14ac:dyDescent="0.3">
      <c r="B35" s="28" t="str">
        <f t="shared" si="0"/>
        <v>X</v>
      </c>
      <c r="C35" s="77"/>
      <c r="D35" s="29" t="str">
        <f t="array" ref="D35">IF(C35="","",VLOOKUP(C35,RH!$I$5:$K$13,2,FALSE))</f>
        <v/>
      </c>
      <c r="E35" s="29" t="str">
        <f t="array" ref="E35">IF(C35="","",VLOOKUP(C35,RH!$I$5:$K$13,3,FALSE))</f>
        <v/>
      </c>
      <c r="F35" s="29" t="str">
        <f t="array" ref="F35">IF(D35="","",D35&amp;" "&amp;E35)</f>
        <v/>
      </c>
      <c r="G35" s="29" t="str">
        <f t="array" ref="G35">IF(C35="","",VLOOKUP(C35,RH!$I$5:$Y$13,17,FALSE))</f>
        <v/>
      </c>
      <c r="H35" s="30" t="str">
        <f t="array" ref="H35">IF(C35="","",SUMIFS(Tableau1[Total],Tableau1[Matricule],'17-01'!C35,Tableau1[Date],'17-01'!$I$5))</f>
        <v/>
      </c>
      <c r="I35" s="29"/>
      <c r="J35" s="29"/>
      <c r="K35" s="29" t="str">
        <f t="array" ref="K35">IF(C35="","",SUMIFS(Tableau4[Montant],Tableau4[colonne5],'17-01'!C35,Tableau4[Colonne4],'17-01'!$I$5))</f>
        <v/>
      </c>
      <c r="L35" s="30">
        <f t="array" ref="L35">SUMIFS(Tableau3[Montant],Tableau3[Nom, prénom],'17-01'!F35,Tableau3[Date],'17-01'!$I$5)</f>
        <v>0</v>
      </c>
      <c r="M35" s="29"/>
      <c r="N35" s="29"/>
      <c r="O35" s="29"/>
      <c r="P35" s="29"/>
      <c r="Q35" s="163"/>
      <c r="R35" s="74">
        <f t="array" ref="R35">SUM(H35:Q35)</f>
        <v>0</v>
      </c>
      <c r="S35" s="150"/>
      <c r="T35" s="30">
        <f t="array" ref="T35">(S35-R35)</f>
        <v>0</v>
      </c>
      <c r="U35" s="154" t="str">
        <f t="array" ref="U35">IF(S35="","",T35/S35)</f>
        <v/>
      </c>
      <c r="V35" s="148" t="str">
        <f t="array" ref="V35">IF(C35="","",IF(W35="Forfaitaire",SUMIFS(RH!$U$5:$U$13,RH!$I$5:$I$13,'17-01'!C35,RH!$Z$5:$Z$13,'17-01'!$I$5),SUMIFS(RH!$S$5:$S$13,RH!$I$5:$I$13,'17-01'!C35,RH!$Z$5:$Z$13,'17-01'!$I$5)))</f>
        <v/>
      </c>
      <c r="W35" s="29" t="str">
        <f t="array" ref="W35">'Récap général'!W35</f>
        <v/>
      </c>
      <c r="X35" s="150"/>
      <c r="Y35" s="30" t="str">
        <f t="array" ref="Y35">IF(OR(X35="",V35=""),"",X35-V35)</f>
        <v/>
      </c>
      <c r="Z35" s="149" t="str">
        <f t="array" ref="Z35">IF(OR(Y35="",AB35=""),"",Y35*AB35)</f>
        <v/>
      </c>
      <c r="AA35" s="160" t="str">
        <f t="array" ref="AA35">IF(OR(R35=0,V35=0),"",R35/V35)</f>
        <v/>
      </c>
      <c r="AB35" s="30"/>
      <c r="AC35" s="30">
        <f t="array" ref="AC35">IF(OR(AB35="",AA35=""),0,AB35-AA35)</f>
        <v>0</v>
      </c>
      <c r="AD35" s="78">
        <f t="array" ref="AD35">IF(OR(AC35=0,V35=0),0,AC35*V35)</f>
        <v>0</v>
      </c>
    </row>
    <row r="36" spans="2:30" hidden="1" x14ac:dyDescent="0.3">
      <c r="B36" s="28" t="str">
        <f t="shared" si="0"/>
        <v>X</v>
      </c>
      <c r="C36" s="77"/>
      <c r="D36" s="29" t="str">
        <f t="array" ref="D36">IF(C36="","",VLOOKUP(C36,RH!$I$5:$K$13,2,FALSE))</f>
        <v/>
      </c>
      <c r="E36" s="29" t="str">
        <f t="array" ref="E36">IF(C36="","",VLOOKUP(C36,RH!$I$5:$K$13,3,FALSE))</f>
        <v/>
      </c>
      <c r="F36" s="29" t="str">
        <f t="array" ref="F36">IF(D36="","",D36&amp;" "&amp;E36)</f>
        <v/>
      </c>
      <c r="G36" s="29" t="str">
        <f t="array" ref="G36">IF(C36="","",VLOOKUP(C36,RH!$I$5:$Y$13,17,FALSE))</f>
        <v/>
      </c>
      <c r="H36" s="30" t="str">
        <f t="array" ref="H36">IF(C36="","",SUMIFS(Tableau1[Total],Tableau1[Matricule],'17-01'!C36,Tableau1[Date],'17-01'!$I$5))</f>
        <v/>
      </c>
      <c r="I36" s="29"/>
      <c r="J36" s="29"/>
      <c r="K36" s="29" t="str">
        <f t="array" ref="K36">IF(C36="","",SUMIFS(Tableau4[Montant],Tableau4[colonne5],'17-01'!C36,Tableau4[Colonne4],'17-01'!$I$5))</f>
        <v/>
      </c>
      <c r="L36" s="30">
        <f t="array" ref="L36">SUMIFS(Tableau3[Montant],Tableau3[Nom, prénom],'17-01'!F36,Tableau3[Date],'17-01'!$I$5)</f>
        <v>0</v>
      </c>
      <c r="M36" s="29"/>
      <c r="N36" s="29"/>
      <c r="O36" s="29"/>
      <c r="P36" s="29"/>
      <c r="Q36" s="163"/>
      <c r="R36" s="74">
        <f t="array" ref="R36">SUM(H36:Q36)</f>
        <v>0</v>
      </c>
      <c r="S36" s="150"/>
      <c r="T36" s="30">
        <f t="array" ref="T36">(S36-R36)</f>
        <v>0</v>
      </c>
      <c r="U36" s="154" t="str">
        <f t="array" ref="U36">IF(S36="","",T36/S36)</f>
        <v/>
      </c>
      <c r="V36" s="148" t="str">
        <f t="array" ref="V36">IF(C36="","",IF(W36="Forfaitaire",SUMIFS(RH!$U$5:$U$13,RH!$I$5:$I$13,'17-01'!C36,RH!$Z$5:$Z$13,'17-01'!$I$5),SUMIFS(RH!$S$5:$S$13,RH!$I$5:$I$13,'17-01'!C36,RH!$Z$5:$Z$13,'17-01'!$I$5)))</f>
        <v/>
      </c>
      <c r="W36" s="29" t="str">
        <f t="array" ref="W36">'Récap général'!W36</f>
        <v/>
      </c>
      <c r="X36" s="150"/>
      <c r="Y36" s="30" t="str">
        <f t="array" ref="Y36">IF(OR(X36="",V36=""),"",X36-V36)</f>
        <v/>
      </c>
      <c r="Z36" s="149" t="str">
        <f t="array" ref="Z36">IF(OR(Y36="",AB36=""),"",Y36*AB36)</f>
        <v/>
      </c>
      <c r="AA36" s="160" t="str">
        <f t="array" ref="AA36">IF(OR(R36=0,V36=0),"",R36/V36)</f>
        <v/>
      </c>
      <c r="AB36" s="30"/>
      <c r="AC36" s="30">
        <f t="array" ref="AC36">IF(OR(AB36="",AA36=""),0,AB36-AA36)</f>
        <v>0</v>
      </c>
      <c r="AD36" s="78">
        <f t="array" ref="AD36">IF(OR(AC36=0,V36=0),0,AC36*V36)</f>
        <v>0</v>
      </c>
    </row>
    <row r="37" spans="2:30" hidden="1" x14ac:dyDescent="0.3">
      <c r="B37" s="28" t="str">
        <f t="shared" si="0"/>
        <v>X</v>
      </c>
      <c r="C37" s="77"/>
      <c r="D37" s="29" t="str">
        <f t="array" ref="D37">IF(C37="","",VLOOKUP(C37,RH!$I$5:$K$13,2,FALSE))</f>
        <v/>
      </c>
      <c r="E37" s="29" t="str">
        <f t="array" ref="E37">IF(C37="","",VLOOKUP(C37,RH!$I$5:$K$13,3,FALSE))</f>
        <v/>
      </c>
      <c r="F37" s="29" t="str">
        <f t="array" ref="F37">IF(D37="","",D37&amp;" "&amp;E37)</f>
        <v/>
      </c>
      <c r="G37" s="29" t="str">
        <f t="array" ref="G37">IF(C37="","",VLOOKUP(C37,RH!$I$5:$Y$13,17,FALSE))</f>
        <v/>
      </c>
      <c r="H37" s="30" t="str">
        <f t="array" ref="H37">IF(C37="","",SUMIFS(Tableau1[Total],Tableau1[Matricule],'17-01'!C37,Tableau1[Date],'17-01'!$I$5))</f>
        <v/>
      </c>
      <c r="I37" s="29"/>
      <c r="J37" s="29"/>
      <c r="K37" s="29" t="str">
        <f t="array" ref="K37">IF(C37="","",SUMIFS(Tableau4[Montant],Tableau4[colonne5],'17-01'!C37,Tableau4[Colonne4],'17-01'!$I$5))</f>
        <v/>
      </c>
      <c r="L37" s="30">
        <f t="array" ref="L37">SUMIFS(Tableau3[Montant],Tableau3[Nom, prénom],'17-01'!F37,Tableau3[Date],'17-01'!$I$5)</f>
        <v>0</v>
      </c>
      <c r="M37" s="29"/>
      <c r="N37" s="29"/>
      <c r="O37" s="29"/>
      <c r="P37" s="29"/>
      <c r="Q37" s="163"/>
      <c r="R37" s="74">
        <f t="array" ref="R37">SUM(H37:Q37)</f>
        <v>0</v>
      </c>
      <c r="S37" s="150"/>
      <c r="T37" s="30">
        <f t="array" ref="T37">(S37-R37)</f>
        <v>0</v>
      </c>
      <c r="U37" s="154" t="str">
        <f t="array" ref="U37">IF(S37="","",T37/S37)</f>
        <v/>
      </c>
      <c r="V37" s="148" t="str">
        <f t="array" ref="V37">IF(C37="","",IF(W37="Forfaitaire",SUMIFS(RH!$U$5:$U$13,RH!$I$5:$I$13,'17-01'!C37,RH!$Z$5:$Z$13,'17-01'!$I$5),SUMIFS(RH!$S$5:$S$13,RH!$I$5:$I$13,'17-01'!C37,RH!$Z$5:$Z$13,'17-01'!$I$5)))</f>
        <v/>
      </c>
      <c r="W37" s="29" t="str">
        <f t="array" ref="W37">'Récap général'!W37</f>
        <v/>
      </c>
      <c r="X37" s="150"/>
      <c r="Y37" s="30" t="str">
        <f t="array" ref="Y37">IF(OR(X37="",V37=""),"",X37-V37)</f>
        <v/>
      </c>
      <c r="Z37" s="149" t="str">
        <f t="array" ref="Z37">IF(OR(Y37="",AB37=""),"",Y37*AB37)</f>
        <v/>
      </c>
      <c r="AA37" s="160" t="str">
        <f t="array" ref="AA37">IF(OR(R37=0,V37=0),"",R37/V37)</f>
        <v/>
      </c>
      <c r="AB37" s="30"/>
      <c r="AC37" s="30">
        <f t="array" ref="AC37">IF(OR(AB37="",AA37=""),0,AB37-AA37)</f>
        <v>0</v>
      </c>
      <c r="AD37" s="78">
        <f t="array" ref="AD37">IF(OR(AC37=0,V37=0),0,AC37*V37)</f>
        <v>0</v>
      </c>
    </row>
    <row r="38" spans="2:30" hidden="1" x14ac:dyDescent="0.3">
      <c r="B38" s="28" t="str">
        <f t="shared" si="0"/>
        <v>X</v>
      </c>
      <c r="C38" s="77"/>
      <c r="D38" s="29" t="str">
        <f t="array" ref="D38">IF(C38="","",VLOOKUP(C38,RH!$I$5:$K$13,2,FALSE))</f>
        <v/>
      </c>
      <c r="E38" s="29" t="str">
        <f t="array" ref="E38">IF(C38="","",VLOOKUP(C38,RH!$I$5:$K$13,3,FALSE))</f>
        <v/>
      </c>
      <c r="F38" s="29" t="str">
        <f t="array" ref="F38">IF(D38="","",D38&amp;" "&amp;E38)</f>
        <v/>
      </c>
      <c r="G38" s="29" t="str">
        <f t="array" ref="G38">IF(C38="","",VLOOKUP(C38,RH!$I$5:$Y$13,17,FALSE))</f>
        <v/>
      </c>
      <c r="H38" s="30" t="str">
        <f t="array" ref="H38">IF(C38="","",SUMIFS(Tableau1[Total],Tableau1[Matricule],'17-01'!C38,Tableau1[Date],'17-01'!$I$5))</f>
        <v/>
      </c>
      <c r="I38" s="29"/>
      <c r="J38" s="29"/>
      <c r="K38" s="29" t="str">
        <f t="array" ref="K38">IF(C38="","",SUMIFS(Tableau4[Montant],Tableau4[colonne5],'17-01'!C38,Tableau4[Colonne4],'17-01'!$I$5))</f>
        <v/>
      </c>
      <c r="L38" s="30">
        <f t="array" ref="L38">SUMIFS(Tableau3[Montant],Tableau3[Nom, prénom],'17-01'!F38,Tableau3[Date],'17-01'!$I$5)</f>
        <v>0</v>
      </c>
      <c r="M38" s="29"/>
      <c r="N38" s="29"/>
      <c r="O38" s="29"/>
      <c r="P38" s="29"/>
      <c r="Q38" s="163"/>
      <c r="R38" s="74">
        <f t="array" ref="R38">SUM(H38:Q38)</f>
        <v>0</v>
      </c>
      <c r="S38" s="150"/>
      <c r="T38" s="30">
        <f t="array" ref="T38">(S38-R38)</f>
        <v>0</v>
      </c>
      <c r="U38" s="154" t="str">
        <f t="array" ref="U38">IF(S38="","",T38/S38)</f>
        <v/>
      </c>
      <c r="V38" s="148" t="str">
        <f t="array" ref="V38">IF(C38="","",IF(W38="Forfaitaire",SUMIFS(RH!$U$5:$U$13,RH!$I$5:$I$13,'17-01'!C38,RH!$Z$5:$Z$13,'17-01'!$I$5),SUMIFS(RH!$S$5:$S$13,RH!$I$5:$I$13,'17-01'!C38,RH!$Z$5:$Z$13,'17-01'!$I$5)))</f>
        <v/>
      </c>
      <c r="W38" s="29" t="str">
        <f t="array" ref="W38">'Récap général'!W38</f>
        <v/>
      </c>
      <c r="X38" s="150"/>
      <c r="Y38" s="30" t="str">
        <f t="array" ref="Y38">IF(OR(X38="",V38=""),"",X38-V38)</f>
        <v/>
      </c>
      <c r="Z38" s="149" t="str">
        <f t="array" ref="Z38">IF(OR(Y38="",AB38=""),"",Y38*AB38)</f>
        <v/>
      </c>
      <c r="AA38" s="160" t="str">
        <f t="array" ref="AA38">IF(OR(R38=0,V38=0),"",R38/V38)</f>
        <v/>
      </c>
      <c r="AB38" s="30"/>
      <c r="AC38" s="30">
        <f t="array" ref="AC38">IF(OR(AB38="",AA38=""),0,AB38-AA38)</f>
        <v>0</v>
      </c>
      <c r="AD38" s="78">
        <f t="array" ref="AD38">IF(OR(AC38=0,V38=0),0,AC38*V38)</f>
        <v>0</v>
      </c>
    </row>
    <row r="39" spans="2:30" hidden="1" x14ac:dyDescent="0.3">
      <c r="B39" s="28" t="str">
        <f t="shared" si="0"/>
        <v>X</v>
      </c>
      <c r="C39" s="77"/>
      <c r="D39" s="29" t="str">
        <f t="array" ref="D39">IF(C39="","",VLOOKUP(C39,RH!$I$5:$K$13,2,FALSE))</f>
        <v/>
      </c>
      <c r="E39" s="29" t="str">
        <f t="array" ref="E39">IF(C39="","",VLOOKUP(C39,RH!$I$5:$K$13,3,FALSE))</f>
        <v/>
      </c>
      <c r="F39" s="29" t="str">
        <f t="array" ref="F39">IF(D39="","",D39&amp;" "&amp;E39)</f>
        <v/>
      </c>
      <c r="G39" s="29" t="str">
        <f t="array" ref="G39">IF(C39="","",VLOOKUP(C39,RH!$I$5:$Y$13,17,FALSE))</f>
        <v/>
      </c>
      <c r="H39" s="30" t="str">
        <f t="array" ref="H39">IF(C39="","",SUMIFS(Tableau1[Total],Tableau1[Matricule],'17-01'!C39,Tableau1[Date],'17-01'!$I$5))</f>
        <v/>
      </c>
      <c r="I39" s="29"/>
      <c r="J39" s="29"/>
      <c r="K39" s="29" t="str">
        <f t="array" ref="K39">IF(C39="","",SUMIFS(Tableau4[Montant],Tableau4[colonne5],'17-01'!C39,Tableau4[Colonne4],'17-01'!$I$5))</f>
        <v/>
      </c>
      <c r="L39" s="30">
        <f t="array" ref="L39">SUMIFS(Tableau3[Montant],Tableau3[Nom, prénom],'17-01'!F39,Tableau3[Date],'17-01'!$I$5)</f>
        <v>0</v>
      </c>
      <c r="M39" s="29"/>
      <c r="N39" s="29"/>
      <c r="O39" s="29"/>
      <c r="P39" s="29"/>
      <c r="Q39" s="163"/>
      <c r="R39" s="74">
        <f t="array" ref="R39">SUM(H39:Q39)</f>
        <v>0</v>
      </c>
      <c r="S39" s="150"/>
      <c r="T39" s="30">
        <f t="array" ref="T39">(S39-R39)</f>
        <v>0</v>
      </c>
      <c r="U39" s="154" t="str">
        <f t="array" ref="U39">IF(S39="","",T39/S39)</f>
        <v/>
      </c>
      <c r="V39" s="148" t="str">
        <f t="array" ref="V39">IF(C39="","",IF(W39="Forfaitaire",SUMIFS(RH!$U$5:$U$13,RH!$I$5:$I$13,'17-01'!C39,RH!$Z$5:$Z$13,'17-01'!$I$5),SUMIFS(RH!$S$5:$S$13,RH!$I$5:$I$13,'17-01'!C39,RH!$Z$5:$Z$13,'17-01'!$I$5)))</f>
        <v/>
      </c>
      <c r="W39" s="29" t="str">
        <f t="array" ref="W39">'Récap général'!W39</f>
        <v/>
      </c>
      <c r="X39" s="150"/>
      <c r="Y39" s="30" t="str">
        <f t="array" ref="Y39">IF(OR(X39="",V39=""),"",X39-V39)</f>
        <v/>
      </c>
      <c r="Z39" s="149" t="str">
        <f t="array" ref="Z39">IF(OR(Y39="",AB39=""),"",Y39*AB39)</f>
        <v/>
      </c>
      <c r="AA39" s="160" t="str">
        <f t="array" ref="AA39">IF(OR(R39=0,V39=0),"",R39/V39)</f>
        <v/>
      </c>
      <c r="AB39" s="30"/>
      <c r="AC39" s="30">
        <f t="array" ref="AC39">IF(OR(AB39="",AA39=""),0,AB39-AA39)</f>
        <v>0</v>
      </c>
      <c r="AD39" s="78">
        <f t="array" ref="AD39">IF(OR(AC39=0,V39=0),0,AC39*V39)</f>
        <v>0</v>
      </c>
    </row>
    <row r="40" spans="2:30" hidden="1" x14ac:dyDescent="0.3">
      <c r="B40" s="28" t="str">
        <f t="shared" si="0"/>
        <v>X</v>
      </c>
      <c r="C40" s="77"/>
      <c r="D40" s="29" t="str">
        <f t="array" ref="D40">IF(C40="","",VLOOKUP(C40,RH!$I$5:$K$13,2,FALSE))</f>
        <v/>
      </c>
      <c r="E40" s="29" t="str">
        <f t="array" ref="E40">IF(C40="","",VLOOKUP(C40,RH!$I$5:$K$13,3,FALSE))</f>
        <v/>
      </c>
      <c r="F40" s="29" t="str">
        <f t="array" ref="F40">IF(D40="","",D40&amp;" "&amp;E40)</f>
        <v/>
      </c>
      <c r="G40" s="29" t="str">
        <f t="array" ref="G40">IF(C40="","",VLOOKUP(C40,RH!$I$5:$Y$13,17,FALSE))</f>
        <v/>
      </c>
      <c r="H40" s="30" t="str">
        <f t="array" ref="H40">IF(C40="","",SUMIFS(Tableau1[Total],Tableau1[Matricule],'17-01'!C40,Tableau1[Date],'17-01'!$I$5))</f>
        <v/>
      </c>
      <c r="I40" s="29"/>
      <c r="J40" s="29"/>
      <c r="K40" s="29" t="str">
        <f t="array" ref="K40">IF(C40="","",SUMIFS(Tableau4[Montant],Tableau4[colonne5],'17-01'!C40,Tableau4[Colonne4],'17-01'!$I$5))</f>
        <v/>
      </c>
      <c r="L40" s="30">
        <f t="array" ref="L40">SUMIFS(Tableau3[Montant],Tableau3[Nom, prénom],'17-01'!F40,Tableau3[Date],'17-01'!$I$5)</f>
        <v>0</v>
      </c>
      <c r="M40" s="29"/>
      <c r="N40" s="29"/>
      <c r="O40" s="29"/>
      <c r="P40" s="29"/>
      <c r="Q40" s="163"/>
      <c r="R40" s="74">
        <f t="array" ref="R40">SUM(H40:Q40)</f>
        <v>0</v>
      </c>
      <c r="S40" s="150"/>
      <c r="T40" s="30">
        <f t="array" ref="T40">(S40-R40)</f>
        <v>0</v>
      </c>
      <c r="U40" s="154" t="str">
        <f t="array" ref="U40">IF(S40="","",T40/S40)</f>
        <v/>
      </c>
      <c r="V40" s="148" t="str">
        <f t="array" ref="V40">IF(C40="","",IF(W40="Forfaitaire",SUMIFS(RH!$U$5:$U$13,RH!$I$5:$I$13,'17-01'!C40,RH!$Z$5:$Z$13,'17-01'!$I$5),SUMIFS(RH!$S$5:$S$13,RH!$I$5:$I$13,'17-01'!C40,RH!$Z$5:$Z$13,'17-01'!$I$5)))</f>
        <v/>
      </c>
      <c r="W40" s="29" t="str">
        <f t="array" ref="W40">'Récap général'!W40</f>
        <v/>
      </c>
      <c r="X40" s="150"/>
      <c r="Y40" s="30" t="str">
        <f t="array" ref="Y40">IF(OR(X40="",V40=""),"",X40-V40)</f>
        <v/>
      </c>
      <c r="Z40" s="149" t="str">
        <f t="array" ref="Z40">IF(OR(Y40="",AB40=""),"",Y40*AB40)</f>
        <v/>
      </c>
      <c r="AA40" s="160" t="str">
        <f t="array" ref="AA40">IF(OR(R40=0,V40=0),"",R40/V40)</f>
        <v/>
      </c>
      <c r="AB40" s="30"/>
      <c r="AC40" s="30">
        <f t="array" ref="AC40">IF(OR(AB40="",AA40=""),0,AB40-AA40)</f>
        <v>0</v>
      </c>
      <c r="AD40" s="78">
        <f t="array" ref="AD40">IF(OR(AC40=0,V40=0),0,AC40*V40)</f>
        <v>0</v>
      </c>
    </row>
    <row r="41" spans="2:30" hidden="1" x14ac:dyDescent="0.3">
      <c r="B41" s="28" t="str">
        <f t="shared" si="0"/>
        <v>X</v>
      </c>
      <c r="C41" s="77"/>
      <c r="D41" s="29" t="str">
        <f t="array" ref="D41">IF(C41="","",VLOOKUP(C41,RH!$I$5:$K$13,2,FALSE))</f>
        <v/>
      </c>
      <c r="E41" s="29" t="str">
        <f t="array" ref="E41">IF(C41="","",VLOOKUP(C41,RH!$I$5:$K$13,3,FALSE))</f>
        <v/>
      </c>
      <c r="F41" s="29" t="str">
        <f t="array" ref="F41">IF(D41="","",D41&amp;" "&amp;E41)</f>
        <v/>
      </c>
      <c r="G41" s="29" t="str">
        <f t="array" ref="G41">IF(C41="","",VLOOKUP(C41,RH!$I$5:$Y$13,17,FALSE))</f>
        <v/>
      </c>
      <c r="H41" s="30" t="str">
        <f t="array" ref="H41">IF(C41="","",SUMIFS(Tableau1[Total],Tableau1[Matricule],'17-01'!C41,Tableau1[Date],'17-01'!$I$5))</f>
        <v/>
      </c>
      <c r="I41" s="29"/>
      <c r="J41" s="29"/>
      <c r="K41" s="29" t="str">
        <f t="array" ref="K41">IF(C41="","",SUMIFS(Tableau4[Montant],Tableau4[colonne5],'17-01'!C41,Tableau4[Colonne4],'17-01'!$I$5))</f>
        <v/>
      </c>
      <c r="L41" s="30">
        <f t="array" ref="L41">SUMIFS(Tableau3[Montant],Tableau3[Nom, prénom],'17-01'!F41,Tableau3[Date],'17-01'!$I$5)</f>
        <v>0</v>
      </c>
      <c r="M41" s="29"/>
      <c r="N41" s="29"/>
      <c r="O41" s="29"/>
      <c r="P41" s="29"/>
      <c r="Q41" s="163"/>
      <c r="R41" s="74">
        <f t="array" ref="R41">SUM(H41:Q41)</f>
        <v>0</v>
      </c>
      <c r="S41" s="150"/>
      <c r="T41" s="30">
        <f t="array" ref="T41">(S41-R41)</f>
        <v>0</v>
      </c>
      <c r="U41" s="154" t="str">
        <f t="array" ref="U41">IF(S41="","",T41/S41)</f>
        <v/>
      </c>
      <c r="V41" s="148" t="str">
        <f t="array" ref="V41">IF(C41="","",IF(W41="Forfaitaire",SUMIFS(RH!$U$5:$U$13,RH!$I$5:$I$13,'17-01'!C41,RH!$Z$5:$Z$13,'17-01'!$I$5),SUMIFS(RH!$S$5:$S$13,RH!$I$5:$I$13,'17-01'!C41,RH!$Z$5:$Z$13,'17-01'!$I$5)))</f>
        <v/>
      </c>
      <c r="W41" s="29" t="str">
        <f t="array" ref="W41">'Récap général'!W41</f>
        <v/>
      </c>
      <c r="X41" s="150"/>
      <c r="Y41" s="30" t="str">
        <f t="array" ref="Y41">IF(OR(X41="",V41=""),"",X41-V41)</f>
        <v/>
      </c>
      <c r="Z41" s="149" t="str">
        <f t="array" ref="Z41">IF(OR(Y41="",AB41=""),"",Y41*AB41)</f>
        <v/>
      </c>
      <c r="AA41" s="160" t="str">
        <f t="array" ref="AA41">IF(OR(R41=0,V41=0),"",R41/V41)</f>
        <v/>
      </c>
      <c r="AB41" s="30"/>
      <c r="AC41" s="30">
        <f t="array" ref="AC41">IF(OR(AB41="",AA41=""),0,AB41-AA41)</f>
        <v>0</v>
      </c>
      <c r="AD41" s="78">
        <f t="array" ref="AD41">IF(OR(AC41=0,V41=0),0,AC41*V41)</f>
        <v>0</v>
      </c>
    </row>
    <row r="42" spans="2:30" hidden="1" x14ac:dyDescent="0.3">
      <c r="B42" s="28" t="str">
        <f t="shared" si="0"/>
        <v>X</v>
      </c>
      <c r="C42" s="77"/>
      <c r="D42" s="29" t="str">
        <f t="array" ref="D42">IF(C42="","",VLOOKUP(C42,RH!$I$5:$K$13,2,FALSE))</f>
        <v/>
      </c>
      <c r="E42" s="29" t="str">
        <f t="array" ref="E42">IF(C42="","",VLOOKUP(C42,RH!$I$5:$K$13,3,FALSE))</f>
        <v/>
      </c>
      <c r="F42" s="29" t="str">
        <f t="array" ref="F42">IF(D42="","",D42&amp;" "&amp;E42)</f>
        <v/>
      </c>
      <c r="G42" s="29" t="str">
        <f t="array" ref="G42">IF(C42="","",VLOOKUP(C42,RH!$I$5:$Y$13,17,FALSE))</f>
        <v/>
      </c>
      <c r="H42" s="30" t="str">
        <f t="array" ref="H42">IF(C42="","",SUMIFS(Tableau1[Total],Tableau1[Matricule],'17-01'!C42,Tableau1[Date],'17-01'!$I$5))</f>
        <v/>
      </c>
      <c r="I42" s="29"/>
      <c r="J42" s="29"/>
      <c r="K42" s="29" t="str">
        <f t="array" ref="K42">IF(C42="","",SUMIFS(Tableau4[Montant],Tableau4[colonne5],'17-01'!C42,Tableau4[Colonne4],'17-01'!$I$5))</f>
        <v/>
      </c>
      <c r="L42" s="30">
        <f t="array" ref="L42">SUMIFS(Tableau3[Montant],Tableau3[Nom, prénom],'17-01'!F42,Tableau3[Date],'17-01'!$I$5)</f>
        <v>0</v>
      </c>
      <c r="M42" s="29"/>
      <c r="N42" s="29"/>
      <c r="O42" s="29"/>
      <c r="P42" s="29"/>
      <c r="Q42" s="163"/>
      <c r="R42" s="74">
        <f t="array" ref="R42">SUM(H42:Q42)</f>
        <v>0</v>
      </c>
      <c r="S42" s="150"/>
      <c r="T42" s="30">
        <f t="array" ref="T42">(S42-R42)</f>
        <v>0</v>
      </c>
      <c r="U42" s="154" t="str">
        <f t="array" ref="U42">IF(S42="","",T42/S42)</f>
        <v/>
      </c>
      <c r="V42" s="148" t="str">
        <f t="array" ref="V42">IF(C42="","",IF(W42="Forfaitaire",SUMIFS(RH!$U$5:$U$13,RH!$I$5:$I$13,'17-01'!C42,RH!$Z$5:$Z$13,'17-01'!$I$5),SUMIFS(RH!$S$5:$S$13,RH!$I$5:$I$13,'17-01'!C42,RH!$Z$5:$Z$13,'17-01'!$I$5)))</f>
        <v/>
      </c>
      <c r="W42" s="29" t="str">
        <f t="array" ref="W42">'Récap général'!W42</f>
        <v/>
      </c>
      <c r="X42" s="150"/>
      <c r="Y42" s="30" t="str">
        <f t="array" ref="Y42">IF(OR(X42="",V42=""),"",X42-V42)</f>
        <v/>
      </c>
      <c r="Z42" s="149" t="str">
        <f t="array" ref="Z42">IF(OR(Y42="",AB42=""),"",Y42*AB42)</f>
        <v/>
      </c>
      <c r="AA42" s="160" t="str">
        <f t="array" ref="AA42">IF(OR(R42=0,V42=0),"",R42/V42)</f>
        <v/>
      </c>
      <c r="AB42" s="30"/>
      <c r="AC42" s="30">
        <f t="array" ref="AC42">IF(OR(AB42="",AA42=""),0,AB42-AA42)</f>
        <v>0</v>
      </c>
      <c r="AD42" s="78">
        <f t="array" ref="AD42">IF(OR(AC42=0,V42=0),0,AC42*V42)</f>
        <v>0</v>
      </c>
    </row>
    <row r="43" spans="2:30" hidden="1" x14ac:dyDescent="0.3">
      <c r="B43" s="28" t="str">
        <f t="shared" si="0"/>
        <v>X</v>
      </c>
      <c r="C43" s="77"/>
      <c r="D43" s="29" t="str">
        <f t="array" ref="D43">IF(C43="","",VLOOKUP(C43,RH!$I$5:$K$13,2,FALSE))</f>
        <v/>
      </c>
      <c r="E43" s="29" t="str">
        <f t="array" ref="E43">IF(C43="","",VLOOKUP(C43,RH!$I$5:$K$13,3,FALSE))</f>
        <v/>
      </c>
      <c r="F43" s="29" t="str">
        <f t="array" ref="F43">IF(D43="","",D43&amp;" "&amp;E43)</f>
        <v/>
      </c>
      <c r="G43" s="29" t="str">
        <f t="array" ref="G43">IF(C43="","",VLOOKUP(C43,RH!$I$5:$Y$13,17,FALSE))</f>
        <v/>
      </c>
      <c r="H43" s="30" t="str">
        <f t="array" ref="H43">IF(C43="","",SUMIFS(Tableau1[Total],Tableau1[Matricule],'17-01'!C43,Tableau1[Date],'17-01'!$I$5))</f>
        <v/>
      </c>
      <c r="I43" s="29"/>
      <c r="J43" s="29"/>
      <c r="K43" s="29" t="str">
        <f t="array" ref="K43">IF(C43="","",SUMIFS(Tableau4[Montant],Tableau4[colonne5],'17-01'!C43,Tableau4[Colonne4],'17-01'!$I$5))</f>
        <v/>
      </c>
      <c r="L43" s="30">
        <f t="array" ref="L43">SUMIFS(Tableau3[Montant],Tableau3[Nom, prénom],'17-01'!F43,Tableau3[Date],'17-01'!$I$5)</f>
        <v>0</v>
      </c>
      <c r="M43" s="29"/>
      <c r="N43" s="29"/>
      <c r="O43" s="29"/>
      <c r="P43" s="29"/>
      <c r="Q43" s="163"/>
      <c r="R43" s="74">
        <f t="array" ref="R43">SUM(H43:Q43)</f>
        <v>0</v>
      </c>
      <c r="S43" s="150"/>
      <c r="T43" s="30">
        <f t="array" ref="T43">(S43-R43)</f>
        <v>0</v>
      </c>
      <c r="U43" s="154" t="str">
        <f t="array" ref="U43">IF(S43="","",T43/S43)</f>
        <v/>
      </c>
      <c r="V43" s="148" t="str">
        <f t="array" ref="V43">IF(C43="","",IF(W43="Forfaitaire",SUMIFS(RH!$U$5:$U$13,RH!$I$5:$I$13,'17-01'!C43,RH!$Z$5:$Z$13,'17-01'!$I$5),SUMIFS(RH!$S$5:$S$13,RH!$I$5:$I$13,'17-01'!C43,RH!$Z$5:$Z$13,'17-01'!$I$5)))</f>
        <v/>
      </c>
      <c r="W43" s="29" t="str">
        <f t="array" ref="W43">'Récap général'!W43</f>
        <v/>
      </c>
      <c r="X43" s="150"/>
      <c r="Y43" s="30" t="str">
        <f t="array" ref="Y43">IF(OR(X43="",V43=""),"",X43-V43)</f>
        <v/>
      </c>
      <c r="Z43" s="149" t="str">
        <f t="array" ref="Z43">IF(OR(Y43="",AB43=""),"",Y43*AB43)</f>
        <v/>
      </c>
      <c r="AA43" s="160" t="str">
        <f t="array" ref="AA43">IF(OR(R43=0,V43=0),"",R43/V43)</f>
        <v/>
      </c>
      <c r="AB43" s="30"/>
      <c r="AC43" s="30">
        <f t="array" ref="AC43">IF(OR(AB43="",AA43=""),0,AB43-AA43)</f>
        <v>0</v>
      </c>
      <c r="AD43" s="78">
        <f t="array" ref="AD43">IF(OR(AC43=0,V43=0),0,AC43*V43)</f>
        <v>0</v>
      </c>
    </row>
    <row r="44" spans="2:30" hidden="1" x14ac:dyDescent="0.3">
      <c r="B44" s="28" t="str">
        <f t="shared" si="0"/>
        <v>X</v>
      </c>
      <c r="C44" s="77"/>
      <c r="D44" s="29" t="str">
        <f t="array" ref="D44">IF(C44="","",VLOOKUP(C44,RH!$I$5:$K$13,2,FALSE))</f>
        <v/>
      </c>
      <c r="E44" s="29" t="str">
        <f t="array" ref="E44">IF(C44="","",VLOOKUP(C44,RH!$I$5:$K$13,3,FALSE))</f>
        <v/>
      </c>
      <c r="F44" s="29" t="str">
        <f t="array" ref="F44">IF(D44="","",D44&amp;" "&amp;E44)</f>
        <v/>
      </c>
      <c r="G44" s="29" t="str">
        <f t="array" ref="G44">IF(C44="","",VLOOKUP(C44,RH!$I$5:$Y$13,17,FALSE))</f>
        <v/>
      </c>
      <c r="H44" s="30" t="str">
        <f t="array" ref="H44">IF(C44="","",SUMIFS(Tableau1[Total],Tableau1[Matricule],'17-01'!C44,Tableau1[Date],'17-01'!$I$5))</f>
        <v/>
      </c>
      <c r="I44" s="29"/>
      <c r="J44" s="29"/>
      <c r="K44" s="29" t="str">
        <f t="array" ref="K44">IF(C44="","",SUMIFS(Tableau4[Montant],Tableau4[colonne5],'17-01'!C44,Tableau4[Colonne4],'17-01'!$I$5))</f>
        <v/>
      </c>
      <c r="L44" s="30">
        <f t="array" ref="L44">SUMIFS(Tableau3[Montant],Tableau3[Nom, prénom],'17-01'!F44,Tableau3[Date],'17-01'!$I$5)</f>
        <v>0</v>
      </c>
      <c r="M44" s="29"/>
      <c r="N44" s="29"/>
      <c r="O44" s="29"/>
      <c r="P44" s="29"/>
      <c r="Q44" s="163"/>
      <c r="R44" s="74">
        <f t="array" ref="R44">SUM(H44:Q44)</f>
        <v>0</v>
      </c>
      <c r="S44" s="150"/>
      <c r="T44" s="30">
        <f t="array" ref="T44">(S44-R44)</f>
        <v>0</v>
      </c>
      <c r="U44" s="154" t="str">
        <f t="array" ref="U44">IF(S44="","",T44/S44)</f>
        <v/>
      </c>
      <c r="V44" s="148" t="str">
        <f t="array" ref="V44">IF(C44="","",IF(W44="Forfaitaire",SUMIFS(RH!$U$5:$U$13,RH!$I$5:$I$13,'17-01'!C44,RH!$Z$5:$Z$13,'17-01'!$I$5),SUMIFS(RH!$S$5:$S$13,RH!$I$5:$I$13,'17-01'!C44,RH!$Z$5:$Z$13,'17-01'!$I$5)))</f>
        <v/>
      </c>
      <c r="W44" s="29" t="str">
        <f t="array" ref="W44">'Récap général'!W44</f>
        <v/>
      </c>
      <c r="X44" s="150"/>
      <c r="Y44" s="30" t="str">
        <f t="array" ref="Y44">IF(OR(X44="",V44=""),"",X44-V44)</f>
        <v/>
      </c>
      <c r="Z44" s="149" t="str">
        <f t="array" ref="Z44">IF(OR(Y44="",AB44=""),"",Y44*AB44)</f>
        <v/>
      </c>
      <c r="AA44" s="160" t="str">
        <f t="array" ref="AA44">IF(OR(R44=0,V44=0),"",R44/V44)</f>
        <v/>
      </c>
      <c r="AB44" s="30"/>
      <c r="AC44" s="30">
        <f t="array" ref="AC44">IF(OR(AB44="",AA44=""),0,AB44-AA44)</f>
        <v>0</v>
      </c>
      <c r="AD44" s="78">
        <f t="array" ref="AD44">IF(OR(AC44=0,V44=0),0,AC44*V44)</f>
        <v>0</v>
      </c>
    </row>
    <row r="45" spans="2:30" hidden="1" x14ac:dyDescent="0.3">
      <c r="B45" s="28" t="str">
        <f t="shared" si="0"/>
        <v>X</v>
      </c>
      <c r="C45" s="77"/>
      <c r="D45" s="29" t="str">
        <f t="array" ref="D45">IF(C45="","",VLOOKUP(C45,RH!$I$5:$K$13,2,FALSE))</f>
        <v/>
      </c>
      <c r="E45" s="29" t="str">
        <f t="array" ref="E45">IF(C45="","",VLOOKUP(C45,RH!$I$5:$K$13,3,FALSE))</f>
        <v/>
      </c>
      <c r="F45" s="29" t="str">
        <f t="array" ref="F45">IF(D45="","",D45&amp;" "&amp;E45)</f>
        <v/>
      </c>
      <c r="G45" s="29" t="str">
        <f t="array" ref="G45">IF(C45="","",VLOOKUP(C45,RH!$I$5:$Y$13,17,FALSE))</f>
        <v/>
      </c>
      <c r="H45" s="30" t="str">
        <f t="array" ref="H45">IF(C45="","",SUMIFS(Tableau1[Total],Tableau1[Matricule],'17-01'!C45,Tableau1[Date],'17-01'!$I$5))</f>
        <v/>
      </c>
      <c r="I45" s="29"/>
      <c r="J45" s="29"/>
      <c r="K45" s="29" t="str">
        <f t="array" ref="K45">IF(C45="","",SUMIFS(Tableau4[Montant],Tableau4[colonne5],'17-01'!C45,Tableau4[Colonne4],'17-01'!$I$5))</f>
        <v/>
      </c>
      <c r="L45" s="30">
        <f t="array" ref="L45">SUMIFS(Tableau3[Montant],Tableau3[Nom, prénom],'17-01'!F45,Tableau3[Date],'17-01'!$I$5)</f>
        <v>0</v>
      </c>
      <c r="M45" s="29"/>
      <c r="N45" s="29"/>
      <c r="O45" s="29"/>
      <c r="P45" s="29"/>
      <c r="Q45" s="163"/>
      <c r="R45" s="74">
        <f t="array" ref="R45">SUM(H45:Q45)</f>
        <v>0</v>
      </c>
      <c r="S45" s="150"/>
      <c r="T45" s="30">
        <f t="array" ref="T45">(S45-R45)</f>
        <v>0</v>
      </c>
      <c r="U45" s="154" t="str">
        <f t="array" ref="U45">IF(S45="","",T45/S45)</f>
        <v/>
      </c>
      <c r="V45" s="148" t="str">
        <f t="array" ref="V45">IF(C45="","",IF(W45="Forfaitaire",SUMIFS(RH!$U$5:$U$13,RH!$I$5:$I$13,'17-01'!C45,RH!$Z$5:$Z$13,'17-01'!$I$5),SUMIFS(RH!$S$5:$S$13,RH!$I$5:$I$13,'17-01'!C45,RH!$Z$5:$Z$13,'17-01'!$I$5)))</f>
        <v/>
      </c>
      <c r="W45" s="29" t="str">
        <f t="array" ref="W45">'Récap général'!W45</f>
        <v/>
      </c>
      <c r="X45" s="150"/>
      <c r="Y45" s="30" t="str">
        <f t="array" ref="Y45">IF(OR(X45="",V45=""),"",X45-V45)</f>
        <v/>
      </c>
      <c r="Z45" s="149" t="str">
        <f t="array" ref="Z45">IF(OR(Y45="",AB45=""),"",Y45*AB45)</f>
        <v/>
      </c>
      <c r="AA45" s="160" t="str">
        <f t="array" ref="AA45">IF(OR(R45=0,V45=0),"",R45/V45)</f>
        <v/>
      </c>
      <c r="AB45" s="30"/>
      <c r="AC45" s="30">
        <f t="array" ref="AC45">IF(OR(AB45="",AA45=""),0,AB45-AA45)</f>
        <v>0</v>
      </c>
      <c r="AD45" s="78">
        <f t="array" ref="AD45">IF(OR(AC45=0,V45=0),0,AC45*V45)</f>
        <v>0</v>
      </c>
    </row>
    <row r="46" spans="2:30" hidden="1" x14ac:dyDescent="0.3">
      <c r="B46" s="28" t="str">
        <f t="shared" si="0"/>
        <v>X</v>
      </c>
      <c r="C46" s="77"/>
      <c r="D46" s="29" t="str">
        <f t="array" ref="D46">IF(C46="","",VLOOKUP(C46,RH!$I$5:$K$13,2,FALSE))</f>
        <v/>
      </c>
      <c r="E46" s="29" t="str">
        <f t="array" ref="E46">IF(C46="","",VLOOKUP(C46,RH!$I$5:$K$13,3,FALSE))</f>
        <v/>
      </c>
      <c r="F46" s="29" t="str">
        <f t="array" ref="F46">IF(D46="","",D46&amp;" "&amp;E46)</f>
        <v/>
      </c>
      <c r="G46" s="29" t="str">
        <f t="array" ref="G46">IF(C46="","",VLOOKUP(C46,RH!$I$5:$Y$13,17,FALSE))</f>
        <v/>
      </c>
      <c r="H46" s="30" t="str">
        <f t="array" ref="H46">IF(C46="","",SUMIFS(Tableau1[Total],Tableau1[Matricule],'17-01'!C46,Tableau1[Date],'17-01'!$I$5))</f>
        <v/>
      </c>
      <c r="I46" s="29"/>
      <c r="J46" s="29"/>
      <c r="K46" s="29" t="str">
        <f t="array" ref="K46">IF(C46="","",SUMIFS(Tableau4[Montant],Tableau4[colonne5],'17-01'!C46,Tableau4[Colonne4],'17-01'!$I$5))</f>
        <v/>
      </c>
      <c r="L46" s="30">
        <f t="array" ref="L46">SUMIFS(Tableau3[Montant],Tableau3[Nom, prénom],'17-01'!F46,Tableau3[Date],'17-01'!$I$5)</f>
        <v>0</v>
      </c>
      <c r="M46" s="29"/>
      <c r="N46" s="29"/>
      <c r="O46" s="29"/>
      <c r="P46" s="29"/>
      <c r="Q46" s="163"/>
      <c r="R46" s="74">
        <f t="array" ref="R46">SUM(H46:Q46)</f>
        <v>0</v>
      </c>
      <c r="S46" s="150"/>
      <c r="T46" s="30">
        <f t="array" ref="T46">(S46-R46)</f>
        <v>0</v>
      </c>
      <c r="U46" s="154" t="str">
        <f t="array" ref="U46">IF(S46="","",T46/S46)</f>
        <v/>
      </c>
      <c r="V46" s="148" t="str">
        <f t="array" ref="V46">IF(C46="","",IF(W46="Forfaitaire",SUMIFS(RH!$U$5:$U$13,RH!$I$5:$I$13,'17-01'!C46,RH!$Z$5:$Z$13,'17-01'!$I$5),SUMIFS(RH!$S$5:$S$13,RH!$I$5:$I$13,'17-01'!C46,RH!$Z$5:$Z$13,'17-01'!$I$5)))</f>
        <v/>
      </c>
      <c r="W46" s="29" t="str">
        <f t="array" ref="W46">'Récap général'!W46</f>
        <v/>
      </c>
      <c r="X46" s="150"/>
      <c r="Y46" s="30" t="str">
        <f t="array" ref="Y46">IF(OR(X46="",V46=""),"",X46-V46)</f>
        <v/>
      </c>
      <c r="Z46" s="149" t="str">
        <f t="array" ref="Z46">IF(OR(Y46="",AB46=""),"",Y46*AB46)</f>
        <v/>
      </c>
      <c r="AA46" s="160" t="str">
        <f t="array" ref="AA46">IF(OR(R46=0,V46=0),"",R46/V46)</f>
        <v/>
      </c>
      <c r="AB46" s="30"/>
      <c r="AC46" s="30">
        <f t="array" ref="AC46">IF(OR(AB46="",AA46=""),0,AB46-AA46)</f>
        <v>0</v>
      </c>
      <c r="AD46" s="78">
        <f t="array" ref="AD46">IF(OR(AC46=0,V46=0),0,AC46*V46)</f>
        <v>0</v>
      </c>
    </row>
    <row r="47" spans="2:30" hidden="1" x14ac:dyDescent="0.3">
      <c r="B47" s="28" t="str">
        <f t="shared" si="0"/>
        <v>X</v>
      </c>
      <c r="C47" s="77"/>
      <c r="D47" s="29" t="str">
        <f t="array" ref="D47">IF(C47="","",VLOOKUP(C47,RH!$I$5:$K$13,2,FALSE))</f>
        <v/>
      </c>
      <c r="E47" s="29" t="str">
        <f t="array" ref="E47">IF(C47="","",VLOOKUP(C47,RH!$I$5:$K$13,3,FALSE))</f>
        <v/>
      </c>
      <c r="F47" s="29" t="str">
        <f t="array" ref="F47">IF(D47="","",D47&amp;" "&amp;E47)</f>
        <v/>
      </c>
      <c r="G47" s="29" t="str">
        <f t="array" ref="G47">IF(C47="","",VLOOKUP(C47,RH!$I$5:$Y$13,17,FALSE))</f>
        <v/>
      </c>
      <c r="H47" s="30" t="str">
        <f t="array" ref="H47">IF(C47="","",SUMIFS(Tableau1[Total],Tableau1[Matricule],'17-01'!C47,Tableau1[Date],'17-01'!$I$5))</f>
        <v/>
      </c>
      <c r="I47" s="29"/>
      <c r="J47" s="29"/>
      <c r="K47" s="29" t="str">
        <f t="array" ref="K47">IF(C47="","",SUMIFS(Tableau4[Montant],Tableau4[colonne5],'17-01'!C47,Tableau4[Colonne4],'17-01'!$I$5))</f>
        <v/>
      </c>
      <c r="L47" s="30">
        <f t="array" ref="L47">SUMIFS(Tableau3[Montant],Tableau3[Nom, prénom],'17-01'!F47,Tableau3[Date],'17-01'!$I$5)</f>
        <v>0</v>
      </c>
      <c r="M47" s="29"/>
      <c r="N47" s="29"/>
      <c r="O47" s="29"/>
      <c r="P47" s="29"/>
      <c r="Q47" s="163"/>
      <c r="R47" s="74">
        <f t="array" ref="R47">SUM(H47:Q47)</f>
        <v>0</v>
      </c>
      <c r="S47" s="150"/>
      <c r="T47" s="30">
        <f t="array" ref="T47">(S47-R47)</f>
        <v>0</v>
      </c>
      <c r="U47" s="154" t="str">
        <f t="array" ref="U47">IF(S47="","",T47/S47)</f>
        <v/>
      </c>
      <c r="V47" s="148" t="str">
        <f t="array" ref="V47">IF(C47="","",IF(W47="Forfaitaire",SUMIFS(RH!$U$5:$U$13,RH!$I$5:$I$13,'17-01'!C47,RH!$Z$5:$Z$13,'17-01'!$I$5),SUMIFS(RH!$S$5:$S$13,RH!$I$5:$I$13,'17-01'!C47,RH!$Z$5:$Z$13,'17-01'!$I$5)))</f>
        <v/>
      </c>
      <c r="W47" s="29" t="str">
        <f t="array" ref="W47">'Récap général'!W47</f>
        <v/>
      </c>
      <c r="X47" s="150"/>
      <c r="Y47" s="30" t="str">
        <f t="array" ref="Y47">IF(OR(X47="",V47=""),"",X47-V47)</f>
        <v/>
      </c>
      <c r="Z47" s="149" t="str">
        <f t="array" ref="Z47">IF(OR(Y47="",AB47=""),"",Y47*AB47)</f>
        <v/>
      </c>
      <c r="AA47" s="160" t="str">
        <f t="array" ref="AA47">IF(OR(R47=0,V47=0),"",R47/V47)</f>
        <v/>
      </c>
      <c r="AB47" s="30"/>
      <c r="AC47" s="30">
        <f t="array" ref="AC47">IF(OR(AB47="",AA47=""),0,AB47-AA47)</f>
        <v>0</v>
      </c>
      <c r="AD47" s="78">
        <f t="array" ref="AD47">IF(OR(AC47=0,V47=0),0,AC47*V47)</f>
        <v>0</v>
      </c>
    </row>
    <row r="48" spans="2:30" hidden="1" x14ac:dyDescent="0.3">
      <c r="B48" s="28" t="str">
        <f t="shared" si="0"/>
        <v>X</v>
      </c>
      <c r="C48" s="77"/>
      <c r="D48" s="29" t="str">
        <f t="array" ref="D48">IF(C48="","",VLOOKUP(C48,RH!$I$5:$K$13,2,FALSE))</f>
        <v/>
      </c>
      <c r="E48" s="29" t="str">
        <f t="array" ref="E48">IF(C48="","",VLOOKUP(C48,RH!$I$5:$K$13,3,FALSE))</f>
        <v/>
      </c>
      <c r="F48" s="29" t="str">
        <f t="array" ref="F48">IF(D48="","",D48&amp;" "&amp;E48)</f>
        <v/>
      </c>
      <c r="G48" s="29" t="str">
        <f t="array" ref="G48">IF(C48="","",VLOOKUP(C48,RH!$I$5:$Y$13,17,FALSE))</f>
        <v/>
      </c>
      <c r="H48" s="30" t="str">
        <f t="array" ref="H48">IF(C48="","",SUMIFS(Tableau1[Total],Tableau1[Matricule],'17-01'!C48,Tableau1[Date],'17-01'!$I$5))</f>
        <v/>
      </c>
      <c r="I48" s="29"/>
      <c r="J48" s="29"/>
      <c r="K48" s="29" t="str">
        <f t="array" ref="K48">IF(C48="","",SUMIFS(Tableau4[Montant],Tableau4[colonne5],'17-01'!C48,Tableau4[Colonne4],'17-01'!$I$5))</f>
        <v/>
      </c>
      <c r="L48" s="30">
        <f t="array" ref="L48">SUMIFS(Tableau3[Montant],Tableau3[Nom, prénom],'17-01'!F48,Tableau3[Date],'17-01'!$I$5)</f>
        <v>0</v>
      </c>
      <c r="M48" s="29"/>
      <c r="N48" s="29"/>
      <c r="O48" s="29"/>
      <c r="P48" s="29"/>
      <c r="Q48" s="163"/>
      <c r="R48" s="74">
        <f t="array" ref="R48">SUM(H48:Q48)</f>
        <v>0</v>
      </c>
      <c r="S48" s="150"/>
      <c r="T48" s="30">
        <f t="array" ref="T48">(S48-R48)</f>
        <v>0</v>
      </c>
      <c r="U48" s="154" t="str">
        <f t="array" ref="U48">IF(S48="","",T48/S48)</f>
        <v/>
      </c>
      <c r="V48" s="148" t="str">
        <f t="array" ref="V48">IF(C48="","",IF(W48="Forfaitaire",SUMIFS(RH!$U$5:$U$13,RH!$I$5:$I$13,'17-01'!C48,RH!$Z$5:$Z$13,'17-01'!$I$5),SUMIFS(RH!$S$5:$S$13,RH!$I$5:$I$13,'17-01'!C48,RH!$Z$5:$Z$13,'17-01'!$I$5)))</f>
        <v/>
      </c>
      <c r="W48" s="29" t="str">
        <f t="array" ref="W48">'Récap général'!W48</f>
        <v/>
      </c>
      <c r="X48" s="150"/>
      <c r="Y48" s="30" t="str">
        <f t="array" ref="Y48">IF(OR(X48="",V48=""),"",X48-V48)</f>
        <v/>
      </c>
      <c r="Z48" s="149" t="str">
        <f t="array" ref="Z48">IF(OR(Y48="",AB48=""),"",Y48*AB48)</f>
        <v/>
      </c>
      <c r="AA48" s="160" t="str">
        <f t="array" ref="AA48">IF(OR(R48=0,V48=0),"",R48/V48)</f>
        <v/>
      </c>
      <c r="AB48" s="30"/>
      <c r="AC48" s="30">
        <f t="array" ref="AC48">IF(OR(AB48="",AA48=""),0,AB48-AA48)</f>
        <v>0</v>
      </c>
      <c r="AD48" s="78">
        <f t="array" ref="AD48">IF(OR(AC48=0,V48=0),0,AC48*V48)</f>
        <v>0</v>
      </c>
    </row>
    <row r="49" spans="2:30" hidden="1" x14ac:dyDescent="0.3">
      <c r="B49" s="28" t="str">
        <f t="shared" si="0"/>
        <v>X</v>
      </c>
      <c r="C49" s="77"/>
      <c r="D49" s="29" t="str">
        <f t="array" ref="D49">IF(C49="","",VLOOKUP(C49,RH!$I$5:$K$13,2,FALSE))</f>
        <v/>
      </c>
      <c r="E49" s="29" t="str">
        <f t="array" ref="E49">IF(C49="","",VLOOKUP(C49,RH!$I$5:$K$13,3,FALSE))</f>
        <v/>
      </c>
      <c r="F49" s="29" t="str">
        <f t="array" ref="F49">IF(D49="","",D49&amp;" "&amp;E49)</f>
        <v/>
      </c>
      <c r="G49" s="29" t="str">
        <f t="array" ref="G49">IF(C49="","",VLOOKUP(C49,RH!$I$5:$Y$13,17,FALSE))</f>
        <v/>
      </c>
      <c r="H49" s="30" t="str">
        <f t="array" ref="H49">IF(C49="","",SUMIFS(Tableau1[Total],Tableau1[Matricule],'17-01'!C49,Tableau1[Date],'17-01'!$I$5))</f>
        <v/>
      </c>
      <c r="I49" s="29"/>
      <c r="J49" s="29"/>
      <c r="K49" s="29" t="str">
        <f t="array" ref="K49">IF(C49="","",SUMIFS(Tableau4[Montant],Tableau4[colonne5],'17-01'!C49,Tableau4[Colonne4],'17-01'!$I$5))</f>
        <v/>
      </c>
      <c r="L49" s="30">
        <f t="array" ref="L49">SUMIFS(Tableau3[Montant],Tableau3[Nom, prénom],'17-01'!F49,Tableau3[Date],'17-01'!$I$5)</f>
        <v>0</v>
      </c>
      <c r="M49" s="29"/>
      <c r="N49" s="29"/>
      <c r="O49" s="29"/>
      <c r="P49" s="29"/>
      <c r="Q49" s="163"/>
      <c r="R49" s="74">
        <f t="array" ref="R49">SUM(H49:Q49)</f>
        <v>0</v>
      </c>
      <c r="S49" s="150"/>
      <c r="T49" s="30">
        <f t="array" ref="T49">(S49-R49)</f>
        <v>0</v>
      </c>
      <c r="U49" s="154" t="str">
        <f t="array" ref="U49">IF(S49="","",T49/S49)</f>
        <v/>
      </c>
      <c r="V49" s="148" t="str">
        <f t="array" ref="V49">IF(C49="","",IF(W49="Forfaitaire",SUMIFS(RH!$U$5:$U$13,RH!$I$5:$I$13,'17-01'!C49,RH!$Z$5:$Z$13,'17-01'!$I$5),SUMIFS(RH!$S$5:$S$13,RH!$I$5:$I$13,'17-01'!C49,RH!$Z$5:$Z$13,'17-01'!$I$5)))</f>
        <v/>
      </c>
      <c r="W49" s="29" t="str">
        <f t="array" ref="W49">'Récap général'!W49</f>
        <v/>
      </c>
      <c r="X49" s="150"/>
      <c r="Y49" s="30" t="str">
        <f t="array" ref="Y49">IF(OR(X49="",V49=""),"",X49-V49)</f>
        <v/>
      </c>
      <c r="Z49" s="149" t="str">
        <f t="array" ref="Z49">IF(OR(Y49="",AB49=""),"",Y49*AB49)</f>
        <v/>
      </c>
      <c r="AA49" s="160" t="str">
        <f t="array" ref="AA49">IF(OR(R49=0,V49=0),"",R49/V49)</f>
        <v/>
      </c>
      <c r="AB49" s="30"/>
      <c r="AC49" s="30">
        <f t="array" ref="AC49">IF(OR(AB49="",AA49=""),0,AB49-AA49)</f>
        <v>0</v>
      </c>
      <c r="AD49" s="78">
        <f t="array" ref="AD49">IF(OR(AC49=0,V49=0),0,AC49*V49)</f>
        <v>0</v>
      </c>
    </row>
    <row r="50" spans="2:30" hidden="1" x14ac:dyDescent="0.3">
      <c r="B50" s="28" t="str">
        <f t="shared" si="0"/>
        <v>X</v>
      </c>
      <c r="C50" s="77"/>
      <c r="D50" s="29" t="str">
        <f t="array" ref="D50">IF(C50="","",VLOOKUP(C50,RH!$I$5:$K$13,2,FALSE))</f>
        <v/>
      </c>
      <c r="E50" s="29" t="str">
        <f t="array" ref="E50">IF(C50="","",VLOOKUP(C50,RH!$I$5:$K$13,3,FALSE))</f>
        <v/>
      </c>
      <c r="F50" s="29" t="str">
        <f t="array" ref="F50">IF(D50="","",D50&amp;" "&amp;E50)</f>
        <v/>
      </c>
      <c r="G50" s="29" t="str">
        <f t="array" ref="G50">IF(C50="","",VLOOKUP(C50,RH!$I$5:$Y$13,17,FALSE))</f>
        <v/>
      </c>
      <c r="H50" s="30" t="str">
        <f t="array" ref="H50">IF(C50="","",SUMIFS(Tableau1[Total],Tableau1[Matricule],'17-01'!C50,Tableau1[Date],'17-01'!$I$5))</f>
        <v/>
      </c>
      <c r="I50" s="29"/>
      <c r="J50" s="29"/>
      <c r="K50" s="29" t="str">
        <f t="array" ref="K50">IF(C50="","",SUMIFS(Tableau4[Montant],Tableau4[colonne5],'17-01'!C50,Tableau4[Colonne4],'17-01'!$I$5))</f>
        <v/>
      </c>
      <c r="L50" s="30">
        <f t="array" ref="L50">SUMIFS(Tableau3[Montant],Tableau3[Nom, prénom],'17-01'!F50,Tableau3[Date],'17-01'!$I$5)</f>
        <v>0</v>
      </c>
      <c r="M50" s="29"/>
      <c r="N50" s="29"/>
      <c r="O50" s="29"/>
      <c r="P50" s="29"/>
      <c r="Q50" s="163"/>
      <c r="R50" s="74">
        <f t="array" ref="R50">SUM(H50:Q50)</f>
        <v>0</v>
      </c>
      <c r="S50" s="150"/>
      <c r="T50" s="30">
        <f t="array" ref="T50">(S50-R50)</f>
        <v>0</v>
      </c>
      <c r="U50" s="154" t="str">
        <f t="array" ref="U50">IF(S50="","",T50/S50)</f>
        <v/>
      </c>
      <c r="V50" s="148" t="str">
        <f t="array" ref="V50">IF(C50="","",IF(W50="Forfaitaire",SUMIFS(RH!$U$5:$U$13,RH!$I$5:$I$13,'17-01'!C50,RH!$Z$5:$Z$13,'17-01'!$I$5),SUMIFS(RH!$S$5:$S$13,RH!$I$5:$I$13,'17-01'!C50,RH!$Z$5:$Z$13,'17-01'!$I$5)))</f>
        <v/>
      </c>
      <c r="W50" s="29" t="str">
        <f t="array" ref="W50">'Récap général'!W50</f>
        <v/>
      </c>
      <c r="X50" s="150"/>
      <c r="Y50" s="30" t="str">
        <f t="array" ref="Y50">IF(OR(X50="",V50=""),"",X50-V50)</f>
        <v/>
      </c>
      <c r="Z50" s="149" t="str">
        <f t="array" ref="Z50">IF(OR(Y50="",AB50=""),"",Y50*AB50)</f>
        <v/>
      </c>
      <c r="AA50" s="160" t="str">
        <f t="array" ref="AA50">IF(OR(R50=0,V50=0),"",R50/V50)</f>
        <v/>
      </c>
      <c r="AB50" s="30"/>
      <c r="AC50" s="30">
        <f t="array" ref="AC50">IF(OR(AB50="",AA50=""),0,AB50-AA50)</f>
        <v>0</v>
      </c>
      <c r="AD50" s="78">
        <f t="array" ref="AD50">IF(OR(AC50=0,V50=0),0,AC50*V50)</f>
        <v>0</v>
      </c>
    </row>
    <row r="51" spans="2:30" hidden="1" x14ac:dyDescent="0.3">
      <c r="B51" s="28" t="str">
        <f t="shared" si="0"/>
        <v>X</v>
      </c>
      <c r="C51" s="77"/>
      <c r="D51" s="29" t="str">
        <f t="array" ref="D51">IF(C51="","",VLOOKUP(C51,RH!$I$5:$K$13,2,FALSE))</f>
        <v/>
      </c>
      <c r="E51" s="29" t="str">
        <f t="array" ref="E51">IF(C51="","",VLOOKUP(C51,RH!$I$5:$K$13,3,FALSE))</f>
        <v/>
      </c>
      <c r="F51" s="29" t="str">
        <f t="array" ref="F51">IF(D51="","",D51&amp;" "&amp;E51)</f>
        <v/>
      </c>
      <c r="G51" s="29" t="str">
        <f t="array" ref="G51">IF(C51="","",VLOOKUP(C51,RH!$I$5:$Y$13,17,FALSE))</f>
        <v/>
      </c>
      <c r="H51" s="30" t="str">
        <f t="array" ref="H51">IF(C51="","",SUMIFS(Tableau1[Total],Tableau1[Matricule],'17-01'!C51,Tableau1[Date],'17-01'!$I$5))</f>
        <v/>
      </c>
      <c r="I51" s="29"/>
      <c r="J51" s="29"/>
      <c r="K51" s="29" t="str">
        <f t="array" ref="K51">IF(C51="","",SUMIFS(Tableau4[Montant],Tableau4[colonne5],'17-01'!C51,Tableau4[Colonne4],'17-01'!$I$5))</f>
        <v/>
      </c>
      <c r="L51" s="30">
        <f t="array" ref="L51">SUMIFS(Tableau3[Montant],Tableau3[Nom, prénom],'17-01'!F51,Tableau3[Date],'17-01'!$I$5)</f>
        <v>0</v>
      </c>
      <c r="M51" s="29"/>
      <c r="N51" s="29"/>
      <c r="O51" s="29"/>
      <c r="P51" s="29"/>
      <c r="Q51" s="163"/>
      <c r="R51" s="74">
        <f t="array" ref="R51">SUM(H51:Q51)</f>
        <v>0</v>
      </c>
      <c r="S51" s="150"/>
      <c r="T51" s="30">
        <f t="array" ref="T51">(S51-R51)</f>
        <v>0</v>
      </c>
      <c r="U51" s="154" t="str">
        <f t="array" ref="U51">IF(S51="","",T51/S51)</f>
        <v/>
      </c>
      <c r="V51" s="148" t="str">
        <f t="array" ref="V51">IF(C51="","",IF(W51="Forfaitaire",SUMIFS(RH!$U$5:$U$13,RH!$I$5:$I$13,'17-01'!C51,RH!$Z$5:$Z$13,'17-01'!$I$5),SUMIFS(RH!$S$5:$S$13,RH!$I$5:$I$13,'17-01'!C51,RH!$Z$5:$Z$13,'17-01'!$I$5)))</f>
        <v/>
      </c>
      <c r="W51" s="29" t="str">
        <f t="array" ref="W51">'Récap général'!W51</f>
        <v/>
      </c>
      <c r="X51" s="150"/>
      <c r="Y51" s="30" t="str">
        <f t="array" ref="Y51">IF(OR(X51="",V51=""),"",X51-V51)</f>
        <v/>
      </c>
      <c r="Z51" s="149" t="str">
        <f t="array" ref="Z51">IF(OR(Y51="",AB51=""),"",Y51*AB51)</f>
        <v/>
      </c>
      <c r="AA51" s="160" t="str">
        <f t="array" ref="AA51">IF(OR(R51=0,V51=0),"",R51/V51)</f>
        <v/>
      </c>
      <c r="AB51" s="30"/>
      <c r="AC51" s="30">
        <f t="array" ref="AC51">IF(OR(AB51="",AA51=""),0,AB51-AA51)</f>
        <v>0</v>
      </c>
      <c r="AD51" s="78">
        <f t="array" ref="AD51">IF(OR(AC51=0,V51=0),0,AC51*V51)</f>
        <v>0</v>
      </c>
    </row>
    <row r="52" spans="2:30" hidden="1" x14ac:dyDescent="0.3">
      <c r="B52" s="28" t="str">
        <f t="shared" si="0"/>
        <v>X</v>
      </c>
      <c r="C52" s="77"/>
      <c r="D52" s="29" t="str">
        <f t="array" ref="D52">IF(C52="","",VLOOKUP(C52,RH!$I$5:$K$13,2,FALSE))</f>
        <v/>
      </c>
      <c r="E52" s="29" t="str">
        <f t="array" ref="E52">IF(C52="","",VLOOKUP(C52,RH!$I$5:$K$13,3,FALSE))</f>
        <v/>
      </c>
      <c r="F52" s="29" t="str">
        <f t="array" ref="F52">IF(D52="","",D52&amp;" "&amp;E52)</f>
        <v/>
      </c>
      <c r="G52" s="29" t="str">
        <f t="array" ref="G52">IF(C52="","",VLOOKUP(C52,RH!$I$5:$Y$13,17,FALSE))</f>
        <v/>
      </c>
      <c r="H52" s="30" t="str">
        <f t="array" ref="H52">IF(C52="","",SUMIFS(Tableau1[Total],Tableau1[Matricule],'17-01'!C52,Tableau1[Date],'17-01'!$I$5))</f>
        <v/>
      </c>
      <c r="I52" s="29"/>
      <c r="J52" s="29"/>
      <c r="K52" s="29" t="str">
        <f t="array" ref="K52">IF(C52="","",SUMIFS(Tableau4[Montant],Tableau4[colonne5],'17-01'!C52,Tableau4[Colonne4],'17-01'!$I$5))</f>
        <v/>
      </c>
      <c r="L52" s="30">
        <f t="array" ref="L52">SUMIFS(Tableau3[Montant],Tableau3[Nom, prénom],'17-01'!F52,Tableau3[Date],'17-01'!$I$5)</f>
        <v>0</v>
      </c>
      <c r="M52" s="29"/>
      <c r="N52" s="29"/>
      <c r="O52" s="29"/>
      <c r="P52" s="29"/>
      <c r="Q52" s="163"/>
      <c r="R52" s="74">
        <f t="array" ref="R52">SUM(H52:Q52)</f>
        <v>0</v>
      </c>
      <c r="S52" s="150"/>
      <c r="T52" s="30">
        <f t="array" ref="T52">(S52-R52)</f>
        <v>0</v>
      </c>
      <c r="U52" s="154" t="str">
        <f t="array" ref="U52">IF(S52="","",T52/S52)</f>
        <v/>
      </c>
      <c r="V52" s="148" t="str">
        <f t="array" ref="V52">IF(C52="","",IF(W52="Forfaitaire",SUMIFS(RH!$U$5:$U$13,RH!$I$5:$I$13,'17-01'!C52,RH!$Z$5:$Z$13,'17-01'!$I$5),SUMIFS(RH!$S$5:$S$13,RH!$I$5:$I$13,'17-01'!C52,RH!$Z$5:$Z$13,'17-01'!$I$5)))</f>
        <v/>
      </c>
      <c r="W52" s="29" t="str">
        <f t="array" ref="W52">'Récap général'!W52</f>
        <v/>
      </c>
      <c r="X52" s="150"/>
      <c r="Y52" s="30" t="str">
        <f t="array" ref="Y52">IF(OR(X52="",V52=""),"",X52-V52)</f>
        <v/>
      </c>
      <c r="Z52" s="149" t="str">
        <f t="array" ref="Z52">IF(OR(Y52="",AB52=""),"",Y52*AB52)</f>
        <v/>
      </c>
      <c r="AA52" s="160" t="str">
        <f t="array" ref="AA52">IF(OR(R52=0,V52=0),"",R52/V52)</f>
        <v/>
      </c>
      <c r="AB52" s="30"/>
      <c r="AC52" s="30">
        <f t="array" ref="AC52">IF(OR(AB52="",AA52=""),0,AB52-AA52)</f>
        <v>0</v>
      </c>
      <c r="AD52" s="78">
        <f t="array" ref="AD52">IF(OR(AC52=0,V52=0),0,AC52*V52)</f>
        <v>0</v>
      </c>
    </row>
    <row r="53" spans="2:30" hidden="1" x14ac:dyDescent="0.3">
      <c r="B53" s="28" t="str">
        <f t="shared" si="0"/>
        <v>X</v>
      </c>
      <c r="C53" s="77"/>
      <c r="D53" s="29" t="str">
        <f t="array" ref="D53">IF(C53="","",VLOOKUP(C53,RH!$I$5:$K$13,2,FALSE))</f>
        <v/>
      </c>
      <c r="E53" s="29" t="str">
        <f t="array" ref="E53">IF(C53="","",VLOOKUP(C53,RH!$I$5:$K$13,3,FALSE))</f>
        <v/>
      </c>
      <c r="F53" s="29" t="str">
        <f t="array" ref="F53">IF(D53="","",D53&amp;" "&amp;E53)</f>
        <v/>
      </c>
      <c r="G53" s="29" t="str">
        <f t="array" ref="G53">IF(C53="","",VLOOKUP(C53,RH!$I$5:$Y$13,17,FALSE))</f>
        <v/>
      </c>
      <c r="H53" s="30" t="str">
        <f t="array" ref="H53">IF(C53="","",SUMIFS(Tableau1[Total],Tableau1[Matricule],'17-01'!C53,Tableau1[Date],'17-01'!$I$5))</f>
        <v/>
      </c>
      <c r="I53" s="29"/>
      <c r="J53" s="29"/>
      <c r="K53" s="29" t="str">
        <f t="array" ref="K53">IF(C53="","",SUMIFS(Tableau4[Montant],Tableau4[colonne5],'17-01'!C53,Tableau4[Colonne4],'17-01'!$I$5))</f>
        <v/>
      </c>
      <c r="L53" s="30">
        <f t="array" ref="L53">SUMIFS(Tableau3[Montant],Tableau3[Nom, prénom],'17-01'!F53,Tableau3[Date],'17-01'!$I$5)</f>
        <v>0</v>
      </c>
      <c r="M53" s="29"/>
      <c r="N53" s="29"/>
      <c r="O53" s="29"/>
      <c r="P53" s="29"/>
      <c r="Q53" s="163"/>
      <c r="R53" s="74">
        <f t="array" ref="R53">SUM(H53:Q53)</f>
        <v>0</v>
      </c>
      <c r="S53" s="150"/>
      <c r="T53" s="30">
        <f t="array" ref="T53">(S53-R53)</f>
        <v>0</v>
      </c>
      <c r="U53" s="154" t="str">
        <f t="array" ref="U53">IF(S53="","",T53/S53)</f>
        <v/>
      </c>
      <c r="V53" s="148" t="str">
        <f t="array" ref="V53">IF(C53="","",IF(W53="Forfaitaire",SUMIFS(RH!$U$5:$U$13,RH!$I$5:$I$13,'17-01'!C53,RH!$Z$5:$Z$13,'17-01'!$I$5),SUMIFS(RH!$S$5:$S$13,RH!$I$5:$I$13,'17-01'!C53,RH!$Z$5:$Z$13,'17-01'!$I$5)))</f>
        <v/>
      </c>
      <c r="W53" s="29" t="str">
        <f t="array" ref="W53">'Récap général'!W53</f>
        <v/>
      </c>
      <c r="X53" s="150"/>
      <c r="Y53" s="30" t="str">
        <f t="array" ref="Y53">IF(OR(X53="",V53=""),"",X53-V53)</f>
        <v/>
      </c>
      <c r="Z53" s="149" t="str">
        <f t="array" ref="Z53">IF(OR(Y53="",AB53=""),"",Y53*AB53)</f>
        <v/>
      </c>
      <c r="AA53" s="160" t="str">
        <f t="array" ref="AA53">IF(OR(R53=0,V53=0),"",R53/V53)</f>
        <v/>
      </c>
      <c r="AB53" s="30"/>
      <c r="AC53" s="30">
        <f t="array" ref="AC53">IF(OR(AB53="",AA53=""),0,AB53-AA53)</f>
        <v>0</v>
      </c>
      <c r="AD53" s="78">
        <f t="array" ref="AD53">IF(OR(AC53=0,V53=0),0,AC53*V53)</f>
        <v>0</v>
      </c>
    </row>
    <row r="54" spans="2:30" hidden="1" x14ac:dyDescent="0.3">
      <c r="B54" s="28" t="str">
        <f t="shared" si="0"/>
        <v>X</v>
      </c>
      <c r="C54" s="77"/>
      <c r="D54" s="29" t="str">
        <f t="array" ref="D54">IF(C54="","",VLOOKUP(C54,RH!$I$5:$K$13,2,FALSE))</f>
        <v/>
      </c>
      <c r="E54" s="29" t="str">
        <f t="array" ref="E54">IF(C54="","",VLOOKUP(C54,RH!$I$5:$K$13,3,FALSE))</f>
        <v/>
      </c>
      <c r="F54" s="29" t="str">
        <f t="array" ref="F54">IF(D54="","",D54&amp;" "&amp;E54)</f>
        <v/>
      </c>
      <c r="G54" s="29" t="str">
        <f t="array" ref="G54">IF(C54="","",VLOOKUP(C54,RH!$I$5:$Y$13,17,FALSE))</f>
        <v/>
      </c>
      <c r="H54" s="30" t="str">
        <f t="array" ref="H54">IF(C54="","",SUMIFS(Tableau1[Total],Tableau1[Matricule],'17-01'!C54,Tableau1[Date],'17-01'!$I$5))</f>
        <v/>
      </c>
      <c r="I54" s="29"/>
      <c r="J54" s="29"/>
      <c r="K54" s="29" t="str">
        <f t="array" ref="K54">IF(C54="","",SUMIFS(Tableau4[Montant],Tableau4[colonne5],'17-01'!C54,Tableau4[Colonne4],'17-01'!$I$5))</f>
        <v/>
      </c>
      <c r="L54" s="30">
        <f t="array" ref="L54">SUMIFS(Tableau3[Montant],Tableau3[Nom, prénom],'17-01'!F54,Tableau3[Date],'17-01'!$I$5)</f>
        <v>0</v>
      </c>
      <c r="M54" s="29"/>
      <c r="N54" s="29"/>
      <c r="O54" s="29"/>
      <c r="P54" s="29"/>
      <c r="Q54" s="163"/>
      <c r="R54" s="74">
        <f t="array" ref="R54">SUM(H54:Q54)</f>
        <v>0</v>
      </c>
      <c r="S54" s="150"/>
      <c r="T54" s="30">
        <f t="array" ref="T54">(S54-R54)</f>
        <v>0</v>
      </c>
      <c r="U54" s="154" t="str">
        <f t="array" ref="U54">IF(S54="","",T54/S54)</f>
        <v/>
      </c>
      <c r="V54" s="148" t="str">
        <f t="array" ref="V54">IF(C54="","",IF(W54="Forfaitaire",SUMIFS(RH!$U$5:$U$13,RH!$I$5:$I$13,'17-01'!C54,RH!$Z$5:$Z$13,'17-01'!$I$5),SUMIFS(RH!$S$5:$S$13,RH!$I$5:$I$13,'17-01'!C54,RH!$Z$5:$Z$13,'17-01'!$I$5)))</f>
        <v/>
      </c>
      <c r="W54" s="29" t="str">
        <f t="array" ref="W54">'Récap général'!W54</f>
        <v/>
      </c>
      <c r="X54" s="150"/>
      <c r="Y54" s="30" t="str">
        <f t="array" ref="Y54">IF(OR(X54="",V54=""),"",X54-V54)</f>
        <v/>
      </c>
      <c r="Z54" s="149" t="str">
        <f t="array" ref="Z54">IF(OR(Y54="",AB54=""),"",Y54*AB54)</f>
        <v/>
      </c>
      <c r="AA54" s="160" t="str">
        <f t="array" ref="AA54">IF(OR(R54=0,V54=0),"",R54/V54)</f>
        <v/>
      </c>
      <c r="AB54" s="30"/>
      <c r="AC54" s="30">
        <f t="array" ref="AC54">IF(OR(AB54="",AA54=""),0,AB54-AA54)</f>
        <v>0</v>
      </c>
      <c r="AD54" s="78">
        <f t="array" ref="AD54">IF(OR(AC54=0,V54=0),0,AC54*V54)</f>
        <v>0</v>
      </c>
    </row>
    <row r="55" spans="2:30" hidden="1" x14ac:dyDescent="0.3">
      <c r="B55" s="28" t="str">
        <f t="shared" si="0"/>
        <v>X</v>
      </c>
      <c r="C55" s="77"/>
      <c r="D55" s="29" t="str">
        <f t="array" ref="D55">IF(C55="","",VLOOKUP(C55,RH!$I$5:$K$13,2,FALSE))</f>
        <v/>
      </c>
      <c r="E55" s="29" t="str">
        <f t="array" ref="E55">IF(C55="","",VLOOKUP(C55,RH!$I$5:$K$13,3,FALSE))</f>
        <v/>
      </c>
      <c r="F55" s="29" t="str">
        <f t="array" ref="F55">IF(D55="","",D55&amp;" "&amp;E55)</f>
        <v/>
      </c>
      <c r="G55" s="29" t="str">
        <f t="array" ref="G55">IF(C55="","",VLOOKUP(C55,RH!$I$5:$Y$13,17,FALSE))</f>
        <v/>
      </c>
      <c r="H55" s="30" t="str">
        <f t="array" ref="H55">IF(C55="","",SUMIFS(Tableau1[Total],Tableau1[Matricule],'17-01'!C55,Tableau1[Date],'17-01'!$I$5))</f>
        <v/>
      </c>
      <c r="I55" s="29"/>
      <c r="J55" s="29"/>
      <c r="K55" s="29" t="str">
        <f t="array" ref="K55">IF(C55="","",SUMIFS(Tableau4[Montant],Tableau4[colonne5],'17-01'!C55,Tableau4[Colonne4],'17-01'!$I$5))</f>
        <v/>
      </c>
      <c r="L55" s="30">
        <f t="array" ref="L55">SUMIFS(Tableau3[Montant],Tableau3[Nom, prénom],'17-01'!F55,Tableau3[Date],'17-01'!$I$5)</f>
        <v>0</v>
      </c>
      <c r="M55" s="29"/>
      <c r="N55" s="29"/>
      <c r="O55" s="29"/>
      <c r="P55" s="29"/>
      <c r="Q55" s="163"/>
      <c r="R55" s="74">
        <f t="array" ref="R55">SUM(H55:Q55)</f>
        <v>0</v>
      </c>
      <c r="S55" s="150"/>
      <c r="T55" s="30">
        <f t="array" ref="T55">(S55-R55)</f>
        <v>0</v>
      </c>
      <c r="U55" s="154" t="str">
        <f t="array" ref="U55">IF(S55="","",T55/S55)</f>
        <v/>
      </c>
      <c r="V55" s="148" t="str">
        <f t="array" ref="V55">IF(C55="","",IF(W55="Forfaitaire",SUMIFS(RH!$U$5:$U$13,RH!$I$5:$I$13,'17-01'!C55,RH!$Z$5:$Z$13,'17-01'!$I$5),SUMIFS(RH!$S$5:$S$13,RH!$I$5:$I$13,'17-01'!C55,RH!$Z$5:$Z$13,'17-01'!$I$5)))</f>
        <v/>
      </c>
      <c r="W55" s="29" t="str">
        <f t="array" ref="W55">'Récap général'!W55</f>
        <v/>
      </c>
      <c r="X55" s="150"/>
      <c r="Y55" s="30" t="str">
        <f t="array" ref="Y55">IF(OR(X55="",V55=""),"",X55-V55)</f>
        <v/>
      </c>
      <c r="Z55" s="149" t="str">
        <f t="array" ref="Z55">IF(OR(Y55="",AB55=""),"",Y55*AB55)</f>
        <v/>
      </c>
      <c r="AA55" s="160" t="str">
        <f t="array" ref="AA55">IF(OR(R55=0,V55=0),"",R55/V55)</f>
        <v/>
      </c>
      <c r="AB55" s="30"/>
      <c r="AC55" s="30">
        <f t="array" ref="AC55">IF(OR(AB55="",AA55=""),0,AB55-AA55)</f>
        <v>0</v>
      </c>
      <c r="AD55" s="78">
        <f t="array" ref="AD55">IF(OR(AC55=0,V55=0),0,AC55*V55)</f>
        <v>0</v>
      </c>
    </row>
    <row r="56" spans="2:30" hidden="1" x14ac:dyDescent="0.3">
      <c r="B56" s="28" t="str">
        <f t="shared" si="0"/>
        <v>X</v>
      </c>
      <c r="C56" s="77"/>
      <c r="D56" s="29" t="str">
        <f t="array" ref="D56">IF(C56="","",VLOOKUP(C56,RH!$I$5:$K$13,2,FALSE))</f>
        <v/>
      </c>
      <c r="E56" s="29" t="str">
        <f t="array" ref="E56">IF(C56="","",VLOOKUP(C56,RH!$I$5:$K$13,3,FALSE))</f>
        <v/>
      </c>
      <c r="F56" s="29" t="str">
        <f t="array" ref="F56">IF(D56="","",D56&amp;" "&amp;E56)</f>
        <v/>
      </c>
      <c r="G56" s="29" t="str">
        <f t="array" ref="G56">IF(C56="","",VLOOKUP(C56,RH!$I$5:$Y$13,17,FALSE))</f>
        <v/>
      </c>
      <c r="H56" s="30" t="str">
        <f t="array" ref="H56">IF(C56="","",SUMIFS(Tableau1[Total],Tableau1[Matricule],'17-01'!C56,Tableau1[Date],'17-01'!$I$5))</f>
        <v/>
      </c>
      <c r="I56" s="29"/>
      <c r="J56" s="29"/>
      <c r="K56" s="29" t="str">
        <f t="array" ref="K56">IF(C56="","",SUMIFS(Tableau4[Montant],Tableau4[colonne5],'17-01'!C56,Tableau4[Colonne4],'17-01'!$I$5))</f>
        <v/>
      </c>
      <c r="L56" s="30">
        <f t="array" ref="L56">SUMIFS(Tableau3[Montant],Tableau3[Nom, prénom],'17-01'!F56,Tableau3[Date],'17-01'!$I$5)</f>
        <v>0</v>
      </c>
      <c r="M56" s="29"/>
      <c r="N56" s="29"/>
      <c r="O56" s="29"/>
      <c r="P56" s="29"/>
      <c r="Q56" s="163"/>
      <c r="R56" s="74">
        <f t="array" ref="R56">SUM(H56:Q56)</f>
        <v>0</v>
      </c>
      <c r="S56" s="150"/>
      <c r="T56" s="30">
        <f t="array" ref="T56">(S56-R56)</f>
        <v>0</v>
      </c>
      <c r="U56" s="154" t="str">
        <f t="array" ref="U56">IF(S56="","",T56/S56)</f>
        <v/>
      </c>
      <c r="V56" s="148" t="str">
        <f t="array" ref="V56">IF(C56="","",IF(W56="Forfaitaire",SUMIFS(RH!$U$5:$U$13,RH!$I$5:$I$13,'17-01'!C56,RH!$Z$5:$Z$13,'17-01'!$I$5),SUMIFS(RH!$S$5:$S$13,RH!$I$5:$I$13,'17-01'!C56,RH!$Z$5:$Z$13,'17-01'!$I$5)))</f>
        <v/>
      </c>
      <c r="W56" s="29" t="str">
        <f t="array" ref="W56">'Récap général'!W56</f>
        <v/>
      </c>
      <c r="X56" s="150"/>
      <c r="Y56" s="30" t="str">
        <f t="array" ref="Y56">IF(OR(X56="",V56=""),"",X56-V56)</f>
        <v/>
      </c>
      <c r="Z56" s="149" t="str">
        <f t="array" ref="Z56">IF(OR(Y56="",AB56=""),"",Y56*AB56)</f>
        <v/>
      </c>
      <c r="AA56" s="160" t="str">
        <f t="array" ref="AA56">IF(OR(R56=0,V56=0),"",R56/V56)</f>
        <v/>
      </c>
      <c r="AB56" s="30"/>
      <c r="AC56" s="30">
        <f t="array" ref="AC56">IF(OR(AB56="",AA56=""),0,AB56-AA56)</f>
        <v>0</v>
      </c>
      <c r="AD56" s="78">
        <f t="array" ref="AD56">IF(OR(AC56=0,V56=0),0,AC56*V56)</f>
        <v>0</v>
      </c>
    </row>
    <row r="57" spans="2:30" hidden="1" x14ac:dyDescent="0.3">
      <c r="B57" s="28" t="str">
        <f t="shared" si="0"/>
        <v>X</v>
      </c>
      <c r="C57" s="77"/>
      <c r="D57" s="29" t="str">
        <f t="array" ref="D57">IF(C57="","",VLOOKUP(C57,RH!$I$5:$K$13,2,FALSE))</f>
        <v/>
      </c>
      <c r="E57" s="29" t="str">
        <f t="array" ref="E57">IF(C57="","",VLOOKUP(C57,RH!$I$5:$K$13,3,FALSE))</f>
        <v/>
      </c>
      <c r="F57" s="29" t="str">
        <f t="array" ref="F57">IF(D57="","",D57&amp;" "&amp;E57)</f>
        <v/>
      </c>
      <c r="G57" s="29" t="str">
        <f t="array" ref="G57">IF(C57="","",VLOOKUP(C57,RH!$I$5:$Y$13,17,FALSE))</f>
        <v/>
      </c>
      <c r="H57" s="30" t="str">
        <f t="array" ref="H57">IF(C57="","",SUMIFS(Tableau1[Total],Tableau1[Matricule],'17-01'!C57,Tableau1[Date],'17-01'!$I$5))</f>
        <v/>
      </c>
      <c r="I57" s="29"/>
      <c r="J57" s="29"/>
      <c r="K57" s="29" t="str">
        <f t="array" ref="K57">IF(C57="","",SUMIFS(Tableau4[Montant],Tableau4[colonne5],'17-01'!C57,Tableau4[Colonne4],'17-01'!$I$5))</f>
        <v/>
      </c>
      <c r="L57" s="30">
        <f t="array" ref="L57">SUMIFS(Tableau3[Montant],Tableau3[Nom, prénom],'17-01'!F57,Tableau3[Date],'17-01'!$I$5)</f>
        <v>0</v>
      </c>
      <c r="M57" s="29"/>
      <c r="N57" s="29"/>
      <c r="O57" s="29"/>
      <c r="P57" s="29"/>
      <c r="Q57" s="163"/>
      <c r="R57" s="74">
        <f t="array" ref="R57">SUM(H57:Q57)</f>
        <v>0</v>
      </c>
      <c r="S57" s="150"/>
      <c r="T57" s="30">
        <f t="array" ref="T57">(S57-R57)</f>
        <v>0</v>
      </c>
      <c r="U57" s="154" t="str">
        <f t="array" ref="U57">IF(S57="","",T57/S57)</f>
        <v/>
      </c>
      <c r="V57" s="148" t="str">
        <f t="array" ref="V57">IF(C57="","",IF(W57="Forfaitaire",SUMIFS(RH!$U$5:$U$13,RH!$I$5:$I$13,'17-01'!C57,RH!$Z$5:$Z$13,'17-01'!$I$5),SUMIFS(RH!$S$5:$S$13,RH!$I$5:$I$13,'17-01'!C57,RH!$Z$5:$Z$13,'17-01'!$I$5)))</f>
        <v/>
      </c>
      <c r="W57" s="29" t="str">
        <f t="array" ref="W57">'Récap général'!W57</f>
        <v/>
      </c>
      <c r="X57" s="150"/>
      <c r="Y57" s="30" t="str">
        <f t="array" ref="Y57">IF(OR(X57="",V57=""),"",X57-V57)</f>
        <v/>
      </c>
      <c r="Z57" s="149" t="str">
        <f t="array" ref="Z57">IF(OR(Y57="",AB57=""),"",Y57*AB57)</f>
        <v/>
      </c>
      <c r="AA57" s="160" t="str">
        <f t="array" ref="AA57">IF(OR(R57=0,V57=0),"",R57/V57)</f>
        <v/>
      </c>
      <c r="AB57" s="30"/>
      <c r="AC57" s="30">
        <f t="array" ref="AC57">IF(OR(AB57="",AA57=""),0,AB57-AA57)</f>
        <v>0</v>
      </c>
      <c r="AD57" s="78">
        <f t="array" ref="AD57">IF(OR(AC57=0,V57=0),0,AC57*V57)</f>
        <v>0</v>
      </c>
    </row>
    <row r="58" spans="2:30" hidden="1" x14ac:dyDescent="0.3">
      <c r="B58" s="28" t="str">
        <f t="shared" si="0"/>
        <v>X</v>
      </c>
      <c r="C58" s="77"/>
      <c r="D58" s="29" t="str">
        <f t="array" ref="D58">IF(C58="","",VLOOKUP(C58,RH!$I$5:$K$13,2,FALSE))</f>
        <v/>
      </c>
      <c r="E58" s="29" t="str">
        <f t="array" ref="E58">IF(C58="","",VLOOKUP(C58,RH!$I$5:$K$13,3,FALSE))</f>
        <v/>
      </c>
      <c r="F58" s="29" t="str">
        <f t="array" ref="F58">IF(D58="","",D58&amp;" "&amp;E58)</f>
        <v/>
      </c>
      <c r="G58" s="29" t="str">
        <f t="array" ref="G58">IF(C58="","",VLOOKUP(C58,RH!$I$5:$Y$13,17,FALSE))</f>
        <v/>
      </c>
      <c r="H58" s="30" t="str">
        <f t="array" ref="H58">IF(C58="","",SUMIFS(Tableau1[Total],Tableau1[Matricule],'17-01'!C58,Tableau1[Date],'17-01'!$I$5))</f>
        <v/>
      </c>
      <c r="I58" s="29"/>
      <c r="J58" s="29"/>
      <c r="K58" s="29" t="str">
        <f t="array" ref="K58">IF(C58="","",SUMIFS(Tableau4[Montant],Tableau4[colonne5],'17-01'!C58,Tableau4[Colonne4],'17-01'!$I$5))</f>
        <v/>
      </c>
      <c r="L58" s="30">
        <f t="array" ref="L58">SUMIFS(Tableau3[Montant],Tableau3[Nom, prénom],'17-01'!F58,Tableau3[Date],'17-01'!$I$5)</f>
        <v>0</v>
      </c>
      <c r="M58" s="29"/>
      <c r="N58" s="29"/>
      <c r="O58" s="29"/>
      <c r="P58" s="29"/>
      <c r="Q58" s="163"/>
      <c r="R58" s="74">
        <f t="array" ref="R58">SUM(H58:Q58)</f>
        <v>0</v>
      </c>
      <c r="S58" s="150"/>
      <c r="T58" s="30">
        <f t="array" ref="T58">(S58-R58)</f>
        <v>0</v>
      </c>
      <c r="U58" s="154" t="str">
        <f t="array" ref="U58">IF(S58="","",T58/S58)</f>
        <v/>
      </c>
      <c r="V58" s="148" t="str">
        <f t="array" ref="V58">IF(C58="","",IF(W58="Forfaitaire",SUMIFS(RH!$U$5:$U$13,RH!$I$5:$I$13,'17-01'!C58,RH!$Z$5:$Z$13,'17-01'!$I$5),SUMIFS(RH!$S$5:$S$13,RH!$I$5:$I$13,'17-01'!C58,RH!$Z$5:$Z$13,'17-01'!$I$5)))</f>
        <v/>
      </c>
      <c r="W58" s="29" t="str">
        <f t="array" ref="W58">'Récap général'!W58</f>
        <v/>
      </c>
      <c r="X58" s="150"/>
      <c r="Y58" s="30" t="str">
        <f t="array" ref="Y58">IF(OR(X58="",V58=""),"",X58-V58)</f>
        <v/>
      </c>
      <c r="Z58" s="149" t="str">
        <f t="array" ref="Z58">IF(OR(Y58="",AB58=""),"",Y58*AB58)</f>
        <v/>
      </c>
      <c r="AA58" s="160" t="str">
        <f t="array" ref="AA58">IF(OR(R58=0,V58=0),"",R58/V58)</f>
        <v/>
      </c>
      <c r="AB58" s="30"/>
      <c r="AC58" s="30">
        <f t="array" ref="AC58">IF(OR(AB58="",AA58=""),0,AB58-AA58)</f>
        <v>0</v>
      </c>
      <c r="AD58" s="78">
        <f t="array" ref="AD58">IF(OR(AC58=0,V58=0),0,AC58*V58)</f>
        <v>0</v>
      </c>
    </row>
    <row r="59" spans="2:30" hidden="1" x14ac:dyDescent="0.3">
      <c r="B59" s="28" t="str">
        <f t="shared" si="0"/>
        <v>X</v>
      </c>
      <c r="C59" s="77"/>
      <c r="D59" s="29" t="str">
        <f t="array" ref="D59">IF(C59="","",VLOOKUP(C59,RH!$I$5:$K$13,2,FALSE))</f>
        <v/>
      </c>
      <c r="E59" s="29" t="str">
        <f t="array" ref="E59">IF(C59="","",VLOOKUP(C59,RH!$I$5:$K$13,3,FALSE))</f>
        <v/>
      </c>
      <c r="F59" s="29" t="str">
        <f t="array" ref="F59">IF(D59="","",D59&amp;" "&amp;E59)</f>
        <v/>
      </c>
      <c r="G59" s="29" t="str">
        <f t="array" ref="G59">IF(C59="","",VLOOKUP(C59,RH!$I$5:$Y$13,17,FALSE))</f>
        <v/>
      </c>
      <c r="H59" s="30" t="str">
        <f t="array" ref="H59">IF(C59="","",SUMIFS(Tableau1[Total],Tableau1[Matricule],'17-01'!C59,Tableau1[Date],'17-01'!$I$5))</f>
        <v/>
      </c>
      <c r="I59" s="29"/>
      <c r="J59" s="29"/>
      <c r="K59" s="29" t="str">
        <f t="array" ref="K59">IF(C59="","",SUMIFS(Tableau4[Montant],Tableau4[colonne5],'17-01'!C59,Tableau4[Colonne4],'17-01'!$I$5))</f>
        <v/>
      </c>
      <c r="L59" s="30">
        <f t="array" ref="L59">SUMIFS(Tableau3[Montant],Tableau3[Nom, prénom],'17-01'!F59,Tableau3[Date],'17-01'!$I$5)</f>
        <v>0</v>
      </c>
      <c r="M59" s="29"/>
      <c r="N59" s="29"/>
      <c r="O59" s="29"/>
      <c r="P59" s="29"/>
      <c r="Q59" s="163"/>
      <c r="R59" s="74">
        <f t="array" ref="R59">SUM(H59:Q59)</f>
        <v>0</v>
      </c>
      <c r="S59" s="150"/>
      <c r="T59" s="30">
        <f t="array" ref="T59">(S59-R59)</f>
        <v>0</v>
      </c>
      <c r="U59" s="154" t="str">
        <f t="array" ref="U59">IF(S59="","",T59/S59)</f>
        <v/>
      </c>
      <c r="V59" s="148" t="str">
        <f t="array" ref="V59">IF(C59="","",IF(W59="Forfaitaire",SUMIFS(RH!$U$5:$U$13,RH!$I$5:$I$13,'17-01'!C59,RH!$Z$5:$Z$13,'17-01'!$I$5),SUMIFS(RH!$S$5:$S$13,RH!$I$5:$I$13,'17-01'!C59,RH!$Z$5:$Z$13,'17-01'!$I$5)))</f>
        <v/>
      </c>
      <c r="W59" s="29" t="str">
        <f t="array" ref="W59">'Récap général'!W59</f>
        <v/>
      </c>
      <c r="X59" s="150"/>
      <c r="Y59" s="30" t="str">
        <f t="array" ref="Y59">IF(OR(X59="",V59=""),"",X59-V59)</f>
        <v/>
      </c>
      <c r="Z59" s="149" t="str">
        <f t="array" ref="Z59">IF(OR(Y59="",AB59=""),"",Y59*AB59)</f>
        <v/>
      </c>
      <c r="AA59" s="160" t="str">
        <f t="array" ref="AA59">IF(OR(R59=0,V59=0),"",R59/V59)</f>
        <v/>
      </c>
      <c r="AB59" s="30"/>
      <c r="AC59" s="30">
        <f t="array" ref="AC59">IF(OR(AB59="",AA59=""),0,AB59-AA59)</f>
        <v>0</v>
      </c>
      <c r="AD59" s="78">
        <f t="array" ref="AD59">IF(OR(AC59=0,V59=0),0,AC59*V59)</f>
        <v>0</v>
      </c>
    </row>
    <row r="60" spans="2:30" hidden="1" x14ac:dyDescent="0.3">
      <c r="B60" s="28" t="str">
        <f t="shared" si="0"/>
        <v>X</v>
      </c>
      <c r="C60" s="77"/>
      <c r="D60" s="29" t="str">
        <f t="array" ref="D60">IF(C60="","",VLOOKUP(C60,RH!$I$5:$K$13,2,FALSE))</f>
        <v/>
      </c>
      <c r="E60" s="29" t="str">
        <f t="array" ref="E60">IF(C60="","",VLOOKUP(C60,RH!$I$5:$K$13,3,FALSE))</f>
        <v/>
      </c>
      <c r="F60" s="29" t="str">
        <f t="array" ref="F60">IF(D60="","",D60&amp;" "&amp;E60)</f>
        <v/>
      </c>
      <c r="G60" s="29" t="str">
        <f t="array" ref="G60">IF(C60="","",VLOOKUP(C60,RH!$I$5:$Y$13,17,FALSE))</f>
        <v/>
      </c>
      <c r="H60" s="30" t="str">
        <f t="array" ref="H60">IF(C60="","",SUMIFS(Tableau1[Total],Tableau1[Matricule],'17-01'!C60,Tableau1[Date],'17-01'!$I$5))</f>
        <v/>
      </c>
      <c r="I60" s="29"/>
      <c r="J60" s="29"/>
      <c r="K60" s="29" t="str">
        <f t="array" ref="K60">IF(C60="","",SUMIFS(Tableau4[Montant],Tableau4[colonne5],'17-01'!C60,Tableau4[Colonne4],'17-01'!$I$5))</f>
        <v/>
      </c>
      <c r="L60" s="30">
        <f t="array" ref="L60">SUMIFS(Tableau3[Montant],Tableau3[Nom, prénom],'17-01'!F60,Tableau3[Date],'17-01'!$I$5)</f>
        <v>0</v>
      </c>
      <c r="M60" s="29"/>
      <c r="N60" s="29"/>
      <c r="O60" s="29"/>
      <c r="P60" s="29"/>
      <c r="Q60" s="163"/>
      <c r="R60" s="74">
        <f t="array" ref="R60">SUM(H60:Q60)</f>
        <v>0</v>
      </c>
      <c r="S60" s="150"/>
      <c r="T60" s="30">
        <f t="array" ref="T60">(S60-R60)</f>
        <v>0</v>
      </c>
      <c r="U60" s="154" t="str">
        <f t="array" ref="U60">IF(S60="","",T60/S60)</f>
        <v/>
      </c>
      <c r="V60" s="148" t="str">
        <f t="array" ref="V60">IF(C60="","",IF(W60="Forfaitaire",SUMIFS(RH!$U$5:$U$13,RH!$I$5:$I$13,'17-01'!C60,RH!$Z$5:$Z$13,'17-01'!$I$5),SUMIFS(RH!$S$5:$S$13,RH!$I$5:$I$13,'17-01'!C60,RH!$Z$5:$Z$13,'17-01'!$I$5)))</f>
        <v/>
      </c>
      <c r="W60" s="29" t="str">
        <f t="array" ref="W60">'Récap général'!W60</f>
        <v/>
      </c>
      <c r="X60" s="150"/>
      <c r="Y60" s="30" t="str">
        <f t="array" ref="Y60">IF(OR(X60="",V60=""),"",X60-V60)</f>
        <v/>
      </c>
      <c r="Z60" s="149" t="str">
        <f t="array" ref="Z60">IF(OR(Y60="",AB60=""),"",Y60*AB60)</f>
        <v/>
      </c>
      <c r="AA60" s="160" t="str">
        <f t="array" ref="AA60">IF(OR(R60=0,V60=0),"",R60/V60)</f>
        <v/>
      </c>
      <c r="AB60" s="30"/>
      <c r="AC60" s="30">
        <f t="array" ref="AC60">IF(OR(AB60="",AA60=""),0,AB60-AA60)</f>
        <v>0</v>
      </c>
      <c r="AD60" s="78">
        <f t="array" ref="AD60">IF(OR(AC60=0,V60=0),0,AC60*V60)</f>
        <v>0</v>
      </c>
    </row>
    <row r="61" spans="2:30" hidden="1" x14ac:dyDescent="0.3">
      <c r="B61" s="28" t="str">
        <f t="shared" si="0"/>
        <v>X</v>
      </c>
      <c r="C61" s="77"/>
      <c r="D61" s="29" t="str">
        <f t="array" ref="D61">IF(C61="","",VLOOKUP(C61,RH!$I$5:$K$13,2,FALSE))</f>
        <v/>
      </c>
      <c r="E61" s="29" t="str">
        <f t="array" ref="E61">IF(C61="","",VLOOKUP(C61,RH!$I$5:$K$13,3,FALSE))</f>
        <v/>
      </c>
      <c r="F61" s="29" t="str">
        <f t="array" ref="F61">IF(D61="","",D61&amp;" "&amp;E61)</f>
        <v/>
      </c>
      <c r="G61" s="29" t="str">
        <f t="array" ref="G61">IF(C61="","",VLOOKUP(C61,RH!$I$5:$Y$13,17,FALSE))</f>
        <v/>
      </c>
      <c r="H61" s="30" t="str">
        <f t="array" ref="H61">IF(C61="","",SUMIFS(Tableau1[Total],Tableau1[Matricule],'17-01'!C61,Tableau1[Date],'17-01'!$I$5))</f>
        <v/>
      </c>
      <c r="I61" s="29"/>
      <c r="J61" s="29"/>
      <c r="K61" s="29" t="str">
        <f t="array" ref="K61">IF(C61="","",SUMIFS(Tableau4[Montant],Tableau4[colonne5],'17-01'!C61,Tableau4[Colonne4],'17-01'!$I$5))</f>
        <v/>
      </c>
      <c r="L61" s="30">
        <f t="array" ref="L61">SUMIFS(Tableau3[Montant],Tableau3[Nom, prénom],'17-01'!F61,Tableau3[Date],'17-01'!$I$5)</f>
        <v>0</v>
      </c>
      <c r="M61" s="29"/>
      <c r="N61" s="29"/>
      <c r="O61" s="29"/>
      <c r="P61" s="29"/>
      <c r="Q61" s="163"/>
      <c r="R61" s="74">
        <f t="array" ref="R61">SUM(H61:Q61)</f>
        <v>0</v>
      </c>
      <c r="S61" s="150"/>
      <c r="T61" s="30">
        <f t="array" ref="T61">(S61-R61)</f>
        <v>0</v>
      </c>
      <c r="U61" s="154" t="str">
        <f t="array" ref="U61">IF(S61="","",T61/S61)</f>
        <v/>
      </c>
      <c r="V61" s="148" t="str">
        <f t="array" ref="V61">IF(C61="","",IF(W61="Forfaitaire",SUMIFS(RH!$U$5:$U$13,RH!$I$5:$I$13,'17-01'!C61,RH!$Z$5:$Z$13,'17-01'!$I$5),SUMIFS(RH!$S$5:$S$13,RH!$I$5:$I$13,'17-01'!C61,RH!$Z$5:$Z$13,'17-01'!$I$5)))</f>
        <v/>
      </c>
      <c r="W61" s="29" t="str">
        <f t="array" ref="W61">'Récap général'!W61</f>
        <v/>
      </c>
      <c r="X61" s="150"/>
      <c r="Y61" s="30" t="str">
        <f t="array" ref="Y61">IF(OR(X61="",V61=""),"",X61-V61)</f>
        <v/>
      </c>
      <c r="Z61" s="149" t="str">
        <f t="array" ref="Z61">IF(OR(Y61="",AB61=""),"",Y61*AB61)</f>
        <v/>
      </c>
      <c r="AA61" s="160" t="str">
        <f t="array" ref="AA61">IF(OR(R61=0,V61=0),"",R61/V61)</f>
        <v/>
      </c>
      <c r="AB61" s="30"/>
      <c r="AC61" s="30">
        <f t="array" ref="AC61">IF(OR(AB61="",AA61=""),0,AB61-AA61)</f>
        <v>0</v>
      </c>
      <c r="AD61" s="78">
        <f t="array" ref="AD61">IF(OR(AC61=0,V61=0),0,AC61*V61)</f>
        <v>0</v>
      </c>
    </row>
    <row r="62" spans="2:30" hidden="1" x14ac:dyDescent="0.3">
      <c r="B62" s="28" t="str">
        <f t="shared" si="0"/>
        <v>X</v>
      </c>
      <c r="C62" s="77"/>
      <c r="D62" s="29" t="str">
        <f t="array" ref="D62">IF(C62="","",VLOOKUP(C62,RH!$I$5:$K$13,2,FALSE))</f>
        <v/>
      </c>
      <c r="E62" s="29" t="str">
        <f t="array" ref="E62">IF(C62="","",VLOOKUP(C62,RH!$I$5:$K$13,3,FALSE))</f>
        <v/>
      </c>
      <c r="F62" s="29" t="str">
        <f t="array" ref="F62">IF(D62="","",D62&amp;" "&amp;E62)</f>
        <v/>
      </c>
      <c r="G62" s="29" t="str">
        <f t="array" ref="G62">IF(C62="","",VLOOKUP(C62,RH!$I$5:$Y$13,17,FALSE))</f>
        <v/>
      </c>
      <c r="H62" s="30" t="str">
        <f t="array" ref="H62">IF(C62="","",SUMIFS(Tableau1[Total],Tableau1[Matricule],'17-01'!C62,Tableau1[Date],'17-01'!$I$5))</f>
        <v/>
      </c>
      <c r="I62" s="29"/>
      <c r="J62" s="29"/>
      <c r="K62" s="29" t="str">
        <f t="array" ref="K62">IF(C62="","",SUMIFS(Tableau4[Montant],Tableau4[colonne5],'17-01'!C62,Tableau4[Colonne4],'17-01'!$I$5))</f>
        <v/>
      </c>
      <c r="L62" s="30">
        <f t="array" ref="L62">SUMIFS(Tableau3[Montant],Tableau3[Nom, prénom],'17-01'!F62,Tableau3[Date],'17-01'!$I$5)</f>
        <v>0</v>
      </c>
      <c r="M62" s="29"/>
      <c r="N62" s="29"/>
      <c r="O62" s="29"/>
      <c r="P62" s="29"/>
      <c r="Q62" s="163"/>
      <c r="R62" s="74">
        <f t="array" ref="R62">SUM(H62:Q62)</f>
        <v>0</v>
      </c>
      <c r="S62" s="150"/>
      <c r="T62" s="30">
        <f t="array" ref="T62">(S62-R62)</f>
        <v>0</v>
      </c>
      <c r="U62" s="154" t="str">
        <f t="array" ref="U62">IF(S62="","",T62/S62)</f>
        <v/>
      </c>
      <c r="V62" s="148" t="str">
        <f t="array" ref="V62">IF(C62="","",IF(W62="Forfaitaire",SUMIFS(RH!$U$5:$U$13,RH!$I$5:$I$13,'17-01'!C62,RH!$Z$5:$Z$13,'17-01'!$I$5),SUMIFS(RH!$S$5:$S$13,RH!$I$5:$I$13,'17-01'!C62,RH!$Z$5:$Z$13,'17-01'!$I$5)))</f>
        <v/>
      </c>
      <c r="W62" s="29" t="str">
        <f t="array" ref="W62">'Récap général'!W62</f>
        <v/>
      </c>
      <c r="X62" s="150"/>
      <c r="Y62" s="30" t="str">
        <f t="array" ref="Y62">IF(OR(X62="",V62=""),"",X62-V62)</f>
        <v/>
      </c>
      <c r="Z62" s="149" t="str">
        <f t="array" ref="Z62">IF(OR(Y62="",AB62=""),"",Y62*AB62)</f>
        <v/>
      </c>
      <c r="AA62" s="160" t="str">
        <f t="array" ref="AA62">IF(OR(R62=0,V62=0),"",R62/V62)</f>
        <v/>
      </c>
      <c r="AB62" s="30"/>
      <c r="AC62" s="30">
        <f t="array" ref="AC62">IF(OR(AB62="",AA62=""),0,AB62-AA62)</f>
        <v>0</v>
      </c>
      <c r="AD62" s="78">
        <f t="array" ref="AD62">IF(OR(AC62=0,V62=0),0,AC62*V62)</f>
        <v>0</v>
      </c>
    </row>
    <row r="63" spans="2:30" hidden="1" x14ac:dyDescent="0.3">
      <c r="B63" s="28" t="str">
        <f t="shared" si="0"/>
        <v>X</v>
      </c>
      <c r="C63" s="77"/>
      <c r="D63" s="29" t="str">
        <f t="array" ref="D63">IF(C63="","",VLOOKUP(C63,RH!$I$5:$K$13,2,FALSE))</f>
        <v/>
      </c>
      <c r="E63" s="29" t="str">
        <f t="array" ref="E63">IF(C63="","",VLOOKUP(C63,RH!$I$5:$K$13,3,FALSE))</f>
        <v/>
      </c>
      <c r="F63" s="29" t="str">
        <f t="array" ref="F63">IF(D63="","",D63&amp;" "&amp;E63)</f>
        <v/>
      </c>
      <c r="G63" s="29" t="str">
        <f t="array" ref="G63">IF(C63="","",VLOOKUP(C63,RH!$I$5:$Y$13,17,FALSE))</f>
        <v/>
      </c>
      <c r="H63" s="30" t="str">
        <f t="array" ref="H63">IF(C63="","",SUMIFS(Tableau1[Total],Tableau1[Matricule],'17-01'!C63,Tableau1[Date],'17-01'!$I$5))</f>
        <v/>
      </c>
      <c r="I63" s="29"/>
      <c r="J63" s="29"/>
      <c r="K63" s="29" t="str">
        <f t="array" ref="K63">IF(C63="","",SUMIFS(Tableau4[Montant],Tableau4[colonne5],'17-01'!C63,Tableau4[Colonne4],'17-01'!$I$5))</f>
        <v/>
      </c>
      <c r="L63" s="30">
        <f t="array" ref="L63">SUMIFS(Tableau3[Montant],Tableau3[Nom, prénom],'17-01'!F63,Tableau3[Date],'17-01'!$I$5)</f>
        <v>0</v>
      </c>
      <c r="M63" s="29"/>
      <c r="N63" s="29"/>
      <c r="O63" s="29"/>
      <c r="P63" s="29"/>
      <c r="Q63" s="163"/>
      <c r="R63" s="74">
        <f t="array" ref="R63">SUM(H63:Q63)</f>
        <v>0</v>
      </c>
      <c r="S63" s="150"/>
      <c r="T63" s="30">
        <f t="array" ref="T63">(S63-R63)</f>
        <v>0</v>
      </c>
      <c r="U63" s="154" t="str">
        <f t="array" ref="U63">IF(S63="","",T63/S63)</f>
        <v/>
      </c>
      <c r="V63" s="148" t="str">
        <f t="array" ref="V63">IF(C63="","",IF(W63="Forfaitaire",SUMIFS(RH!$U$5:$U$13,RH!$I$5:$I$13,'17-01'!C63,RH!$Z$5:$Z$13,'17-01'!$I$5),SUMIFS(RH!$S$5:$S$13,RH!$I$5:$I$13,'17-01'!C63,RH!$Z$5:$Z$13,'17-01'!$I$5)))</f>
        <v/>
      </c>
      <c r="W63" s="29" t="str">
        <f t="array" ref="W63">'Récap général'!W63</f>
        <v/>
      </c>
      <c r="X63" s="150"/>
      <c r="Y63" s="30" t="str">
        <f t="array" ref="Y63">IF(OR(X63="",V63=""),"",X63-V63)</f>
        <v/>
      </c>
      <c r="Z63" s="149" t="str">
        <f t="array" ref="Z63">IF(OR(Y63="",AB63=""),"",Y63*AB63)</f>
        <v/>
      </c>
      <c r="AA63" s="160" t="str">
        <f t="array" ref="AA63">IF(OR(R63=0,V63=0),"",R63/V63)</f>
        <v/>
      </c>
      <c r="AB63" s="30"/>
      <c r="AC63" s="30">
        <f t="array" ref="AC63">IF(OR(AB63="",AA63=""),0,AB63-AA63)</f>
        <v>0</v>
      </c>
      <c r="AD63" s="78">
        <f t="array" ref="AD63">IF(OR(AC63=0,V63=0),0,AC63*V63)</f>
        <v>0</v>
      </c>
    </row>
    <row r="64" spans="2:30" hidden="1" x14ac:dyDescent="0.3">
      <c r="B64" s="28" t="str">
        <f t="shared" si="0"/>
        <v>X</v>
      </c>
      <c r="C64" s="77"/>
      <c r="D64" s="29" t="str">
        <f t="array" ref="D64">IF(C64="","",VLOOKUP(C64,RH!$I$5:$K$13,2,FALSE))</f>
        <v/>
      </c>
      <c r="E64" s="29" t="str">
        <f t="array" ref="E64">IF(C64="","",VLOOKUP(C64,RH!$I$5:$K$13,3,FALSE))</f>
        <v/>
      </c>
      <c r="F64" s="29" t="str">
        <f t="array" ref="F64">IF(D64="","",D64&amp;" "&amp;E64)</f>
        <v/>
      </c>
      <c r="G64" s="29" t="str">
        <f t="array" ref="G64">IF(C64="","",VLOOKUP(C64,RH!$I$5:$Y$13,17,FALSE))</f>
        <v/>
      </c>
      <c r="H64" s="30" t="str">
        <f t="array" ref="H64">IF(C64="","",SUMIFS(Tableau1[Total],Tableau1[Matricule],'17-01'!C64,Tableau1[Date],'17-01'!$I$5))</f>
        <v/>
      </c>
      <c r="I64" s="29"/>
      <c r="J64" s="29"/>
      <c r="K64" s="29" t="str">
        <f t="array" ref="K64">IF(C64="","",SUMIFS(Tableau4[Montant],Tableau4[colonne5],'17-01'!C64,Tableau4[Colonne4],'17-01'!$I$5))</f>
        <v/>
      </c>
      <c r="L64" s="30">
        <f t="array" ref="L64">SUMIFS(Tableau3[Montant],Tableau3[Nom, prénom],'17-01'!F64,Tableau3[Date],'17-01'!$I$5)</f>
        <v>0</v>
      </c>
      <c r="M64" s="29"/>
      <c r="N64" s="29"/>
      <c r="O64" s="29"/>
      <c r="P64" s="29"/>
      <c r="Q64" s="163"/>
      <c r="R64" s="74">
        <f t="array" ref="R64">SUM(H64:Q64)</f>
        <v>0</v>
      </c>
      <c r="S64" s="150"/>
      <c r="T64" s="30">
        <f t="array" ref="T64">(S64-R64)</f>
        <v>0</v>
      </c>
      <c r="U64" s="154" t="str">
        <f t="array" ref="U64">IF(S64="","",T64/S64)</f>
        <v/>
      </c>
      <c r="V64" s="148" t="str">
        <f t="array" ref="V64">IF(C64="","",IF(W64="Forfaitaire",SUMIFS(RH!$U$5:$U$13,RH!$I$5:$I$13,'17-01'!C64,RH!$Z$5:$Z$13,'17-01'!$I$5),SUMIFS(RH!$S$5:$S$13,RH!$I$5:$I$13,'17-01'!C64,RH!$Z$5:$Z$13,'17-01'!$I$5)))</f>
        <v/>
      </c>
      <c r="W64" s="29" t="str">
        <f t="array" ref="W64">'Récap général'!W64</f>
        <v/>
      </c>
      <c r="X64" s="150"/>
      <c r="Y64" s="30" t="str">
        <f t="array" ref="Y64">IF(OR(X64="",V64=""),"",X64-V64)</f>
        <v/>
      </c>
      <c r="Z64" s="149" t="str">
        <f t="array" ref="Z64">IF(OR(Y64="",AB64=""),"",Y64*AB64)</f>
        <v/>
      </c>
      <c r="AA64" s="160" t="str">
        <f t="array" ref="AA64">IF(OR(R64=0,V64=0),"",R64/V64)</f>
        <v/>
      </c>
      <c r="AB64" s="30"/>
      <c r="AC64" s="30">
        <f t="array" ref="AC64">IF(OR(AB64="",AA64=""),0,AB64-AA64)</f>
        <v>0</v>
      </c>
      <c r="AD64" s="78">
        <f t="array" ref="AD64">IF(OR(AC64=0,V64=0),0,AC64*V64)</f>
        <v>0</v>
      </c>
    </row>
    <row r="65" spans="2:30" hidden="1" x14ac:dyDescent="0.3">
      <c r="B65" s="28" t="str">
        <f t="shared" si="0"/>
        <v>X</v>
      </c>
      <c r="C65" s="77"/>
      <c r="D65" s="29" t="str">
        <f t="array" ref="D65">IF(C65="","",VLOOKUP(C65,RH!$I$5:$K$13,2,FALSE))</f>
        <v/>
      </c>
      <c r="E65" s="29" t="str">
        <f t="array" ref="E65">IF(C65="","",VLOOKUP(C65,RH!$I$5:$K$13,3,FALSE))</f>
        <v/>
      </c>
      <c r="F65" s="29" t="str">
        <f t="array" ref="F65">IF(D65="","",D65&amp;" "&amp;E65)</f>
        <v/>
      </c>
      <c r="G65" s="29" t="str">
        <f t="array" ref="G65">IF(C65="","",VLOOKUP(C65,RH!$I$5:$Y$13,17,FALSE))</f>
        <v/>
      </c>
      <c r="H65" s="30" t="str">
        <f t="array" ref="H65">IF(C65="","",SUMIFS(Tableau1[Total],Tableau1[Matricule],'17-01'!C65,Tableau1[Date],'17-01'!$I$5))</f>
        <v/>
      </c>
      <c r="I65" s="29"/>
      <c r="J65" s="29"/>
      <c r="K65" s="29" t="str">
        <f t="array" ref="K65">IF(C65="","",SUMIFS(Tableau4[Montant],Tableau4[colonne5],'17-01'!C65,Tableau4[Colonne4],'17-01'!$I$5))</f>
        <v/>
      </c>
      <c r="L65" s="30">
        <f t="array" ref="L65">SUMIFS(Tableau3[Montant],Tableau3[Nom, prénom],'17-01'!F65,Tableau3[Date],'17-01'!$I$5)</f>
        <v>0</v>
      </c>
      <c r="M65" s="29"/>
      <c r="N65" s="29"/>
      <c r="O65" s="29"/>
      <c r="P65" s="29"/>
      <c r="Q65" s="163"/>
      <c r="R65" s="74">
        <f t="array" ref="R65">SUM(H65:Q65)</f>
        <v>0</v>
      </c>
      <c r="S65" s="150"/>
      <c r="T65" s="30">
        <f t="array" ref="T65">(S65-R65)</f>
        <v>0</v>
      </c>
      <c r="U65" s="154" t="str">
        <f t="array" ref="U65">IF(S65="","",T65/S65)</f>
        <v/>
      </c>
      <c r="V65" s="148" t="str">
        <f t="array" ref="V65">IF(C65="","",IF(W65="Forfaitaire",SUMIFS(RH!$U$5:$U$13,RH!$I$5:$I$13,'17-01'!C65,RH!$Z$5:$Z$13,'17-01'!$I$5),SUMIFS(RH!$S$5:$S$13,RH!$I$5:$I$13,'17-01'!C65,RH!$Z$5:$Z$13,'17-01'!$I$5)))</f>
        <v/>
      </c>
      <c r="W65" s="29" t="str">
        <f t="array" ref="W65">'Récap général'!W65</f>
        <v/>
      </c>
      <c r="X65" s="150"/>
      <c r="Y65" s="30" t="str">
        <f t="array" ref="Y65">IF(OR(X65="",V65=""),"",X65-V65)</f>
        <v/>
      </c>
      <c r="Z65" s="149" t="str">
        <f t="array" ref="Z65">IF(OR(Y65="",AB65=""),"",Y65*AB65)</f>
        <v/>
      </c>
      <c r="AA65" s="160" t="str">
        <f t="array" ref="AA65">IF(OR(R65=0,V65=0),"",R65/V65)</f>
        <v/>
      </c>
      <c r="AB65" s="30"/>
      <c r="AC65" s="30">
        <f t="array" ref="AC65">IF(OR(AB65="",AA65=""),0,AB65-AA65)</f>
        <v>0</v>
      </c>
      <c r="AD65" s="78">
        <f t="array" ref="AD65">IF(OR(AC65=0,V65=0),0,AC65*V65)</f>
        <v>0</v>
      </c>
    </row>
    <row r="66" spans="2:30" hidden="1" x14ac:dyDescent="0.3">
      <c r="B66" s="28" t="str">
        <f t="shared" si="0"/>
        <v>X</v>
      </c>
      <c r="C66" s="77"/>
      <c r="D66" s="29" t="str">
        <f t="array" ref="D66">IF(C66="","",VLOOKUP(C66,RH!$I$5:$K$13,2,FALSE))</f>
        <v/>
      </c>
      <c r="E66" s="29" t="str">
        <f t="array" ref="E66">IF(C66="","",VLOOKUP(C66,RH!$I$5:$K$13,3,FALSE))</f>
        <v/>
      </c>
      <c r="F66" s="29" t="str">
        <f t="array" ref="F66">IF(D66="","",D66&amp;" "&amp;E66)</f>
        <v/>
      </c>
      <c r="G66" s="29" t="str">
        <f t="array" ref="G66">IF(C66="","",VLOOKUP(C66,RH!$I$5:$Y$13,17,FALSE))</f>
        <v/>
      </c>
      <c r="H66" s="30" t="str">
        <f t="array" ref="H66">IF(C66="","",SUMIFS(Tableau1[Total],Tableau1[Matricule],'17-01'!C66,Tableau1[Date],'17-01'!$I$5))</f>
        <v/>
      </c>
      <c r="I66" s="29"/>
      <c r="J66" s="29"/>
      <c r="K66" s="29" t="str">
        <f t="array" ref="K66">IF(C66="","",SUMIFS(Tableau4[Montant],Tableau4[colonne5],'17-01'!C66,Tableau4[Colonne4],'17-01'!$I$5))</f>
        <v/>
      </c>
      <c r="L66" s="30">
        <f t="array" ref="L66">SUMIFS(Tableau3[Montant],Tableau3[Nom, prénom],'17-01'!F66,Tableau3[Date],'17-01'!$I$5)</f>
        <v>0</v>
      </c>
      <c r="M66" s="29"/>
      <c r="N66" s="29"/>
      <c r="O66" s="29"/>
      <c r="P66" s="29"/>
      <c r="Q66" s="163"/>
      <c r="R66" s="74">
        <f t="array" ref="R66">SUM(H66:Q66)</f>
        <v>0</v>
      </c>
      <c r="S66" s="150"/>
      <c r="T66" s="30">
        <f t="array" ref="T66">(S66-R66)</f>
        <v>0</v>
      </c>
      <c r="U66" s="154" t="str">
        <f t="array" ref="U66">IF(S66="","",T66/S66)</f>
        <v/>
      </c>
      <c r="V66" s="148" t="str">
        <f t="array" ref="V66">IF(C66="","",IF(W66="Forfaitaire",SUMIFS(RH!$U$5:$U$13,RH!$I$5:$I$13,'17-01'!C66,RH!$Z$5:$Z$13,'17-01'!$I$5),SUMIFS(RH!$S$5:$S$13,RH!$I$5:$I$13,'17-01'!C66,RH!$Z$5:$Z$13,'17-01'!$I$5)))</f>
        <v/>
      </c>
      <c r="W66" s="29" t="str">
        <f t="array" ref="W66">'Récap général'!W66</f>
        <v/>
      </c>
      <c r="X66" s="150"/>
      <c r="Y66" s="30" t="str">
        <f t="array" ref="Y66">IF(OR(X66="",V66=""),"",X66-V66)</f>
        <v/>
      </c>
      <c r="Z66" s="149" t="str">
        <f t="array" ref="Z66">IF(OR(Y66="",AB66=""),"",Y66*AB66)</f>
        <v/>
      </c>
      <c r="AA66" s="160" t="str">
        <f t="array" ref="AA66">IF(OR(R66=0,V66=0),"",R66/V66)</f>
        <v/>
      </c>
      <c r="AB66" s="30"/>
      <c r="AC66" s="30">
        <f t="array" ref="AC66">IF(OR(AB66="",AA66=""),0,AB66-AA66)</f>
        <v>0</v>
      </c>
      <c r="AD66" s="78">
        <f t="array" ref="AD66">IF(OR(AC66=0,V66=0),0,AC66*V66)</f>
        <v>0</v>
      </c>
    </row>
    <row r="67" spans="2:30" hidden="1" x14ac:dyDescent="0.3">
      <c r="B67" s="28" t="str">
        <f t="shared" si="0"/>
        <v>X</v>
      </c>
      <c r="C67" s="77"/>
      <c r="D67" s="29" t="str">
        <f t="array" ref="D67">IF(C67="","",VLOOKUP(C67,RH!$I$5:$K$13,2,FALSE))</f>
        <v/>
      </c>
      <c r="E67" s="29" t="str">
        <f t="array" ref="E67">IF(C67="","",VLOOKUP(C67,RH!$I$5:$K$13,3,FALSE))</f>
        <v/>
      </c>
      <c r="F67" s="29" t="str">
        <f t="array" ref="F67">IF(D67="","",D67&amp;" "&amp;E67)</f>
        <v/>
      </c>
      <c r="G67" s="29" t="str">
        <f t="array" ref="G67">IF(C67="","",VLOOKUP(C67,RH!$I$5:$Y$13,17,FALSE))</f>
        <v/>
      </c>
      <c r="H67" s="30" t="str">
        <f t="array" ref="H67">IF(C67="","",SUMIFS(Tableau1[Total],Tableau1[Matricule],'17-01'!C67,Tableau1[Date],'17-01'!$I$5))</f>
        <v/>
      </c>
      <c r="I67" s="29"/>
      <c r="J67" s="29"/>
      <c r="K67" s="29" t="str">
        <f t="array" ref="K67">IF(C67="","",SUMIFS(Tableau4[Montant],Tableau4[colonne5],'17-01'!C67,Tableau4[Colonne4],'17-01'!$I$5))</f>
        <v/>
      </c>
      <c r="L67" s="30">
        <f t="array" ref="L67">SUMIFS(Tableau3[Montant],Tableau3[Nom, prénom],'17-01'!F67,Tableau3[Date],'17-01'!$I$5)</f>
        <v>0</v>
      </c>
      <c r="M67" s="29"/>
      <c r="N67" s="29"/>
      <c r="O67" s="29"/>
      <c r="P67" s="29"/>
      <c r="Q67" s="163"/>
      <c r="R67" s="74">
        <f t="array" ref="R67">SUM(H67:Q67)</f>
        <v>0</v>
      </c>
      <c r="S67" s="150"/>
      <c r="T67" s="30">
        <f t="array" ref="T67">(S67-R67)</f>
        <v>0</v>
      </c>
      <c r="U67" s="154" t="str">
        <f t="array" ref="U67">IF(S67="","",T67/S67)</f>
        <v/>
      </c>
      <c r="V67" s="148" t="str">
        <f t="array" ref="V67">IF(C67="","",IF(W67="Forfaitaire",SUMIFS(RH!$U$5:$U$13,RH!$I$5:$I$13,'17-01'!C67,RH!$Z$5:$Z$13,'17-01'!$I$5),SUMIFS(RH!$S$5:$S$13,RH!$I$5:$I$13,'17-01'!C67,RH!$Z$5:$Z$13,'17-01'!$I$5)))</f>
        <v/>
      </c>
      <c r="W67" s="29" t="str">
        <f t="array" ref="W67">'Récap général'!W67</f>
        <v/>
      </c>
      <c r="X67" s="150"/>
      <c r="Y67" s="30" t="str">
        <f t="array" ref="Y67">IF(OR(X67="",V67=""),"",X67-V67)</f>
        <v/>
      </c>
      <c r="Z67" s="149" t="str">
        <f t="array" ref="Z67">IF(OR(Y67="",AB67=""),"",Y67*AB67)</f>
        <v/>
      </c>
      <c r="AA67" s="160" t="str">
        <f t="array" ref="AA67">IF(OR(R67=0,V67=0),"",R67/V67)</f>
        <v/>
      </c>
      <c r="AB67" s="30"/>
      <c r="AC67" s="30">
        <f t="array" ref="AC67">IF(OR(AB67="",AA67=""),0,AB67-AA67)</f>
        <v>0</v>
      </c>
      <c r="AD67" s="78">
        <f t="array" ref="AD67">IF(OR(AC67=0,V67=0),0,AC67*V67)</f>
        <v>0</v>
      </c>
    </row>
    <row r="68" spans="2:30" hidden="1" x14ac:dyDescent="0.3">
      <c r="B68" s="28" t="str">
        <f t="shared" si="0"/>
        <v>X</v>
      </c>
      <c r="C68" s="77"/>
      <c r="D68" s="29" t="str">
        <f t="array" ref="D68">IF(C68="","",VLOOKUP(C68,RH!$I$5:$K$13,2,FALSE))</f>
        <v/>
      </c>
      <c r="E68" s="29" t="str">
        <f t="array" ref="E68">IF(C68="","",VLOOKUP(C68,RH!$I$5:$K$13,3,FALSE))</f>
        <v/>
      </c>
      <c r="F68" s="29" t="str">
        <f t="array" ref="F68">IF(D68="","",D68&amp;" "&amp;E68)</f>
        <v/>
      </c>
      <c r="G68" s="29" t="str">
        <f t="array" ref="G68">IF(C68="","",VLOOKUP(C68,RH!$I$5:$Y$13,17,FALSE))</f>
        <v/>
      </c>
      <c r="H68" s="30" t="str">
        <f t="array" ref="H68">IF(C68="","",SUMIFS(Tableau1[Total],Tableau1[Matricule],'17-01'!C68,Tableau1[Date],'17-01'!$I$5))</f>
        <v/>
      </c>
      <c r="I68" s="29"/>
      <c r="J68" s="29"/>
      <c r="K68" s="29" t="str">
        <f t="array" ref="K68">IF(C68="","",SUMIFS(Tableau4[Montant],Tableau4[colonne5],'17-01'!C68,Tableau4[Colonne4],'17-01'!$I$5))</f>
        <v/>
      </c>
      <c r="L68" s="30">
        <f t="array" ref="L68">SUMIFS(Tableau3[Montant],Tableau3[Nom, prénom],'17-01'!F68,Tableau3[Date],'17-01'!$I$5)</f>
        <v>0</v>
      </c>
      <c r="M68" s="29"/>
      <c r="N68" s="29"/>
      <c r="O68" s="29"/>
      <c r="P68" s="29"/>
      <c r="Q68" s="163"/>
      <c r="R68" s="74">
        <f t="array" ref="R68">SUM(H68:Q68)</f>
        <v>0</v>
      </c>
      <c r="S68" s="150"/>
      <c r="T68" s="30">
        <f t="array" ref="T68">(S68-R68)</f>
        <v>0</v>
      </c>
      <c r="U68" s="154" t="str">
        <f t="array" ref="U68">IF(S68="","",T68/S68)</f>
        <v/>
      </c>
      <c r="V68" s="148" t="str">
        <f t="array" ref="V68">IF(C68="","",IF(W68="Forfaitaire",SUMIFS(RH!$U$5:$U$13,RH!$I$5:$I$13,'17-01'!C68,RH!$Z$5:$Z$13,'17-01'!$I$5),SUMIFS(RH!$S$5:$S$13,RH!$I$5:$I$13,'17-01'!C68,RH!$Z$5:$Z$13,'17-01'!$I$5)))</f>
        <v/>
      </c>
      <c r="W68" s="29" t="str">
        <f t="array" ref="W68">'Récap général'!W68</f>
        <v/>
      </c>
      <c r="X68" s="150"/>
      <c r="Y68" s="30" t="str">
        <f t="array" ref="Y68">IF(OR(X68="",V68=""),"",X68-V68)</f>
        <v/>
      </c>
      <c r="Z68" s="149" t="str">
        <f t="array" ref="Z68">IF(OR(Y68="",AB68=""),"",Y68*AB68)</f>
        <v/>
      </c>
      <c r="AA68" s="160" t="str">
        <f t="array" ref="AA68">IF(OR(R68=0,V68=0),"",R68/V68)</f>
        <v/>
      </c>
      <c r="AB68" s="30"/>
      <c r="AC68" s="30">
        <f t="array" ref="AC68">IF(OR(AB68="",AA68=""),0,AB68-AA68)</f>
        <v>0</v>
      </c>
      <c r="AD68" s="78">
        <f t="array" ref="AD68">IF(OR(AC68=0,V68=0),0,AC68*V68)</f>
        <v>0</v>
      </c>
    </row>
    <row r="69" spans="2:30" hidden="1" x14ac:dyDescent="0.3">
      <c r="B69" s="28" t="str">
        <f t="shared" si="0"/>
        <v>X</v>
      </c>
      <c r="C69" s="77"/>
      <c r="D69" s="29" t="str">
        <f t="array" ref="D69">IF(C69="","",VLOOKUP(C69,RH!$I$5:$K$13,2,FALSE))</f>
        <v/>
      </c>
      <c r="E69" s="29" t="str">
        <f t="array" ref="E69">IF(C69="","",VLOOKUP(C69,RH!$I$5:$K$13,3,FALSE))</f>
        <v/>
      </c>
      <c r="F69" s="29" t="str">
        <f t="array" ref="F69">IF(D69="","",D69&amp;" "&amp;E69)</f>
        <v/>
      </c>
      <c r="G69" s="29" t="str">
        <f t="array" ref="G69">IF(C69="","",VLOOKUP(C69,RH!$I$5:$Y$13,17,FALSE))</f>
        <v/>
      </c>
      <c r="H69" s="30" t="str">
        <f t="array" ref="H69">IF(C69="","",SUMIFS(Tableau1[Total],Tableau1[Matricule],'17-01'!C69,Tableau1[Date],'17-01'!$I$5))</f>
        <v/>
      </c>
      <c r="I69" s="29"/>
      <c r="J69" s="29"/>
      <c r="K69" s="29" t="str">
        <f t="array" ref="K69">IF(C69="","",SUMIFS(Tableau4[Montant],Tableau4[colonne5],'17-01'!C69,Tableau4[Colonne4],'17-01'!$I$5))</f>
        <v/>
      </c>
      <c r="L69" s="30">
        <f t="array" ref="L69">SUMIFS(Tableau3[Montant],Tableau3[Nom, prénom],'17-01'!F69,Tableau3[Date],'17-01'!$I$5)</f>
        <v>0</v>
      </c>
      <c r="M69" s="29"/>
      <c r="N69" s="29"/>
      <c r="O69" s="29"/>
      <c r="P69" s="29"/>
      <c r="Q69" s="163"/>
      <c r="R69" s="74">
        <f t="array" ref="R69">SUM(H69:Q69)</f>
        <v>0</v>
      </c>
      <c r="S69" s="150"/>
      <c r="T69" s="30">
        <f t="array" ref="T69">(S69-R69)</f>
        <v>0</v>
      </c>
      <c r="U69" s="154" t="str">
        <f t="array" ref="U69">IF(S69="","",T69/S69)</f>
        <v/>
      </c>
      <c r="V69" s="148" t="str">
        <f t="array" ref="V69">IF(C69="","",IF(W69="Forfaitaire",SUMIFS(RH!$U$5:$U$13,RH!$I$5:$I$13,'17-01'!C69,RH!$Z$5:$Z$13,'17-01'!$I$5),SUMIFS(RH!$S$5:$S$13,RH!$I$5:$I$13,'17-01'!C69,RH!$Z$5:$Z$13,'17-01'!$I$5)))</f>
        <v/>
      </c>
      <c r="W69" s="29" t="str">
        <f t="array" ref="W69">'Récap général'!W69</f>
        <v/>
      </c>
      <c r="X69" s="150"/>
      <c r="Y69" s="30" t="str">
        <f t="array" ref="Y69">IF(OR(X69="",V69=""),"",X69-V69)</f>
        <v/>
      </c>
      <c r="Z69" s="149" t="str">
        <f t="array" ref="Z69">IF(OR(Y69="",AB69=""),"",Y69*AB69)</f>
        <v/>
      </c>
      <c r="AA69" s="160" t="str">
        <f t="array" ref="AA69">IF(OR(R69=0,V69=0),"",R69/V69)</f>
        <v/>
      </c>
      <c r="AB69" s="30"/>
      <c r="AC69" s="30">
        <f t="array" ref="AC69">IF(OR(AB69="",AA69=""),0,AB69-AA69)</f>
        <v>0</v>
      </c>
      <c r="AD69" s="78">
        <f t="array" ref="AD69">IF(OR(AC69=0,V69=0),0,AC69*V69)</f>
        <v>0</v>
      </c>
    </row>
    <row r="70" spans="2:30" hidden="1" x14ac:dyDescent="0.3">
      <c r="B70" s="28" t="str">
        <f t="shared" si="0"/>
        <v>X</v>
      </c>
      <c r="C70" s="77"/>
      <c r="D70" s="29" t="str">
        <f t="array" ref="D70">IF(C70="","",VLOOKUP(C70,RH!$I$5:$K$13,2,FALSE))</f>
        <v/>
      </c>
      <c r="E70" s="29" t="str">
        <f t="array" ref="E70">IF(C70="","",VLOOKUP(C70,RH!$I$5:$K$13,3,FALSE))</f>
        <v/>
      </c>
      <c r="F70" s="29" t="str">
        <f t="array" ref="F70">IF(D70="","",D70&amp;" "&amp;E70)</f>
        <v/>
      </c>
      <c r="G70" s="29" t="str">
        <f t="array" ref="G70">IF(C70="","",VLOOKUP(C70,RH!$I$5:$Y$13,17,FALSE))</f>
        <v/>
      </c>
      <c r="H70" s="30" t="str">
        <f t="array" ref="H70">IF(C70="","",SUMIFS(Tableau1[Total],Tableau1[Matricule],'17-01'!C70,Tableau1[Date],'17-01'!$I$5))</f>
        <v/>
      </c>
      <c r="I70" s="29"/>
      <c r="J70" s="29"/>
      <c r="K70" s="29" t="str">
        <f t="array" ref="K70">IF(C70="","",SUMIFS(Tableau4[Montant],Tableau4[colonne5],'17-01'!C70,Tableau4[Colonne4],'17-01'!$I$5))</f>
        <v/>
      </c>
      <c r="L70" s="30">
        <f t="array" ref="L70">SUMIFS(Tableau3[Montant],Tableau3[Nom, prénom],'17-01'!F70,Tableau3[Date],'17-01'!$I$5)</f>
        <v>0</v>
      </c>
      <c r="M70" s="29"/>
      <c r="N70" s="29"/>
      <c r="O70" s="29"/>
      <c r="P70" s="29"/>
      <c r="Q70" s="163"/>
      <c r="R70" s="74">
        <f t="array" ref="R70">SUM(H70:Q70)</f>
        <v>0</v>
      </c>
      <c r="S70" s="150"/>
      <c r="T70" s="30">
        <f t="array" ref="T70">(S70-R70)</f>
        <v>0</v>
      </c>
      <c r="U70" s="154" t="str">
        <f t="array" ref="U70">IF(S70="","",T70/S70)</f>
        <v/>
      </c>
      <c r="V70" s="148" t="str">
        <f t="array" ref="V70">IF(C70="","",IF(W70="Forfaitaire",SUMIFS(RH!$U$5:$U$13,RH!$I$5:$I$13,'17-01'!C70,RH!$Z$5:$Z$13,'17-01'!$I$5),SUMIFS(RH!$S$5:$S$13,RH!$I$5:$I$13,'17-01'!C70,RH!$Z$5:$Z$13,'17-01'!$I$5)))</f>
        <v/>
      </c>
      <c r="W70" s="29" t="str">
        <f t="array" ref="W70">'Récap général'!W70</f>
        <v/>
      </c>
      <c r="X70" s="150"/>
      <c r="Y70" s="30" t="str">
        <f t="array" ref="Y70">IF(OR(X70="",V70=""),"",X70-V70)</f>
        <v/>
      </c>
      <c r="Z70" s="149" t="str">
        <f t="array" ref="Z70">IF(OR(Y70="",AB70=""),"",Y70*AB70)</f>
        <v/>
      </c>
      <c r="AA70" s="160" t="str">
        <f t="array" ref="AA70">IF(OR(R70=0,V70=0),"",R70/V70)</f>
        <v/>
      </c>
      <c r="AB70" s="30"/>
      <c r="AC70" s="30">
        <f t="array" ref="AC70">IF(OR(AB70="",AA70=""),0,AB70-AA70)</f>
        <v>0</v>
      </c>
      <c r="AD70" s="78">
        <f t="array" ref="AD70">IF(OR(AC70=0,V70=0),0,AC70*V70)</f>
        <v>0</v>
      </c>
    </row>
    <row r="71" spans="2:30" hidden="1" x14ac:dyDescent="0.3">
      <c r="B71" s="28" t="str">
        <f t="shared" si="0"/>
        <v>X</v>
      </c>
      <c r="C71" s="77"/>
      <c r="D71" s="29" t="str">
        <f t="array" ref="D71">IF(C71="","",VLOOKUP(C71,RH!$I$5:$K$13,2,FALSE))</f>
        <v/>
      </c>
      <c r="E71" s="29" t="str">
        <f t="array" ref="E71">IF(C71="","",VLOOKUP(C71,RH!$I$5:$K$13,3,FALSE))</f>
        <v/>
      </c>
      <c r="F71" s="29" t="str">
        <f t="array" ref="F71">IF(D71="","",D71&amp;" "&amp;E71)</f>
        <v/>
      </c>
      <c r="G71" s="29" t="str">
        <f t="array" ref="G71">IF(C71="","",VLOOKUP(C71,RH!$I$5:$Y$13,17,FALSE))</f>
        <v/>
      </c>
      <c r="H71" s="30" t="str">
        <f t="array" ref="H71">IF(C71="","",SUMIFS(Tableau1[Total],Tableau1[Matricule],'17-01'!C71,Tableau1[Date],'17-01'!$I$5))</f>
        <v/>
      </c>
      <c r="I71" s="29"/>
      <c r="J71" s="29"/>
      <c r="K71" s="29" t="str">
        <f t="array" ref="K71">IF(C71="","",SUMIFS(Tableau4[Montant],Tableau4[colonne5],'17-01'!C71,Tableau4[Colonne4],'17-01'!$I$5))</f>
        <v/>
      </c>
      <c r="L71" s="30">
        <f t="array" ref="L71">SUMIFS(Tableau3[Montant],Tableau3[Nom, prénom],'17-01'!F71,Tableau3[Date],'17-01'!$I$5)</f>
        <v>0</v>
      </c>
      <c r="M71" s="29"/>
      <c r="N71" s="29"/>
      <c r="O71" s="29"/>
      <c r="P71" s="29"/>
      <c r="Q71" s="163"/>
      <c r="R71" s="74">
        <f t="array" ref="R71">SUM(H71:Q71)</f>
        <v>0</v>
      </c>
      <c r="S71" s="150"/>
      <c r="T71" s="30">
        <f t="array" ref="T71">(S71-R71)</f>
        <v>0</v>
      </c>
      <c r="U71" s="154" t="str">
        <f t="array" ref="U71">IF(S71="","",T71/S71)</f>
        <v/>
      </c>
      <c r="V71" s="148" t="str">
        <f t="array" ref="V71">IF(C71="","",IF(W71="Forfaitaire",SUMIFS(RH!$U$5:$U$13,RH!$I$5:$I$13,'17-01'!C71,RH!$Z$5:$Z$13,'17-01'!$I$5),SUMIFS(RH!$S$5:$S$13,RH!$I$5:$I$13,'17-01'!C71,RH!$Z$5:$Z$13,'17-01'!$I$5)))</f>
        <v/>
      </c>
      <c r="W71" s="29" t="str">
        <f t="array" ref="W71">'Récap général'!W71</f>
        <v/>
      </c>
      <c r="X71" s="150"/>
      <c r="Y71" s="30" t="str">
        <f t="array" ref="Y71">IF(OR(X71="",V71=""),"",X71-V71)</f>
        <v/>
      </c>
      <c r="Z71" s="149" t="str">
        <f t="array" ref="Z71">IF(OR(Y71="",AB71=""),"",Y71*AB71)</f>
        <v/>
      </c>
      <c r="AA71" s="160" t="str">
        <f t="array" ref="AA71">IF(OR(R71=0,V71=0),"",R71/V71)</f>
        <v/>
      </c>
      <c r="AB71" s="30"/>
      <c r="AC71" s="30">
        <f t="array" ref="AC71">IF(OR(AB71="",AA71=""),0,AB71-AA71)</f>
        <v>0</v>
      </c>
      <c r="AD71" s="78">
        <f t="array" ref="AD71">IF(OR(AC71=0,V71=0),0,AC71*V71)</f>
        <v>0</v>
      </c>
    </row>
    <row r="72" spans="2:30" hidden="1" x14ac:dyDescent="0.3">
      <c r="B72" s="28" t="str">
        <f t="shared" si="0"/>
        <v>X</v>
      </c>
      <c r="C72" s="77"/>
      <c r="D72" s="29" t="str">
        <f t="array" ref="D72">IF(C72="","",VLOOKUP(C72,RH!$I$5:$K$13,2,FALSE))</f>
        <v/>
      </c>
      <c r="E72" s="29" t="str">
        <f t="array" ref="E72">IF(C72="","",VLOOKUP(C72,RH!$I$5:$K$13,3,FALSE))</f>
        <v/>
      </c>
      <c r="F72" s="29" t="str">
        <f t="array" ref="F72">IF(D72="","",D72&amp;" "&amp;E72)</f>
        <v/>
      </c>
      <c r="G72" s="29" t="str">
        <f t="array" ref="G72">IF(C72="","",VLOOKUP(C72,RH!$I$5:$Y$13,17,FALSE))</f>
        <v/>
      </c>
      <c r="H72" s="30" t="str">
        <f t="array" ref="H72">IF(C72="","",SUMIFS(Tableau1[Total],Tableau1[Matricule],'17-01'!C72,Tableau1[Date],'17-01'!$I$5))</f>
        <v/>
      </c>
      <c r="I72" s="29"/>
      <c r="J72" s="29"/>
      <c r="K72" s="29" t="str">
        <f t="array" ref="K72">IF(C72="","",SUMIFS(Tableau4[Montant],Tableau4[colonne5],'17-01'!C72,Tableau4[Colonne4],'17-01'!$I$5))</f>
        <v/>
      </c>
      <c r="L72" s="30">
        <f t="array" ref="L72">SUMIFS(Tableau3[Montant],Tableau3[Nom, prénom],'17-01'!F72,Tableau3[Date],'17-01'!$I$5)</f>
        <v>0</v>
      </c>
      <c r="M72" s="29"/>
      <c r="N72" s="29"/>
      <c r="O72" s="29"/>
      <c r="P72" s="29"/>
      <c r="Q72" s="163"/>
      <c r="R72" s="74">
        <f t="array" ref="R72">SUM(H72:Q72)</f>
        <v>0</v>
      </c>
      <c r="S72" s="150"/>
      <c r="T72" s="30">
        <f t="array" ref="T72">(S72-R72)</f>
        <v>0</v>
      </c>
      <c r="U72" s="154" t="str">
        <f t="array" ref="U72">IF(S72="","",T72/S72)</f>
        <v/>
      </c>
      <c r="V72" s="148" t="str">
        <f t="array" ref="V72">IF(C72="","",IF(W72="Forfaitaire",SUMIFS(RH!$U$5:$U$13,RH!$I$5:$I$13,'17-01'!C72,RH!$Z$5:$Z$13,'17-01'!$I$5),SUMIFS(RH!$S$5:$S$13,RH!$I$5:$I$13,'17-01'!C72,RH!$Z$5:$Z$13,'17-01'!$I$5)))</f>
        <v/>
      </c>
      <c r="W72" s="29" t="str">
        <f t="array" ref="W72">'Récap général'!W72</f>
        <v/>
      </c>
      <c r="X72" s="150"/>
      <c r="Y72" s="30" t="str">
        <f t="array" ref="Y72">IF(OR(X72="",V72=""),"",X72-V72)</f>
        <v/>
      </c>
      <c r="Z72" s="149" t="str">
        <f t="array" ref="Z72">IF(OR(Y72="",AB72=""),"",Y72*AB72)</f>
        <v/>
      </c>
      <c r="AA72" s="160" t="str">
        <f t="array" ref="AA72">IF(OR(R72=0,V72=0),"",R72/V72)</f>
        <v/>
      </c>
      <c r="AB72" s="30"/>
      <c r="AC72" s="30">
        <f t="array" ref="AC72">IF(OR(AB72="",AA72=""),0,AB72-AA72)</f>
        <v>0</v>
      </c>
      <c r="AD72" s="78">
        <f t="array" ref="AD72">IF(OR(AC72=0,V72=0),0,AC72*V72)</f>
        <v>0</v>
      </c>
    </row>
    <row r="73" spans="2:30" hidden="1" x14ac:dyDescent="0.3">
      <c r="B73" s="28" t="str">
        <f t="shared" si="0"/>
        <v>X</v>
      </c>
      <c r="C73" s="77"/>
      <c r="D73" s="29" t="str">
        <f t="array" ref="D73">IF(C73="","",VLOOKUP(C73,RH!$I$5:$K$13,2,FALSE))</f>
        <v/>
      </c>
      <c r="E73" s="29" t="str">
        <f t="array" ref="E73">IF(C73="","",VLOOKUP(C73,RH!$I$5:$K$13,3,FALSE))</f>
        <v/>
      </c>
      <c r="F73" s="29" t="str">
        <f t="array" ref="F73">IF(D73="","",D73&amp;" "&amp;E73)</f>
        <v/>
      </c>
      <c r="G73" s="29" t="str">
        <f t="array" ref="G73">IF(C73="","",VLOOKUP(C73,RH!$I$5:$Y$13,17,FALSE))</f>
        <v/>
      </c>
      <c r="H73" s="30" t="str">
        <f t="array" ref="H73">IF(C73="","",SUMIFS(Tableau1[Total],Tableau1[Matricule],'17-01'!C73,Tableau1[Date],'17-01'!$I$5))</f>
        <v/>
      </c>
      <c r="I73" s="29"/>
      <c r="J73" s="29"/>
      <c r="K73" s="29" t="str">
        <f t="array" ref="K73">IF(C73="","",SUMIFS(Tableau4[Montant],Tableau4[colonne5],'17-01'!C73,Tableau4[Colonne4],'17-01'!$I$5))</f>
        <v/>
      </c>
      <c r="L73" s="30">
        <f t="array" ref="L73">SUMIFS(Tableau3[Montant],Tableau3[Nom, prénom],'17-01'!F73,Tableau3[Date],'17-01'!$I$5)</f>
        <v>0</v>
      </c>
      <c r="M73" s="29"/>
      <c r="N73" s="29"/>
      <c r="O73" s="29"/>
      <c r="P73" s="29"/>
      <c r="Q73" s="163"/>
      <c r="R73" s="74">
        <f t="array" ref="R73">SUM(H73:Q73)</f>
        <v>0</v>
      </c>
      <c r="S73" s="150"/>
      <c r="T73" s="30">
        <f t="array" ref="T73">(S73-R73)</f>
        <v>0</v>
      </c>
      <c r="U73" s="154" t="str">
        <f t="array" ref="U73">IF(S73="","",T73/S73)</f>
        <v/>
      </c>
      <c r="V73" s="148" t="str">
        <f t="array" ref="V73">IF(C73="","",IF(W73="Forfaitaire",SUMIFS(RH!$U$5:$U$13,RH!$I$5:$I$13,'17-01'!C73,RH!$Z$5:$Z$13,'17-01'!$I$5),SUMIFS(RH!$S$5:$S$13,RH!$I$5:$I$13,'17-01'!C73,RH!$Z$5:$Z$13,'17-01'!$I$5)))</f>
        <v/>
      </c>
      <c r="W73" s="29" t="str">
        <f t="array" ref="W73">'Récap général'!W73</f>
        <v/>
      </c>
      <c r="X73" s="150"/>
      <c r="Y73" s="30" t="str">
        <f t="array" ref="Y73">IF(OR(X73="",V73=""),"",X73-V73)</f>
        <v/>
      </c>
      <c r="Z73" s="149" t="str">
        <f t="array" ref="Z73">IF(OR(Y73="",AB73=""),"",Y73*AB73)</f>
        <v/>
      </c>
      <c r="AA73" s="160" t="str">
        <f t="array" ref="AA73">IF(OR(R73=0,V73=0),"",R73/V73)</f>
        <v/>
      </c>
      <c r="AB73" s="30"/>
      <c r="AC73" s="30">
        <f t="array" ref="AC73">IF(OR(AB73="",AA73=""),0,AB73-AA73)</f>
        <v>0</v>
      </c>
      <c r="AD73" s="78">
        <f t="array" ref="AD73">IF(OR(AC73=0,V73=0),0,AC73*V73)</f>
        <v>0</v>
      </c>
    </row>
    <row r="74" spans="2:30" hidden="1" x14ac:dyDescent="0.3">
      <c r="B74" s="28" t="str">
        <f t="shared" si="0"/>
        <v>X</v>
      </c>
      <c r="C74" s="77"/>
      <c r="D74" s="29" t="str">
        <f t="array" ref="D74">IF(C74="","",VLOOKUP(C74,RH!$I$5:$K$13,2,FALSE))</f>
        <v/>
      </c>
      <c r="E74" s="29" t="str">
        <f t="array" ref="E74">IF(C74="","",VLOOKUP(C74,RH!$I$5:$K$13,3,FALSE))</f>
        <v/>
      </c>
      <c r="F74" s="29" t="str">
        <f t="array" ref="F74">IF(D74="","",D74&amp;" "&amp;E74)</f>
        <v/>
      </c>
      <c r="G74" s="29" t="str">
        <f t="array" ref="G74">IF(C74="","",VLOOKUP(C74,RH!$I$5:$Y$13,17,FALSE))</f>
        <v/>
      </c>
      <c r="H74" s="30" t="str">
        <f t="array" ref="H74">IF(C74="","",SUMIFS(Tableau1[Total],Tableau1[Matricule],'17-01'!C74,Tableau1[Date],'17-01'!$I$5))</f>
        <v/>
      </c>
      <c r="I74" s="29"/>
      <c r="J74" s="29"/>
      <c r="K74" s="29" t="str">
        <f t="array" ref="K74">IF(C74="","",SUMIFS(Tableau4[Montant],Tableau4[colonne5],'17-01'!C74,Tableau4[Colonne4],'17-01'!$I$5))</f>
        <v/>
      </c>
      <c r="L74" s="30">
        <f t="array" ref="L74">SUMIFS(Tableau3[Montant],Tableau3[Nom, prénom],'17-01'!F74,Tableau3[Date],'17-01'!$I$5)</f>
        <v>0</v>
      </c>
      <c r="M74" s="29"/>
      <c r="N74" s="29"/>
      <c r="O74" s="29"/>
      <c r="P74" s="29"/>
      <c r="Q74" s="163"/>
      <c r="R74" s="74">
        <f t="array" ref="R74">SUM(H74:Q74)</f>
        <v>0</v>
      </c>
      <c r="S74" s="150"/>
      <c r="T74" s="30">
        <f t="array" ref="T74">(S74-R74)</f>
        <v>0</v>
      </c>
      <c r="U74" s="154" t="str">
        <f t="array" ref="U74">IF(S74="","",T74/S74)</f>
        <v/>
      </c>
      <c r="V74" s="148" t="str">
        <f t="array" ref="V74">IF(C74="","",IF(W74="Forfaitaire",SUMIFS(RH!$U$5:$U$13,RH!$I$5:$I$13,'17-01'!C74,RH!$Z$5:$Z$13,'17-01'!$I$5),SUMIFS(RH!$S$5:$S$13,RH!$I$5:$I$13,'17-01'!C74,RH!$Z$5:$Z$13,'17-01'!$I$5)))</f>
        <v/>
      </c>
      <c r="W74" s="29" t="str">
        <f t="array" ref="W74">'Récap général'!W74</f>
        <v/>
      </c>
      <c r="X74" s="150"/>
      <c r="Y74" s="30" t="str">
        <f t="array" ref="Y74">IF(OR(X74="",V74=""),"",X74-V74)</f>
        <v/>
      </c>
      <c r="Z74" s="149" t="str">
        <f t="array" ref="Z74">IF(OR(Y74="",AB74=""),"",Y74*AB74)</f>
        <v/>
      </c>
      <c r="AA74" s="160" t="str">
        <f t="array" ref="AA74">IF(OR(R74=0,V74=0),"",R74/V74)</f>
        <v/>
      </c>
      <c r="AB74" s="30"/>
      <c r="AC74" s="30">
        <f t="array" ref="AC74">IF(OR(AB74="",AA74=""),0,AB74-AA74)</f>
        <v>0</v>
      </c>
      <c r="AD74" s="78">
        <f t="array" ref="AD74">IF(OR(AC74=0,V74=0),0,AC74*V74)</f>
        <v>0</v>
      </c>
    </row>
    <row r="75" spans="2:30" hidden="1" x14ac:dyDescent="0.3">
      <c r="B75" s="28" t="str">
        <f t="shared" si="0"/>
        <v>X</v>
      </c>
      <c r="C75" s="77"/>
      <c r="D75" s="29" t="str">
        <f t="array" ref="D75">IF(C75="","",VLOOKUP(C75,RH!$I$5:$K$13,2,FALSE))</f>
        <v/>
      </c>
      <c r="E75" s="29" t="str">
        <f t="array" ref="E75">IF(C75="","",VLOOKUP(C75,RH!$I$5:$K$13,3,FALSE))</f>
        <v/>
      </c>
      <c r="F75" s="29" t="str">
        <f t="array" ref="F75">IF(D75="","",D75&amp;" "&amp;E75)</f>
        <v/>
      </c>
      <c r="G75" s="29" t="str">
        <f t="array" ref="G75">IF(C75="","",VLOOKUP(C75,RH!$I$5:$Y$13,17,FALSE))</f>
        <v/>
      </c>
      <c r="H75" s="30" t="str">
        <f t="array" ref="H75">IF(C75="","",SUMIFS(Tableau1[Total],Tableau1[Matricule],'17-01'!C75,Tableau1[Date],'17-01'!$I$5))</f>
        <v/>
      </c>
      <c r="I75" s="29"/>
      <c r="J75" s="29"/>
      <c r="K75" s="29" t="str">
        <f t="array" ref="K75">IF(C75="","",SUMIFS(Tableau4[Montant],Tableau4[colonne5],'17-01'!C75,Tableau4[Colonne4],'17-01'!$I$5))</f>
        <v/>
      </c>
      <c r="L75" s="30">
        <f t="array" ref="L75">SUMIFS(Tableau3[Montant],Tableau3[Nom, prénom],'17-01'!F75,Tableau3[Date],'17-01'!$I$5)</f>
        <v>0</v>
      </c>
      <c r="M75" s="29"/>
      <c r="N75" s="29"/>
      <c r="O75" s="29"/>
      <c r="P75" s="29"/>
      <c r="Q75" s="163"/>
      <c r="R75" s="74">
        <f t="array" ref="R75">SUM(H75:Q75)</f>
        <v>0</v>
      </c>
      <c r="S75" s="150"/>
      <c r="T75" s="30">
        <f t="array" ref="T75">(S75-R75)</f>
        <v>0</v>
      </c>
      <c r="U75" s="154" t="str">
        <f t="array" ref="U75">IF(S75="","",T75/S75)</f>
        <v/>
      </c>
      <c r="V75" s="148" t="str">
        <f t="array" ref="V75">IF(C75="","",IF(W75="Forfaitaire",SUMIFS(RH!$U$5:$U$13,RH!$I$5:$I$13,'17-01'!C75,RH!$Z$5:$Z$13,'17-01'!$I$5),SUMIFS(RH!$S$5:$S$13,RH!$I$5:$I$13,'17-01'!C75,RH!$Z$5:$Z$13,'17-01'!$I$5)))</f>
        <v/>
      </c>
      <c r="W75" s="29" t="str">
        <f t="array" ref="W75">'Récap général'!W75</f>
        <v/>
      </c>
      <c r="X75" s="150"/>
      <c r="Y75" s="30" t="str">
        <f t="array" ref="Y75">IF(OR(X75="",V75=""),"",X75-V75)</f>
        <v/>
      </c>
      <c r="Z75" s="149" t="str">
        <f t="array" ref="Z75">IF(OR(Y75="",AB75=""),"",Y75*AB75)</f>
        <v/>
      </c>
      <c r="AA75" s="160" t="str">
        <f t="array" ref="AA75">IF(OR(R75=0,V75=0),"",R75/V75)</f>
        <v/>
      </c>
      <c r="AB75" s="30"/>
      <c r="AC75" s="30">
        <f t="array" ref="AC75">IF(OR(AB75="",AA75=""),0,AB75-AA75)</f>
        <v>0</v>
      </c>
      <c r="AD75" s="78">
        <f t="array" ref="AD75">IF(OR(AC75=0,V75=0),0,AC75*V75)</f>
        <v>0</v>
      </c>
    </row>
    <row r="76" spans="2:30" hidden="1" x14ac:dyDescent="0.3">
      <c r="B76" s="28" t="str">
        <f t="shared" si="0"/>
        <v>X</v>
      </c>
      <c r="C76" s="77"/>
      <c r="D76" s="29" t="str">
        <f t="array" ref="D76">IF(C76="","",VLOOKUP(C76,RH!$I$5:$K$13,2,FALSE))</f>
        <v/>
      </c>
      <c r="E76" s="29" t="str">
        <f t="array" ref="E76">IF(C76="","",VLOOKUP(C76,RH!$I$5:$K$13,3,FALSE))</f>
        <v/>
      </c>
      <c r="F76" s="29" t="str">
        <f t="array" ref="F76">IF(D76="","",D76&amp;" "&amp;E76)</f>
        <v/>
      </c>
      <c r="G76" s="29" t="str">
        <f t="array" ref="G76">IF(C76="","",VLOOKUP(C76,RH!$I$5:$Y$13,17,FALSE))</f>
        <v/>
      </c>
      <c r="H76" s="30" t="str">
        <f t="array" ref="H76">IF(C76="","",SUMIFS(Tableau1[Total],Tableau1[Matricule],'17-01'!C76,Tableau1[Date],'17-01'!$I$5))</f>
        <v/>
      </c>
      <c r="I76" s="29"/>
      <c r="J76" s="29"/>
      <c r="K76" s="29" t="str">
        <f t="array" ref="K76">IF(C76="","",SUMIFS(Tableau4[Montant],Tableau4[colonne5],'17-01'!C76,Tableau4[Colonne4],'17-01'!$I$5))</f>
        <v/>
      </c>
      <c r="L76" s="30">
        <f t="array" ref="L76">SUMIFS(Tableau3[Montant],Tableau3[Nom, prénom],'17-01'!F76,Tableau3[Date],'17-01'!$I$5)</f>
        <v>0</v>
      </c>
      <c r="M76" s="29"/>
      <c r="N76" s="29"/>
      <c r="O76" s="29"/>
      <c r="P76" s="29"/>
      <c r="Q76" s="163"/>
      <c r="R76" s="74">
        <f t="array" ref="R76">SUM(H76:Q76)</f>
        <v>0</v>
      </c>
      <c r="S76" s="150"/>
      <c r="T76" s="30">
        <f t="array" ref="T76">(S76-R76)</f>
        <v>0</v>
      </c>
      <c r="U76" s="154" t="str">
        <f t="array" ref="U76">IF(S76="","",T76/S76)</f>
        <v/>
      </c>
      <c r="V76" s="148" t="str">
        <f t="array" ref="V76">IF(C76="","",IF(W76="Forfaitaire",SUMIFS(RH!$U$5:$U$13,RH!$I$5:$I$13,'17-01'!C76,RH!$Z$5:$Z$13,'17-01'!$I$5),SUMIFS(RH!$S$5:$S$13,RH!$I$5:$I$13,'17-01'!C76,RH!$Z$5:$Z$13,'17-01'!$I$5)))</f>
        <v/>
      </c>
      <c r="W76" s="29" t="str">
        <f t="array" ref="W76">'Récap général'!W76</f>
        <v/>
      </c>
      <c r="X76" s="150"/>
      <c r="Y76" s="30" t="str">
        <f t="array" ref="Y76">IF(OR(X76="",V76=""),"",X76-V76)</f>
        <v/>
      </c>
      <c r="Z76" s="149" t="str">
        <f t="array" ref="Z76">IF(OR(Y76="",AB76=""),"",Y76*AB76)</f>
        <v/>
      </c>
      <c r="AA76" s="160" t="str">
        <f t="array" ref="AA76">IF(OR(R76=0,V76=0),"",R76/V76)</f>
        <v/>
      </c>
      <c r="AB76" s="30"/>
      <c r="AC76" s="30">
        <f t="array" ref="AC76">IF(OR(AB76="",AA76=""),0,AB76-AA76)</f>
        <v>0</v>
      </c>
      <c r="AD76" s="78">
        <f t="array" ref="AD76">IF(OR(AC76=0,V76=0),0,AC76*V76)</f>
        <v>0</v>
      </c>
    </row>
    <row r="77" spans="2:30" hidden="1" x14ac:dyDescent="0.3">
      <c r="B77" s="28" t="str">
        <f t="shared" ref="B77:B81" si="1">IF(C77="","X","")</f>
        <v>X</v>
      </c>
      <c r="C77" s="77"/>
      <c r="D77" s="29" t="str">
        <f t="array" ref="D77">IF(C77="","",VLOOKUP(C77,RH!$I$5:$K$13,2,FALSE))</f>
        <v/>
      </c>
      <c r="E77" s="29" t="str">
        <f t="array" ref="E77">IF(C77="","",VLOOKUP(C77,RH!$I$5:$K$13,3,FALSE))</f>
        <v/>
      </c>
      <c r="F77" s="29" t="str">
        <f t="array" ref="F77">IF(D77="","",D77&amp;" "&amp;E77)</f>
        <v/>
      </c>
      <c r="G77" s="29" t="str">
        <f t="array" ref="G77">IF(C77="","",VLOOKUP(C77,RH!$I$5:$Y$13,17,FALSE))</f>
        <v/>
      </c>
      <c r="H77" s="30" t="str">
        <f t="array" ref="H77">IF(C77="","",SUMIFS(Tableau1[Total],Tableau1[Matricule],'17-01'!C77,Tableau1[Date],'17-01'!$I$5))</f>
        <v/>
      </c>
      <c r="I77" s="29"/>
      <c r="J77" s="29"/>
      <c r="K77" s="29" t="str">
        <f t="array" ref="K77">IF(C77="","",SUMIFS(Tableau4[Montant],Tableau4[colonne5],'17-01'!C77,Tableau4[Colonne4],'17-01'!$I$5))</f>
        <v/>
      </c>
      <c r="L77" s="30">
        <f t="array" ref="L77">SUMIFS(Tableau3[Montant],Tableau3[Nom, prénom],'17-01'!F77,Tableau3[Date],'17-01'!$I$5)</f>
        <v>0</v>
      </c>
      <c r="M77" s="29"/>
      <c r="N77" s="29"/>
      <c r="O77" s="29"/>
      <c r="P77" s="29"/>
      <c r="Q77" s="163"/>
      <c r="R77" s="74">
        <f t="array" ref="R77">SUM(H77:Q77)</f>
        <v>0</v>
      </c>
      <c r="S77" s="150"/>
      <c r="T77" s="30">
        <f t="array" ref="T77">(S77-R77)</f>
        <v>0</v>
      </c>
      <c r="U77" s="154" t="str">
        <f t="array" ref="U77">IF(S77="","",T77/S77)</f>
        <v/>
      </c>
      <c r="V77" s="148" t="str">
        <f t="array" ref="V77">IF(C77="","",IF(W77="Forfaitaire",SUMIFS(RH!$U$5:$U$13,RH!$I$5:$I$13,'17-01'!C77,RH!$Z$5:$Z$13,'17-01'!$I$5),SUMIFS(RH!$S$5:$S$13,RH!$I$5:$I$13,'17-01'!C77,RH!$Z$5:$Z$13,'17-01'!$I$5)))</f>
        <v/>
      </c>
      <c r="W77" s="29" t="str">
        <f t="array" ref="W77">'Récap général'!W77</f>
        <v/>
      </c>
      <c r="X77" s="150"/>
      <c r="Y77" s="30" t="str">
        <f t="array" ref="Y77">IF(OR(X77="",V77=""),"",X77-V77)</f>
        <v/>
      </c>
      <c r="Z77" s="149" t="str">
        <f t="array" ref="Z77">IF(OR(Y77="",AB77=""),"",Y77*AB77)</f>
        <v/>
      </c>
      <c r="AA77" s="160" t="str">
        <f t="array" ref="AA77">IF(OR(R77=0,V77=0),"",R77/V77)</f>
        <v/>
      </c>
      <c r="AB77" s="30"/>
      <c r="AC77" s="30">
        <f t="array" ref="AC77">IF(OR(AB77="",AA77=""),0,AB77-AA77)</f>
        <v>0</v>
      </c>
      <c r="AD77" s="78">
        <f t="array" ref="AD77">IF(OR(AC77=0,V77=0),0,AC77*V77)</f>
        <v>0</v>
      </c>
    </row>
    <row r="78" spans="2:30" hidden="1" x14ac:dyDescent="0.3">
      <c r="B78" s="28" t="str">
        <f t="shared" si="1"/>
        <v>X</v>
      </c>
      <c r="C78" s="77"/>
      <c r="D78" s="29" t="str">
        <f t="array" ref="D78">IF(C78="","",VLOOKUP(C78,RH!$I$5:$K$13,2,FALSE))</f>
        <v/>
      </c>
      <c r="E78" s="29" t="str">
        <f t="array" ref="E78">IF(C78="","",VLOOKUP(C78,RH!$I$5:$K$13,3,FALSE))</f>
        <v/>
      </c>
      <c r="F78" s="29" t="str">
        <f t="array" ref="F78">IF(D78="","",D78&amp;" "&amp;E78)</f>
        <v/>
      </c>
      <c r="G78" s="29" t="str">
        <f t="array" ref="G78">IF(C78="","",VLOOKUP(C78,RH!$I$5:$Y$13,17,FALSE))</f>
        <v/>
      </c>
      <c r="H78" s="30" t="str">
        <f t="array" ref="H78">IF(C78="","",SUMIFS(Tableau1[Total],Tableau1[Matricule],'17-01'!C78,Tableau1[Date],'17-01'!$I$5))</f>
        <v/>
      </c>
      <c r="I78" s="29"/>
      <c r="J78" s="29"/>
      <c r="K78" s="29" t="str">
        <f t="array" ref="K78">IF(C78="","",SUMIFS(Tableau4[Montant],Tableau4[colonne5],'17-01'!C78,Tableau4[Colonne4],'17-01'!$I$5))</f>
        <v/>
      </c>
      <c r="L78" s="30">
        <f t="array" ref="L78">SUMIFS(Tableau3[Montant],Tableau3[Nom, prénom],'17-01'!F78,Tableau3[Date],'17-01'!$I$5)</f>
        <v>0</v>
      </c>
      <c r="M78" s="29"/>
      <c r="N78" s="29"/>
      <c r="O78" s="29"/>
      <c r="P78" s="29"/>
      <c r="Q78" s="163"/>
      <c r="R78" s="74">
        <f t="array" ref="R78">SUM(H78:Q78)</f>
        <v>0</v>
      </c>
      <c r="S78" s="150"/>
      <c r="T78" s="30">
        <f t="array" ref="T78">(S78-R78)</f>
        <v>0</v>
      </c>
      <c r="U78" s="154" t="str">
        <f t="array" ref="U78">IF(S78="","",T78/S78)</f>
        <v/>
      </c>
      <c r="V78" s="148" t="str">
        <f t="array" ref="V78">IF(C78="","",IF(W78="Forfaitaire",SUMIFS(RH!$U$5:$U$13,RH!$I$5:$I$13,'17-01'!C78,RH!$Z$5:$Z$13,'17-01'!$I$5),SUMIFS(RH!$S$5:$S$13,RH!$I$5:$I$13,'17-01'!C78,RH!$Z$5:$Z$13,'17-01'!$I$5)))</f>
        <v/>
      </c>
      <c r="W78" s="29" t="str">
        <f t="array" ref="W78">'Récap général'!W78</f>
        <v/>
      </c>
      <c r="X78" s="150"/>
      <c r="Y78" s="30" t="str">
        <f t="array" ref="Y78">IF(OR(X78="",V78=""),"",X78-V78)</f>
        <v/>
      </c>
      <c r="Z78" s="149" t="str">
        <f t="array" ref="Z78">IF(OR(Y78="",AB78=""),"",Y78*AB78)</f>
        <v/>
      </c>
      <c r="AA78" s="160" t="str">
        <f t="array" ref="AA78">IF(OR(R78=0,V78=0),"",R78/V78)</f>
        <v/>
      </c>
      <c r="AB78" s="30"/>
      <c r="AC78" s="30">
        <f t="array" ref="AC78">IF(OR(AB78="",AA78=""),0,AB78-AA78)</f>
        <v>0</v>
      </c>
      <c r="AD78" s="78">
        <f t="array" ref="AD78">IF(OR(AC78=0,V78=0),0,AC78*V78)</f>
        <v>0</v>
      </c>
    </row>
    <row r="79" spans="2:30" hidden="1" x14ac:dyDescent="0.3">
      <c r="B79" s="28" t="str">
        <f t="shared" si="1"/>
        <v>X</v>
      </c>
      <c r="C79" s="77"/>
      <c r="D79" s="29" t="str">
        <f t="array" ref="D79">IF(C79="","",VLOOKUP(C79,RH!$I$5:$K$13,2,FALSE))</f>
        <v/>
      </c>
      <c r="E79" s="29" t="str">
        <f t="array" ref="E79">IF(C79="","",VLOOKUP(C79,RH!$I$5:$K$13,3,FALSE))</f>
        <v/>
      </c>
      <c r="F79" s="29" t="str">
        <f t="array" ref="F79">IF(D79="","",D79&amp;" "&amp;E79)</f>
        <v/>
      </c>
      <c r="G79" s="29" t="str">
        <f t="array" ref="G79">IF(C79="","",VLOOKUP(C79,RH!$I$5:$Y$13,17,FALSE))</f>
        <v/>
      </c>
      <c r="H79" s="30" t="str">
        <f t="array" ref="H79">IF(C79="","",SUMIFS(Tableau1[Total],Tableau1[Matricule],'17-01'!C79,Tableau1[Date],'17-01'!$I$5))</f>
        <v/>
      </c>
      <c r="I79" s="29"/>
      <c r="J79" s="29"/>
      <c r="K79" s="29" t="str">
        <f t="array" ref="K79">IF(C79="","",SUMIFS(Tableau4[Montant],Tableau4[colonne5],'17-01'!C79,Tableau4[Colonne4],'17-01'!$I$5))</f>
        <v/>
      </c>
      <c r="L79" s="30">
        <f t="array" ref="L79">SUMIFS(Tableau3[Montant],Tableau3[Nom, prénom],'17-01'!F79,Tableau3[Date],'17-01'!$I$5)</f>
        <v>0</v>
      </c>
      <c r="M79" s="29"/>
      <c r="N79" s="29"/>
      <c r="O79" s="29"/>
      <c r="P79" s="29"/>
      <c r="Q79" s="163"/>
      <c r="R79" s="74">
        <f t="array" ref="R79">SUM(H79:Q79)</f>
        <v>0</v>
      </c>
      <c r="S79" s="150"/>
      <c r="T79" s="30">
        <f t="array" ref="T79">(S79-R79)</f>
        <v>0</v>
      </c>
      <c r="U79" s="154" t="str">
        <f t="array" ref="U79">IF(S79="","",T79/S79)</f>
        <v/>
      </c>
      <c r="V79" s="148" t="str">
        <f t="array" ref="V79">IF(C79="","",IF(W79="Forfaitaire",SUMIFS(RH!$U$5:$U$13,RH!$I$5:$I$13,'17-01'!C79,RH!$Z$5:$Z$13,'17-01'!$I$5),SUMIFS(RH!$S$5:$S$13,RH!$I$5:$I$13,'17-01'!C79,RH!$Z$5:$Z$13,'17-01'!$I$5)))</f>
        <v/>
      </c>
      <c r="W79" s="29" t="str">
        <f t="array" ref="W79">'Récap général'!W79</f>
        <v/>
      </c>
      <c r="X79" s="150"/>
      <c r="Y79" s="30" t="str">
        <f t="array" ref="Y79">IF(OR(X79="",V79=""),"",X79-V79)</f>
        <v/>
      </c>
      <c r="Z79" s="149" t="str">
        <f t="array" ref="Z79">IF(OR(Y79="",AB79=""),"",Y79*AB79)</f>
        <v/>
      </c>
      <c r="AA79" s="160" t="str">
        <f t="array" ref="AA79">IF(OR(R79=0,V79=0),"",R79/V79)</f>
        <v/>
      </c>
      <c r="AB79" s="30"/>
      <c r="AC79" s="30">
        <f t="array" ref="AC79">IF(OR(AB79="",AA79=""),0,AB79-AA79)</f>
        <v>0</v>
      </c>
      <c r="AD79" s="78">
        <f t="array" ref="AD79">IF(OR(AC79=0,V79=0),0,AC79*V79)</f>
        <v>0</v>
      </c>
    </row>
    <row r="80" spans="2:30" hidden="1" x14ac:dyDescent="0.3">
      <c r="B80" s="28" t="str">
        <f t="shared" si="1"/>
        <v>X</v>
      </c>
      <c r="C80" s="77"/>
      <c r="D80" s="29" t="str">
        <f t="array" ref="D80">IF(C80="","",VLOOKUP(C80,RH!$I$5:$K$13,2,FALSE))</f>
        <v/>
      </c>
      <c r="E80" s="29" t="str">
        <f t="array" ref="E80">IF(C80="","",VLOOKUP(C80,RH!$I$5:$K$13,3,FALSE))</f>
        <v/>
      </c>
      <c r="F80" s="29" t="str">
        <f t="array" ref="F80">IF(D80="","",D80&amp;" "&amp;E80)</f>
        <v/>
      </c>
      <c r="G80" s="29" t="str">
        <f t="array" ref="G80">IF(C80="","",VLOOKUP(C80,RH!$I$5:$Y$13,17,FALSE))</f>
        <v/>
      </c>
      <c r="H80" s="30" t="str">
        <f t="array" ref="H80">IF(C80="","",SUMIFS(Tableau1[Total],Tableau1[Matricule],'17-01'!C80,Tableau1[Date],'17-01'!$I$5))</f>
        <v/>
      </c>
      <c r="I80" s="29"/>
      <c r="J80" s="29"/>
      <c r="K80" s="29" t="str">
        <f t="array" ref="K80">IF(C80="","",SUMIFS(Tableau4[Montant],Tableau4[colonne5],'17-01'!C80,Tableau4[Colonne4],'17-01'!$I$5))</f>
        <v/>
      </c>
      <c r="L80" s="30">
        <f t="array" ref="L80">SUMIFS(Tableau3[Montant],Tableau3[Nom, prénom],'17-01'!F80,Tableau3[Date],'17-01'!$I$5)</f>
        <v>0</v>
      </c>
      <c r="M80" s="29"/>
      <c r="N80" s="29"/>
      <c r="O80" s="29"/>
      <c r="P80" s="29"/>
      <c r="Q80" s="163"/>
      <c r="R80" s="74">
        <f t="array" ref="R80">SUM(H80:Q80)</f>
        <v>0</v>
      </c>
      <c r="S80" s="150"/>
      <c r="T80" s="30">
        <f t="array" ref="T80">(S80-R80)</f>
        <v>0</v>
      </c>
      <c r="U80" s="154" t="str">
        <f t="array" ref="U80">IF(S80="","",T80/S80)</f>
        <v/>
      </c>
      <c r="V80" s="148" t="str">
        <f t="array" ref="V80">IF(C80="","",IF(W80="Forfaitaire",SUMIFS(RH!$U$5:$U$13,RH!$I$5:$I$13,'17-01'!C80,RH!$Z$5:$Z$13,'17-01'!$I$5),SUMIFS(RH!$S$5:$S$13,RH!$I$5:$I$13,'17-01'!C80,RH!$Z$5:$Z$13,'17-01'!$I$5)))</f>
        <v/>
      </c>
      <c r="W80" s="29" t="str">
        <f t="array" ref="W80">'Récap général'!W80</f>
        <v/>
      </c>
      <c r="X80" s="150"/>
      <c r="Y80" s="30" t="str">
        <f t="array" ref="Y80">IF(OR(X80="",V80=""),"",X80-V80)</f>
        <v/>
      </c>
      <c r="Z80" s="149" t="str">
        <f t="array" ref="Z80">IF(OR(Y80="",AB80=""),"",Y80*AB80)</f>
        <v/>
      </c>
      <c r="AA80" s="160" t="str">
        <f t="array" ref="AA80">IF(OR(R80=0,V80=0),"",R80/V80)</f>
        <v/>
      </c>
      <c r="AB80" s="30"/>
      <c r="AC80" s="30">
        <f t="array" ref="AC80">IF(OR(AB80="",AA80=""),0,AB80-AA80)</f>
        <v>0</v>
      </c>
      <c r="AD80" s="78">
        <f t="array" ref="AD80">IF(OR(AC80=0,V80=0),0,AC80*V80)</f>
        <v>0</v>
      </c>
    </row>
    <row r="81" spans="2:30" hidden="1" x14ac:dyDescent="0.3">
      <c r="B81" s="28" t="str">
        <f t="shared" si="1"/>
        <v>X</v>
      </c>
      <c r="C81" s="77"/>
      <c r="D81" s="29" t="str">
        <f t="array" ref="D81">IF(C81="","",VLOOKUP(C81,RH!$I$5:$K$13,2,FALSE))</f>
        <v/>
      </c>
      <c r="E81" s="29" t="str">
        <f t="array" ref="E81">IF(C81="","",VLOOKUP(C81,RH!$I$5:$K$13,3,FALSE))</f>
        <v/>
      </c>
      <c r="F81" s="29" t="str">
        <f t="array" ref="F81">IF(D81="","",D81&amp;" "&amp;E81)</f>
        <v/>
      </c>
      <c r="G81" s="29" t="str">
        <f t="array" ref="G81">IF(C81="","",VLOOKUP(C81,RH!$I$5:$Y$13,17,FALSE))</f>
        <v/>
      </c>
      <c r="H81" s="30" t="str">
        <f t="array" ref="H81">IF(C81="","",SUMIFS(Tableau1[Total],Tableau1[Matricule],'17-01'!C81,Tableau1[Date],'17-01'!$I$5))</f>
        <v/>
      </c>
      <c r="I81" s="29"/>
      <c r="J81" s="29"/>
      <c r="K81" s="29" t="str">
        <f t="array" ref="K81">IF(C81="","",SUMIFS(Tableau4[Montant],Tableau4[colonne5],'17-01'!C81,Tableau4[Colonne4],'17-01'!$I$5))</f>
        <v/>
      </c>
      <c r="L81" s="30">
        <f t="array" ref="L81">SUMIFS(Tableau3[Montant],Tableau3[Nom, prénom],'17-01'!F81,Tableau3[Date],'17-01'!$I$5)</f>
        <v>0</v>
      </c>
      <c r="M81" s="29"/>
      <c r="N81" s="29"/>
      <c r="O81" s="29"/>
      <c r="P81" s="29"/>
      <c r="Q81" s="163"/>
      <c r="R81" s="74">
        <f t="array" ref="R81">SUM(H81:Q81)</f>
        <v>0</v>
      </c>
      <c r="S81" s="150"/>
      <c r="T81" s="30">
        <f t="array" ref="T81">(S81-R81)</f>
        <v>0</v>
      </c>
      <c r="U81" s="154" t="str">
        <f t="array" ref="U81">IF(S81="","",T81/S81)</f>
        <v/>
      </c>
      <c r="V81" s="148" t="str">
        <f t="array" ref="V81">IF(C81="","",IF(W81="Forfaitaire",SUMIFS(RH!$U$5:$U$13,RH!$I$5:$I$13,'17-01'!C81,RH!$Z$5:$Z$13,'17-01'!$I$5),SUMIFS(RH!$S$5:$S$13,RH!$I$5:$I$13,'17-01'!C81,RH!$Z$5:$Z$13,'17-01'!$I$5)))</f>
        <v/>
      </c>
      <c r="W81" s="29" t="str">
        <f t="array" ref="W81">'Récap général'!W81</f>
        <v/>
      </c>
      <c r="X81" s="150"/>
      <c r="Y81" s="30" t="str">
        <f t="array" ref="Y81">IF(OR(X81="",V81=""),"",X81-V81)</f>
        <v/>
      </c>
      <c r="Z81" s="149" t="str">
        <f t="array" ref="Z81">IF(OR(Y81="",AB81=""),"",Y81*AB81)</f>
        <v/>
      </c>
      <c r="AA81" s="160" t="str">
        <f t="array" ref="AA81">IF(OR(R81=0,V81=0),"",R81/V81)</f>
        <v/>
      </c>
      <c r="AB81" s="30"/>
      <c r="AC81" s="30">
        <f t="array" ref="AC81">IF(OR(AB81="",AA81=""),0,AB81-AA81)</f>
        <v>0</v>
      </c>
      <c r="AD81" s="78">
        <f t="array" ref="AD81">IF(OR(AC81=0,V81=0),0,AC81*V81)</f>
        <v>0</v>
      </c>
    </row>
    <row r="82" spans="2:30" ht="3.75" customHeight="1" x14ac:dyDescent="0.3">
      <c r="B82" s="28"/>
      <c r="C82" s="79"/>
      <c r="D82" s="31"/>
      <c r="E82" s="31"/>
      <c r="F82" s="31"/>
      <c r="G82" s="31"/>
      <c r="H82" s="31"/>
      <c r="I82" s="31"/>
      <c r="J82" s="31"/>
      <c r="K82" s="31"/>
      <c r="L82" s="31"/>
      <c r="M82" s="31"/>
      <c r="N82" s="31"/>
      <c r="O82" s="31"/>
      <c r="P82" s="31"/>
      <c r="Q82" s="41"/>
      <c r="R82" s="75"/>
      <c r="S82" s="31"/>
      <c r="T82" s="31"/>
      <c r="U82" s="41"/>
      <c r="V82" s="75"/>
      <c r="W82" s="31"/>
      <c r="X82" s="31"/>
      <c r="Y82" s="31"/>
      <c r="Z82" s="76"/>
      <c r="AA82" s="43"/>
      <c r="AB82" s="31"/>
      <c r="AC82" s="31"/>
      <c r="AD82" s="80"/>
    </row>
    <row r="83" spans="2:30" ht="15" thickBot="1" x14ac:dyDescent="0.35">
      <c r="B83" s="28"/>
      <c r="C83" s="81" t="s">
        <v>82</v>
      </c>
      <c r="D83" s="82"/>
      <c r="E83" s="83"/>
      <c r="F83" s="83"/>
      <c r="G83" s="83"/>
      <c r="H83" s="84">
        <f t="shared" ref="H83:AD83" si="2">SUM(H12:H81)</f>
        <v>0</v>
      </c>
      <c r="I83" s="84">
        <f t="shared" si="2"/>
        <v>0</v>
      </c>
      <c r="J83" s="84">
        <f t="shared" si="2"/>
        <v>0</v>
      </c>
      <c r="K83" s="84">
        <f t="shared" si="2"/>
        <v>0</v>
      </c>
      <c r="L83" s="84">
        <f t="shared" si="2"/>
        <v>0</v>
      </c>
      <c r="M83" s="84">
        <f t="shared" si="2"/>
        <v>0</v>
      </c>
      <c r="N83" s="84">
        <f t="shared" si="2"/>
        <v>0</v>
      </c>
      <c r="O83" s="84">
        <f t="shared" si="2"/>
        <v>0</v>
      </c>
      <c r="P83" s="84">
        <f t="shared" si="2"/>
        <v>0</v>
      </c>
      <c r="Q83" s="85">
        <f t="shared" si="2"/>
        <v>0</v>
      </c>
      <c r="R83" s="86">
        <f t="shared" si="2"/>
        <v>0</v>
      </c>
      <c r="S83" s="84">
        <f t="shared" si="2"/>
        <v>2</v>
      </c>
      <c r="T83" s="84">
        <f t="shared" si="2"/>
        <v>2</v>
      </c>
      <c r="U83" s="153">
        <f>IF(S83=0,0,T83/S83)</f>
        <v>1</v>
      </c>
      <c r="V83" s="86"/>
      <c r="W83" s="84"/>
      <c r="X83" s="84"/>
      <c r="Y83" s="84"/>
      <c r="Z83" s="87">
        <f t="shared" si="2"/>
        <v>0</v>
      </c>
      <c r="AA83" s="88"/>
      <c r="AB83" s="84">
        <f t="shared" si="2"/>
        <v>0</v>
      </c>
      <c r="AC83" s="84"/>
      <c r="AD83" s="89">
        <f t="shared" si="2"/>
        <v>0</v>
      </c>
    </row>
    <row r="84" spans="2:30" ht="15" thickBot="1" x14ac:dyDescent="0.35">
      <c r="B84" s="28"/>
      <c r="C84" s="32"/>
      <c r="D84" s="33"/>
      <c r="E84" s="33"/>
      <c r="F84" s="33"/>
      <c r="G84" s="33"/>
      <c r="H84" s="33"/>
      <c r="I84" s="33"/>
      <c r="J84" s="33"/>
      <c r="K84" s="33"/>
      <c r="L84" s="33"/>
      <c r="M84" s="33"/>
      <c r="N84" s="33"/>
      <c r="O84" s="33"/>
      <c r="P84" s="33"/>
      <c r="Q84" s="33"/>
      <c r="R84" s="33"/>
      <c r="S84" s="33"/>
      <c r="T84" s="33"/>
      <c r="U84" s="33"/>
      <c r="V84" s="33"/>
      <c r="W84" s="33"/>
      <c r="X84" s="33"/>
      <c r="Y84" s="33"/>
      <c r="Z84" s="33"/>
      <c r="AA84" s="33"/>
      <c r="AB84" s="33"/>
      <c r="AC84" s="33"/>
      <c r="AD84" s="33"/>
    </row>
    <row r="85" spans="2:30" x14ac:dyDescent="0.3">
      <c r="B85" s="33"/>
      <c r="C85" s="181" t="s">
        <v>127</v>
      </c>
      <c r="D85" s="182"/>
      <c r="E85" s="182"/>
      <c r="F85" s="182"/>
      <c r="G85" s="182"/>
      <c r="H85" s="182"/>
      <c r="I85" s="182"/>
      <c r="J85" s="182"/>
      <c r="K85" s="182"/>
      <c r="L85" s="182"/>
      <c r="M85" s="182"/>
      <c r="N85" s="182"/>
      <c r="O85" s="182"/>
      <c r="P85" s="182"/>
      <c r="Q85" s="182"/>
      <c r="R85" s="182"/>
      <c r="S85" s="182"/>
      <c r="T85" s="182"/>
      <c r="U85" s="182"/>
      <c r="V85" s="182"/>
      <c r="W85" s="182"/>
      <c r="X85" s="182"/>
      <c r="Y85" s="182"/>
      <c r="Z85" s="182"/>
      <c r="AA85" s="182"/>
      <c r="AB85" s="182"/>
      <c r="AC85" s="182"/>
      <c r="AD85" s="183"/>
    </row>
    <row r="86" spans="2:30" ht="15" thickBot="1" x14ac:dyDescent="0.35">
      <c r="B86" s="33"/>
      <c r="C86" s="118" t="s">
        <v>27</v>
      </c>
      <c r="D86" s="119" t="s">
        <v>8</v>
      </c>
      <c r="E86" s="119" t="s">
        <v>9</v>
      </c>
      <c r="F86" s="119"/>
      <c r="G86" s="119" t="s">
        <v>81</v>
      </c>
      <c r="H86" s="119" t="s">
        <v>30</v>
      </c>
      <c r="I86" s="120" t="s">
        <v>31</v>
      </c>
      <c r="J86" s="120" t="s">
        <v>84</v>
      </c>
      <c r="K86" s="120" t="s">
        <v>32</v>
      </c>
      <c r="L86" s="120" t="s">
        <v>33</v>
      </c>
      <c r="M86" s="120" t="s">
        <v>34</v>
      </c>
      <c r="N86" s="120" t="s">
        <v>35</v>
      </c>
      <c r="O86" s="120" t="s">
        <v>36</v>
      </c>
      <c r="P86" s="120" t="s">
        <v>37</v>
      </c>
      <c r="Q86" s="123" t="s">
        <v>38</v>
      </c>
      <c r="R86" s="125" t="s">
        <v>44</v>
      </c>
      <c r="S86" s="98" t="s">
        <v>45</v>
      </c>
      <c r="T86" s="126" t="s">
        <v>46</v>
      </c>
      <c r="U86" s="127" t="s">
        <v>47</v>
      </c>
      <c r="V86" s="124" t="s">
        <v>48</v>
      </c>
      <c r="W86" s="121" t="s">
        <v>49</v>
      </c>
      <c r="X86" s="121" t="s">
        <v>50</v>
      </c>
      <c r="Y86" s="121" t="s">
        <v>51</v>
      </c>
      <c r="Z86" s="128" t="s">
        <v>52</v>
      </c>
      <c r="AA86" s="104" t="s">
        <v>53</v>
      </c>
      <c r="AB86" s="121" t="s">
        <v>54</v>
      </c>
      <c r="AC86" s="121" t="s">
        <v>55</v>
      </c>
      <c r="AD86" s="122" t="s">
        <v>56</v>
      </c>
    </row>
    <row r="87" spans="2:30" ht="3.75" customHeight="1" x14ac:dyDescent="0.3">
      <c r="B87" s="33"/>
      <c r="C87" s="90"/>
      <c r="D87" s="91"/>
      <c r="E87" s="91"/>
      <c r="F87" s="91"/>
      <c r="G87" s="91"/>
      <c r="H87" s="91"/>
      <c r="I87" s="91"/>
      <c r="J87" s="91"/>
      <c r="K87" s="91"/>
      <c r="L87" s="91"/>
      <c r="M87" s="91"/>
      <c r="N87" s="91"/>
      <c r="O87" s="91"/>
      <c r="P87" s="91"/>
      <c r="Q87" s="92"/>
      <c r="R87" s="93"/>
      <c r="S87" s="91"/>
      <c r="T87" s="91"/>
      <c r="U87" s="94"/>
      <c r="V87" s="34"/>
      <c r="W87" s="91"/>
      <c r="X87" s="91"/>
      <c r="Y87" s="91"/>
      <c r="Z87" s="92"/>
      <c r="AA87" s="93"/>
      <c r="AB87" s="91"/>
      <c r="AC87" s="91"/>
      <c r="AD87" s="95"/>
    </row>
    <row r="88" spans="2:30" hidden="1" x14ac:dyDescent="0.3">
      <c r="B88" s="35" t="str">
        <f t="shared" ref="B88:B151" si="3">IF(C88="","X","")</f>
        <v>X</v>
      </c>
      <c r="C88" s="77"/>
      <c r="D88" s="29" t="str">
        <f t="array" ref="D88">IF(C88="","",VLOOKUP(C88,RH!$I$5:$K$13,2,FALSE))</f>
        <v/>
      </c>
      <c r="E88" s="29" t="str">
        <f t="array" ref="E88">IF(C88="","",VLOOKUP(C88,RH!$I$5:$K$13,3,FALSE))</f>
        <v/>
      </c>
      <c r="F88" s="29" t="str">
        <f t="array" ref="F88">IF(D88="","",D88&amp;" "&amp;E88)</f>
        <v/>
      </c>
      <c r="G88" s="29" t="str">
        <f t="array" ref="G88">IF(C88="","",VLOOKUP(C88,RH!$I$5:$Y$13,17,FALSE))</f>
        <v/>
      </c>
      <c r="H88" s="30" t="str">
        <f t="array" ref="H88">IF(C88="","",SUMIFS(Tableau1[Total],Tableau1[Matricule],'17-01'!C88,Tableau1[Date],'17-01'!$I$5))</f>
        <v/>
      </c>
      <c r="I88" s="29"/>
      <c r="J88" s="29"/>
      <c r="K88" s="29" t="str">
        <f t="array" ref="K88">IF(C88="","",SUMIFS(Tableau4[Montant],Tableau4[colonne5],'17-01'!C88,Tableau4[Colonne4],'17-01'!$I$5))</f>
        <v/>
      </c>
      <c r="L88" s="30">
        <f t="array" ref="L88">SUMIFS(Tableau3[Montant],Tableau3[Nom, prénom],'17-01'!F88,Tableau3[Date],'17-01'!$I$5)</f>
        <v>0</v>
      </c>
      <c r="M88" s="29"/>
      <c r="N88" s="29"/>
      <c r="O88" s="29"/>
      <c r="P88" s="29"/>
      <c r="Q88" s="163"/>
      <c r="R88" s="74">
        <f t="array" ref="R88">SUM(H88:Q88)</f>
        <v>0</v>
      </c>
      <c r="S88" s="150"/>
      <c r="T88" s="30">
        <f t="array" ref="T88">(S88-R88)</f>
        <v>0</v>
      </c>
      <c r="U88" s="154" t="str">
        <f t="array" ref="U88">IF(S88="","",T88/S88)</f>
        <v/>
      </c>
      <c r="V88" s="148" t="str">
        <f t="array" ref="V88">IF(C88="","",SUMIFS(RH!$R$5:$R$13,RH!$I$5:$I$13,'17-01'!C88,RH!$Z$5:$Z$13,'17-01'!$I$5))</f>
        <v/>
      </c>
      <c r="W88" s="29" t="str">
        <f t="array" ref="W88">'Récap général'!W88</f>
        <v/>
      </c>
      <c r="X88" s="150"/>
      <c r="Y88" s="30" t="str">
        <f t="array" ref="Y88">IF(OR(X88="",V88=""),"",X88-V88)</f>
        <v/>
      </c>
      <c r="Z88" s="149" t="str">
        <f t="array" ref="Z88">IF(OR(Y88="",AB88=""),"",Y88*AB88)</f>
        <v/>
      </c>
      <c r="AA88" s="160" t="str">
        <f t="array" ref="AA88">IF(OR(R88=0,V88=0),"",R88/V88)</f>
        <v/>
      </c>
      <c r="AB88" s="30"/>
      <c r="AC88" s="30">
        <f t="array" ref="AC88">IF(OR(AB88="",AA88=""),0,AB88-AA88)</f>
        <v>0</v>
      </c>
      <c r="AD88" s="78">
        <f t="array" ref="AD88">IF(OR(AC88=0,V88=0),0,AC88*V88)</f>
        <v>0</v>
      </c>
    </row>
    <row r="89" spans="2:30" hidden="1" x14ac:dyDescent="0.3">
      <c r="B89" s="28" t="str">
        <f t="shared" si="3"/>
        <v>X</v>
      </c>
      <c r="C89" s="77"/>
      <c r="D89" s="29" t="str">
        <f t="array" ref="D89">IF(C89="","",VLOOKUP(C89,RH!$I$5:$K$13,2,FALSE))</f>
        <v/>
      </c>
      <c r="E89" s="29" t="str">
        <f t="array" ref="E89">IF(C89="","",VLOOKUP(C89,RH!$I$5:$K$13,3,FALSE))</f>
        <v/>
      </c>
      <c r="F89" s="29" t="str">
        <f t="array" ref="F89">IF(D89="","",D89&amp;" "&amp;E89)</f>
        <v/>
      </c>
      <c r="G89" s="29" t="str">
        <f t="array" ref="G89">IF(C89="","",VLOOKUP(C89,RH!$I$5:$Y$13,17,FALSE))</f>
        <v/>
      </c>
      <c r="H89" s="30" t="str">
        <f t="array" ref="H89">IF(C89="","",SUMIFS(Tableau1[Total],Tableau1[Matricule],'17-01'!C89,Tableau1[Date],'17-01'!$I$5))</f>
        <v/>
      </c>
      <c r="I89" s="29"/>
      <c r="J89" s="29"/>
      <c r="K89" s="29" t="str">
        <f t="array" ref="K89">IF(C89="","",SUMIFS(Tableau4[Montant],Tableau4[colonne5],'17-01'!C89,Tableau4[Colonne4],'17-01'!$I$5))</f>
        <v/>
      </c>
      <c r="L89" s="30">
        <f t="array" ref="L89">SUMIFS(Tableau3[Montant],Tableau3[Nom, prénom],'17-01'!F89,Tableau3[Date],'17-01'!$I$5)</f>
        <v>0</v>
      </c>
      <c r="M89" s="29"/>
      <c r="N89" s="29"/>
      <c r="O89" s="29"/>
      <c r="P89" s="29"/>
      <c r="Q89" s="163"/>
      <c r="R89" s="74">
        <f t="array" ref="R89">SUM(H89:Q89)</f>
        <v>0</v>
      </c>
      <c r="S89" s="150"/>
      <c r="T89" s="30">
        <f t="array" ref="T89">(S89-R89)</f>
        <v>0</v>
      </c>
      <c r="U89" s="154" t="str">
        <f t="array" ref="U89">IF(S89="","",T89/S89)</f>
        <v/>
      </c>
      <c r="V89" s="148" t="str">
        <f t="array" ref="V89">IF(C89="","",SUMIFS(RH!$R$5:$R$13,RH!$I$5:$I$13,'17-01'!C89,RH!$Z$5:$Z$13,'17-01'!$I$5))</f>
        <v/>
      </c>
      <c r="W89" s="29" t="str">
        <f t="array" ref="W89">'Récap général'!W89</f>
        <v/>
      </c>
      <c r="X89" s="150"/>
      <c r="Y89" s="30" t="str">
        <f t="array" ref="Y89">IF(OR(X89="",V89=""),"",X89-V89)</f>
        <v/>
      </c>
      <c r="Z89" s="149" t="str">
        <f t="array" ref="Z89">IF(OR(Y89="",AB89=""),"",Y89*AB89)</f>
        <v/>
      </c>
      <c r="AA89" s="160" t="str">
        <f t="array" ref="AA89">IF(OR(R89=0,V89=0),"",R89/V89)</f>
        <v/>
      </c>
      <c r="AB89" s="30"/>
      <c r="AC89" s="30">
        <f t="array" ref="AC89">IF(OR(AB89="",AA89=""),0,AB89-AA89)</f>
        <v>0</v>
      </c>
      <c r="AD89" s="78">
        <f t="array" ref="AD89">IF(OR(AC89=0,V89=0),0,AC89*V89)</f>
        <v>0</v>
      </c>
    </row>
    <row r="90" spans="2:30" hidden="1" x14ac:dyDescent="0.3">
      <c r="B90" s="28" t="str">
        <f t="shared" si="3"/>
        <v>X</v>
      </c>
      <c r="C90" s="77"/>
      <c r="D90" s="29" t="str">
        <f t="array" ref="D90">IF(C90="","",VLOOKUP(C90,RH!$I$5:$K$13,2,FALSE))</f>
        <v/>
      </c>
      <c r="E90" s="29" t="str">
        <f t="array" ref="E90">IF(C90="","",VLOOKUP(C90,RH!$I$5:$K$13,3,FALSE))</f>
        <v/>
      </c>
      <c r="F90" s="29" t="str">
        <f t="array" ref="F90">IF(D90="","",D90&amp;" "&amp;E90)</f>
        <v/>
      </c>
      <c r="G90" s="29" t="str">
        <f t="array" ref="G90">IF(C90="","",VLOOKUP(C90,RH!$I$5:$Y$13,17,FALSE))</f>
        <v/>
      </c>
      <c r="H90" s="30" t="str">
        <f t="array" ref="H90">IF(C90="","",SUMIFS(Tableau1[Total],Tableau1[Matricule],'17-01'!C90,Tableau1[Date],'17-01'!$I$5))</f>
        <v/>
      </c>
      <c r="I90" s="29"/>
      <c r="J90" s="29"/>
      <c r="K90" s="29" t="str">
        <f t="array" ref="K90">IF(C90="","",SUMIFS(Tableau4[Montant],Tableau4[colonne5],'17-01'!C90,Tableau4[Colonne4],'17-01'!$I$5))</f>
        <v/>
      </c>
      <c r="L90" s="30">
        <f t="array" ref="L90">SUMIFS(Tableau3[Montant],Tableau3[Nom, prénom],'17-01'!F90,Tableau3[Date],'17-01'!$I$5)</f>
        <v>0</v>
      </c>
      <c r="M90" s="29"/>
      <c r="N90" s="29"/>
      <c r="O90" s="29"/>
      <c r="P90" s="29"/>
      <c r="Q90" s="163"/>
      <c r="R90" s="74">
        <f t="array" ref="R90">SUM(H90:Q90)</f>
        <v>0</v>
      </c>
      <c r="S90" s="150"/>
      <c r="T90" s="30">
        <f t="array" ref="T90">(S90-R90)</f>
        <v>0</v>
      </c>
      <c r="U90" s="154" t="str">
        <f t="array" ref="U90">IF(S90="","",T90/S90)</f>
        <v/>
      </c>
      <c r="V90" s="148" t="str">
        <f t="array" ref="V90">IF(C90="","",SUMIFS(RH!$R$5:$R$13,RH!$I$5:$I$13,'17-01'!C90,RH!$Z$5:$Z$13,'17-01'!$I$5))</f>
        <v/>
      </c>
      <c r="W90" s="29" t="str">
        <f t="array" ref="W90">'Récap général'!W90</f>
        <v/>
      </c>
      <c r="X90" s="150"/>
      <c r="Y90" s="30" t="str">
        <f t="array" ref="Y90">IF(OR(X90="",V90=""),"",X90-V90)</f>
        <v/>
      </c>
      <c r="Z90" s="149" t="str">
        <f t="array" ref="Z90">IF(OR(Y90="",AB90=""),"",Y90*AB90)</f>
        <v/>
      </c>
      <c r="AA90" s="160" t="str">
        <f t="array" ref="AA90">IF(OR(R90=0,V90=0),"",R90/V90)</f>
        <v/>
      </c>
      <c r="AB90" s="30"/>
      <c r="AC90" s="30">
        <f t="array" ref="AC90">IF(OR(AB90="",AA90=""),0,AB90-AA90)</f>
        <v>0</v>
      </c>
      <c r="AD90" s="78">
        <f t="array" ref="AD90">IF(OR(AC90=0,V90=0),0,AC90*V90)</f>
        <v>0</v>
      </c>
    </row>
    <row r="91" spans="2:30" hidden="1" x14ac:dyDescent="0.3">
      <c r="B91" s="28" t="str">
        <f t="shared" si="3"/>
        <v>X</v>
      </c>
      <c r="C91" s="77"/>
      <c r="D91" s="29" t="str">
        <f t="array" ref="D91">IF(C91="","",VLOOKUP(C91,RH!$I$5:$K$13,2,FALSE))</f>
        <v/>
      </c>
      <c r="E91" s="29" t="str">
        <f t="array" ref="E91">IF(C91="","",VLOOKUP(C91,RH!$I$5:$K$13,3,FALSE))</f>
        <v/>
      </c>
      <c r="F91" s="29" t="str">
        <f t="array" ref="F91">IF(D91="","",D91&amp;" "&amp;E91)</f>
        <v/>
      </c>
      <c r="G91" s="29" t="str">
        <f t="array" ref="G91">IF(C91="","",VLOOKUP(C91,RH!$I$5:$Y$13,17,FALSE))</f>
        <v/>
      </c>
      <c r="H91" s="30" t="str">
        <f t="array" ref="H91">IF(C91="","",SUMIFS(Tableau1[Total],Tableau1[Matricule],'17-01'!C91,Tableau1[Date],'17-01'!$I$5))</f>
        <v/>
      </c>
      <c r="I91" s="29"/>
      <c r="J91" s="29"/>
      <c r="K91" s="29" t="str">
        <f t="array" ref="K91">IF(C91="","",SUMIFS(Tableau4[Montant],Tableau4[colonne5],'17-01'!C91,Tableau4[Colonne4],'17-01'!$I$5))</f>
        <v/>
      </c>
      <c r="L91" s="30">
        <f t="array" ref="L91">SUMIFS(Tableau3[Montant],Tableau3[Nom, prénom],'17-01'!F91,Tableau3[Date],'17-01'!$I$5)</f>
        <v>0</v>
      </c>
      <c r="M91" s="29"/>
      <c r="N91" s="29"/>
      <c r="O91" s="29"/>
      <c r="P91" s="29"/>
      <c r="Q91" s="163"/>
      <c r="R91" s="74">
        <f t="array" ref="R91">SUM(H91:Q91)</f>
        <v>0</v>
      </c>
      <c r="S91" s="150"/>
      <c r="T91" s="30">
        <f t="array" ref="T91">(S91-R91)</f>
        <v>0</v>
      </c>
      <c r="U91" s="154" t="str">
        <f t="array" ref="U91">IF(S91="","",T91/S91)</f>
        <v/>
      </c>
      <c r="V91" s="148" t="str">
        <f t="array" ref="V91">IF(C91="","",SUMIFS(RH!$R$5:$R$13,RH!$I$5:$I$13,'17-01'!C91,RH!$Z$5:$Z$13,'17-01'!$I$5))</f>
        <v/>
      </c>
      <c r="W91" s="29" t="str">
        <f t="array" ref="W91">'Récap général'!W91</f>
        <v/>
      </c>
      <c r="X91" s="150"/>
      <c r="Y91" s="30" t="str">
        <f t="array" ref="Y91">IF(OR(X91="",V91=""),"",X91-V91)</f>
        <v/>
      </c>
      <c r="Z91" s="149" t="str">
        <f t="array" ref="Z91">IF(OR(Y91="",AB91=""),"",Y91*AB91)</f>
        <v/>
      </c>
      <c r="AA91" s="160" t="str">
        <f t="array" ref="AA91">IF(OR(R91=0,V91=0),"",R91/V91)</f>
        <v/>
      </c>
      <c r="AB91" s="30"/>
      <c r="AC91" s="30">
        <f t="array" ref="AC91">IF(OR(AB91="",AA91=""),0,AB91-AA91)</f>
        <v>0</v>
      </c>
      <c r="AD91" s="78">
        <f t="array" ref="AD91">IF(OR(AC91=0,V91=0),0,AC91*V91)</f>
        <v>0</v>
      </c>
    </row>
    <row r="92" spans="2:30" hidden="1" x14ac:dyDescent="0.3">
      <c r="B92" s="28" t="str">
        <f t="shared" si="3"/>
        <v>X</v>
      </c>
      <c r="C92" s="77"/>
      <c r="D92" s="29" t="str">
        <f t="array" ref="D92">IF(C92="","",VLOOKUP(C92,RH!$I$5:$K$13,2,FALSE))</f>
        <v/>
      </c>
      <c r="E92" s="29" t="str">
        <f t="array" ref="E92">IF(C92="","",VLOOKUP(C92,RH!$I$5:$K$13,3,FALSE))</f>
        <v/>
      </c>
      <c r="F92" s="29" t="str">
        <f t="array" ref="F92">IF(D92="","",D92&amp;" "&amp;E92)</f>
        <v/>
      </c>
      <c r="G92" s="29" t="str">
        <f t="array" ref="G92">IF(C92="","",VLOOKUP(C92,RH!$I$5:$Y$13,17,FALSE))</f>
        <v/>
      </c>
      <c r="H92" s="30" t="str">
        <f t="array" ref="H92">IF(C92="","",SUMIFS(Tableau1[Total],Tableau1[Matricule],'17-01'!C92,Tableau1[Date],'17-01'!$I$5))</f>
        <v/>
      </c>
      <c r="I92" s="29"/>
      <c r="J92" s="29"/>
      <c r="K92" s="29" t="str">
        <f t="array" ref="K92">IF(C92="","",SUMIFS(Tableau4[Montant],Tableau4[colonne5],'17-01'!C92,Tableau4[Colonne4],'17-01'!$I$5))</f>
        <v/>
      </c>
      <c r="L92" s="30">
        <f t="array" ref="L92">SUMIFS(Tableau3[Montant],Tableau3[Nom, prénom],'17-01'!F92,Tableau3[Date],'17-01'!$I$5)</f>
        <v>0</v>
      </c>
      <c r="M92" s="29"/>
      <c r="N92" s="29"/>
      <c r="O92" s="29"/>
      <c r="P92" s="29"/>
      <c r="Q92" s="163"/>
      <c r="R92" s="74">
        <f t="array" ref="R92">SUM(H92:Q92)</f>
        <v>0</v>
      </c>
      <c r="S92" s="150"/>
      <c r="T92" s="30">
        <f t="array" ref="T92">(S92-R92)</f>
        <v>0</v>
      </c>
      <c r="U92" s="154" t="str">
        <f t="array" ref="U92">IF(S92="","",T92/S92)</f>
        <v/>
      </c>
      <c r="V92" s="148" t="str">
        <f t="array" ref="V92">IF(C92="","",SUMIFS(RH!$R$5:$R$13,RH!$I$5:$I$13,'17-01'!C92,RH!$Z$5:$Z$13,'17-01'!$I$5))</f>
        <v/>
      </c>
      <c r="W92" s="29" t="str">
        <f t="array" ref="W92">'Récap général'!W92</f>
        <v/>
      </c>
      <c r="X92" s="150"/>
      <c r="Y92" s="30" t="str">
        <f t="array" ref="Y92">IF(OR(X92="",V92=""),"",X92-V92)</f>
        <v/>
      </c>
      <c r="Z92" s="149" t="str">
        <f t="array" ref="Z92">IF(OR(Y92="",AB92=""),"",Y92*AB92)</f>
        <v/>
      </c>
      <c r="AA92" s="160" t="str">
        <f t="array" ref="AA92">IF(OR(R92=0,V92=0),"",R92/V92)</f>
        <v/>
      </c>
      <c r="AB92" s="30"/>
      <c r="AC92" s="30">
        <f t="array" ref="AC92">IF(OR(AB92="",AA92=""),0,AB92-AA92)</f>
        <v>0</v>
      </c>
      <c r="AD92" s="78">
        <f t="array" ref="AD92">IF(OR(AC92=0,V92=0),0,AC92*V92)</f>
        <v>0</v>
      </c>
    </row>
    <row r="93" spans="2:30" hidden="1" x14ac:dyDescent="0.3">
      <c r="B93" s="28" t="str">
        <f t="shared" si="3"/>
        <v>X</v>
      </c>
      <c r="C93" s="77"/>
      <c r="D93" s="29" t="str">
        <f t="array" ref="D93">IF(C93="","",VLOOKUP(C93,RH!$I$5:$K$13,2,FALSE))</f>
        <v/>
      </c>
      <c r="E93" s="29" t="str">
        <f t="array" ref="E93">IF(C93="","",VLOOKUP(C93,RH!$I$5:$K$13,3,FALSE))</f>
        <v/>
      </c>
      <c r="F93" s="29" t="str">
        <f t="array" ref="F93">IF(D93="","",D93&amp;" "&amp;E93)</f>
        <v/>
      </c>
      <c r="G93" s="29" t="str">
        <f t="array" ref="G93">IF(C93="","",VLOOKUP(C93,RH!$I$5:$Y$13,17,FALSE))</f>
        <v/>
      </c>
      <c r="H93" s="30" t="str">
        <f t="array" ref="H93">IF(C93="","",SUMIFS(Tableau1[Total],Tableau1[Matricule],'17-01'!C93,Tableau1[Date],'17-01'!$I$5))</f>
        <v/>
      </c>
      <c r="I93" s="29"/>
      <c r="J93" s="29"/>
      <c r="K93" s="29" t="str">
        <f t="array" ref="K93">IF(C93="","",SUMIFS(Tableau4[Montant],Tableau4[colonne5],'17-01'!C93,Tableau4[Colonne4],'17-01'!$I$5))</f>
        <v/>
      </c>
      <c r="L93" s="30">
        <f t="array" ref="L93">SUMIFS(Tableau3[Montant],Tableau3[Nom, prénom],'17-01'!F93,Tableau3[Date],'17-01'!$I$5)</f>
        <v>0</v>
      </c>
      <c r="M93" s="29"/>
      <c r="N93" s="29"/>
      <c r="O93" s="29"/>
      <c r="P93" s="29"/>
      <c r="Q93" s="163"/>
      <c r="R93" s="74">
        <f t="array" ref="R93">SUM(H93:Q93)</f>
        <v>0</v>
      </c>
      <c r="S93" s="150"/>
      <c r="T93" s="30">
        <f t="array" ref="T93">(S93-R93)</f>
        <v>0</v>
      </c>
      <c r="U93" s="154" t="str">
        <f t="array" ref="U93">IF(S93="","",T93/S93)</f>
        <v/>
      </c>
      <c r="V93" s="148" t="str">
        <f t="array" ref="V93">IF(C93="","",SUMIFS(RH!$R$5:$R$13,RH!$I$5:$I$13,'17-01'!C93,RH!$Z$5:$Z$13,'17-01'!$I$5))</f>
        <v/>
      </c>
      <c r="W93" s="29" t="str">
        <f t="array" ref="W93">'Récap général'!W93</f>
        <v/>
      </c>
      <c r="X93" s="150"/>
      <c r="Y93" s="30" t="str">
        <f t="array" ref="Y93">IF(OR(X93="",V93=""),"",X93-V93)</f>
        <v/>
      </c>
      <c r="Z93" s="149" t="str">
        <f t="array" ref="Z93">IF(OR(Y93="",AB93=""),"",Y93*AB93)</f>
        <v/>
      </c>
      <c r="AA93" s="160" t="str">
        <f t="array" ref="AA93">IF(OR(R93=0,V93=0),"",R93/V93)</f>
        <v/>
      </c>
      <c r="AB93" s="30"/>
      <c r="AC93" s="30">
        <f t="array" ref="AC93">IF(OR(AB93="",AA93=""),0,AB93-AA93)</f>
        <v>0</v>
      </c>
      <c r="AD93" s="78">
        <f t="array" ref="AD93">IF(OR(AC93=0,V93=0),0,AC93*V93)</f>
        <v>0</v>
      </c>
    </row>
    <row r="94" spans="2:30" hidden="1" x14ac:dyDescent="0.3">
      <c r="B94" s="28" t="str">
        <f t="shared" si="3"/>
        <v>X</v>
      </c>
      <c r="C94" s="77"/>
      <c r="D94" s="29" t="str">
        <f t="array" ref="D94">IF(C94="","",VLOOKUP(C94,RH!$I$5:$K$13,2,FALSE))</f>
        <v/>
      </c>
      <c r="E94" s="29" t="str">
        <f t="array" ref="E94">IF(C94="","",VLOOKUP(C94,RH!$I$5:$K$13,3,FALSE))</f>
        <v/>
      </c>
      <c r="F94" s="29" t="str">
        <f t="array" ref="F94">IF(D94="","",D94&amp;" "&amp;E94)</f>
        <v/>
      </c>
      <c r="G94" s="29" t="str">
        <f t="array" ref="G94">IF(C94="","",VLOOKUP(C94,RH!$I$5:$Y$13,17,FALSE))</f>
        <v/>
      </c>
      <c r="H94" s="30" t="str">
        <f t="array" ref="H94">IF(C94="","",SUMIFS(Tableau1[Total],Tableau1[Matricule],'17-01'!C94,Tableau1[Date],'17-01'!$I$5))</f>
        <v/>
      </c>
      <c r="I94" s="29"/>
      <c r="J94" s="29"/>
      <c r="K94" s="29" t="str">
        <f t="array" ref="K94">IF(C94="","",SUMIFS(Tableau4[Montant],Tableau4[colonne5],'17-01'!C94,Tableau4[Colonne4],'17-01'!$I$5))</f>
        <v/>
      </c>
      <c r="L94" s="30">
        <f t="array" ref="L94">SUMIFS(Tableau3[Montant],Tableau3[Nom, prénom],'17-01'!F94,Tableau3[Date],'17-01'!$I$5)</f>
        <v>0</v>
      </c>
      <c r="M94" s="29"/>
      <c r="N94" s="29"/>
      <c r="O94" s="29"/>
      <c r="P94" s="29"/>
      <c r="Q94" s="163"/>
      <c r="R94" s="74">
        <f t="array" ref="R94">SUM(H94:Q94)</f>
        <v>0</v>
      </c>
      <c r="S94" s="150"/>
      <c r="T94" s="30">
        <f t="array" ref="T94">(S94-R94)</f>
        <v>0</v>
      </c>
      <c r="U94" s="154" t="str">
        <f t="array" ref="U94">IF(S94="","",T94/S94)</f>
        <v/>
      </c>
      <c r="V94" s="148" t="str">
        <f t="array" ref="V94">IF(C94="","",SUMIFS(RH!$R$5:$R$13,RH!$I$5:$I$13,'17-01'!C94,RH!$Z$5:$Z$13,'17-01'!$I$5))</f>
        <v/>
      </c>
      <c r="W94" s="29" t="str">
        <f t="array" ref="W94">'Récap général'!W94</f>
        <v/>
      </c>
      <c r="X94" s="150"/>
      <c r="Y94" s="30" t="str">
        <f t="array" ref="Y94">IF(OR(X94="",V94=""),"",X94-V94)</f>
        <v/>
      </c>
      <c r="Z94" s="149" t="str">
        <f t="array" ref="Z94">IF(OR(Y94="",AB94=""),"",Y94*AB94)</f>
        <v/>
      </c>
      <c r="AA94" s="160" t="str">
        <f t="array" ref="AA94">IF(OR(R94=0,V94=0),"",R94/V94)</f>
        <v/>
      </c>
      <c r="AB94" s="30"/>
      <c r="AC94" s="30">
        <f t="array" ref="AC94">IF(OR(AB94="",AA94=""),0,AB94-AA94)</f>
        <v>0</v>
      </c>
      <c r="AD94" s="78">
        <f t="array" ref="AD94">IF(OR(AC94=0,V94=0),0,AC94*V94)</f>
        <v>0</v>
      </c>
    </row>
    <row r="95" spans="2:30" hidden="1" x14ac:dyDescent="0.3">
      <c r="B95" s="28" t="str">
        <f t="shared" si="3"/>
        <v>X</v>
      </c>
      <c r="C95" s="77"/>
      <c r="D95" s="29" t="str">
        <f t="array" ref="D95">IF(C95="","",VLOOKUP(C95,RH!$I$5:$K$13,2,FALSE))</f>
        <v/>
      </c>
      <c r="E95" s="29" t="str">
        <f t="array" ref="E95">IF(C95="","",VLOOKUP(C95,RH!$I$5:$K$13,3,FALSE))</f>
        <v/>
      </c>
      <c r="F95" s="29" t="str">
        <f t="array" ref="F95">IF(D95="","",D95&amp;" "&amp;E95)</f>
        <v/>
      </c>
      <c r="G95" s="29" t="str">
        <f t="array" ref="G95">IF(C95="","",VLOOKUP(C95,RH!$I$5:$Y$13,17,FALSE))</f>
        <v/>
      </c>
      <c r="H95" s="30" t="str">
        <f t="array" ref="H95">IF(C95="","",SUMIFS(Tableau1[Total],Tableau1[Matricule],'17-01'!C95,Tableau1[Date],'17-01'!$I$5))</f>
        <v/>
      </c>
      <c r="I95" s="29"/>
      <c r="J95" s="29"/>
      <c r="K95" s="29" t="str">
        <f t="array" ref="K95">IF(C95="","",SUMIFS(Tableau4[Montant],Tableau4[colonne5],'17-01'!C95,Tableau4[Colonne4],'17-01'!$I$5))</f>
        <v/>
      </c>
      <c r="L95" s="30">
        <f t="array" ref="L95">SUMIFS(Tableau3[Montant],Tableau3[Nom, prénom],'17-01'!F95,Tableau3[Date],'17-01'!$I$5)</f>
        <v>0</v>
      </c>
      <c r="M95" s="29"/>
      <c r="N95" s="29"/>
      <c r="O95" s="29"/>
      <c r="P95" s="29"/>
      <c r="Q95" s="163"/>
      <c r="R95" s="74">
        <f t="array" ref="R95">SUM(H95:Q95)</f>
        <v>0</v>
      </c>
      <c r="S95" s="150"/>
      <c r="T95" s="30">
        <f t="array" ref="T95">(S95-R95)</f>
        <v>0</v>
      </c>
      <c r="U95" s="154" t="str">
        <f t="array" ref="U95">IF(S95="","",T95/S95)</f>
        <v/>
      </c>
      <c r="V95" s="148" t="str">
        <f t="array" ref="V95">IF(C95="","",SUMIFS(RH!$R$5:$R$13,RH!$I$5:$I$13,'17-01'!C95,RH!$Z$5:$Z$13,'17-01'!$I$5))</f>
        <v/>
      </c>
      <c r="W95" s="29" t="str">
        <f t="array" ref="W95">'Récap général'!W95</f>
        <v/>
      </c>
      <c r="X95" s="150"/>
      <c r="Y95" s="30" t="str">
        <f t="array" ref="Y95">IF(OR(X95="",V95=""),"",X95-V95)</f>
        <v/>
      </c>
      <c r="Z95" s="149" t="str">
        <f t="array" ref="Z95">IF(OR(Y95="",AB95=""),"",Y95*AB95)</f>
        <v/>
      </c>
      <c r="AA95" s="160" t="str">
        <f t="array" ref="AA95">IF(OR(R95=0,V95=0),"",R95/V95)</f>
        <v/>
      </c>
      <c r="AB95" s="30"/>
      <c r="AC95" s="30">
        <f t="array" ref="AC95">IF(OR(AB95="",AA95=""),0,AB95-AA95)</f>
        <v>0</v>
      </c>
      <c r="AD95" s="78">
        <f t="array" ref="AD95">IF(OR(AC95=0,V95=0),0,AC95*V95)</f>
        <v>0</v>
      </c>
    </row>
    <row r="96" spans="2:30" hidden="1" x14ac:dyDescent="0.3">
      <c r="B96" s="28" t="str">
        <f t="shared" si="3"/>
        <v>X</v>
      </c>
      <c r="C96" s="77"/>
      <c r="D96" s="29" t="str">
        <f t="array" ref="D96">IF(C96="","",VLOOKUP(C96,RH!$I$5:$K$13,2,FALSE))</f>
        <v/>
      </c>
      <c r="E96" s="29" t="str">
        <f t="array" ref="E96">IF(C96="","",VLOOKUP(C96,RH!$I$5:$K$13,3,FALSE))</f>
        <v/>
      </c>
      <c r="F96" s="29" t="str">
        <f t="array" ref="F96">IF(D96="","",D96&amp;" "&amp;E96)</f>
        <v/>
      </c>
      <c r="G96" s="29" t="str">
        <f t="array" ref="G96">IF(C96="","",VLOOKUP(C96,RH!$I$5:$Y$13,17,FALSE))</f>
        <v/>
      </c>
      <c r="H96" s="30" t="str">
        <f t="array" ref="H96">IF(C96="","",SUMIFS(Tableau1[Total],Tableau1[Matricule],'17-01'!C96,Tableau1[Date],'17-01'!$I$5))</f>
        <v/>
      </c>
      <c r="I96" s="29"/>
      <c r="J96" s="29"/>
      <c r="K96" s="29" t="str">
        <f t="array" ref="K96">IF(C96="","",SUMIFS(Tableau4[Montant],Tableau4[colonne5],'17-01'!C96,Tableau4[Colonne4],'17-01'!$I$5))</f>
        <v/>
      </c>
      <c r="L96" s="30">
        <f t="array" ref="L96">SUMIFS(Tableau3[Montant],Tableau3[Nom, prénom],'17-01'!F96,Tableau3[Date],'17-01'!$I$5)</f>
        <v>0</v>
      </c>
      <c r="M96" s="29"/>
      <c r="N96" s="29"/>
      <c r="O96" s="29"/>
      <c r="P96" s="29"/>
      <c r="Q96" s="163"/>
      <c r="R96" s="74">
        <f t="array" ref="R96">SUM(H96:Q96)</f>
        <v>0</v>
      </c>
      <c r="S96" s="150"/>
      <c r="T96" s="30">
        <f t="array" ref="T96">(S96-R96)</f>
        <v>0</v>
      </c>
      <c r="U96" s="154" t="str">
        <f t="array" ref="U96">IF(S96="","",T96/S96)</f>
        <v/>
      </c>
      <c r="V96" s="148" t="str">
        <f t="array" ref="V96">IF(C96="","",SUMIFS(RH!$R$5:$R$13,RH!$I$5:$I$13,'17-01'!C96,RH!$Z$5:$Z$13,'17-01'!$I$5))</f>
        <v/>
      </c>
      <c r="W96" s="29" t="str">
        <f t="array" ref="W96">'Récap général'!W96</f>
        <v/>
      </c>
      <c r="X96" s="150"/>
      <c r="Y96" s="30" t="str">
        <f t="array" ref="Y96">IF(OR(X96="",V96=""),"",X96-V96)</f>
        <v/>
      </c>
      <c r="Z96" s="149" t="str">
        <f t="array" ref="Z96">IF(OR(Y96="",AB96=""),"",Y96*AB96)</f>
        <v/>
      </c>
      <c r="AA96" s="160" t="str">
        <f t="array" ref="AA96">IF(OR(R96=0,V96=0),"",R96/V96)</f>
        <v/>
      </c>
      <c r="AB96" s="30"/>
      <c r="AC96" s="30">
        <f t="array" ref="AC96">IF(OR(AB96="",AA96=""),0,AB96-AA96)</f>
        <v>0</v>
      </c>
      <c r="AD96" s="78">
        <f t="array" ref="AD96">IF(OR(AC96=0,V96=0),0,AC96*V96)</f>
        <v>0</v>
      </c>
    </row>
    <row r="97" spans="2:30" hidden="1" x14ac:dyDescent="0.3">
      <c r="B97" s="28" t="str">
        <f t="shared" si="3"/>
        <v>X</v>
      </c>
      <c r="C97" s="77"/>
      <c r="D97" s="29" t="str">
        <f t="array" ref="D97">IF(C97="","",VLOOKUP(C97,RH!$I$5:$K$13,2,FALSE))</f>
        <v/>
      </c>
      <c r="E97" s="29" t="str">
        <f t="array" ref="E97">IF(C97="","",VLOOKUP(C97,RH!$I$5:$K$13,3,FALSE))</f>
        <v/>
      </c>
      <c r="F97" s="29" t="str">
        <f t="array" ref="F97">IF(D97="","",D97&amp;" "&amp;E97)</f>
        <v/>
      </c>
      <c r="G97" s="29" t="str">
        <f t="array" ref="G97">IF(C97="","",VLOOKUP(C97,RH!$I$5:$Y$13,17,FALSE))</f>
        <v/>
      </c>
      <c r="H97" s="30" t="str">
        <f t="array" ref="H97">IF(C97="","",SUMIFS(Tableau1[Total],Tableau1[Matricule],'17-01'!C97,Tableau1[Date],'17-01'!$I$5))</f>
        <v/>
      </c>
      <c r="I97" s="29"/>
      <c r="J97" s="29"/>
      <c r="K97" s="29" t="str">
        <f t="array" ref="K97">IF(C97="","",SUMIFS(Tableau4[Montant],Tableau4[colonne5],'17-01'!C97,Tableau4[Colonne4],'17-01'!$I$5))</f>
        <v/>
      </c>
      <c r="L97" s="30">
        <f t="array" ref="L97">SUMIFS(Tableau3[Montant],Tableau3[Nom, prénom],'17-01'!F97,Tableau3[Date],'17-01'!$I$5)</f>
        <v>0</v>
      </c>
      <c r="M97" s="29"/>
      <c r="N97" s="29"/>
      <c r="O97" s="29"/>
      <c r="P97" s="29"/>
      <c r="Q97" s="163"/>
      <c r="R97" s="74">
        <f t="array" ref="R97">SUM(H97:Q97)</f>
        <v>0</v>
      </c>
      <c r="S97" s="150"/>
      <c r="T97" s="30">
        <f t="array" ref="T97">(S97-R97)</f>
        <v>0</v>
      </c>
      <c r="U97" s="154" t="str">
        <f t="array" ref="U97">IF(S97="","",T97/S97)</f>
        <v/>
      </c>
      <c r="V97" s="148" t="str">
        <f t="array" ref="V97">IF(C97="","",SUMIFS(RH!$R$5:$R$13,RH!$I$5:$I$13,'17-01'!C97,RH!$Z$5:$Z$13,'17-01'!$I$5))</f>
        <v/>
      </c>
      <c r="W97" s="29" t="str">
        <f t="array" ref="W97">'Récap général'!W97</f>
        <v/>
      </c>
      <c r="X97" s="150"/>
      <c r="Y97" s="30" t="str">
        <f t="array" ref="Y97">IF(OR(X97="",V97=""),"",X97-V97)</f>
        <v/>
      </c>
      <c r="Z97" s="149" t="str">
        <f t="array" ref="Z97">IF(OR(Y97="",AB97=""),"",Y97*AB97)</f>
        <v/>
      </c>
      <c r="AA97" s="160" t="str">
        <f t="array" ref="AA97">IF(OR(R97=0,V97=0),"",R97/V97)</f>
        <v/>
      </c>
      <c r="AB97" s="30"/>
      <c r="AC97" s="30">
        <f t="array" ref="AC97">IF(OR(AB97="",AA97=""),0,AB97-AA97)</f>
        <v>0</v>
      </c>
      <c r="AD97" s="78">
        <f t="array" ref="AD97">IF(OR(AC97=0,V97=0),0,AC97*V97)</f>
        <v>0</v>
      </c>
    </row>
    <row r="98" spans="2:30" hidden="1" x14ac:dyDescent="0.3">
      <c r="B98" s="28" t="str">
        <f t="shared" si="3"/>
        <v>X</v>
      </c>
      <c r="C98" s="77"/>
      <c r="D98" s="29" t="str">
        <f t="array" ref="D98">IF(C98="","",VLOOKUP(C98,RH!$I$5:$K$13,2,FALSE))</f>
        <v/>
      </c>
      <c r="E98" s="29" t="str">
        <f t="array" ref="E98">IF(C98="","",VLOOKUP(C98,RH!$I$5:$K$13,3,FALSE))</f>
        <v/>
      </c>
      <c r="F98" s="29" t="str">
        <f t="array" ref="F98">IF(D98="","",D98&amp;" "&amp;E98)</f>
        <v/>
      </c>
      <c r="G98" s="29" t="str">
        <f t="array" ref="G98">IF(C98="","",VLOOKUP(C98,RH!$I$5:$Y$13,17,FALSE))</f>
        <v/>
      </c>
      <c r="H98" s="30" t="str">
        <f t="array" ref="H98">IF(C98="","",SUMIFS(Tableau1[Total],Tableau1[Matricule],'17-01'!C98,Tableau1[Date],'17-01'!$I$5))</f>
        <v/>
      </c>
      <c r="I98" s="29"/>
      <c r="J98" s="29"/>
      <c r="K98" s="29" t="str">
        <f t="array" ref="K98">IF(C98="","",SUMIFS(Tableau4[Montant],Tableau4[colonne5],'17-01'!C98,Tableau4[Colonne4],'17-01'!$I$5))</f>
        <v/>
      </c>
      <c r="L98" s="30">
        <f t="array" ref="L98">SUMIFS(Tableau3[Montant],Tableau3[Nom, prénom],'17-01'!F98,Tableau3[Date],'17-01'!$I$5)</f>
        <v>0</v>
      </c>
      <c r="M98" s="29"/>
      <c r="N98" s="29"/>
      <c r="O98" s="29"/>
      <c r="P98" s="29"/>
      <c r="Q98" s="163"/>
      <c r="R98" s="74">
        <f t="array" ref="R98">SUM(H98:Q98)</f>
        <v>0</v>
      </c>
      <c r="S98" s="150"/>
      <c r="T98" s="30">
        <f t="array" ref="T98">(S98-R98)</f>
        <v>0</v>
      </c>
      <c r="U98" s="154" t="str">
        <f t="array" ref="U98">IF(S98="","",T98/S98)</f>
        <v/>
      </c>
      <c r="V98" s="148" t="str">
        <f t="array" ref="V98">IF(C98="","",SUMIFS(RH!$R$5:$R$13,RH!$I$5:$I$13,'17-01'!C98,RH!$Z$5:$Z$13,'17-01'!$I$5))</f>
        <v/>
      </c>
      <c r="W98" s="29" t="str">
        <f t="array" ref="W98">'Récap général'!W98</f>
        <v/>
      </c>
      <c r="X98" s="150"/>
      <c r="Y98" s="30" t="str">
        <f t="array" ref="Y98">IF(OR(X98="",V98=""),"",X98-V98)</f>
        <v/>
      </c>
      <c r="Z98" s="149" t="str">
        <f t="array" ref="Z98">IF(OR(Y98="",AB98=""),"",Y98*AB98)</f>
        <v/>
      </c>
      <c r="AA98" s="160" t="str">
        <f t="array" ref="AA98">IF(OR(R98=0,V98=0),"",R98/V98)</f>
        <v/>
      </c>
      <c r="AB98" s="30"/>
      <c r="AC98" s="30">
        <f t="array" ref="AC98">IF(OR(AB98="",AA98=""),0,AB98-AA98)</f>
        <v>0</v>
      </c>
      <c r="AD98" s="78">
        <f t="array" ref="AD98">IF(OR(AC98=0,V98=0),0,AC98*V98)</f>
        <v>0</v>
      </c>
    </row>
    <row r="99" spans="2:30" hidden="1" x14ac:dyDescent="0.3">
      <c r="B99" s="28" t="str">
        <f t="shared" si="3"/>
        <v>X</v>
      </c>
      <c r="C99" s="77"/>
      <c r="D99" s="29" t="str">
        <f t="array" ref="D99">IF(C99="","",VLOOKUP(C99,RH!$I$5:$K$13,2,FALSE))</f>
        <v/>
      </c>
      <c r="E99" s="29" t="str">
        <f t="array" ref="E99">IF(C99="","",VLOOKUP(C99,RH!$I$5:$K$13,3,FALSE))</f>
        <v/>
      </c>
      <c r="F99" s="29" t="str">
        <f t="array" ref="F99">IF(D99="","",D99&amp;" "&amp;E99)</f>
        <v/>
      </c>
      <c r="G99" s="29" t="str">
        <f t="array" ref="G99">IF(C99="","",VLOOKUP(C99,RH!$I$5:$Y$13,17,FALSE))</f>
        <v/>
      </c>
      <c r="H99" s="30" t="str">
        <f t="array" ref="H99">IF(C99="","",SUMIFS(Tableau1[Total],Tableau1[Matricule],'17-01'!C99,Tableau1[Date],'17-01'!$I$5))</f>
        <v/>
      </c>
      <c r="I99" s="29"/>
      <c r="J99" s="29"/>
      <c r="K99" s="29" t="str">
        <f t="array" ref="K99">IF(C99="","",SUMIFS(Tableau4[Montant],Tableau4[colonne5],'17-01'!C99,Tableau4[Colonne4],'17-01'!$I$5))</f>
        <v/>
      </c>
      <c r="L99" s="30">
        <f t="array" ref="L99">SUMIFS(Tableau3[Montant],Tableau3[Nom, prénom],'17-01'!F99,Tableau3[Date],'17-01'!$I$5)</f>
        <v>0</v>
      </c>
      <c r="M99" s="29"/>
      <c r="N99" s="29"/>
      <c r="O99" s="29"/>
      <c r="P99" s="29"/>
      <c r="Q99" s="163"/>
      <c r="R99" s="74">
        <f t="array" ref="R99">SUM(H99:Q99)</f>
        <v>0</v>
      </c>
      <c r="S99" s="150"/>
      <c r="T99" s="30">
        <f t="array" ref="T99">(S99-R99)</f>
        <v>0</v>
      </c>
      <c r="U99" s="154" t="str">
        <f t="array" ref="U99">IF(S99="","",T99/S99)</f>
        <v/>
      </c>
      <c r="V99" s="148" t="str">
        <f t="array" ref="V99">IF(C99="","",SUMIFS(RH!$R$5:$R$13,RH!$I$5:$I$13,'17-01'!C99,RH!$Z$5:$Z$13,'17-01'!$I$5))</f>
        <v/>
      </c>
      <c r="W99" s="29" t="str">
        <f t="array" ref="W99">'Récap général'!W99</f>
        <v/>
      </c>
      <c r="X99" s="150"/>
      <c r="Y99" s="30" t="str">
        <f t="array" ref="Y99">IF(OR(X99="",V99=""),"",X99-V99)</f>
        <v/>
      </c>
      <c r="Z99" s="149" t="str">
        <f t="array" ref="Z99">IF(OR(Y99="",AB99=""),"",Y99*AB99)</f>
        <v/>
      </c>
      <c r="AA99" s="160" t="str">
        <f t="array" ref="AA99">IF(OR(R99=0,V99=0),"",R99/V99)</f>
        <v/>
      </c>
      <c r="AB99" s="30"/>
      <c r="AC99" s="30">
        <f t="array" ref="AC99">IF(OR(AB99="",AA99=""),0,AB99-AA99)</f>
        <v>0</v>
      </c>
      <c r="AD99" s="78">
        <f t="array" ref="AD99">IF(OR(AC99=0,V99=0),0,AC99*V99)</f>
        <v>0</v>
      </c>
    </row>
    <row r="100" spans="2:30" hidden="1" x14ac:dyDescent="0.3">
      <c r="B100" s="28" t="str">
        <f t="shared" si="3"/>
        <v>X</v>
      </c>
      <c r="C100" s="77"/>
      <c r="D100" s="29" t="str">
        <f t="array" ref="D100">IF(C100="","",VLOOKUP(C100,RH!$I$5:$K$13,2,FALSE))</f>
        <v/>
      </c>
      <c r="E100" s="29" t="str">
        <f t="array" ref="E100">IF(C100="","",VLOOKUP(C100,RH!$I$5:$K$13,3,FALSE))</f>
        <v/>
      </c>
      <c r="F100" s="29" t="str">
        <f t="array" ref="F100">IF(D100="","",D100&amp;" "&amp;E100)</f>
        <v/>
      </c>
      <c r="G100" s="29" t="str">
        <f t="array" ref="G100">IF(C100="","",VLOOKUP(C100,RH!$I$5:$Y$13,17,FALSE))</f>
        <v/>
      </c>
      <c r="H100" s="30" t="str">
        <f t="array" ref="H100">IF(C100="","",SUMIFS(Tableau1[Total],Tableau1[Matricule],'17-01'!C100,Tableau1[Date],'17-01'!$I$5))</f>
        <v/>
      </c>
      <c r="I100" s="29"/>
      <c r="J100" s="29"/>
      <c r="K100" s="29" t="str">
        <f t="array" ref="K100">IF(C100="","",SUMIFS(Tableau4[Montant],Tableau4[colonne5],'17-01'!C100,Tableau4[Colonne4],'17-01'!$I$5))</f>
        <v/>
      </c>
      <c r="L100" s="30">
        <f t="array" ref="L100">SUMIFS(Tableau3[Montant],Tableau3[Nom, prénom],'17-01'!F100,Tableau3[Date],'17-01'!$I$5)</f>
        <v>0</v>
      </c>
      <c r="M100" s="29"/>
      <c r="N100" s="29"/>
      <c r="O100" s="29"/>
      <c r="P100" s="29"/>
      <c r="Q100" s="163"/>
      <c r="R100" s="74">
        <f t="array" ref="R100">SUM(H100:Q100)</f>
        <v>0</v>
      </c>
      <c r="S100" s="150"/>
      <c r="T100" s="30">
        <f t="array" ref="T100">(S100-R100)</f>
        <v>0</v>
      </c>
      <c r="U100" s="154" t="str">
        <f t="array" ref="U100">IF(S100="","",T100/S100)</f>
        <v/>
      </c>
      <c r="V100" s="148" t="str">
        <f t="array" ref="V100">IF(C100="","",SUMIFS(RH!$R$5:$R$13,RH!$I$5:$I$13,'17-01'!C100,RH!$Z$5:$Z$13,'17-01'!$I$5))</f>
        <v/>
      </c>
      <c r="W100" s="29" t="str">
        <f t="array" ref="W100">'Récap général'!W100</f>
        <v/>
      </c>
      <c r="X100" s="150"/>
      <c r="Y100" s="30" t="str">
        <f t="array" ref="Y100">IF(OR(X100="",V100=""),"",X100-V100)</f>
        <v/>
      </c>
      <c r="Z100" s="149" t="str">
        <f t="array" ref="Z100">IF(OR(Y100="",AB100=""),"",Y100*AB100)</f>
        <v/>
      </c>
      <c r="AA100" s="160" t="str">
        <f t="array" ref="AA100">IF(OR(R100=0,V100=0),"",R100/V100)</f>
        <v/>
      </c>
      <c r="AB100" s="30"/>
      <c r="AC100" s="30">
        <f t="array" ref="AC100">IF(OR(AB100="",AA100=""),0,AB100-AA100)</f>
        <v>0</v>
      </c>
      <c r="AD100" s="78">
        <f t="array" ref="AD100">IF(OR(AC100=0,V100=0),0,AC100*V100)</f>
        <v>0</v>
      </c>
    </row>
    <row r="101" spans="2:30" hidden="1" x14ac:dyDescent="0.3">
      <c r="B101" s="28" t="str">
        <f t="shared" si="3"/>
        <v>X</v>
      </c>
      <c r="C101" s="77"/>
      <c r="D101" s="29" t="str">
        <f t="array" ref="D101">IF(C101="","",VLOOKUP(C101,RH!$I$5:$K$13,2,FALSE))</f>
        <v/>
      </c>
      <c r="E101" s="29" t="str">
        <f t="array" ref="E101">IF(C101="","",VLOOKUP(C101,RH!$I$5:$K$13,3,FALSE))</f>
        <v/>
      </c>
      <c r="F101" s="29" t="str">
        <f t="array" ref="F101">IF(D101="","",D101&amp;" "&amp;E101)</f>
        <v/>
      </c>
      <c r="G101" s="29" t="str">
        <f t="array" ref="G101">IF(C101="","",VLOOKUP(C101,RH!$I$5:$Y$13,17,FALSE))</f>
        <v/>
      </c>
      <c r="H101" s="30" t="str">
        <f t="array" ref="H101">IF(C101="","",SUMIFS(Tableau1[Total],Tableau1[Matricule],'17-01'!C101,Tableau1[Date],'17-01'!$I$5))</f>
        <v/>
      </c>
      <c r="I101" s="29"/>
      <c r="J101" s="29"/>
      <c r="K101" s="29" t="str">
        <f t="array" ref="K101">IF(C101="","",SUMIFS(Tableau4[Montant],Tableau4[colonne5],'17-01'!C101,Tableau4[Colonne4],'17-01'!$I$5))</f>
        <v/>
      </c>
      <c r="L101" s="30">
        <f t="array" ref="L101">SUMIFS(Tableau3[Montant],Tableau3[Nom, prénom],'17-01'!F101,Tableau3[Date],'17-01'!$I$5)</f>
        <v>0</v>
      </c>
      <c r="M101" s="29"/>
      <c r="N101" s="29"/>
      <c r="O101" s="29"/>
      <c r="P101" s="29"/>
      <c r="Q101" s="163"/>
      <c r="R101" s="74">
        <f t="array" ref="R101">SUM(H101:Q101)</f>
        <v>0</v>
      </c>
      <c r="S101" s="150"/>
      <c r="T101" s="30">
        <f t="array" ref="T101">(S101-R101)</f>
        <v>0</v>
      </c>
      <c r="U101" s="154" t="str">
        <f t="array" ref="U101">IF(S101="","",T101/S101)</f>
        <v/>
      </c>
      <c r="V101" s="148" t="str">
        <f t="array" ref="V101">IF(C101="","",SUMIFS(RH!$R$5:$R$13,RH!$I$5:$I$13,'17-01'!C101,RH!$Z$5:$Z$13,'17-01'!$I$5))</f>
        <v/>
      </c>
      <c r="W101" s="29" t="str">
        <f t="array" ref="W101">'Récap général'!W101</f>
        <v/>
      </c>
      <c r="X101" s="150"/>
      <c r="Y101" s="30" t="str">
        <f t="array" ref="Y101">IF(OR(X101="",V101=""),"",X101-V101)</f>
        <v/>
      </c>
      <c r="Z101" s="149" t="str">
        <f t="array" ref="Z101">IF(OR(Y101="",AB101=""),"",Y101*AB101)</f>
        <v/>
      </c>
      <c r="AA101" s="160" t="str">
        <f t="array" ref="AA101">IF(OR(R101=0,V101=0),"",R101/V101)</f>
        <v/>
      </c>
      <c r="AB101" s="30"/>
      <c r="AC101" s="30">
        <f t="array" ref="AC101">IF(OR(AB101="",AA101=""),0,AB101-AA101)</f>
        <v>0</v>
      </c>
      <c r="AD101" s="78">
        <f t="array" ref="AD101">IF(OR(AC101=0,V101=0),0,AC101*V101)</f>
        <v>0</v>
      </c>
    </row>
    <row r="102" spans="2:30" hidden="1" x14ac:dyDescent="0.3">
      <c r="B102" s="28" t="str">
        <f t="shared" si="3"/>
        <v>X</v>
      </c>
      <c r="C102" s="77"/>
      <c r="D102" s="29" t="str">
        <f t="array" ref="D102">IF(C102="","",VLOOKUP(C102,RH!$I$5:$K$13,2,FALSE))</f>
        <v/>
      </c>
      <c r="E102" s="29" t="str">
        <f t="array" ref="E102">IF(C102="","",VLOOKUP(C102,RH!$I$5:$K$13,3,FALSE))</f>
        <v/>
      </c>
      <c r="F102" s="29" t="str">
        <f t="array" ref="F102">IF(D102="","",D102&amp;" "&amp;E102)</f>
        <v/>
      </c>
      <c r="G102" s="29" t="str">
        <f t="array" ref="G102">IF(C102="","",VLOOKUP(C102,RH!$I$5:$Y$13,17,FALSE))</f>
        <v/>
      </c>
      <c r="H102" s="30" t="str">
        <f t="array" ref="H102">IF(C102="","",SUMIFS(Tableau1[Total],Tableau1[Matricule],'17-01'!C102,Tableau1[Date],'17-01'!$I$5))</f>
        <v/>
      </c>
      <c r="I102" s="29"/>
      <c r="J102" s="29"/>
      <c r="K102" s="29" t="str">
        <f t="array" ref="K102">IF(C102="","",SUMIFS(Tableau4[Montant],Tableau4[colonne5],'17-01'!C102,Tableau4[Colonne4],'17-01'!$I$5))</f>
        <v/>
      </c>
      <c r="L102" s="30">
        <f t="array" ref="L102">SUMIFS(Tableau3[Montant],Tableau3[Nom, prénom],'17-01'!F102,Tableau3[Date],'17-01'!$I$5)</f>
        <v>0</v>
      </c>
      <c r="M102" s="29"/>
      <c r="N102" s="29"/>
      <c r="O102" s="29"/>
      <c r="P102" s="29"/>
      <c r="Q102" s="163"/>
      <c r="R102" s="74">
        <f t="array" ref="R102">SUM(H102:Q102)</f>
        <v>0</v>
      </c>
      <c r="S102" s="150"/>
      <c r="T102" s="30">
        <f t="array" ref="T102">(S102-R102)</f>
        <v>0</v>
      </c>
      <c r="U102" s="154" t="str">
        <f t="array" ref="U102">IF(S102="","",T102/S102)</f>
        <v/>
      </c>
      <c r="V102" s="148" t="str">
        <f t="array" ref="V102">IF(C102="","",SUMIFS(RH!$R$5:$R$13,RH!$I$5:$I$13,'17-01'!C102,RH!$Z$5:$Z$13,'17-01'!$I$5))</f>
        <v/>
      </c>
      <c r="W102" s="29" t="str">
        <f t="array" ref="W102">'Récap général'!W102</f>
        <v/>
      </c>
      <c r="X102" s="150"/>
      <c r="Y102" s="30" t="str">
        <f t="array" ref="Y102">IF(OR(X102="",V102=""),"",X102-V102)</f>
        <v/>
      </c>
      <c r="Z102" s="149" t="str">
        <f t="array" ref="Z102">IF(OR(Y102="",AB102=""),"",Y102*AB102)</f>
        <v/>
      </c>
      <c r="AA102" s="160" t="str">
        <f t="array" ref="AA102">IF(OR(R102=0,V102=0),"",R102/V102)</f>
        <v/>
      </c>
      <c r="AB102" s="30"/>
      <c r="AC102" s="30">
        <f t="array" ref="AC102">IF(OR(AB102="",AA102=""),0,AB102-AA102)</f>
        <v>0</v>
      </c>
      <c r="AD102" s="78">
        <f t="array" ref="AD102">IF(OR(AC102=0,V102=0),0,AC102*V102)</f>
        <v>0</v>
      </c>
    </row>
    <row r="103" spans="2:30" hidden="1" x14ac:dyDescent="0.3">
      <c r="B103" s="28" t="str">
        <f t="shared" si="3"/>
        <v>X</v>
      </c>
      <c r="C103" s="77"/>
      <c r="D103" s="29" t="str">
        <f t="array" ref="D103">IF(C103="","",VLOOKUP(C103,RH!$I$5:$K$13,2,FALSE))</f>
        <v/>
      </c>
      <c r="E103" s="29" t="str">
        <f t="array" ref="E103">IF(C103="","",VLOOKUP(C103,RH!$I$5:$K$13,3,FALSE))</f>
        <v/>
      </c>
      <c r="F103" s="29" t="str">
        <f t="array" ref="F103">IF(D103="","",D103&amp;" "&amp;E103)</f>
        <v/>
      </c>
      <c r="G103" s="29" t="str">
        <f t="array" ref="G103">IF(C103="","",VLOOKUP(C103,RH!$I$5:$Y$13,17,FALSE))</f>
        <v/>
      </c>
      <c r="H103" s="30" t="str">
        <f t="array" ref="H103">IF(C103="","",SUMIFS(Tableau1[Total],Tableau1[Matricule],'17-01'!C103,Tableau1[Date],'17-01'!$I$5))</f>
        <v/>
      </c>
      <c r="I103" s="29"/>
      <c r="J103" s="29"/>
      <c r="K103" s="29" t="str">
        <f t="array" ref="K103">IF(C103="","",SUMIFS(Tableau4[Montant],Tableau4[colonne5],'17-01'!C103,Tableau4[Colonne4],'17-01'!$I$5))</f>
        <v/>
      </c>
      <c r="L103" s="30">
        <f t="array" ref="L103">SUMIFS(Tableau3[Montant],Tableau3[Nom, prénom],'17-01'!F103,Tableau3[Date],'17-01'!$I$5)</f>
        <v>0</v>
      </c>
      <c r="M103" s="29"/>
      <c r="N103" s="29"/>
      <c r="O103" s="29"/>
      <c r="P103" s="29"/>
      <c r="Q103" s="163"/>
      <c r="R103" s="74">
        <f t="array" ref="R103">SUM(H103:Q103)</f>
        <v>0</v>
      </c>
      <c r="S103" s="150"/>
      <c r="T103" s="30">
        <f t="array" ref="T103">(S103-R103)</f>
        <v>0</v>
      </c>
      <c r="U103" s="154" t="str">
        <f t="array" ref="U103">IF(S103="","",T103/S103)</f>
        <v/>
      </c>
      <c r="V103" s="148" t="str">
        <f t="array" ref="V103">IF(C103="","",SUMIFS(RH!$R$5:$R$13,RH!$I$5:$I$13,'17-01'!C103,RH!$Z$5:$Z$13,'17-01'!$I$5))</f>
        <v/>
      </c>
      <c r="W103" s="29" t="str">
        <f t="array" ref="W103">'Récap général'!W103</f>
        <v/>
      </c>
      <c r="X103" s="150"/>
      <c r="Y103" s="30" t="str">
        <f t="array" ref="Y103">IF(OR(X103="",V103=""),"",X103-V103)</f>
        <v/>
      </c>
      <c r="Z103" s="149" t="str">
        <f t="array" ref="Z103">IF(OR(Y103="",AB103=""),"",Y103*AB103)</f>
        <v/>
      </c>
      <c r="AA103" s="160" t="str">
        <f t="array" ref="AA103">IF(OR(R103=0,V103=0),"",R103/V103)</f>
        <v/>
      </c>
      <c r="AB103" s="30"/>
      <c r="AC103" s="30">
        <f t="array" ref="AC103">IF(OR(AB103="",AA103=""),0,AB103-AA103)</f>
        <v>0</v>
      </c>
      <c r="AD103" s="78">
        <f t="array" ref="AD103">IF(OR(AC103=0,V103=0),0,AC103*V103)</f>
        <v>0</v>
      </c>
    </row>
    <row r="104" spans="2:30" hidden="1" x14ac:dyDescent="0.3">
      <c r="B104" s="28" t="str">
        <f t="shared" si="3"/>
        <v>X</v>
      </c>
      <c r="C104" s="77"/>
      <c r="D104" s="29" t="str">
        <f t="array" ref="D104">IF(C104="","",VLOOKUP(C104,RH!$I$5:$K$13,2,FALSE))</f>
        <v/>
      </c>
      <c r="E104" s="29" t="str">
        <f t="array" ref="E104">IF(C104="","",VLOOKUP(C104,RH!$I$5:$K$13,3,FALSE))</f>
        <v/>
      </c>
      <c r="F104" s="29" t="str">
        <f t="array" ref="F104">IF(D104="","",D104&amp;" "&amp;E104)</f>
        <v/>
      </c>
      <c r="G104" s="29" t="str">
        <f t="array" ref="G104">IF(C104="","",VLOOKUP(C104,RH!$I$5:$Y$13,17,FALSE))</f>
        <v/>
      </c>
      <c r="H104" s="30" t="str">
        <f t="array" ref="H104">IF(C104="","",SUMIFS(Tableau1[Total],Tableau1[Matricule],'17-01'!C104,Tableau1[Date],'17-01'!$I$5))</f>
        <v/>
      </c>
      <c r="I104" s="29"/>
      <c r="J104" s="29"/>
      <c r="K104" s="29" t="str">
        <f t="array" ref="K104">IF(C104="","",SUMIFS(Tableau4[Montant],Tableau4[colonne5],'17-01'!C104,Tableau4[Colonne4],'17-01'!$I$5))</f>
        <v/>
      </c>
      <c r="L104" s="30">
        <f t="array" ref="L104">SUMIFS(Tableau3[Montant],Tableau3[Nom, prénom],'17-01'!F104,Tableau3[Date],'17-01'!$I$5)</f>
        <v>0</v>
      </c>
      <c r="M104" s="29"/>
      <c r="N104" s="29"/>
      <c r="O104" s="29"/>
      <c r="P104" s="29"/>
      <c r="Q104" s="163"/>
      <c r="R104" s="74">
        <f t="array" ref="R104">SUM(H104:Q104)</f>
        <v>0</v>
      </c>
      <c r="S104" s="150"/>
      <c r="T104" s="30">
        <f t="array" ref="T104">(S104-R104)</f>
        <v>0</v>
      </c>
      <c r="U104" s="154" t="str">
        <f t="array" ref="U104">IF(S104="","",T104/S104)</f>
        <v/>
      </c>
      <c r="V104" s="148" t="str">
        <f t="array" ref="V104">IF(C104="","",SUMIFS(RH!$R$5:$R$13,RH!$I$5:$I$13,'17-01'!C104,RH!$Z$5:$Z$13,'17-01'!$I$5))</f>
        <v/>
      </c>
      <c r="W104" s="29" t="str">
        <f t="array" ref="W104">'Récap général'!W104</f>
        <v/>
      </c>
      <c r="X104" s="150"/>
      <c r="Y104" s="30" t="str">
        <f t="array" ref="Y104">IF(OR(X104="",V104=""),"",X104-V104)</f>
        <v/>
      </c>
      <c r="Z104" s="149" t="str">
        <f t="array" ref="Z104">IF(OR(Y104="",AB104=""),"",Y104*AB104)</f>
        <v/>
      </c>
      <c r="AA104" s="160" t="str">
        <f t="array" ref="AA104">IF(OR(R104=0,V104=0),"",R104/V104)</f>
        <v/>
      </c>
      <c r="AB104" s="30"/>
      <c r="AC104" s="30">
        <f t="array" ref="AC104">IF(OR(AB104="",AA104=""),0,AB104-AA104)</f>
        <v>0</v>
      </c>
      <c r="AD104" s="78">
        <f t="array" ref="AD104">IF(OR(AC104=0,V104=0),0,AC104*V104)</f>
        <v>0</v>
      </c>
    </row>
    <row r="105" spans="2:30" hidden="1" x14ac:dyDescent="0.3">
      <c r="B105" s="28" t="str">
        <f t="shared" si="3"/>
        <v>X</v>
      </c>
      <c r="C105" s="77"/>
      <c r="D105" s="29" t="str">
        <f t="array" ref="D105">IF(C105="","",VLOOKUP(C105,RH!$I$5:$K$13,2,FALSE))</f>
        <v/>
      </c>
      <c r="E105" s="29" t="str">
        <f t="array" ref="E105">IF(C105="","",VLOOKUP(C105,RH!$I$5:$K$13,3,FALSE))</f>
        <v/>
      </c>
      <c r="F105" s="29" t="str">
        <f t="array" ref="F105">IF(D105="","",D105&amp;" "&amp;E105)</f>
        <v/>
      </c>
      <c r="G105" s="29" t="str">
        <f t="array" ref="G105">IF(C105="","",VLOOKUP(C105,RH!$I$5:$Y$13,17,FALSE))</f>
        <v/>
      </c>
      <c r="H105" s="30" t="str">
        <f t="array" ref="H105">IF(C105="","",SUMIFS(Tableau1[Total],Tableau1[Matricule],'17-01'!C105,Tableau1[Date],'17-01'!$I$5))</f>
        <v/>
      </c>
      <c r="I105" s="29"/>
      <c r="J105" s="29"/>
      <c r="K105" s="29" t="str">
        <f t="array" ref="K105">IF(C105="","",SUMIFS(Tableau4[Montant],Tableau4[colonne5],'17-01'!C105,Tableau4[Colonne4],'17-01'!$I$5))</f>
        <v/>
      </c>
      <c r="L105" s="30">
        <f t="array" ref="L105">SUMIFS(Tableau3[Montant],Tableau3[Nom, prénom],'17-01'!F105,Tableau3[Date],'17-01'!$I$5)</f>
        <v>0</v>
      </c>
      <c r="M105" s="29"/>
      <c r="N105" s="29"/>
      <c r="O105" s="29"/>
      <c r="P105" s="29"/>
      <c r="Q105" s="163"/>
      <c r="R105" s="74">
        <f t="array" ref="R105">SUM(H105:Q105)</f>
        <v>0</v>
      </c>
      <c r="S105" s="150"/>
      <c r="T105" s="30">
        <f t="array" ref="T105">(S105-R105)</f>
        <v>0</v>
      </c>
      <c r="U105" s="154" t="str">
        <f t="array" ref="U105">IF(S105="","",T105/S105)</f>
        <v/>
      </c>
      <c r="V105" s="148" t="str">
        <f t="array" ref="V105">IF(C105="","",SUMIFS(RH!$R$5:$R$13,RH!$I$5:$I$13,'17-01'!C105,RH!$Z$5:$Z$13,'17-01'!$I$5))</f>
        <v/>
      </c>
      <c r="W105" s="29" t="str">
        <f t="array" ref="W105">'Récap général'!W105</f>
        <v/>
      </c>
      <c r="X105" s="150"/>
      <c r="Y105" s="30" t="str">
        <f t="array" ref="Y105">IF(OR(X105="",V105=""),"",X105-V105)</f>
        <v/>
      </c>
      <c r="Z105" s="149" t="str">
        <f t="array" ref="Z105">IF(OR(Y105="",AB105=""),"",Y105*AB105)</f>
        <v/>
      </c>
      <c r="AA105" s="160" t="str">
        <f t="array" ref="AA105">IF(OR(R105=0,V105=0),"",R105/V105)</f>
        <v/>
      </c>
      <c r="AB105" s="30"/>
      <c r="AC105" s="30">
        <f t="array" ref="AC105">IF(OR(AB105="",AA105=""),0,AB105-AA105)</f>
        <v>0</v>
      </c>
      <c r="AD105" s="78">
        <f t="array" ref="AD105">IF(OR(AC105=0,V105=0),0,AC105*V105)</f>
        <v>0</v>
      </c>
    </row>
    <row r="106" spans="2:30" hidden="1" x14ac:dyDescent="0.3">
      <c r="B106" s="28" t="str">
        <f t="shared" si="3"/>
        <v>X</v>
      </c>
      <c r="C106" s="77"/>
      <c r="D106" s="29" t="str">
        <f t="array" ref="D106">IF(C106="","",VLOOKUP(C106,RH!$I$5:$K$13,2,FALSE))</f>
        <v/>
      </c>
      <c r="E106" s="29" t="str">
        <f t="array" ref="E106">IF(C106="","",VLOOKUP(C106,RH!$I$5:$K$13,3,FALSE))</f>
        <v/>
      </c>
      <c r="F106" s="29" t="str">
        <f t="array" ref="F106">IF(D106="","",D106&amp;" "&amp;E106)</f>
        <v/>
      </c>
      <c r="G106" s="29" t="str">
        <f t="array" ref="G106">IF(C106="","",VLOOKUP(C106,RH!$I$5:$Y$13,17,FALSE))</f>
        <v/>
      </c>
      <c r="H106" s="30" t="str">
        <f t="array" ref="H106">IF(C106="","",SUMIFS(Tableau1[Total],Tableau1[Matricule],'17-01'!C106,Tableau1[Date],'17-01'!$I$5))</f>
        <v/>
      </c>
      <c r="I106" s="29"/>
      <c r="J106" s="29"/>
      <c r="K106" s="29" t="str">
        <f t="array" ref="K106">IF(C106="","",SUMIFS(Tableau4[Montant],Tableau4[colonne5],'17-01'!C106,Tableau4[Colonne4],'17-01'!$I$5))</f>
        <v/>
      </c>
      <c r="L106" s="30">
        <f t="array" ref="L106">SUMIFS(Tableau3[Montant],Tableau3[Nom, prénom],'17-01'!F106,Tableau3[Date],'17-01'!$I$5)</f>
        <v>0</v>
      </c>
      <c r="M106" s="29"/>
      <c r="N106" s="29"/>
      <c r="O106" s="29"/>
      <c r="P106" s="29"/>
      <c r="Q106" s="163"/>
      <c r="R106" s="74">
        <f t="array" ref="R106">SUM(H106:Q106)</f>
        <v>0</v>
      </c>
      <c r="S106" s="150"/>
      <c r="T106" s="30">
        <f t="array" ref="T106">(S106-R106)</f>
        <v>0</v>
      </c>
      <c r="U106" s="154" t="str">
        <f t="array" ref="U106">IF(S106="","",T106/S106)</f>
        <v/>
      </c>
      <c r="V106" s="148" t="str">
        <f t="array" ref="V106">IF(C106="","",SUMIFS(RH!$R$5:$R$13,RH!$I$5:$I$13,'17-01'!C106,RH!$Z$5:$Z$13,'17-01'!$I$5))</f>
        <v/>
      </c>
      <c r="W106" s="29" t="str">
        <f t="array" ref="W106">'Récap général'!W106</f>
        <v/>
      </c>
      <c r="X106" s="150"/>
      <c r="Y106" s="30" t="str">
        <f t="array" ref="Y106">IF(OR(X106="",V106=""),"",X106-V106)</f>
        <v/>
      </c>
      <c r="Z106" s="149" t="str">
        <f t="array" ref="Z106">IF(OR(Y106="",AB106=""),"",Y106*AB106)</f>
        <v/>
      </c>
      <c r="AA106" s="160" t="str">
        <f t="array" ref="AA106">IF(OR(R106=0,V106=0),"",R106/V106)</f>
        <v/>
      </c>
      <c r="AB106" s="30"/>
      <c r="AC106" s="30">
        <f t="array" ref="AC106">IF(OR(AB106="",AA106=""),0,AB106-AA106)</f>
        <v>0</v>
      </c>
      <c r="AD106" s="78">
        <f t="array" ref="AD106">IF(OR(AC106=0,V106=0),0,AC106*V106)</f>
        <v>0</v>
      </c>
    </row>
    <row r="107" spans="2:30" hidden="1" x14ac:dyDescent="0.3">
      <c r="B107" s="28" t="str">
        <f t="shared" si="3"/>
        <v>X</v>
      </c>
      <c r="C107" s="77"/>
      <c r="D107" s="29" t="str">
        <f t="array" ref="D107">IF(C107="","",VLOOKUP(C107,RH!$I$5:$K$13,2,FALSE))</f>
        <v/>
      </c>
      <c r="E107" s="29" t="str">
        <f t="array" ref="E107">IF(C107="","",VLOOKUP(C107,RH!$I$5:$K$13,3,FALSE))</f>
        <v/>
      </c>
      <c r="F107" s="29" t="str">
        <f t="array" ref="F107">IF(D107="","",D107&amp;" "&amp;E107)</f>
        <v/>
      </c>
      <c r="G107" s="29" t="str">
        <f t="array" ref="G107">IF(C107="","",VLOOKUP(C107,RH!$I$5:$Y$13,17,FALSE))</f>
        <v/>
      </c>
      <c r="H107" s="30" t="str">
        <f t="array" ref="H107">IF(C107="","",SUMIFS(Tableau1[Total],Tableau1[Matricule],'17-01'!C107,Tableau1[Date],'17-01'!$I$5))</f>
        <v/>
      </c>
      <c r="I107" s="29"/>
      <c r="J107" s="29"/>
      <c r="K107" s="29" t="str">
        <f t="array" ref="K107">IF(C107="","",SUMIFS(Tableau4[Montant],Tableau4[colonne5],'17-01'!C107,Tableau4[Colonne4],'17-01'!$I$5))</f>
        <v/>
      </c>
      <c r="L107" s="30">
        <f t="array" ref="L107">SUMIFS(Tableau3[Montant],Tableau3[Nom, prénom],'17-01'!F107,Tableau3[Date],'17-01'!$I$5)</f>
        <v>0</v>
      </c>
      <c r="M107" s="29"/>
      <c r="N107" s="29"/>
      <c r="O107" s="29"/>
      <c r="P107" s="29"/>
      <c r="Q107" s="163"/>
      <c r="R107" s="74">
        <f t="array" ref="R107">SUM(H107:Q107)</f>
        <v>0</v>
      </c>
      <c r="S107" s="150"/>
      <c r="T107" s="30">
        <f t="array" ref="T107">(S107-R107)</f>
        <v>0</v>
      </c>
      <c r="U107" s="154" t="str">
        <f t="array" ref="U107">IF(S107="","",T107/S107)</f>
        <v/>
      </c>
      <c r="V107" s="148" t="str">
        <f t="array" ref="V107">IF(C107="","",SUMIFS(RH!$R$5:$R$13,RH!$I$5:$I$13,'17-01'!C107,RH!$Z$5:$Z$13,'17-01'!$I$5))</f>
        <v/>
      </c>
      <c r="W107" s="29" t="str">
        <f t="array" ref="W107">'Récap général'!W107</f>
        <v/>
      </c>
      <c r="X107" s="150"/>
      <c r="Y107" s="30" t="str">
        <f t="array" ref="Y107">IF(OR(X107="",V107=""),"",X107-V107)</f>
        <v/>
      </c>
      <c r="Z107" s="149" t="str">
        <f t="array" ref="Z107">IF(OR(Y107="",AB107=""),"",Y107*AB107)</f>
        <v/>
      </c>
      <c r="AA107" s="160" t="str">
        <f t="array" ref="AA107">IF(OR(R107=0,V107=0),"",R107/V107)</f>
        <v/>
      </c>
      <c r="AB107" s="30"/>
      <c r="AC107" s="30">
        <f t="array" ref="AC107">IF(OR(AB107="",AA107=""),0,AB107-AA107)</f>
        <v>0</v>
      </c>
      <c r="AD107" s="78">
        <f t="array" ref="AD107">IF(OR(AC107=0,V107=0),0,AC107*V107)</f>
        <v>0</v>
      </c>
    </row>
    <row r="108" spans="2:30" hidden="1" x14ac:dyDescent="0.3">
      <c r="B108" s="28" t="str">
        <f t="shared" si="3"/>
        <v>X</v>
      </c>
      <c r="C108" s="77"/>
      <c r="D108" s="29" t="str">
        <f t="array" ref="D108">IF(C108="","",VLOOKUP(C108,RH!$I$5:$K$13,2,FALSE))</f>
        <v/>
      </c>
      <c r="E108" s="29" t="str">
        <f t="array" ref="E108">IF(C108="","",VLOOKUP(C108,RH!$I$5:$K$13,3,FALSE))</f>
        <v/>
      </c>
      <c r="F108" s="29" t="str">
        <f t="array" ref="F108">IF(D108="","",D108&amp;" "&amp;E108)</f>
        <v/>
      </c>
      <c r="G108" s="29" t="str">
        <f t="array" ref="G108">IF(C108="","",VLOOKUP(C108,RH!$I$5:$Y$13,17,FALSE))</f>
        <v/>
      </c>
      <c r="H108" s="30" t="str">
        <f t="array" ref="H108">IF(C108="","",SUMIFS(Tableau1[Total],Tableau1[Matricule],'17-01'!C108,Tableau1[Date],'17-01'!$I$5))</f>
        <v/>
      </c>
      <c r="I108" s="29"/>
      <c r="J108" s="29"/>
      <c r="K108" s="29" t="str">
        <f t="array" ref="K108">IF(C108="","",SUMIFS(Tableau4[Montant],Tableau4[colonne5],'17-01'!C108,Tableau4[Colonne4],'17-01'!$I$5))</f>
        <v/>
      </c>
      <c r="L108" s="30">
        <f t="array" ref="L108">SUMIFS(Tableau3[Montant],Tableau3[Nom, prénom],'17-01'!F108,Tableau3[Date],'17-01'!$I$5)</f>
        <v>0</v>
      </c>
      <c r="M108" s="29"/>
      <c r="N108" s="29"/>
      <c r="O108" s="29"/>
      <c r="P108" s="29"/>
      <c r="Q108" s="163"/>
      <c r="R108" s="74">
        <f t="array" ref="R108">SUM(H108:Q108)</f>
        <v>0</v>
      </c>
      <c r="S108" s="150"/>
      <c r="T108" s="30">
        <f t="array" ref="T108">(S108-R108)</f>
        <v>0</v>
      </c>
      <c r="U108" s="154" t="str">
        <f t="array" ref="U108">IF(S108="","",T108/S108)</f>
        <v/>
      </c>
      <c r="V108" s="148" t="str">
        <f t="array" ref="V108">IF(C108="","",SUMIFS(RH!$R$5:$R$13,RH!$I$5:$I$13,'17-01'!C108,RH!$Z$5:$Z$13,'17-01'!$I$5))</f>
        <v/>
      </c>
      <c r="W108" s="29" t="str">
        <f t="array" ref="W108">'Récap général'!W108</f>
        <v/>
      </c>
      <c r="X108" s="150"/>
      <c r="Y108" s="30" t="str">
        <f t="array" ref="Y108">IF(OR(X108="",V108=""),"",X108-V108)</f>
        <v/>
      </c>
      <c r="Z108" s="149" t="str">
        <f t="array" ref="Z108">IF(OR(Y108="",AB108=""),"",Y108*AB108)</f>
        <v/>
      </c>
      <c r="AA108" s="160" t="str">
        <f t="array" ref="AA108">IF(OR(R108=0,V108=0),"",R108/V108)</f>
        <v/>
      </c>
      <c r="AB108" s="30"/>
      <c r="AC108" s="30">
        <f t="array" ref="AC108">IF(OR(AB108="",AA108=""),0,AB108-AA108)</f>
        <v>0</v>
      </c>
      <c r="AD108" s="78">
        <f t="array" ref="AD108">IF(OR(AC108=0,V108=0),0,AC108*V108)</f>
        <v>0</v>
      </c>
    </row>
    <row r="109" spans="2:30" hidden="1" x14ac:dyDescent="0.3">
      <c r="B109" s="28" t="str">
        <f t="shared" si="3"/>
        <v>X</v>
      </c>
      <c r="C109" s="77"/>
      <c r="D109" s="29" t="str">
        <f t="array" ref="D109">IF(C109="","",VLOOKUP(C109,RH!$I$5:$K$13,2,FALSE))</f>
        <v/>
      </c>
      <c r="E109" s="29" t="str">
        <f t="array" ref="E109">IF(C109="","",VLOOKUP(C109,RH!$I$5:$K$13,3,FALSE))</f>
        <v/>
      </c>
      <c r="F109" s="29" t="str">
        <f t="array" ref="F109">IF(D109="","",D109&amp;" "&amp;E109)</f>
        <v/>
      </c>
      <c r="G109" s="29" t="str">
        <f t="array" ref="G109">IF(C109="","",VLOOKUP(C109,RH!$I$5:$Y$13,17,FALSE))</f>
        <v/>
      </c>
      <c r="H109" s="30" t="str">
        <f t="array" ref="H109">IF(C109="","",SUMIFS(Tableau1[Total],Tableau1[Matricule],'17-01'!C109,Tableau1[Date],'17-01'!$I$5))</f>
        <v/>
      </c>
      <c r="I109" s="29"/>
      <c r="J109" s="29"/>
      <c r="K109" s="29" t="str">
        <f t="array" ref="K109">IF(C109="","",SUMIFS(Tableau4[Montant],Tableau4[colonne5],'17-01'!C109,Tableau4[Colonne4],'17-01'!$I$5))</f>
        <v/>
      </c>
      <c r="L109" s="30">
        <f t="array" ref="L109">SUMIFS(Tableau3[Montant],Tableau3[Nom, prénom],'17-01'!F109,Tableau3[Date],'17-01'!$I$5)</f>
        <v>0</v>
      </c>
      <c r="M109" s="29"/>
      <c r="N109" s="29"/>
      <c r="O109" s="29"/>
      <c r="P109" s="29"/>
      <c r="Q109" s="163"/>
      <c r="R109" s="74">
        <f t="array" ref="R109">SUM(H109:Q109)</f>
        <v>0</v>
      </c>
      <c r="S109" s="150"/>
      <c r="T109" s="30">
        <f t="array" ref="T109">(S109-R109)</f>
        <v>0</v>
      </c>
      <c r="U109" s="154" t="str">
        <f t="array" ref="U109">IF(S109="","",T109/S109)</f>
        <v/>
      </c>
      <c r="V109" s="148" t="str">
        <f t="array" ref="V109">IF(C109="","",SUMIFS(RH!$R$5:$R$13,RH!$I$5:$I$13,'17-01'!C109,RH!$Z$5:$Z$13,'17-01'!$I$5))</f>
        <v/>
      </c>
      <c r="W109" s="29" t="str">
        <f t="array" ref="W109">'Récap général'!W109</f>
        <v/>
      </c>
      <c r="X109" s="150"/>
      <c r="Y109" s="30" t="str">
        <f t="array" ref="Y109">IF(OR(X109="",V109=""),"",X109-V109)</f>
        <v/>
      </c>
      <c r="Z109" s="149" t="str">
        <f t="array" ref="Z109">IF(OR(Y109="",AB109=""),"",Y109*AB109)</f>
        <v/>
      </c>
      <c r="AA109" s="160" t="str">
        <f t="array" ref="AA109">IF(OR(R109=0,V109=0),"",R109/V109)</f>
        <v/>
      </c>
      <c r="AB109" s="30"/>
      <c r="AC109" s="30">
        <f t="array" ref="AC109">IF(OR(AB109="",AA109=""),0,AB109-AA109)</f>
        <v>0</v>
      </c>
      <c r="AD109" s="78">
        <f t="array" ref="AD109">IF(OR(AC109=0,V109=0),0,AC109*V109)</f>
        <v>0</v>
      </c>
    </row>
    <row r="110" spans="2:30" hidden="1" x14ac:dyDescent="0.3">
      <c r="B110" s="28" t="str">
        <f t="shared" si="3"/>
        <v>X</v>
      </c>
      <c r="C110" s="77"/>
      <c r="D110" s="29" t="str">
        <f t="array" ref="D110">IF(C110="","",VLOOKUP(C110,RH!$I$5:$K$13,2,FALSE))</f>
        <v/>
      </c>
      <c r="E110" s="29" t="str">
        <f t="array" ref="E110">IF(C110="","",VLOOKUP(C110,RH!$I$5:$K$13,3,FALSE))</f>
        <v/>
      </c>
      <c r="F110" s="29" t="str">
        <f t="array" ref="F110">IF(D110="","",D110&amp;" "&amp;E110)</f>
        <v/>
      </c>
      <c r="G110" s="29" t="str">
        <f t="array" ref="G110">IF(C110="","",VLOOKUP(C110,RH!$I$5:$Y$13,17,FALSE))</f>
        <v/>
      </c>
      <c r="H110" s="30" t="str">
        <f t="array" ref="H110">IF(C110="","",SUMIFS(Tableau1[Total],Tableau1[Matricule],'17-01'!C110,Tableau1[Date],'17-01'!$I$5))</f>
        <v/>
      </c>
      <c r="I110" s="29"/>
      <c r="J110" s="29"/>
      <c r="K110" s="29" t="str">
        <f t="array" ref="K110">IF(C110="","",SUMIFS(Tableau4[Montant],Tableau4[colonne5],'17-01'!C110,Tableau4[Colonne4],'17-01'!$I$5))</f>
        <v/>
      </c>
      <c r="L110" s="30">
        <f t="array" ref="L110">SUMIFS(Tableau3[Montant],Tableau3[Nom, prénom],'17-01'!F110,Tableau3[Date],'17-01'!$I$5)</f>
        <v>0</v>
      </c>
      <c r="M110" s="29"/>
      <c r="N110" s="29"/>
      <c r="O110" s="29"/>
      <c r="P110" s="29"/>
      <c r="Q110" s="163"/>
      <c r="R110" s="74">
        <f t="array" ref="R110">SUM(H110:Q110)</f>
        <v>0</v>
      </c>
      <c r="S110" s="150"/>
      <c r="T110" s="30">
        <f t="array" ref="T110">(S110-R110)</f>
        <v>0</v>
      </c>
      <c r="U110" s="154" t="str">
        <f t="array" ref="U110">IF(S110="","",T110/S110)</f>
        <v/>
      </c>
      <c r="V110" s="148" t="str">
        <f t="array" ref="V110">IF(C110="","",SUMIFS(RH!$R$5:$R$13,RH!$I$5:$I$13,'17-01'!C110,RH!$Z$5:$Z$13,'17-01'!$I$5))</f>
        <v/>
      </c>
      <c r="W110" s="29" t="str">
        <f t="array" ref="W110">'Récap général'!W110</f>
        <v/>
      </c>
      <c r="X110" s="150"/>
      <c r="Y110" s="30" t="str">
        <f t="array" ref="Y110">IF(OR(X110="",V110=""),"",X110-V110)</f>
        <v/>
      </c>
      <c r="Z110" s="149" t="str">
        <f t="array" ref="Z110">IF(OR(Y110="",AB110=""),"",Y110*AB110)</f>
        <v/>
      </c>
      <c r="AA110" s="160" t="str">
        <f t="array" ref="AA110">IF(OR(R110=0,V110=0),"",R110/V110)</f>
        <v/>
      </c>
      <c r="AB110" s="30"/>
      <c r="AC110" s="30">
        <f t="array" ref="AC110">IF(OR(AB110="",AA110=""),0,AB110-AA110)</f>
        <v>0</v>
      </c>
      <c r="AD110" s="78">
        <f t="array" ref="AD110">IF(OR(AC110=0,V110=0),0,AC110*V110)</f>
        <v>0</v>
      </c>
    </row>
    <row r="111" spans="2:30" hidden="1" x14ac:dyDescent="0.3">
      <c r="B111" s="28" t="str">
        <f t="shared" si="3"/>
        <v>X</v>
      </c>
      <c r="C111" s="77"/>
      <c r="D111" s="29" t="str">
        <f t="array" ref="D111">IF(C111="","",VLOOKUP(C111,RH!$I$5:$K$13,2,FALSE))</f>
        <v/>
      </c>
      <c r="E111" s="29" t="str">
        <f t="array" ref="E111">IF(C111="","",VLOOKUP(C111,RH!$I$5:$K$13,3,FALSE))</f>
        <v/>
      </c>
      <c r="F111" s="29" t="str">
        <f t="array" ref="F111">IF(D111="","",D111&amp;" "&amp;E111)</f>
        <v/>
      </c>
      <c r="G111" s="29" t="str">
        <f t="array" ref="G111">IF(C111="","",VLOOKUP(C111,RH!$I$5:$Y$13,17,FALSE))</f>
        <v/>
      </c>
      <c r="H111" s="30" t="str">
        <f t="array" ref="H111">IF(C111="","",SUMIFS(Tableau1[Total],Tableau1[Matricule],'17-01'!C111,Tableau1[Date],'17-01'!$I$5))</f>
        <v/>
      </c>
      <c r="I111" s="29"/>
      <c r="J111" s="29"/>
      <c r="K111" s="29" t="str">
        <f t="array" ref="K111">IF(C111="","",SUMIFS(Tableau4[Montant],Tableau4[colonne5],'17-01'!C111,Tableau4[Colonne4],'17-01'!$I$5))</f>
        <v/>
      </c>
      <c r="L111" s="30">
        <f t="array" ref="L111">SUMIFS(Tableau3[Montant],Tableau3[Nom, prénom],'17-01'!F111,Tableau3[Date],'17-01'!$I$5)</f>
        <v>0</v>
      </c>
      <c r="M111" s="29"/>
      <c r="N111" s="29"/>
      <c r="O111" s="29"/>
      <c r="P111" s="29"/>
      <c r="Q111" s="163"/>
      <c r="R111" s="74">
        <f t="array" ref="R111">SUM(H111:Q111)</f>
        <v>0</v>
      </c>
      <c r="S111" s="150"/>
      <c r="T111" s="30">
        <f t="array" ref="T111">(S111-R111)</f>
        <v>0</v>
      </c>
      <c r="U111" s="154" t="str">
        <f t="array" ref="U111">IF(S111="","",T111/S111)</f>
        <v/>
      </c>
      <c r="V111" s="148" t="str">
        <f t="array" ref="V111">IF(C111="","",SUMIFS(RH!$R$5:$R$13,RH!$I$5:$I$13,'17-01'!C111,RH!$Z$5:$Z$13,'17-01'!$I$5))</f>
        <v/>
      </c>
      <c r="W111" s="29" t="str">
        <f t="array" ref="W111">'Récap général'!W111</f>
        <v/>
      </c>
      <c r="X111" s="150"/>
      <c r="Y111" s="30" t="str">
        <f t="array" ref="Y111">IF(OR(X111="",V111=""),"",X111-V111)</f>
        <v/>
      </c>
      <c r="Z111" s="149" t="str">
        <f t="array" ref="Z111">IF(OR(Y111="",AB111=""),"",Y111*AB111)</f>
        <v/>
      </c>
      <c r="AA111" s="160" t="str">
        <f t="array" ref="AA111">IF(OR(R111=0,V111=0),"",R111/V111)</f>
        <v/>
      </c>
      <c r="AB111" s="30"/>
      <c r="AC111" s="30">
        <f t="array" ref="AC111">IF(OR(AB111="",AA111=""),0,AB111-AA111)</f>
        <v>0</v>
      </c>
      <c r="AD111" s="78">
        <f t="array" ref="AD111">IF(OR(AC111=0,V111=0),0,AC111*V111)</f>
        <v>0</v>
      </c>
    </row>
    <row r="112" spans="2:30" hidden="1" x14ac:dyDescent="0.3">
      <c r="B112" s="28" t="str">
        <f t="shared" si="3"/>
        <v>X</v>
      </c>
      <c r="C112" s="77"/>
      <c r="D112" s="29" t="str">
        <f t="array" ref="D112">IF(C112="","",VLOOKUP(C112,RH!$I$5:$K$13,2,FALSE))</f>
        <v/>
      </c>
      <c r="E112" s="29" t="str">
        <f t="array" ref="E112">IF(C112="","",VLOOKUP(C112,RH!$I$5:$K$13,3,FALSE))</f>
        <v/>
      </c>
      <c r="F112" s="29" t="str">
        <f t="array" ref="F112">IF(D112="","",D112&amp;" "&amp;E112)</f>
        <v/>
      </c>
      <c r="G112" s="29" t="str">
        <f t="array" ref="G112">IF(C112="","",VLOOKUP(C112,RH!$I$5:$Y$13,17,FALSE))</f>
        <v/>
      </c>
      <c r="H112" s="30" t="str">
        <f t="array" ref="H112">IF(C112="","",SUMIFS(Tableau1[Total],Tableau1[Matricule],'17-01'!C112,Tableau1[Date],'17-01'!$I$5))</f>
        <v/>
      </c>
      <c r="I112" s="29"/>
      <c r="J112" s="29"/>
      <c r="K112" s="29" t="str">
        <f t="array" ref="K112">IF(C112="","",SUMIFS(Tableau4[Montant],Tableau4[colonne5],'17-01'!C112,Tableau4[Colonne4],'17-01'!$I$5))</f>
        <v/>
      </c>
      <c r="L112" s="30">
        <f t="array" ref="L112">SUMIFS(Tableau3[Montant],Tableau3[Nom, prénom],'17-01'!F112,Tableau3[Date],'17-01'!$I$5)</f>
        <v>0</v>
      </c>
      <c r="M112" s="29"/>
      <c r="N112" s="29"/>
      <c r="O112" s="29"/>
      <c r="P112" s="29"/>
      <c r="Q112" s="163"/>
      <c r="R112" s="74">
        <f t="array" ref="R112">SUM(H112:Q112)</f>
        <v>0</v>
      </c>
      <c r="S112" s="150"/>
      <c r="T112" s="30">
        <f t="array" ref="T112">(S112-R112)</f>
        <v>0</v>
      </c>
      <c r="U112" s="154" t="str">
        <f t="array" ref="U112">IF(S112="","",T112/S112)</f>
        <v/>
      </c>
      <c r="V112" s="148" t="str">
        <f t="array" ref="V112">IF(C112="","",SUMIFS(RH!$R$5:$R$13,RH!$I$5:$I$13,'17-01'!C112,RH!$Z$5:$Z$13,'17-01'!$I$5))</f>
        <v/>
      </c>
      <c r="W112" s="29" t="str">
        <f t="array" ref="W112">'Récap général'!W112</f>
        <v/>
      </c>
      <c r="X112" s="150"/>
      <c r="Y112" s="30" t="str">
        <f t="array" ref="Y112">IF(OR(X112="",V112=""),"",X112-V112)</f>
        <v/>
      </c>
      <c r="Z112" s="149" t="str">
        <f t="array" ref="Z112">IF(OR(Y112="",AB112=""),"",Y112*AB112)</f>
        <v/>
      </c>
      <c r="AA112" s="160" t="str">
        <f t="array" ref="AA112">IF(OR(R112=0,V112=0),"",R112/V112)</f>
        <v/>
      </c>
      <c r="AB112" s="30"/>
      <c r="AC112" s="30">
        <f t="array" ref="AC112">IF(OR(AB112="",AA112=""),0,AB112-AA112)</f>
        <v>0</v>
      </c>
      <c r="AD112" s="78">
        <f t="array" ref="AD112">IF(OR(AC112=0,V112=0),0,AC112*V112)</f>
        <v>0</v>
      </c>
    </row>
    <row r="113" spans="2:30" hidden="1" x14ac:dyDescent="0.3">
      <c r="B113" s="28" t="str">
        <f t="shared" si="3"/>
        <v>X</v>
      </c>
      <c r="C113" s="77"/>
      <c r="D113" s="29" t="str">
        <f t="array" ref="D113">IF(C113="","",VLOOKUP(C113,RH!$I$5:$K$13,2,FALSE))</f>
        <v/>
      </c>
      <c r="E113" s="29" t="str">
        <f t="array" ref="E113">IF(C113="","",VLOOKUP(C113,RH!$I$5:$K$13,3,FALSE))</f>
        <v/>
      </c>
      <c r="F113" s="29" t="str">
        <f t="array" ref="F113">IF(D113="","",D113&amp;" "&amp;E113)</f>
        <v/>
      </c>
      <c r="G113" s="29" t="str">
        <f t="array" ref="G113">IF(C113="","",VLOOKUP(C113,RH!$I$5:$Y$13,17,FALSE))</f>
        <v/>
      </c>
      <c r="H113" s="30" t="str">
        <f t="array" ref="H113">IF(C113="","",SUMIFS(Tableau1[Total],Tableau1[Matricule],'17-01'!C113,Tableau1[Date],'17-01'!$I$5))</f>
        <v/>
      </c>
      <c r="I113" s="29"/>
      <c r="J113" s="29"/>
      <c r="K113" s="29" t="str">
        <f t="array" ref="K113">IF(C113="","",SUMIFS(Tableau4[Montant],Tableau4[colonne5],'17-01'!C113,Tableau4[Colonne4],'17-01'!$I$5))</f>
        <v/>
      </c>
      <c r="L113" s="30">
        <f t="array" ref="L113">SUMIFS(Tableau3[Montant],Tableau3[Nom, prénom],'17-01'!F113,Tableau3[Date],'17-01'!$I$5)</f>
        <v>0</v>
      </c>
      <c r="M113" s="29"/>
      <c r="N113" s="29"/>
      <c r="O113" s="29"/>
      <c r="P113" s="29"/>
      <c r="Q113" s="163"/>
      <c r="R113" s="74">
        <f t="array" ref="R113">SUM(H113:Q113)</f>
        <v>0</v>
      </c>
      <c r="S113" s="150"/>
      <c r="T113" s="30">
        <f t="array" ref="T113">(S113-R113)</f>
        <v>0</v>
      </c>
      <c r="U113" s="154" t="str">
        <f t="array" ref="U113">IF(S113="","",T113/S113)</f>
        <v/>
      </c>
      <c r="V113" s="148" t="str">
        <f t="array" ref="V113">IF(C113="","",SUMIFS(RH!$R$5:$R$13,RH!$I$5:$I$13,'17-01'!C113,RH!$Z$5:$Z$13,'17-01'!$I$5))</f>
        <v/>
      </c>
      <c r="W113" s="29" t="str">
        <f t="array" ref="W113">'Récap général'!W113</f>
        <v/>
      </c>
      <c r="X113" s="150"/>
      <c r="Y113" s="30" t="str">
        <f t="array" ref="Y113">IF(OR(X113="",V113=""),"",X113-V113)</f>
        <v/>
      </c>
      <c r="Z113" s="149" t="str">
        <f t="array" ref="Z113">IF(OR(Y113="",AB113=""),"",Y113*AB113)</f>
        <v/>
      </c>
      <c r="AA113" s="160" t="str">
        <f t="array" ref="AA113">IF(OR(R113=0,V113=0),"",R113/V113)</f>
        <v/>
      </c>
      <c r="AB113" s="30"/>
      <c r="AC113" s="30">
        <f t="array" ref="AC113">IF(OR(AB113="",AA113=""),0,AB113-AA113)</f>
        <v>0</v>
      </c>
      <c r="AD113" s="78">
        <f t="array" ref="AD113">IF(OR(AC113=0,V113=0),0,AC113*V113)</f>
        <v>0</v>
      </c>
    </row>
    <row r="114" spans="2:30" hidden="1" x14ac:dyDescent="0.3">
      <c r="B114" s="28" t="str">
        <f t="shared" si="3"/>
        <v>X</v>
      </c>
      <c r="C114" s="77"/>
      <c r="D114" s="29" t="str">
        <f t="array" ref="D114">IF(C114="","",VLOOKUP(C114,RH!$I$5:$K$13,2,FALSE))</f>
        <v/>
      </c>
      <c r="E114" s="29" t="str">
        <f t="array" ref="E114">IF(C114="","",VLOOKUP(C114,RH!$I$5:$K$13,3,FALSE))</f>
        <v/>
      </c>
      <c r="F114" s="29" t="str">
        <f t="array" ref="F114">IF(D114="","",D114&amp;" "&amp;E114)</f>
        <v/>
      </c>
      <c r="G114" s="29" t="str">
        <f t="array" ref="G114">IF(C114="","",VLOOKUP(C114,RH!$I$5:$Y$13,17,FALSE))</f>
        <v/>
      </c>
      <c r="H114" s="30" t="str">
        <f t="array" ref="H114">IF(C114="","",SUMIFS(Tableau1[Total],Tableau1[Matricule],'17-01'!C114,Tableau1[Date],'17-01'!$I$5))</f>
        <v/>
      </c>
      <c r="I114" s="29"/>
      <c r="J114" s="29"/>
      <c r="K114" s="29" t="str">
        <f t="array" ref="K114">IF(C114="","",SUMIFS(Tableau4[Montant],Tableau4[colonne5],'17-01'!C114,Tableau4[Colonne4],'17-01'!$I$5))</f>
        <v/>
      </c>
      <c r="L114" s="30">
        <f t="array" ref="L114">SUMIFS(Tableau3[Montant],Tableau3[Nom, prénom],'17-01'!F114,Tableau3[Date],'17-01'!$I$5)</f>
        <v>0</v>
      </c>
      <c r="M114" s="29"/>
      <c r="N114" s="29"/>
      <c r="O114" s="29"/>
      <c r="P114" s="29"/>
      <c r="Q114" s="163"/>
      <c r="R114" s="74">
        <f t="array" ref="R114">SUM(H114:Q114)</f>
        <v>0</v>
      </c>
      <c r="S114" s="150"/>
      <c r="T114" s="30">
        <f t="array" ref="T114">(S114-R114)</f>
        <v>0</v>
      </c>
      <c r="U114" s="154" t="str">
        <f t="array" ref="U114">IF(S114="","",T114/S114)</f>
        <v/>
      </c>
      <c r="V114" s="148" t="str">
        <f t="array" ref="V114">IF(C114="","",SUMIFS(RH!$R$5:$R$13,RH!$I$5:$I$13,'17-01'!C114,RH!$Z$5:$Z$13,'17-01'!$I$5))</f>
        <v/>
      </c>
      <c r="W114" s="29" t="str">
        <f t="array" ref="W114">'Récap général'!W114</f>
        <v/>
      </c>
      <c r="X114" s="150"/>
      <c r="Y114" s="30" t="str">
        <f t="array" ref="Y114">IF(OR(X114="",V114=""),"",X114-V114)</f>
        <v/>
      </c>
      <c r="Z114" s="149" t="str">
        <f t="array" ref="Z114">IF(OR(Y114="",AB114=""),"",Y114*AB114)</f>
        <v/>
      </c>
      <c r="AA114" s="160" t="str">
        <f t="array" ref="AA114">IF(OR(R114=0,V114=0),"",R114/V114)</f>
        <v/>
      </c>
      <c r="AB114" s="30"/>
      <c r="AC114" s="30">
        <f t="array" ref="AC114">IF(OR(AB114="",AA114=""),0,AB114-AA114)</f>
        <v>0</v>
      </c>
      <c r="AD114" s="78">
        <f t="array" ref="AD114">IF(OR(AC114=0,V114=0),0,AC114*V114)</f>
        <v>0</v>
      </c>
    </row>
    <row r="115" spans="2:30" hidden="1" x14ac:dyDescent="0.3">
      <c r="B115" s="28" t="str">
        <f t="shared" si="3"/>
        <v>X</v>
      </c>
      <c r="C115" s="77"/>
      <c r="D115" s="29" t="str">
        <f t="array" ref="D115">IF(C115="","",VLOOKUP(C115,RH!$I$5:$K$13,2,FALSE))</f>
        <v/>
      </c>
      <c r="E115" s="29" t="str">
        <f t="array" ref="E115">IF(C115="","",VLOOKUP(C115,RH!$I$5:$K$13,3,FALSE))</f>
        <v/>
      </c>
      <c r="F115" s="29" t="str">
        <f t="array" ref="F115">IF(D115="","",D115&amp;" "&amp;E115)</f>
        <v/>
      </c>
      <c r="G115" s="29" t="str">
        <f t="array" ref="G115">IF(C115="","",VLOOKUP(C115,RH!$I$5:$Y$13,17,FALSE))</f>
        <v/>
      </c>
      <c r="H115" s="30" t="str">
        <f t="array" ref="H115">IF(C115="","",SUMIFS(Tableau1[Total],Tableau1[Matricule],'17-01'!C115,Tableau1[Date],'17-01'!$I$5))</f>
        <v/>
      </c>
      <c r="I115" s="29"/>
      <c r="J115" s="29"/>
      <c r="K115" s="29" t="str">
        <f t="array" ref="K115">IF(C115="","",SUMIFS(Tableau4[Montant],Tableau4[colonne5],'17-01'!C115,Tableau4[Colonne4],'17-01'!$I$5))</f>
        <v/>
      </c>
      <c r="L115" s="30">
        <f t="array" ref="L115">SUMIFS(Tableau3[Montant],Tableau3[Nom, prénom],'17-01'!F115,Tableau3[Date],'17-01'!$I$5)</f>
        <v>0</v>
      </c>
      <c r="M115" s="29"/>
      <c r="N115" s="29"/>
      <c r="O115" s="29"/>
      <c r="P115" s="29"/>
      <c r="Q115" s="163"/>
      <c r="R115" s="74">
        <f t="array" ref="R115">SUM(H115:Q115)</f>
        <v>0</v>
      </c>
      <c r="S115" s="150"/>
      <c r="T115" s="30">
        <f t="array" ref="T115">(S115-R115)</f>
        <v>0</v>
      </c>
      <c r="U115" s="154" t="str">
        <f t="array" ref="U115">IF(S115="","",T115/S115)</f>
        <v/>
      </c>
      <c r="V115" s="148" t="str">
        <f t="array" ref="V115">IF(C115="","",SUMIFS(RH!$R$5:$R$13,RH!$I$5:$I$13,'17-01'!C115,RH!$Z$5:$Z$13,'17-01'!$I$5))</f>
        <v/>
      </c>
      <c r="W115" s="29" t="str">
        <f t="array" ref="W115">'Récap général'!W115</f>
        <v/>
      </c>
      <c r="X115" s="150"/>
      <c r="Y115" s="30" t="str">
        <f t="array" ref="Y115">IF(OR(X115="",V115=""),"",X115-V115)</f>
        <v/>
      </c>
      <c r="Z115" s="149" t="str">
        <f t="array" ref="Z115">IF(OR(Y115="",AB115=""),"",Y115*AB115)</f>
        <v/>
      </c>
      <c r="AA115" s="160" t="str">
        <f t="array" ref="AA115">IF(OR(R115=0,V115=0),"",R115/V115)</f>
        <v/>
      </c>
      <c r="AB115" s="30"/>
      <c r="AC115" s="30">
        <f t="array" ref="AC115">IF(OR(AB115="",AA115=""),0,AB115-AA115)</f>
        <v>0</v>
      </c>
      <c r="AD115" s="78">
        <f t="array" ref="AD115">IF(OR(AC115=0,V115=0),0,AC115*V115)</f>
        <v>0</v>
      </c>
    </row>
    <row r="116" spans="2:30" hidden="1" x14ac:dyDescent="0.3">
      <c r="B116" s="28" t="str">
        <f t="shared" si="3"/>
        <v>X</v>
      </c>
      <c r="C116" s="77"/>
      <c r="D116" s="29" t="str">
        <f t="array" ref="D116">IF(C116="","",VLOOKUP(C116,RH!$I$5:$K$13,2,FALSE))</f>
        <v/>
      </c>
      <c r="E116" s="29" t="str">
        <f t="array" ref="E116">IF(C116="","",VLOOKUP(C116,RH!$I$5:$K$13,3,FALSE))</f>
        <v/>
      </c>
      <c r="F116" s="29" t="str">
        <f t="array" ref="F116">IF(D116="","",D116&amp;" "&amp;E116)</f>
        <v/>
      </c>
      <c r="G116" s="29" t="str">
        <f t="array" ref="G116">IF(C116="","",VLOOKUP(C116,RH!$I$5:$Y$13,17,FALSE))</f>
        <v/>
      </c>
      <c r="H116" s="30" t="str">
        <f t="array" ref="H116">IF(C116="","",SUMIFS(Tableau1[Total],Tableau1[Matricule],'17-01'!C116,Tableau1[Date],'17-01'!$I$5))</f>
        <v/>
      </c>
      <c r="I116" s="29"/>
      <c r="J116" s="29"/>
      <c r="K116" s="29" t="str">
        <f t="array" ref="K116">IF(C116="","",SUMIFS(Tableau4[Montant],Tableau4[colonne5],'17-01'!C116,Tableau4[Colonne4],'17-01'!$I$5))</f>
        <v/>
      </c>
      <c r="L116" s="30">
        <f t="array" ref="L116">SUMIFS(Tableau3[Montant],Tableau3[Nom, prénom],'17-01'!F116,Tableau3[Date],'17-01'!$I$5)</f>
        <v>0</v>
      </c>
      <c r="M116" s="29"/>
      <c r="N116" s="29"/>
      <c r="O116" s="29"/>
      <c r="P116" s="29"/>
      <c r="Q116" s="163"/>
      <c r="R116" s="74">
        <f t="array" ref="R116">SUM(H116:Q116)</f>
        <v>0</v>
      </c>
      <c r="S116" s="150"/>
      <c r="T116" s="30">
        <f t="array" ref="T116">(S116-R116)</f>
        <v>0</v>
      </c>
      <c r="U116" s="154" t="str">
        <f t="array" ref="U116">IF(S116="","",T116/S116)</f>
        <v/>
      </c>
      <c r="V116" s="148" t="str">
        <f t="array" ref="V116">IF(C116="","",SUMIFS(RH!$R$5:$R$13,RH!$I$5:$I$13,'17-01'!C116,RH!$Z$5:$Z$13,'17-01'!$I$5))</f>
        <v/>
      </c>
      <c r="W116" s="29" t="str">
        <f t="array" ref="W116">'Récap général'!W116</f>
        <v/>
      </c>
      <c r="X116" s="150"/>
      <c r="Y116" s="30" t="str">
        <f t="array" ref="Y116">IF(OR(X116="",V116=""),"",X116-V116)</f>
        <v/>
      </c>
      <c r="Z116" s="149" t="str">
        <f t="array" ref="Z116">IF(OR(Y116="",AB116=""),"",Y116*AB116)</f>
        <v/>
      </c>
      <c r="AA116" s="160" t="str">
        <f t="array" ref="AA116">IF(OR(R116=0,V116=0),"",R116/V116)</f>
        <v/>
      </c>
      <c r="AB116" s="30"/>
      <c r="AC116" s="30">
        <f t="array" ref="AC116">IF(OR(AB116="",AA116=""),0,AB116-AA116)</f>
        <v>0</v>
      </c>
      <c r="AD116" s="78">
        <f t="array" ref="AD116">IF(OR(AC116=0,V116=0),0,AC116*V116)</f>
        <v>0</v>
      </c>
    </row>
    <row r="117" spans="2:30" hidden="1" x14ac:dyDescent="0.3">
      <c r="B117" s="28" t="str">
        <f t="shared" si="3"/>
        <v>X</v>
      </c>
      <c r="C117" s="77"/>
      <c r="D117" s="29" t="str">
        <f t="array" ref="D117">IF(C117="","",VLOOKUP(C117,RH!$I$5:$K$13,2,FALSE))</f>
        <v/>
      </c>
      <c r="E117" s="29" t="str">
        <f t="array" ref="E117">IF(C117="","",VLOOKUP(C117,RH!$I$5:$K$13,3,FALSE))</f>
        <v/>
      </c>
      <c r="F117" s="29" t="str">
        <f t="array" ref="F117">IF(D117="","",D117&amp;" "&amp;E117)</f>
        <v/>
      </c>
      <c r="G117" s="29" t="str">
        <f t="array" ref="G117">IF(C117="","",VLOOKUP(C117,RH!$I$5:$Y$13,17,FALSE))</f>
        <v/>
      </c>
      <c r="H117" s="30" t="str">
        <f t="array" ref="H117">IF(C117="","",SUMIFS(Tableau1[Total],Tableau1[Matricule],'17-01'!C117,Tableau1[Date],'17-01'!$I$5))</f>
        <v/>
      </c>
      <c r="I117" s="29"/>
      <c r="J117" s="29"/>
      <c r="K117" s="29" t="str">
        <f t="array" ref="K117">IF(C117="","",SUMIFS(Tableau4[Montant],Tableau4[colonne5],'17-01'!C117,Tableau4[Colonne4],'17-01'!$I$5))</f>
        <v/>
      </c>
      <c r="L117" s="30">
        <f t="array" ref="L117">SUMIFS(Tableau3[Montant],Tableau3[Nom, prénom],'17-01'!F117,Tableau3[Date],'17-01'!$I$5)</f>
        <v>0</v>
      </c>
      <c r="M117" s="29"/>
      <c r="N117" s="29"/>
      <c r="O117" s="29"/>
      <c r="P117" s="29"/>
      <c r="Q117" s="163"/>
      <c r="R117" s="74">
        <f t="array" ref="R117">SUM(H117:Q117)</f>
        <v>0</v>
      </c>
      <c r="S117" s="150"/>
      <c r="T117" s="30">
        <f t="array" ref="T117">(S117-R117)</f>
        <v>0</v>
      </c>
      <c r="U117" s="154" t="str">
        <f t="array" ref="U117">IF(S117="","",T117/S117)</f>
        <v/>
      </c>
      <c r="V117" s="148" t="str">
        <f t="array" ref="V117">IF(C117="","",SUMIFS(RH!$R$5:$R$13,RH!$I$5:$I$13,'17-01'!C117,RH!$Z$5:$Z$13,'17-01'!$I$5))</f>
        <v/>
      </c>
      <c r="W117" s="29" t="str">
        <f t="array" ref="W117">'Récap général'!W117</f>
        <v/>
      </c>
      <c r="X117" s="150"/>
      <c r="Y117" s="30" t="str">
        <f t="array" ref="Y117">IF(OR(X117="",V117=""),"",X117-V117)</f>
        <v/>
      </c>
      <c r="Z117" s="149" t="str">
        <f t="array" ref="Z117">IF(OR(Y117="",AB117=""),"",Y117*AB117)</f>
        <v/>
      </c>
      <c r="AA117" s="160" t="str">
        <f t="array" ref="AA117">IF(OR(R117=0,V117=0),"",R117/V117)</f>
        <v/>
      </c>
      <c r="AB117" s="30"/>
      <c r="AC117" s="30">
        <f t="array" ref="AC117">IF(OR(AB117="",AA117=""),0,AB117-AA117)</f>
        <v>0</v>
      </c>
      <c r="AD117" s="78">
        <f t="array" ref="AD117">IF(OR(AC117=0,V117=0),0,AC117*V117)</f>
        <v>0</v>
      </c>
    </row>
    <row r="118" spans="2:30" hidden="1" x14ac:dyDescent="0.3">
      <c r="B118" s="28" t="str">
        <f t="shared" si="3"/>
        <v>X</v>
      </c>
      <c r="C118" s="77"/>
      <c r="D118" s="29" t="str">
        <f t="array" ref="D118">IF(C118="","",VLOOKUP(C118,RH!$I$5:$K$13,2,FALSE))</f>
        <v/>
      </c>
      <c r="E118" s="29" t="str">
        <f t="array" ref="E118">IF(C118="","",VLOOKUP(C118,RH!$I$5:$K$13,3,FALSE))</f>
        <v/>
      </c>
      <c r="F118" s="29" t="str">
        <f t="array" ref="F118">IF(D118="","",D118&amp;" "&amp;E118)</f>
        <v/>
      </c>
      <c r="G118" s="29" t="str">
        <f t="array" ref="G118">IF(C118="","",VLOOKUP(C118,RH!$I$5:$Y$13,17,FALSE))</f>
        <v/>
      </c>
      <c r="H118" s="30" t="str">
        <f t="array" ref="H118">IF(C118="","",SUMIFS(Tableau1[Total],Tableau1[Matricule],'17-01'!C118,Tableau1[Date],'17-01'!$I$5))</f>
        <v/>
      </c>
      <c r="I118" s="29"/>
      <c r="J118" s="29"/>
      <c r="K118" s="29" t="str">
        <f t="array" ref="K118">IF(C118="","",SUMIFS(Tableau4[Montant],Tableau4[colonne5],'17-01'!C118,Tableau4[Colonne4],'17-01'!$I$5))</f>
        <v/>
      </c>
      <c r="L118" s="30">
        <f t="array" ref="L118">SUMIFS(Tableau3[Montant],Tableau3[Nom, prénom],'17-01'!F118,Tableau3[Date],'17-01'!$I$5)</f>
        <v>0</v>
      </c>
      <c r="M118" s="29"/>
      <c r="N118" s="29"/>
      <c r="O118" s="29"/>
      <c r="P118" s="29"/>
      <c r="Q118" s="163"/>
      <c r="R118" s="74">
        <f t="array" ref="R118">SUM(H118:Q118)</f>
        <v>0</v>
      </c>
      <c r="S118" s="150"/>
      <c r="T118" s="30">
        <f t="array" ref="T118">(S118-R118)</f>
        <v>0</v>
      </c>
      <c r="U118" s="154" t="str">
        <f t="array" ref="U118">IF(S118="","",T118/S118)</f>
        <v/>
      </c>
      <c r="V118" s="148" t="str">
        <f t="array" ref="V118">IF(C118="","",SUMIFS(RH!$R$5:$R$13,RH!$I$5:$I$13,'17-01'!C118,RH!$Z$5:$Z$13,'17-01'!$I$5))</f>
        <v/>
      </c>
      <c r="W118" s="29" t="str">
        <f t="array" ref="W118">'Récap général'!W118</f>
        <v/>
      </c>
      <c r="X118" s="150"/>
      <c r="Y118" s="30" t="str">
        <f t="array" ref="Y118">IF(OR(X118="",V118=""),"",X118-V118)</f>
        <v/>
      </c>
      <c r="Z118" s="149" t="str">
        <f t="array" ref="Z118">IF(OR(Y118="",AB118=""),"",Y118*AB118)</f>
        <v/>
      </c>
      <c r="AA118" s="160" t="str">
        <f t="array" ref="AA118">IF(OR(R118=0,V118=0),"",R118/V118)</f>
        <v/>
      </c>
      <c r="AB118" s="30"/>
      <c r="AC118" s="30">
        <f t="array" ref="AC118">IF(OR(AB118="",AA118=""),0,AB118-AA118)</f>
        <v>0</v>
      </c>
      <c r="AD118" s="78">
        <f t="array" ref="AD118">IF(OR(AC118=0,V118=0),0,AC118*V118)</f>
        <v>0</v>
      </c>
    </row>
    <row r="119" spans="2:30" hidden="1" x14ac:dyDescent="0.3">
      <c r="B119" s="28" t="str">
        <f t="shared" si="3"/>
        <v>X</v>
      </c>
      <c r="C119" s="77"/>
      <c r="D119" s="29" t="str">
        <f t="array" ref="D119">IF(C119="","",VLOOKUP(C119,RH!$I$5:$K$13,2,FALSE))</f>
        <v/>
      </c>
      <c r="E119" s="29" t="str">
        <f t="array" ref="E119">IF(C119="","",VLOOKUP(C119,RH!$I$5:$K$13,3,FALSE))</f>
        <v/>
      </c>
      <c r="F119" s="29" t="str">
        <f t="array" ref="F119">IF(D119="","",D119&amp;" "&amp;E119)</f>
        <v/>
      </c>
      <c r="G119" s="29" t="str">
        <f t="array" ref="G119">IF(C119="","",VLOOKUP(C119,RH!$I$5:$Y$13,17,FALSE))</f>
        <v/>
      </c>
      <c r="H119" s="30" t="str">
        <f t="array" ref="H119">IF(C119="","",SUMIFS(Tableau1[Total],Tableau1[Matricule],'17-01'!C119,Tableau1[Date],'17-01'!$I$5))</f>
        <v/>
      </c>
      <c r="I119" s="29"/>
      <c r="J119" s="29"/>
      <c r="K119" s="29" t="str">
        <f t="array" ref="K119">IF(C119="","",SUMIFS(Tableau4[Montant],Tableau4[colonne5],'17-01'!C119,Tableau4[Colonne4],'17-01'!$I$5))</f>
        <v/>
      </c>
      <c r="L119" s="30">
        <f t="array" ref="L119">SUMIFS(Tableau3[Montant],Tableau3[Nom, prénom],'17-01'!F119,Tableau3[Date],'17-01'!$I$5)</f>
        <v>0</v>
      </c>
      <c r="M119" s="29"/>
      <c r="N119" s="29"/>
      <c r="O119" s="29"/>
      <c r="P119" s="29"/>
      <c r="Q119" s="163"/>
      <c r="R119" s="74">
        <f t="array" ref="R119">SUM(H119:Q119)</f>
        <v>0</v>
      </c>
      <c r="S119" s="150"/>
      <c r="T119" s="30">
        <f t="array" ref="T119">(S119-R119)</f>
        <v>0</v>
      </c>
      <c r="U119" s="154" t="str">
        <f t="array" ref="U119">IF(S119="","",T119/S119)</f>
        <v/>
      </c>
      <c r="V119" s="148" t="str">
        <f t="array" ref="V119">IF(C119="","",SUMIFS(RH!$R$5:$R$13,RH!$I$5:$I$13,'17-01'!C119,RH!$Z$5:$Z$13,'17-01'!$I$5))</f>
        <v/>
      </c>
      <c r="W119" s="29" t="str">
        <f t="array" ref="W119">'Récap général'!W119</f>
        <v/>
      </c>
      <c r="X119" s="150"/>
      <c r="Y119" s="30" t="str">
        <f t="array" ref="Y119">IF(OR(X119="",V119=""),"",X119-V119)</f>
        <v/>
      </c>
      <c r="Z119" s="149" t="str">
        <f t="array" ref="Z119">IF(OR(Y119="",AB119=""),"",Y119*AB119)</f>
        <v/>
      </c>
      <c r="AA119" s="160" t="str">
        <f t="array" ref="AA119">IF(OR(R119=0,V119=0),"",R119/V119)</f>
        <v/>
      </c>
      <c r="AB119" s="30"/>
      <c r="AC119" s="30">
        <f t="array" ref="AC119">IF(OR(AB119="",AA119=""),0,AB119-AA119)</f>
        <v>0</v>
      </c>
      <c r="AD119" s="78">
        <f t="array" ref="AD119">IF(OR(AC119=0,V119=0),0,AC119*V119)</f>
        <v>0</v>
      </c>
    </row>
    <row r="120" spans="2:30" hidden="1" x14ac:dyDescent="0.3">
      <c r="B120" s="28" t="str">
        <f t="shared" si="3"/>
        <v>X</v>
      </c>
      <c r="C120" s="77"/>
      <c r="D120" s="29" t="str">
        <f t="array" ref="D120">IF(C120="","",VLOOKUP(C120,RH!$I$5:$K$13,2,FALSE))</f>
        <v/>
      </c>
      <c r="E120" s="29" t="str">
        <f t="array" ref="E120">IF(C120="","",VLOOKUP(C120,RH!$I$5:$K$13,3,FALSE))</f>
        <v/>
      </c>
      <c r="F120" s="29" t="str">
        <f t="array" ref="F120">IF(D120="","",D120&amp;" "&amp;E120)</f>
        <v/>
      </c>
      <c r="G120" s="29" t="str">
        <f t="array" ref="G120">IF(C120="","",VLOOKUP(C120,RH!$I$5:$Y$13,17,FALSE))</f>
        <v/>
      </c>
      <c r="H120" s="30" t="str">
        <f t="array" ref="H120">IF(C120="","",SUMIFS(Tableau1[Total],Tableau1[Matricule],'17-01'!C120,Tableau1[Date],'17-01'!$I$5))</f>
        <v/>
      </c>
      <c r="I120" s="29"/>
      <c r="J120" s="29"/>
      <c r="K120" s="29" t="str">
        <f t="array" ref="K120">IF(C120="","",SUMIFS(Tableau4[Montant],Tableau4[colonne5],'17-01'!C120,Tableau4[Colonne4],'17-01'!$I$5))</f>
        <v/>
      </c>
      <c r="L120" s="30">
        <f t="array" ref="L120">SUMIFS(Tableau3[Montant],Tableau3[Nom, prénom],'17-01'!F120,Tableau3[Date],'17-01'!$I$5)</f>
        <v>0</v>
      </c>
      <c r="M120" s="29"/>
      <c r="N120" s="29"/>
      <c r="O120" s="29"/>
      <c r="P120" s="29"/>
      <c r="Q120" s="163"/>
      <c r="R120" s="74">
        <f t="array" ref="R120">SUM(H120:Q120)</f>
        <v>0</v>
      </c>
      <c r="S120" s="150"/>
      <c r="T120" s="30">
        <f t="array" ref="T120">(S120-R120)</f>
        <v>0</v>
      </c>
      <c r="U120" s="154" t="str">
        <f t="array" ref="U120">IF(S120="","",T120/S120)</f>
        <v/>
      </c>
      <c r="V120" s="148" t="str">
        <f t="array" ref="V120">IF(C120="","",SUMIFS(RH!$R$5:$R$13,RH!$I$5:$I$13,'17-01'!C120,RH!$Z$5:$Z$13,'17-01'!$I$5))</f>
        <v/>
      </c>
      <c r="W120" s="29" t="str">
        <f t="array" ref="W120">'Récap général'!W120</f>
        <v/>
      </c>
      <c r="X120" s="150"/>
      <c r="Y120" s="30" t="str">
        <f t="array" ref="Y120">IF(OR(X120="",V120=""),"",X120-V120)</f>
        <v/>
      </c>
      <c r="Z120" s="149" t="str">
        <f t="array" ref="Z120">IF(OR(Y120="",AB120=""),"",Y120*AB120)</f>
        <v/>
      </c>
      <c r="AA120" s="160" t="str">
        <f t="array" ref="AA120">IF(OR(R120=0,V120=0),"",R120/V120)</f>
        <v/>
      </c>
      <c r="AB120" s="30"/>
      <c r="AC120" s="30">
        <f t="array" ref="AC120">IF(OR(AB120="",AA120=""),0,AB120-AA120)</f>
        <v>0</v>
      </c>
      <c r="AD120" s="78">
        <f t="array" ref="AD120">IF(OR(AC120=0,V120=0),0,AC120*V120)</f>
        <v>0</v>
      </c>
    </row>
    <row r="121" spans="2:30" hidden="1" x14ac:dyDescent="0.3">
      <c r="B121" s="28" t="str">
        <f t="shared" si="3"/>
        <v>X</v>
      </c>
      <c r="C121" s="77"/>
      <c r="D121" s="29" t="str">
        <f t="array" ref="D121">IF(C121="","",VLOOKUP(C121,RH!$I$5:$K$13,2,FALSE))</f>
        <v/>
      </c>
      <c r="E121" s="29" t="str">
        <f t="array" ref="E121">IF(C121="","",VLOOKUP(C121,RH!$I$5:$K$13,3,FALSE))</f>
        <v/>
      </c>
      <c r="F121" s="29" t="str">
        <f t="array" ref="F121">IF(D121="","",D121&amp;" "&amp;E121)</f>
        <v/>
      </c>
      <c r="G121" s="29" t="str">
        <f t="array" ref="G121">IF(C121="","",VLOOKUP(C121,RH!$I$5:$Y$13,17,FALSE))</f>
        <v/>
      </c>
      <c r="H121" s="30" t="str">
        <f t="array" ref="H121">IF(C121="","",SUMIFS(Tableau1[Total],Tableau1[Matricule],'17-01'!C121,Tableau1[Date],'17-01'!$I$5))</f>
        <v/>
      </c>
      <c r="I121" s="29"/>
      <c r="J121" s="29"/>
      <c r="K121" s="29" t="str">
        <f t="array" ref="K121">IF(C121="","",SUMIFS(Tableau4[Montant],Tableau4[colonne5],'17-01'!C121,Tableau4[Colonne4],'17-01'!$I$5))</f>
        <v/>
      </c>
      <c r="L121" s="30">
        <f t="array" ref="L121">SUMIFS(Tableau3[Montant],Tableau3[Nom, prénom],'17-01'!F121,Tableau3[Date],'17-01'!$I$5)</f>
        <v>0</v>
      </c>
      <c r="M121" s="29"/>
      <c r="N121" s="29"/>
      <c r="O121" s="29"/>
      <c r="P121" s="29"/>
      <c r="Q121" s="163"/>
      <c r="R121" s="74">
        <f t="array" ref="R121">SUM(H121:Q121)</f>
        <v>0</v>
      </c>
      <c r="S121" s="150"/>
      <c r="T121" s="30">
        <f t="array" ref="T121">(S121-R121)</f>
        <v>0</v>
      </c>
      <c r="U121" s="154" t="str">
        <f t="array" ref="U121">IF(S121="","",T121/S121)</f>
        <v/>
      </c>
      <c r="V121" s="148" t="str">
        <f t="array" ref="V121">IF(C121="","",SUMIFS(RH!$R$5:$R$13,RH!$I$5:$I$13,'17-01'!C121,RH!$Z$5:$Z$13,'17-01'!$I$5))</f>
        <v/>
      </c>
      <c r="W121" s="29" t="str">
        <f t="array" ref="W121">'Récap général'!W121</f>
        <v/>
      </c>
      <c r="X121" s="150"/>
      <c r="Y121" s="30" t="str">
        <f t="array" ref="Y121">IF(OR(X121="",V121=""),"",X121-V121)</f>
        <v/>
      </c>
      <c r="Z121" s="149" t="str">
        <f t="array" ref="Z121">IF(OR(Y121="",AB121=""),"",Y121*AB121)</f>
        <v/>
      </c>
      <c r="AA121" s="160" t="str">
        <f t="array" ref="AA121">IF(OR(R121=0,V121=0),"",R121/V121)</f>
        <v/>
      </c>
      <c r="AB121" s="30"/>
      <c r="AC121" s="30">
        <f t="array" ref="AC121">IF(OR(AB121="",AA121=""),0,AB121-AA121)</f>
        <v>0</v>
      </c>
      <c r="AD121" s="78">
        <f t="array" ref="AD121">IF(OR(AC121=0,V121=0),0,AC121*V121)</f>
        <v>0</v>
      </c>
    </row>
    <row r="122" spans="2:30" hidden="1" x14ac:dyDescent="0.3">
      <c r="B122" s="28" t="str">
        <f t="shared" si="3"/>
        <v>X</v>
      </c>
      <c r="C122" s="77"/>
      <c r="D122" s="29" t="str">
        <f t="array" ref="D122">IF(C122="","",VLOOKUP(C122,RH!$I$5:$K$13,2,FALSE))</f>
        <v/>
      </c>
      <c r="E122" s="29" t="str">
        <f t="array" ref="E122">IF(C122="","",VLOOKUP(C122,RH!$I$5:$K$13,3,FALSE))</f>
        <v/>
      </c>
      <c r="F122" s="29" t="str">
        <f t="array" ref="F122">IF(D122="","",D122&amp;" "&amp;E122)</f>
        <v/>
      </c>
      <c r="G122" s="29" t="str">
        <f t="array" ref="G122">IF(C122="","",VLOOKUP(C122,RH!$I$5:$Y$13,17,FALSE))</f>
        <v/>
      </c>
      <c r="H122" s="30" t="str">
        <f t="array" ref="H122">IF(C122="","",SUMIFS(Tableau1[Total],Tableau1[Matricule],'17-01'!C122,Tableau1[Date],'17-01'!$I$5))</f>
        <v/>
      </c>
      <c r="I122" s="29"/>
      <c r="J122" s="29"/>
      <c r="K122" s="29" t="str">
        <f t="array" ref="K122">IF(C122="","",SUMIFS(Tableau4[Montant],Tableau4[colonne5],'17-01'!C122,Tableau4[Colonne4],'17-01'!$I$5))</f>
        <v/>
      </c>
      <c r="L122" s="30">
        <f t="array" ref="L122">SUMIFS(Tableau3[Montant],Tableau3[Nom, prénom],'17-01'!F122,Tableau3[Date],'17-01'!$I$5)</f>
        <v>0</v>
      </c>
      <c r="M122" s="29"/>
      <c r="N122" s="29"/>
      <c r="O122" s="29"/>
      <c r="P122" s="29"/>
      <c r="Q122" s="163"/>
      <c r="R122" s="74">
        <f t="array" ref="R122">SUM(H122:Q122)</f>
        <v>0</v>
      </c>
      <c r="S122" s="150"/>
      <c r="T122" s="30">
        <f t="array" ref="T122">(S122-R122)</f>
        <v>0</v>
      </c>
      <c r="U122" s="154" t="str">
        <f t="array" ref="U122">IF(S122="","",T122/S122)</f>
        <v/>
      </c>
      <c r="V122" s="148" t="str">
        <f t="array" ref="V122">IF(C122="","",SUMIFS(RH!$R$5:$R$13,RH!$I$5:$I$13,'17-01'!C122,RH!$Z$5:$Z$13,'17-01'!$I$5))</f>
        <v/>
      </c>
      <c r="W122" s="29" t="str">
        <f t="array" ref="W122">'Récap général'!W122</f>
        <v/>
      </c>
      <c r="X122" s="150"/>
      <c r="Y122" s="30" t="str">
        <f t="array" ref="Y122">IF(OR(X122="",V122=""),"",X122-V122)</f>
        <v/>
      </c>
      <c r="Z122" s="149" t="str">
        <f t="array" ref="Z122">IF(OR(Y122="",AB122=""),"",Y122*AB122)</f>
        <v/>
      </c>
      <c r="AA122" s="160" t="str">
        <f t="array" ref="AA122">IF(OR(R122=0,V122=0),"",R122/V122)</f>
        <v/>
      </c>
      <c r="AB122" s="30"/>
      <c r="AC122" s="30">
        <f t="array" ref="AC122">IF(OR(AB122="",AA122=""),0,AB122-AA122)</f>
        <v>0</v>
      </c>
      <c r="AD122" s="78">
        <f t="array" ref="AD122">IF(OR(AC122=0,V122=0),0,AC122*V122)</f>
        <v>0</v>
      </c>
    </row>
    <row r="123" spans="2:30" hidden="1" x14ac:dyDescent="0.3">
      <c r="B123" s="28" t="str">
        <f t="shared" si="3"/>
        <v>X</v>
      </c>
      <c r="C123" s="77"/>
      <c r="D123" s="29" t="str">
        <f t="array" ref="D123">IF(C123="","",VLOOKUP(C123,RH!$I$5:$K$13,2,FALSE))</f>
        <v/>
      </c>
      <c r="E123" s="29" t="str">
        <f t="array" ref="E123">IF(C123="","",VLOOKUP(C123,RH!$I$5:$K$13,3,FALSE))</f>
        <v/>
      </c>
      <c r="F123" s="29" t="str">
        <f t="array" ref="F123">IF(D123="","",D123&amp;" "&amp;E123)</f>
        <v/>
      </c>
      <c r="G123" s="29" t="str">
        <f t="array" ref="G123">IF(C123="","",VLOOKUP(C123,RH!$I$5:$Y$13,17,FALSE))</f>
        <v/>
      </c>
      <c r="H123" s="30" t="str">
        <f t="array" ref="H123">IF(C123="","",SUMIFS(Tableau1[Total],Tableau1[Matricule],'17-01'!C123,Tableau1[Date],'17-01'!$I$5))</f>
        <v/>
      </c>
      <c r="I123" s="29"/>
      <c r="J123" s="29"/>
      <c r="K123" s="29" t="str">
        <f t="array" ref="K123">IF(C123="","",SUMIFS(Tableau4[Montant],Tableau4[colonne5],'17-01'!C123,Tableau4[Colonne4],'17-01'!$I$5))</f>
        <v/>
      </c>
      <c r="L123" s="30">
        <f t="array" ref="L123">SUMIFS(Tableau3[Montant],Tableau3[Nom, prénom],'17-01'!F123,Tableau3[Date],'17-01'!$I$5)</f>
        <v>0</v>
      </c>
      <c r="M123" s="29"/>
      <c r="N123" s="29"/>
      <c r="O123" s="29"/>
      <c r="P123" s="29"/>
      <c r="Q123" s="163"/>
      <c r="R123" s="74">
        <f t="array" ref="R123">SUM(H123:Q123)</f>
        <v>0</v>
      </c>
      <c r="S123" s="150"/>
      <c r="T123" s="30">
        <f t="array" ref="T123">(S123-R123)</f>
        <v>0</v>
      </c>
      <c r="U123" s="154" t="str">
        <f t="array" ref="U123">IF(S123="","",T123/S123)</f>
        <v/>
      </c>
      <c r="V123" s="148" t="str">
        <f t="array" ref="V123">IF(C123="","",SUMIFS(RH!$R$5:$R$13,RH!$I$5:$I$13,'17-01'!C123,RH!$Z$5:$Z$13,'17-01'!$I$5))</f>
        <v/>
      </c>
      <c r="W123" s="29" t="str">
        <f t="array" ref="W123">'Récap général'!W123</f>
        <v/>
      </c>
      <c r="X123" s="150"/>
      <c r="Y123" s="30" t="str">
        <f t="array" ref="Y123">IF(OR(X123="",V123=""),"",X123-V123)</f>
        <v/>
      </c>
      <c r="Z123" s="149" t="str">
        <f t="array" ref="Z123">IF(OR(Y123="",AB123=""),"",Y123*AB123)</f>
        <v/>
      </c>
      <c r="AA123" s="160" t="str">
        <f t="array" ref="AA123">IF(OR(R123=0,V123=0),"",R123/V123)</f>
        <v/>
      </c>
      <c r="AB123" s="30"/>
      <c r="AC123" s="30">
        <f t="array" ref="AC123">IF(OR(AB123="",AA123=""),0,AB123-AA123)</f>
        <v>0</v>
      </c>
      <c r="AD123" s="78">
        <f t="array" ref="AD123">IF(OR(AC123=0,V123=0),0,AC123*V123)</f>
        <v>0</v>
      </c>
    </row>
    <row r="124" spans="2:30" hidden="1" x14ac:dyDescent="0.3">
      <c r="B124" s="28" t="str">
        <f t="shared" si="3"/>
        <v>X</v>
      </c>
      <c r="C124" s="77"/>
      <c r="D124" s="29" t="str">
        <f t="array" ref="D124">IF(C124="","",VLOOKUP(C124,RH!$I$5:$K$13,2,FALSE))</f>
        <v/>
      </c>
      <c r="E124" s="29" t="str">
        <f t="array" ref="E124">IF(C124="","",VLOOKUP(C124,RH!$I$5:$K$13,3,FALSE))</f>
        <v/>
      </c>
      <c r="F124" s="29" t="str">
        <f t="array" ref="F124">IF(D124="","",D124&amp;" "&amp;E124)</f>
        <v/>
      </c>
      <c r="G124" s="29" t="str">
        <f t="array" ref="G124">IF(C124="","",VLOOKUP(C124,RH!$I$5:$Y$13,17,FALSE))</f>
        <v/>
      </c>
      <c r="H124" s="30" t="str">
        <f t="array" ref="H124">IF(C124="","",SUMIFS(Tableau1[Total],Tableau1[Matricule],'17-01'!C124,Tableau1[Date],'17-01'!$I$5))</f>
        <v/>
      </c>
      <c r="I124" s="29"/>
      <c r="J124" s="29"/>
      <c r="K124" s="29" t="str">
        <f t="array" ref="K124">IF(C124="","",SUMIFS(Tableau4[Montant],Tableau4[colonne5],'17-01'!C124,Tableau4[Colonne4],'17-01'!$I$5))</f>
        <v/>
      </c>
      <c r="L124" s="30">
        <f t="array" ref="L124">SUMIFS(Tableau3[Montant],Tableau3[Nom, prénom],'17-01'!F124,Tableau3[Date],'17-01'!$I$5)</f>
        <v>0</v>
      </c>
      <c r="M124" s="29"/>
      <c r="N124" s="29"/>
      <c r="O124" s="29"/>
      <c r="P124" s="29"/>
      <c r="Q124" s="163"/>
      <c r="R124" s="74">
        <f t="array" ref="R124">SUM(H124:Q124)</f>
        <v>0</v>
      </c>
      <c r="S124" s="150"/>
      <c r="T124" s="30">
        <f t="array" ref="T124">(S124-R124)</f>
        <v>0</v>
      </c>
      <c r="U124" s="154" t="str">
        <f t="array" ref="U124">IF(S124="","",T124/S124)</f>
        <v/>
      </c>
      <c r="V124" s="148" t="str">
        <f t="array" ref="V124">IF(C124="","",SUMIFS(RH!$R$5:$R$13,RH!$I$5:$I$13,'17-01'!C124,RH!$Z$5:$Z$13,'17-01'!$I$5))</f>
        <v/>
      </c>
      <c r="W124" s="29" t="str">
        <f t="array" ref="W124">'Récap général'!W124</f>
        <v/>
      </c>
      <c r="X124" s="150"/>
      <c r="Y124" s="30" t="str">
        <f t="array" ref="Y124">IF(OR(X124="",V124=""),"",X124-V124)</f>
        <v/>
      </c>
      <c r="Z124" s="149" t="str">
        <f t="array" ref="Z124">IF(OR(Y124="",AB124=""),"",Y124*AB124)</f>
        <v/>
      </c>
      <c r="AA124" s="160" t="str">
        <f t="array" ref="AA124">IF(OR(R124=0,V124=0),"",R124/V124)</f>
        <v/>
      </c>
      <c r="AB124" s="30"/>
      <c r="AC124" s="30">
        <f t="array" ref="AC124">IF(OR(AB124="",AA124=""),0,AB124-AA124)</f>
        <v>0</v>
      </c>
      <c r="AD124" s="78">
        <f t="array" ref="AD124">IF(OR(AC124=0,V124=0),0,AC124*V124)</f>
        <v>0</v>
      </c>
    </row>
    <row r="125" spans="2:30" hidden="1" x14ac:dyDescent="0.3">
      <c r="B125" s="28" t="str">
        <f t="shared" si="3"/>
        <v>X</v>
      </c>
      <c r="C125" s="77"/>
      <c r="D125" s="29" t="str">
        <f t="array" ref="D125">IF(C125="","",VLOOKUP(C125,RH!$I$5:$K$13,2,FALSE))</f>
        <v/>
      </c>
      <c r="E125" s="29" t="str">
        <f t="array" ref="E125">IF(C125="","",VLOOKUP(C125,RH!$I$5:$K$13,3,FALSE))</f>
        <v/>
      </c>
      <c r="F125" s="29" t="str">
        <f t="array" ref="F125">IF(D125="","",D125&amp;" "&amp;E125)</f>
        <v/>
      </c>
      <c r="G125" s="29" t="str">
        <f t="array" ref="G125">IF(C125="","",VLOOKUP(C125,RH!$I$5:$Y$13,17,FALSE))</f>
        <v/>
      </c>
      <c r="H125" s="30" t="str">
        <f t="array" ref="H125">IF(C125="","",SUMIFS(Tableau1[Total],Tableau1[Matricule],'17-01'!C125,Tableau1[Date],'17-01'!$I$5))</f>
        <v/>
      </c>
      <c r="I125" s="29"/>
      <c r="J125" s="29"/>
      <c r="K125" s="29" t="str">
        <f t="array" ref="K125">IF(C125="","",SUMIFS(Tableau4[Montant],Tableau4[colonne5],'17-01'!C125,Tableau4[Colonne4],'17-01'!$I$5))</f>
        <v/>
      </c>
      <c r="L125" s="30">
        <f t="array" ref="L125">SUMIFS(Tableau3[Montant],Tableau3[Nom, prénom],'17-01'!F125,Tableau3[Date],'17-01'!$I$5)</f>
        <v>0</v>
      </c>
      <c r="M125" s="29"/>
      <c r="N125" s="29"/>
      <c r="O125" s="29"/>
      <c r="P125" s="29"/>
      <c r="Q125" s="163"/>
      <c r="R125" s="74">
        <f t="array" ref="R125">SUM(H125:Q125)</f>
        <v>0</v>
      </c>
      <c r="S125" s="150"/>
      <c r="T125" s="30">
        <f t="array" ref="T125">(S125-R125)</f>
        <v>0</v>
      </c>
      <c r="U125" s="154" t="str">
        <f t="array" ref="U125">IF(S125="","",T125/S125)</f>
        <v/>
      </c>
      <c r="V125" s="148" t="str">
        <f t="array" ref="V125">IF(C125="","",SUMIFS(RH!$R$5:$R$13,RH!$I$5:$I$13,'17-01'!C125,RH!$Z$5:$Z$13,'17-01'!$I$5))</f>
        <v/>
      </c>
      <c r="W125" s="29" t="str">
        <f t="array" ref="W125">'Récap général'!W125</f>
        <v/>
      </c>
      <c r="X125" s="150"/>
      <c r="Y125" s="30" t="str">
        <f t="array" ref="Y125">IF(OR(X125="",V125=""),"",X125-V125)</f>
        <v/>
      </c>
      <c r="Z125" s="149" t="str">
        <f t="array" ref="Z125">IF(OR(Y125="",AB125=""),"",Y125*AB125)</f>
        <v/>
      </c>
      <c r="AA125" s="160" t="str">
        <f t="array" ref="AA125">IF(OR(R125=0,V125=0),"",R125/V125)</f>
        <v/>
      </c>
      <c r="AB125" s="30"/>
      <c r="AC125" s="30">
        <f t="array" ref="AC125">IF(OR(AB125="",AA125=""),0,AB125-AA125)</f>
        <v>0</v>
      </c>
      <c r="AD125" s="78">
        <f t="array" ref="AD125">IF(OR(AC125=0,V125=0),0,AC125*V125)</f>
        <v>0</v>
      </c>
    </row>
    <row r="126" spans="2:30" hidden="1" x14ac:dyDescent="0.3">
      <c r="B126" s="28" t="str">
        <f t="shared" si="3"/>
        <v>X</v>
      </c>
      <c r="C126" s="77"/>
      <c r="D126" s="29" t="str">
        <f t="array" ref="D126">IF(C126="","",VLOOKUP(C126,RH!$I$5:$K$13,2,FALSE))</f>
        <v/>
      </c>
      <c r="E126" s="29" t="str">
        <f t="array" ref="E126">IF(C126="","",VLOOKUP(C126,RH!$I$5:$K$13,3,FALSE))</f>
        <v/>
      </c>
      <c r="F126" s="29" t="str">
        <f t="array" ref="F126">IF(D126="","",D126&amp;" "&amp;E126)</f>
        <v/>
      </c>
      <c r="G126" s="29" t="str">
        <f t="array" ref="G126">IF(C126="","",VLOOKUP(C126,RH!$I$5:$Y$13,17,FALSE))</f>
        <v/>
      </c>
      <c r="H126" s="30" t="str">
        <f t="array" ref="H126">IF(C126="","",SUMIFS(Tableau1[Total],Tableau1[Matricule],'17-01'!C126,Tableau1[Date],'17-01'!$I$5))</f>
        <v/>
      </c>
      <c r="I126" s="29"/>
      <c r="J126" s="29"/>
      <c r="K126" s="29" t="str">
        <f t="array" ref="K126">IF(C126="","",SUMIFS(Tableau4[Montant],Tableau4[colonne5],'17-01'!C126,Tableau4[Colonne4],'17-01'!$I$5))</f>
        <v/>
      </c>
      <c r="L126" s="30">
        <f t="array" ref="L126">SUMIFS(Tableau3[Montant],Tableau3[Nom, prénom],'17-01'!F126,Tableau3[Date],'17-01'!$I$5)</f>
        <v>0</v>
      </c>
      <c r="M126" s="29"/>
      <c r="N126" s="29"/>
      <c r="O126" s="29"/>
      <c r="P126" s="29"/>
      <c r="Q126" s="163"/>
      <c r="R126" s="74">
        <f t="array" ref="R126">SUM(H126:Q126)</f>
        <v>0</v>
      </c>
      <c r="S126" s="150"/>
      <c r="T126" s="30">
        <f t="array" ref="T126">(S126-R126)</f>
        <v>0</v>
      </c>
      <c r="U126" s="154" t="str">
        <f t="array" ref="U126">IF(S126="","",T126/S126)</f>
        <v/>
      </c>
      <c r="V126" s="148" t="str">
        <f t="array" ref="V126">IF(C126="","",SUMIFS(RH!$R$5:$R$13,RH!$I$5:$I$13,'17-01'!C126,RH!$Z$5:$Z$13,'17-01'!$I$5))</f>
        <v/>
      </c>
      <c r="W126" s="29" t="str">
        <f t="array" ref="W126">'Récap général'!W126</f>
        <v/>
      </c>
      <c r="X126" s="150"/>
      <c r="Y126" s="30" t="str">
        <f t="array" ref="Y126">IF(OR(X126="",V126=""),"",X126-V126)</f>
        <v/>
      </c>
      <c r="Z126" s="149" t="str">
        <f t="array" ref="Z126">IF(OR(Y126="",AB126=""),"",Y126*AB126)</f>
        <v/>
      </c>
      <c r="AA126" s="160" t="str">
        <f t="array" ref="AA126">IF(OR(R126=0,V126=0),"",R126/V126)</f>
        <v/>
      </c>
      <c r="AB126" s="30"/>
      <c r="AC126" s="30">
        <f t="array" ref="AC126">IF(OR(AB126="",AA126=""),0,AB126-AA126)</f>
        <v>0</v>
      </c>
      <c r="AD126" s="78">
        <f t="array" ref="AD126">IF(OR(AC126=0,V126=0),0,AC126*V126)</f>
        <v>0</v>
      </c>
    </row>
    <row r="127" spans="2:30" hidden="1" x14ac:dyDescent="0.3">
      <c r="B127" s="28" t="str">
        <f t="shared" si="3"/>
        <v>X</v>
      </c>
      <c r="C127" s="77"/>
      <c r="D127" s="29" t="str">
        <f t="array" ref="D127">IF(C127="","",VLOOKUP(C127,RH!$I$5:$K$13,2,FALSE))</f>
        <v/>
      </c>
      <c r="E127" s="29" t="str">
        <f t="array" ref="E127">IF(C127="","",VLOOKUP(C127,RH!$I$5:$K$13,3,FALSE))</f>
        <v/>
      </c>
      <c r="F127" s="29" t="str">
        <f t="array" ref="F127">IF(D127="","",D127&amp;" "&amp;E127)</f>
        <v/>
      </c>
      <c r="G127" s="29" t="str">
        <f t="array" ref="G127">IF(C127="","",VLOOKUP(C127,RH!$I$5:$Y$13,17,FALSE))</f>
        <v/>
      </c>
      <c r="H127" s="30" t="str">
        <f t="array" ref="H127">IF(C127="","",SUMIFS(Tableau1[Total],Tableau1[Matricule],'17-01'!C127,Tableau1[Date],'17-01'!$I$5))</f>
        <v/>
      </c>
      <c r="I127" s="29"/>
      <c r="J127" s="29"/>
      <c r="K127" s="29" t="str">
        <f t="array" ref="K127">IF(C127="","",SUMIFS(Tableau4[Montant],Tableau4[colonne5],'17-01'!C127,Tableau4[Colonne4],'17-01'!$I$5))</f>
        <v/>
      </c>
      <c r="L127" s="30">
        <f t="array" ref="L127">SUMIFS(Tableau3[Montant],Tableau3[Nom, prénom],'17-01'!F127,Tableau3[Date],'17-01'!$I$5)</f>
        <v>0</v>
      </c>
      <c r="M127" s="29"/>
      <c r="N127" s="29"/>
      <c r="O127" s="29"/>
      <c r="P127" s="29"/>
      <c r="Q127" s="163"/>
      <c r="R127" s="74">
        <f t="array" ref="R127">SUM(H127:Q127)</f>
        <v>0</v>
      </c>
      <c r="S127" s="150"/>
      <c r="T127" s="30">
        <f t="array" ref="T127">(S127-R127)</f>
        <v>0</v>
      </c>
      <c r="U127" s="154" t="str">
        <f t="array" ref="U127">IF(S127="","",T127/S127)</f>
        <v/>
      </c>
      <c r="V127" s="148" t="str">
        <f t="array" ref="V127">IF(C127="","",SUMIFS(RH!$R$5:$R$13,RH!$I$5:$I$13,'17-01'!C127,RH!$Z$5:$Z$13,'17-01'!$I$5))</f>
        <v/>
      </c>
      <c r="W127" s="29" t="str">
        <f t="array" ref="W127">'Récap général'!W127</f>
        <v/>
      </c>
      <c r="X127" s="150"/>
      <c r="Y127" s="30" t="str">
        <f t="array" ref="Y127">IF(OR(X127="",V127=""),"",X127-V127)</f>
        <v/>
      </c>
      <c r="Z127" s="149" t="str">
        <f t="array" ref="Z127">IF(OR(Y127="",AB127=""),"",Y127*AB127)</f>
        <v/>
      </c>
      <c r="AA127" s="160" t="str">
        <f t="array" ref="AA127">IF(OR(R127=0,V127=0),"",R127/V127)</f>
        <v/>
      </c>
      <c r="AB127" s="30"/>
      <c r="AC127" s="30">
        <f t="array" ref="AC127">IF(OR(AB127="",AA127=""),0,AB127-AA127)</f>
        <v>0</v>
      </c>
      <c r="AD127" s="78">
        <f t="array" ref="AD127">IF(OR(AC127=0,V127=0),0,AC127*V127)</f>
        <v>0</v>
      </c>
    </row>
    <row r="128" spans="2:30" hidden="1" x14ac:dyDescent="0.3">
      <c r="B128" s="28" t="str">
        <f t="shared" si="3"/>
        <v>X</v>
      </c>
      <c r="C128" s="77"/>
      <c r="D128" s="29" t="str">
        <f t="array" ref="D128">IF(C128="","",VLOOKUP(C128,RH!$I$5:$K$13,2,FALSE))</f>
        <v/>
      </c>
      <c r="E128" s="29" t="str">
        <f t="array" ref="E128">IF(C128="","",VLOOKUP(C128,RH!$I$5:$K$13,3,FALSE))</f>
        <v/>
      </c>
      <c r="F128" s="29" t="str">
        <f t="array" ref="F128">IF(D128="","",D128&amp;" "&amp;E128)</f>
        <v/>
      </c>
      <c r="G128" s="29" t="str">
        <f t="array" ref="G128">IF(C128="","",VLOOKUP(C128,RH!$I$5:$Y$13,17,FALSE))</f>
        <v/>
      </c>
      <c r="H128" s="30" t="str">
        <f t="array" ref="H128">IF(C128="","",SUMIFS(Tableau1[Total],Tableau1[Matricule],'17-01'!C128,Tableau1[Date],'17-01'!$I$5))</f>
        <v/>
      </c>
      <c r="I128" s="29"/>
      <c r="J128" s="29"/>
      <c r="K128" s="29" t="str">
        <f t="array" ref="K128">IF(C128="","",SUMIFS(Tableau4[Montant],Tableau4[colonne5],'17-01'!C128,Tableau4[Colonne4],'17-01'!$I$5))</f>
        <v/>
      </c>
      <c r="L128" s="30">
        <f t="array" ref="L128">SUMIFS(Tableau3[Montant],Tableau3[Nom, prénom],'17-01'!F128,Tableau3[Date],'17-01'!$I$5)</f>
        <v>0</v>
      </c>
      <c r="M128" s="29"/>
      <c r="N128" s="29"/>
      <c r="O128" s="29"/>
      <c r="P128" s="29"/>
      <c r="Q128" s="163"/>
      <c r="R128" s="74">
        <f t="array" ref="R128">SUM(H128:Q128)</f>
        <v>0</v>
      </c>
      <c r="S128" s="150"/>
      <c r="T128" s="30">
        <f t="array" ref="T128">(S128-R128)</f>
        <v>0</v>
      </c>
      <c r="U128" s="154" t="str">
        <f t="array" ref="U128">IF(S128="","",T128/S128)</f>
        <v/>
      </c>
      <c r="V128" s="148" t="str">
        <f t="array" ref="V128">IF(C128="","",SUMIFS(RH!$R$5:$R$13,RH!$I$5:$I$13,'17-01'!C128,RH!$Z$5:$Z$13,'17-01'!$I$5))</f>
        <v/>
      </c>
      <c r="W128" s="29" t="str">
        <f t="array" ref="W128">'Récap général'!W128</f>
        <v/>
      </c>
      <c r="X128" s="150"/>
      <c r="Y128" s="30" t="str">
        <f t="array" ref="Y128">IF(OR(X128="",V128=""),"",X128-V128)</f>
        <v/>
      </c>
      <c r="Z128" s="149" t="str">
        <f t="array" ref="Z128">IF(OR(Y128="",AB128=""),"",Y128*AB128)</f>
        <v/>
      </c>
      <c r="AA128" s="160" t="str">
        <f t="array" ref="AA128">IF(OR(R128=0,V128=0),"",R128/V128)</f>
        <v/>
      </c>
      <c r="AB128" s="30"/>
      <c r="AC128" s="30">
        <f t="array" ref="AC128">IF(OR(AB128="",AA128=""),0,AB128-AA128)</f>
        <v>0</v>
      </c>
      <c r="AD128" s="78">
        <f t="array" ref="AD128">IF(OR(AC128=0,V128=0),0,AC128*V128)</f>
        <v>0</v>
      </c>
    </row>
    <row r="129" spans="2:30" hidden="1" x14ac:dyDescent="0.3">
      <c r="B129" s="28" t="str">
        <f t="shared" si="3"/>
        <v>X</v>
      </c>
      <c r="C129" s="77"/>
      <c r="D129" s="29" t="str">
        <f t="array" ref="D129">IF(C129="","",VLOOKUP(C129,RH!$I$5:$K$13,2,FALSE))</f>
        <v/>
      </c>
      <c r="E129" s="29" t="str">
        <f t="array" ref="E129">IF(C129="","",VLOOKUP(C129,RH!$I$5:$K$13,3,FALSE))</f>
        <v/>
      </c>
      <c r="F129" s="29" t="str">
        <f t="array" ref="F129">IF(D129="","",D129&amp;" "&amp;E129)</f>
        <v/>
      </c>
      <c r="G129" s="29" t="str">
        <f t="array" ref="G129">IF(C129="","",VLOOKUP(C129,RH!$I$5:$Y$13,17,FALSE))</f>
        <v/>
      </c>
      <c r="H129" s="30" t="str">
        <f t="array" ref="H129">IF(C129="","",SUMIFS(Tableau1[Total],Tableau1[Matricule],'17-01'!C129,Tableau1[Date],'17-01'!$I$5))</f>
        <v/>
      </c>
      <c r="I129" s="29"/>
      <c r="J129" s="29"/>
      <c r="K129" s="29" t="str">
        <f t="array" ref="K129">IF(C129="","",SUMIFS(Tableau4[Montant],Tableau4[colonne5],'17-01'!C129,Tableau4[Colonne4],'17-01'!$I$5))</f>
        <v/>
      </c>
      <c r="L129" s="30">
        <f t="array" ref="L129">SUMIFS(Tableau3[Montant],Tableau3[Nom, prénom],'17-01'!F129,Tableau3[Date],'17-01'!$I$5)</f>
        <v>0</v>
      </c>
      <c r="M129" s="29"/>
      <c r="N129" s="29"/>
      <c r="O129" s="29"/>
      <c r="P129" s="29"/>
      <c r="Q129" s="163"/>
      <c r="R129" s="74">
        <f t="array" ref="R129">SUM(H129:Q129)</f>
        <v>0</v>
      </c>
      <c r="S129" s="150"/>
      <c r="T129" s="30">
        <f t="array" ref="T129">(S129-R129)</f>
        <v>0</v>
      </c>
      <c r="U129" s="154" t="str">
        <f t="array" ref="U129">IF(S129="","",T129/S129)</f>
        <v/>
      </c>
      <c r="V129" s="148" t="str">
        <f t="array" ref="V129">IF(C129="","",SUMIFS(RH!$R$5:$R$13,RH!$I$5:$I$13,'17-01'!C129,RH!$Z$5:$Z$13,'17-01'!$I$5))</f>
        <v/>
      </c>
      <c r="W129" s="29" t="str">
        <f t="array" ref="W129">'Récap général'!W129</f>
        <v/>
      </c>
      <c r="X129" s="150"/>
      <c r="Y129" s="30" t="str">
        <f t="array" ref="Y129">IF(OR(X129="",V129=""),"",X129-V129)</f>
        <v/>
      </c>
      <c r="Z129" s="149" t="str">
        <f t="array" ref="Z129">IF(OR(Y129="",AB129=""),"",Y129*AB129)</f>
        <v/>
      </c>
      <c r="AA129" s="160" t="str">
        <f t="array" ref="AA129">IF(OR(R129=0,V129=0),"",R129/V129)</f>
        <v/>
      </c>
      <c r="AB129" s="30"/>
      <c r="AC129" s="30">
        <f t="array" ref="AC129">IF(OR(AB129="",AA129=""),0,AB129-AA129)</f>
        <v>0</v>
      </c>
      <c r="AD129" s="78">
        <f t="array" ref="AD129">IF(OR(AC129=0,V129=0),0,AC129*V129)</f>
        <v>0</v>
      </c>
    </row>
    <row r="130" spans="2:30" hidden="1" x14ac:dyDescent="0.3">
      <c r="B130" s="28" t="str">
        <f t="shared" si="3"/>
        <v>X</v>
      </c>
      <c r="C130" s="77"/>
      <c r="D130" s="29" t="str">
        <f t="array" ref="D130">IF(C130="","",VLOOKUP(C130,RH!$I$5:$K$13,2,FALSE))</f>
        <v/>
      </c>
      <c r="E130" s="29" t="str">
        <f t="array" ref="E130">IF(C130="","",VLOOKUP(C130,RH!$I$5:$K$13,3,FALSE))</f>
        <v/>
      </c>
      <c r="F130" s="29" t="str">
        <f t="array" ref="F130">IF(D130="","",D130&amp;" "&amp;E130)</f>
        <v/>
      </c>
      <c r="G130" s="29" t="str">
        <f t="array" ref="G130">IF(C130="","",VLOOKUP(C130,RH!$I$5:$Y$13,17,FALSE))</f>
        <v/>
      </c>
      <c r="H130" s="30" t="str">
        <f t="array" ref="H130">IF(C130="","",SUMIFS(Tableau1[Total],Tableau1[Matricule],'17-01'!C130,Tableau1[Date],'17-01'!$I$5))</f>
        <v/>
      </c>
      <c r="I130" s="29"/>
      <c r="J130" s="29"/>
      <c r="K130" s="29" t="str">
        <f t="array" ref="K130">IF(C130="","",SUMIFS(Tableau4[Montant],Tableau4[colonne5],'17-01'!C130,Tableau4[Colonne4],'17-01'!$I$5))</f>
        <v/>
      </c>
      <c r="L130" s="30">
        <f t="array" ref="L130">SUMIFS(Tableau3[Montant],Tableau3[Nom, prénom],'17-01'!F130,Tableau3[Date],'17-01'!$I$5)</f>
        <v>0</v>
      </c>
      <c r="M130" s="29"/>
      <c r="N130" s="29"/>
      <c r="O130" s="29"/>
      <c r="P130" s="29"/>
      <c r="Q130" s="163"/>
      <c r="R130" s="74">
        <f t="array" ref="R130">SUM(H130:Q130)</f>
        <v>0</v>
      </c>
      <c r="S130" s="150"/>
      <c r="T130" s="30">
        <f t="array" ref="T130">(S130-R130)</f>
        <v>0</v>
      </c>
      <c r="U130" s="154" t="str">
        <f t="array" ref="U130">IF(S130="","",T130/S130)</f>
        <v/>
      </c>
      <c r="V130" s="148" t="str">
        <f t="array" ref="V130">IF(C130="","",SUMIFS(RH!$R$5:$R$13,RH!$I$5:$I$13,'17-01'!C130,RH!$Z$5:$Z$13,'17-01'!$I$5))</f>
        <v/>
      </c>
      <c r="W130" s="29" t="str">
        <f t="array" ref="W130">'Récap général'!W130</f>
        <v/>
      </c>
      <c r="X130" s="150"/>
      <c r="Y130" s="30" t="str">
        <f t="array" ref="Y130">IF(OR(X130="",V130=""),"",X130-V130)</f>
        <v/>
      </c>
      <c r="Z130" s="149" t="str">
        <f t="array" ref="Z130">IF(OR(Y130="",AB130=""),"",Y130*AB130)</f>
        <v/>
      </c>
      <c r="AA130" s="160" t="str">
        <f t="array" ref="AA130">IF(OR(R130=0,V130=0),"",R130/V130)</f>
        <v/>
      </c>
      <c r="AB130" s="30"/>
      <c r="AC130" s="30">
        <f t="array" ref="AC130">IF(OR(AB130="",AA130=""),0,AB130-AA130)</f>
        <v>0</v>
      </c>
      <c r="AD130" s="78">
        <f t="array" ref="AD130">IF(OR(AC130=0,V130=0),0,AC130*V130)</f>
        <v>0</v>
      </c>
    </row>
    <row r="131" spans="2:30" hidden="1" x14ac:dyDescent="0.3">
      <c r="B131" s="28" t="str">
        <f t="shared" si="3"/>
        <v>X</v>
      </c>
      <c r="C131" s="77"/>
      <c r="D131" s="29" t="str">
        <f t="array" ref="D131">IF(C131="","",VLOOKUP(C131,RH!$I$5:$K$13,2,FALSE))</f>
        <v/>
      </c>
      <c r="E131" s="29" t="str">
        <f t="array" ref="E131">IF(C131="","",VLOOKUP(C131,RH!$I$5:$K$13,3,FALSE))</f>
        <v/>
      </c>
      <c r="F131" s="29" t="str">
        <f t="array" ref="F131">IF(D131="","",D131&amp;" "&amp;E131)</f>
        <v/>
      </c>
      <c r="G131" s="29" t="str">
        <f t="array" ref="G131">IF(C131="","",VLOOKUP(C131,RH!$I$5:$Y$13,17,FALSE))</f>
        <v/>
      </c>
      <c r="H131" s="30" t="str">
        <f t="array" ref="H131">IF(C131="","",SUMIFS(Tableau1[Total],Tableau1[Matricule],'17-01'!C131,Tableau1[Date],'17-01'!$I$5))</f>
        <v/>
      </c>
      <c r="I131" s="29"/>
      <c r="J131" s="29"/>
      <c r="K131" s="29" t="str">
        <f t="array" ref="K131">IF(C131="","",SUMIFS(Tableau4[Montant],Tableau4[colonne5],'17-01'!C131,Tableau4[Colonne4],'17-01'!$I$5))</f>
        <v/>
      </c>
      <c r="L131" s="30">
        <f t="array" ref="L131">SUMIFS(Tableau3[Montant],Tableau3[Nom, prénom],'17-01'!F131,Tableau3[Date],'17-01'!$I$5)</f>
        <v>0</v>
      </c>
      <c r="M131" s="29"/>
      <c r="N131" s="29"/>
      <c r="O131" s="29"/>
      <c r="P131" s="29"/>
      <c r="Q131" s="163"/>
      <c r="R131" s="74">
        <f t="array" ref="R131">SUM(H131:Q131)</f>
        <v>0</v>
      </c>
      <c r="S131" s="150"/>
      <c r="T131" s="30">
        <f t="array" ref="T131">(S131-R131)</f>
        <v>0</v>
      </c>
      <c r="U131" s="154" t="str">
        <f t="array" ref="U131">IF(S131="","",T131/S131)</f>
        <v/>
      </c>
      <c r="V131" s="148" t="str">
        <f t="array" ref="V131">IF(C131="","",SUMIFS(RH!$R$5:$R$13,RH!$I$5:$I$13,'17-01'!C131,RH!$Z$5:$Z$13,'17-01'!$I$5))</f>
        <v/>
      </c>
      <c r="W131" s="29" t="str">
        <f t="array" ref="W131">'Récap général'!W131</f>
        <v/>
      </c>
      <c r="X131" s="150"/>
      <c r="Y131" s="30" t="str">
        <f t="array" ref="Y131">IF(OR(X131="",V131=""),"",X131-V131)</f>
        <v/>
      </c>
      <c r="Z131" s="149" t="str">
        <f t="array" ref="Z131">IF(OR(Y131="",AB131=""),"",Y131*AB131)</f>
        <v/>
      </c>
      <c r="AA131" s="160" t="str">
        <f t="array" ref="AA131">IF(OR(R131=0,V131=0),"",R131/V131)</f>
        <v/>
      </c>
      <c r="AB131" s="30"/>
      <c r="AC131" s="30">
        <f t="array" ref="AC131">IF(OR(AB131="",AA131=""),0,AB131-AA131)</f>
        <v>0</v>
      </c>
      <c r="AD131" s="78">
        <f t="array" ref="AD131">IF(OR(AC131=0,V131=0),0,AC131*V131)</f>
        <v>0</v>
      </c>
    </row>
    <row r="132" spans="2:30" hidden="1" x14ac:dyDescent="0.3">
      <c r="B132" s="28" t="str">
        <f t="shared" si="3"/>
        <v>X</v>
      </c>
      <c r="C132" s="77"/>
      <c r="D132" s="29" t="str">
        <f t="array" ref="D132">IF(C132="","",VLOOKUP(C132,RH!$I$5:$K$13,2,FALSE))</f>
        <v/>
      </c>
      <c r="E132" s="29" t="str">
        <f t="array" ref="E132">IF(C132="","",VLOOKUP(C132,RH!$I$5:$K$13,3,FALSE))</f>
        <v/>
      </c>
      <c r="F132" s="29" t="str">
        <f t="array" ref="F132">IF(D132="","",D132&amp;" "&amp;E132)</f>
        <v/>
      </c>
      <c r="G132" s="29" t="str">
        <f t="array" ref="G132">IF(C132="","",VLOOKUP(C132,RH!$I$5:$Y$13,17,FALSE))</f>
        <v/>
      </c>
      <c r="H132" s="30" t="str">
        <f t="array" ref="H132">IF(C132="","",SUMIFS(Tableau1[Total],Tableau1[Matricule],'17-01'!C132,Tableau1[Date],'17-01'!$I$5))</f>
        <v/>
      </c>
      <c r="I132" s="29"/>
      <c r="J132" s="29"/>
      <c r="K132" s="29" t="str">
        <f t="array" ref="K132">IF(C132="","",SUMIFS(Tableau4[Montant],Tableau4[colonne5],'17-01'!C132,Tableau4[Colonne4],'17-01'!$I$5))</f>
        <v/>
      </c>
      <c r="L132" s="30">
        <f t="array" ref="L132">SUMIFS(Tableau3[Montant],Tableau3[Nom, prénom],'17-01'!F132,Tableau3[Date],'17-01'!$I$5)</f>
        <v>0</v>
      </c>
      <c r="M132" s="29"/>
      <c r="N132" s="29"/>
      <c r="O132" s="29"/>
      <c r="P132" s="29"/>
      <c r="Q132" s="163"/>
      <c r="R132" s="74">
        <f t="array" ref="R132">SUM(H132:Q132)</f>
        <v>0</v>
      </c>
      <c r="S132" s="150"/>
      <c r="T132" s="30">
        <f t="array" ref="T132">(S132-R132)</f>
        <v>0</v>
      </c>
      <c r="U132" s="154" t="str">
        <f t="array" ref="U132">IF(S132="","",T132/S132)</f>
        <v/>
      </c>
      <c r="V132" s="148" t="str">
        <f t="array" ref="V132">IF(C132="","",SUMIFS(RH!$R$5:$R$13,RH!$I$5:$I$13,'17-01'!C132,RH!$Z$5:$Z$13,'17-01'!$I$5))</f>
        <v/>
      </c>
      <c r="W132" s="29" t="str">
        <f t="array" ref="W132">'Récap général'!W132</f>
        <v/>
      </c>
      <c r="X132" s="150"/>
      <c r="Y132" s="30" t="str">
        <f t="array" ref="Y132">IF(OR(X132="",V132=""),"",X132-V132)</f>
        <v/>
      </c>
      <c r="Z132" s="149" t="str">
        <f t="array" ref="Z132">IF(OR(Y132="",AB132=""),"",Y132*AB132)</f>
        <v/>
      </c>
      <c r="AA132" s="160" t="str">
        <f t="array" ref="AA132">IF(OR(R132=0,V132=0),"",R132/V132)</f>
        <v/>
      </c>
      <c r="AB132" s="30"/>
      <c r="AC132" s="30">
        <f t="array" ref="AC132">IF(OR(AB132="",AA132=""),0,AB132-AA132)</f>
        <v>0</v>
      </c>
      <c r="AD132" s="78">
        <f t="array" ref="AD132">IF(OR(AC132=0,V132=0),0,AC132*V132)</f>
        <v>0</v>
      </c>
    </row>
    <row r="133" spans="2:30" hidden="1" x14ac:dyDescent="0.3">
      <c r="B133" s="28" t="str">
        <f t="shared" si="3"/>
        <v>X</v>
      </c>
      <c r="C133" s="77"/>
      <c r="D133" s="29" t="str">
        <f t="array" ref="D133">IF(C133="","",VLOOKUP(C133,RH!$I$5:$K$13,2,FALSE))</f>
        <v/>
      </c>
      <c r="E133" s="29" t="str">
        <f t="array" ref="E133">IF(C133="","",VLOOKUP(C133,RH!$I$5:$K$13,3,FALSE))</f>
        <v/>
      </c>
      <c r="F133" s="29" t="str">
        <f t="array" ref="F133">IF(D133="","",D133&amp;" "&amp;E133)</f>
        <v/>
      </c>
      <c r="G133" s="29" t="str">
        <f t="array" ref="G133">IF(C133="","",VLOOKUP(C133,RH!$I$5:$Y$13,17,FALSE))</f>
        <v/>
      </c>
      <c r="H133" s="30" t="str">
        <f t="array" ref="H133">IF(C133="","",SUMIFS(Tableau1[Total],Tableau1[Matricule],'17-01'!C133,Tableau1[Date],'17-01'!$I$5))</f>
        <v/>
      </c>
      <c r="I133" s="29"/>
      <c r="J133" s="29"/>
      <c r="K133" s="29" t="str">
        <f t="array" ref="K133">IF(C133="","",SUMIFS(Tableau4[Montant],Tableau4[colonne5],'17-01'!C133,Tableau4[Colonne4],'17-01'!$I$5))</f>
        <v/>
      </c>
      <c r="L133" s="30">
        <f t="array" ref="L133">SUMIFS(Tableau3[Montant],Tableau3[Nom, prénom],'17-01'!F133,Tableau3[Date],'17-01'!$I$5)</f>
        <v>0</v>
      </c>
      <c r="M133" s="29"/>
      <c r="N133" s="29"/>
      <c r="O133" s="29"/>
      <c r="P133" s="29"/>
      <c r="Q133" s="163"/>
      <c r="R133" s="74">
        <f t="array" ref="R133">SUM(H133:Q133)</f>
        <v>0</v>
      </c>
      <c r="S133" s="150"/>
      <c r="T133" s="30">
        <f t="array" ref="T133">(S133-R133)</f>
        <v>0</v>
      </c>
      <c r="U133" s="154" t="str">
        <f t="array" ref="U133">IF(S133="","",T133/S133)</f>
        <v/>
      </c>
      <c r="V133" s="148" t="str">
        <f t="array" ref="V133">IF(C133="","",SUMIFS(RH!$R$5:$R$13,RH!$I$5:$I$13,'17-01'!C133,RH!$Z$5:$Z$13,'17-01'!$I$5))</f>
        <v/>
      </c>
      <c r="W133" s="29" t="str">
        <f t="array" ref="W133">'Récap général'!W133</f>
        <v/>
      </c>
      <c r="X133" s="150"/>
      <c r="Y133" s="30" t="str">
        <f t="array" ref="Y133">IF(OR(X133="",V133=""),"",X133-V133)</f>
        <v/>
      </c>
      <c r="Z133" s="149" t="str">
        <f t="array" ref="Z133">IF(OR(Y133="",AB133=""),"",Y133*AB133)</f>
        <v/>
      </c>
      <c r="AA133" s="160" t="str">
        <f t="array" ref="AA133">IF(OR(R133=0,V133=0),"",R133/V133)</f>
        <v/>
      </c>
      <c r="AB133" s="30"/>
      <c r="AC133" s="30">
        <f t="array" ref="AC133">IF(OR(AB133="",AA133=""),0,AB133-AA133)</f>
        <v>0</v>
      </c>
      <c r="AD133" s="78">
        <f t="array" ref="AD133">IF(OR(AC133=0,V133=0),0,AC133*V133)</f>
        <v>0</v>
      </c>
    </row>
    <row r="134" spans="2:30" hidden="1" x14ac:dyDescent="0.3">
      <c r="B134" s="28" t="str">
        <f t="shared" si="3"/>
        <v>X</v>
      </c>
      <c r="C134" s="77"/>
      <c r="D134" s="29" t="str">
        <f t="array" ref="D134">IF(C134="","",VLOOKUP(C134,RH!$I$5:$K$13,2,FALSE))</f>
        <v/>
      </c>
      <c r="E134" s="29" t="str">
        <f t="array" ref="E134">IF(C134="","",VLOOKUP(C134,RH!$I$5:$K$13,3,FALSE))</f>
        <v/>
      </c>
      <c r="F134" s="29" t="str">
        <f t="array" ref="F134">IF(D134="","",D134&amp;" "&amp;E134)</f>
        <v/>
      </c>
      <c r="G134" s="29" t="str">
        <f t="array" ref="G134">IF(C134="","",VLOOKUP(C134,RH!$I$5:$Y$13,17,FALSE))</f>
        <v/>
      </c>
      <c r="H134" s="30" t="str">
        <f t="array" ref="H134">IF(C134="","",SUMIFS(Tableau1[Total],Tableau1[Matricule],'17-01'!C134,Tableau1[Date],'17-01'!$I$5))</f>
        <v/>
      </c>
      <c r="I134" s="29"/>
      <c r="J134" s="29"/>
      <c r="K134" s="29" t="str">
        <f t="array" ref="K134">IF(C134="","",SUMIFS(Tableau4[Montant],Tableau4[colonne5],'17-01'!C134,Tableau4[Colonne4],'17-01'!$I$5))</f>
        <v/>
      </c>
      <c r="L134" s="30">
        <f t="array" ref="L134">SUMIFS(Tableau3[Montant],Tableau3[Nom, prénom],'17-01'!F134,Tableau3[Date],'17-01'!$I$5)</f>
        <v>0</v>
      </c>
      <c r="M134" s="29"/>
      <c r="N134" s="29"/>
      <c r="O134" s="29"/>
      <c r="P134" s="29"/>
      <c r="Q134" s="163"/>
      <c r="R134" s="74">
        <f t="array" ref="R134">SUM(H134:Q134)</f>
        <v>0</v>
      </c>
      <c r="S134" s="150"/>
      <c r="T134" s="30">
        <f t="array" ref="T134">(S134-R134)</f>
        <v>0</v>
      </c>
      <c r="U134" s="154" t="str">
        <f t="array" ref="U134">IF(S134="","",T134/S134)</f>
        <v/>
      </c>
      <c r="V134" s="148" t="str">
        <f t="array" ref="V134">IF(C134="","",SUMIFS(RH!$R$5:$R$13,RH!$I$5:$I$13,'17-01'!C134,RH!$Z$5:$Z$13,'17-01'!$I$5))</f>
        <v/>
      </c>
      <c r="W134" s="29" t="str">
        <f t="array" ref="W134">'Récap général'!W134</f>
        <v/>
      </c>
      <c r="X134" s="150"/>
      <c r="Y134" s="30" t="str">
        <f t="array" ref="Y134">IF(OR(X134="",V134=""),"",X134-V134)</f>
        <v/>
      </c>
      <c r="Z134" s="149" t="str">
        <f t="array" ref="Z134">IF(OR(Y134="",AB134=""),"",Y134*AB134)</f>
        <v/>
      </c>
      <c r="AA134" s="160" t="str">
        <f t="array" ref="AA134">IF(OR(R134=0,V134=0),"",R134/V134)</f>
        <v/>
      </c>
      <c r="AB134" s="30"/>
      <c r="AC134" s="30">
        <f t="array" ref="AC134">IF(OR(AB134="",AA134=""),0,AB134-AA134)</f>
        <v>0</v>
      </c>
      <c r="AD134" s="78">
        <f t="array" ref="AD134">IF(OR(AC134=0,V134=0),0,AC134*V134)</f>
        <v>0</v>
      </c>
    </row>
    <row r="135" spans="2:30" hidden="1" x14ac:dyDescent="0.3">
      <c r="B135" s="28" t="str">
        <f t="shared" si="3"/>
        <v>X</v>
      </c>
      <c r="C135" s="77"/>
      <c r="D135" s="29" t="str">
        <f t="array" ref="D135">IF(C135="","",VLOOKUP(C135,RH!$I$5:$K$13,2,FALSE))</f>
        <v/>
      </c>
      <c r="E135" s="29" t="str">
        <f t="array" ref="E135">IF(C135="","",VLOOKUP(C135,RH!$I$5:$K$13,3,FALSE))</f>
        <v/>
      </c>
      <c r="F135" s="29" t="str">
        <f t="array" ref="F135">IF(D135="","",D135&amp;" "&amp;E135)</f>
        <v/>
      </c>
      <c r="G135" s="29" t="str">
        <f t="array" ref="G135">IF(C135="","",VLOOKUP(C135,RH!$I$5:$Y$13,17,FALSE))</f>
        <v/>
      </c>
      <c r="H135" s="30" t="str">
        <f t="array" ref="H135">IF(C135="","",SUMIFS(Tableau1[Total],Tableau1[Matricule],'17-01'!C135,Tableau1[Date],'17-01'!$I$5))</f>
        <v/>
      </c>
      <c r="I135" s="29"/>
      <c r="J135" s="29"/>
      <c r="K135" s="29" t="str">
        <f t="array" ref="K135">IF(C135="","",SUMIFS(Tableau4[Montant],Tableau4[colonne5],'17-01'!C135,Tableau4[Colonne4],'17-01'!$I$5))</f>
        <v/>
      </c>
      <c r="L135" s="30">
        <f t="array" ref="L135">SUMIFS(Tableau3[Montant],Tableau3[Nom, prénom],'17-01'!F135,Tableau3[Date],'17-01'!$I$5)</f>
        <v>0</v>
      </c>
      <c r="M135" s="29"/>
      <c r="N135" s="29"/>
      <c r="O135" s="29"/>
      <c r="P135" s="29"/>
      <c r="Q135" s="163"/>
      <c r="R135" s="74">
        <f t="array" ref="R135">SUM(H135:Q135)</f>
        <v>0</v>
      </c>
      <c r="S135" s="150"/>
      <c r="T135" s="30">
        <f t="array" ref="T135">(S135-R135)</f>
        <v>0</v>
      </c>
      <c r="U135" s="154" t="str">
        <f t="array" ref="U135">IF(S135="","",T135/S135)</f>
        <v/>
      </c>
      <c r="V135" s="148" t="str">
        <f t="array" ref="V135">IF(C135="","",SUMIFS(RH!$R$5:$R$13,RH!$I$5:$I$13,'17-01'!C135,RH!$Z$5:$Z$13,'17-01'!$I$5))</f>
        <v/>
      </c>
      <c r="W135" s="29" t="str">
        <f t="array" ref="W135">'Récap général'!W135</f>
        <v/>
      </c>
      <c r="X135" s="150"/>
      <c r="Y135" s="30" t="str">
        <f t="array" ref="Y135">IF(OR(X135="",V135=""),"",X135-V135)</f>
        <v/>
      </c>
      <c r="Z135" s="149" t="str">
        <f t="array" ref="Z135">IF(OR(Y135="",AB135=""),"",Y135*AB135)</f>
        <v/>
      </c>
      <c r="AA135" s="160" t="str">
        <f t="array" ref="AA135">IF(OR(R135=0,V135=0),"",R135/V135)</f>
        <v/>
      </c>
      <c r="AB135" s="30"/>
      <c r="AC135" s="30">
        <f t="array" ref="AC135">IF(OR(AB135="",AA135=""),0,AB135-AA135)</f>
        <v>0</v>
      </c>
      <c r="AD135" s="78">
        <f t="array" ref="AD135">IF(OR(AC135=0,V135=0),0,AC135*V135)</f>
        <v>0</v>
      </c>
    </row>
    <row r="136" spans="2:30" hidden="1" x14ac:dyDescent="0.3">
      <c r="B136" s="28" t="str">
        <f t="shared" si="3"/>
        <v>X</v>
      </c>
      <c r="C136" s="77"/>
      <c r="D136" s="29" t="str">
        <f t="array" ref="D136">IF(C136="","",VLOOKUP(C136,RH!$I$5:$K$13,2,FALSE))</f>
        <v/>
      </c>
      <c r="E136" s="29" t="str">
        <f t="array" ref="E136">IF(C136="","",VLOOKUP(C136,RH!$I$5:$K$13,3,FALSE))</f>
        <v/>
      </c>
      <c r="F136" s="29" t="str">
        <f t="array" ref="F136">IF(D136="","",D136&amp;" "&amp;E136)</f>
        <v/>
      </c>
      <c r="G136" s="29" t="str">
        <f t="array" ref="G136">IF(C136="","",VLOOKUP(C136,RH!$I$5:$Y$13,17,FALSE))</f>
        <v/>
      </c>
      <c r="H136" s="30" t="str">
        <f t="array" ref="H136">IF(C136="","",SUMIFS(Tableau1[Total],Tableau1[Matricule],'17-01'!C136,Tableau1[Date],'17-01'!$I$5))</f>
        <v/>
      </c>
      <c r="I136" s="29"/>
      <c r="J136" s="29"/>
      <c r="K136" s="29" t="str">
        <f t="array" ref="K136">IF(C136="","",SUMIFS(Tableau4[Montant],Tableau4[colonne5],'17-01'!C136,Tableau4[Colonne4],'17-01'!$I$5))</f>
        <v/>
      </c>
      <c r="L136" s="30">
        <f t="array" ref="L136">SUMIFS(Tableau3[Montant],Tableau3[Nom, prénom],'17-01'!F136,Tableau3[Date],'17-01'!$I$5)</f>
        <v>0</v>
      </c>
      <c r="M136" s="29"/>
      <c r="N136" s="29"/>
      <c r="O136" s="29"/>
      <c r="P136" s="29"/>
      <c r="Q136" s="163"/>
      <c r="R136" s="74">
        <f t="array" ref="R136">SUM(H136:Q136)</f>
        <v>0</v>
      </c>
      <c r="S136" s="150"/>
      <c r="T136" s="30">
        <f t="array" ref="T136">(S136-R136)</f>
        <v>0</v>
      </c>
      <c r="U136" s="154" t="str">
        <f t="array" ref="U136">IF(S136="","",T136/S136)</f>
        <v/>
      </c>
      <c r="V136" s="148" t="str">
        <f t="array" ref="V136">IF(C136="","",SUMIFS(RH!$R$5:$R$13,RH!$I$5:$I$13,'17-01'!C136,RH!$Z$5:$Z$13,'17-01'!$I$5))</f>
        <v/>
      </c>
      <c r="W136" s="29" t="str">
        <f t="array" ref="W136">'Récap général'!W136</f>
        <v/>
      </c>
      <c r="X136" s="150"/>
      <c r="Y136" s="30" t="str">
        <f t="array" ref="Y136">IF(OR(X136="",V136=""),"",X136-V136)</f>
        <v/>
      </c>
      <c r="Z136" s="149" t="str">
        <f t="array" ref="Z136">IF(OR(Y136="",AB136=""),"",Y136*AB136)</f>
        <v/>
      </c>
      <c r="AA136" s="160" t="str">
        <f t="array" ref="AA136">IF(OR(R136=0,V136=0),"",R136/V136)</f>
        <v/>
      </c>
      <c r="AB136" s="30"/>
      <c r="AC136" s="30">
        <f t="array" ref="AC136">IF(OR(AB136="",AA136=""),0,AB136-AA136)</f>
        <v>0</v>
      </c>
      <c r="AD136" s="78">
        <f t="array" ref="AD136">IF(OR(AC136=0,V136=0),0,AC136*V136)</f>
        <v>0</v>
      </c>
    </row>
    <row r="137" spans="2:30" hidden="1" x14ac:dyDescent="0.3">
      <c r="B137" s="28" t="str">
        <f t="shared" si="3"/>
        <v>X</v>
      </c>
      <c r="C137" s="77"/>
      <c r="D137" s="29" t="str">
        <f t="array" ref="D137">IF(C137="","",VLOOKUP(C137,RH!$I$5:$K$13,2,FALSE))</f>
        <v/>
      </c>
      <c r="E137" s="29" t="str">
        <f t="array" ref="E137">IF(C137="","",VLOOKUP(C137,RH!$I$5:$K$13,3,FALSE))</f>
        <v/>
      </c>
      <c r="F137" s="29" t="str">
        <f t="array" ref="F137">IF(D137="","",D137&amp;" "&amp;E137)</f>
        <v/>
      </c>
      <c r="G137" s="29" t="str">
        <f t="array" ref="G137">IF(C137="","",VLOOKUP(C137,RH!$I$5:$Y$13,17,FALSE))</f>
        <v/>
      </c>
      <c r="H137" s="30" t="str">
        <f t="array" ref="H137">IF(C137="","",SUMIFS(Tableau1[Total],Tableau1[Matricule],'17-01'!C137,Tableau1[Date],'17-01'!$I$5))</f>
        <v/>
      </c>
      <c r="I137" s="29"/>
      <c r="J137" s="29"/>
      <c r="K137" s="29" t="str">
        <f t="array" ref="K137">IF(C137="","",SUMIFS(Tableau4[Montant],Tableau4[colonne5],'17-01'!C137,Tableau4[Colonne4],'17-01'!$I$5))</f>
        <v/>
      </c>
      <c r="L137" s="30">
        <f t="array" ref="L137">SUMIFS(Tableau3[Montant],Tableau3[Nom, prénom],'17-01'!F137,Tableau3[Date],'17-01'!$I$5)</f>
        <v>0</v>
      </c>
      <c r="M137" s="29"/>
      <c r="N137" s="29"/>
      <c r="O137" s="29"/>
      <c r="P137" s="29"/>
      <c r="Q137" s="163"/>
      <c r="R137" s="74">
        <f t="array" ref="R137">SUM(H137:Q137)</f>
        <v>0</v>
      </c>
      <c r="S137" s="150"/>
      <c r="T137" s="30">
        <f t="array" ref="T137">(S137-R137)</f>
        <v>0</v>
      </c>
      <c r="U137" s="154" t="str">
        <f t="array" ref="U137">IF(S137="","",T137/S137)</f>
        <v/>
      </c>
      <c r="V137" s="148" t="str">
        <f t="array" ref="V137">IF(C137="","",SUMIFS(RH!$R$5:$R$13,RH!$I$5:$I$13,'17-01'!C137,RH!$Z$5:$Z$13,'17-01'!$I$5))</f>
        <v/>
      </c>
      <c r="W137" s="29" t="str">
        <f t="array" ref="W137">'Récap général'!W137</f>
        <v/>
      </c>
      <c r="X137" s="150"/>
      <c r="Y137" s="30" t="str">
        <f t="array" ref="Y137">IF(OR(X137="",V137=""),"",X137-V137)</f>
        <v/>
      </c>
      <c r="Z137" s="149" t="str">
        <f t="array" ref="Z137">IF(OR(Y137="",AB137=""),"",Y137*AB137)</f>
        <v/>
      </c>
      <c r="AA137" s="160" t="str">
        <f t="array" ref="AA137">IF(OR(R137=0,V137=0),"",R137/V137)</f>
        <v/>
      </c>
      <c r="AB137" s="30"/>
      <c r="AC137" s="30">
        <f t="array" ref="AC137">IF(OR(AB137="",AA137=""),0,AB137-AA137)</f>
        <v>0</v>
      </c>
      <c r="AD137" s="78">
        <f t="array" ref="AD137">IF(OR(AC137=0,V137=0),0,AC137*V137)</f>
        <v>0</v>
      </c>
    </row>
    <row r="138" spans="2:30" hidden="1" x14ac:dyDescent="0.3">
      <c r="B138" s="28" t="str">
        <f t="shared" si="3"/>
        <v>X</v>
      </c>
      <c r="C138" s="77"/>
      <c r="D138" s="29" t="str">
        <f t="array" ref="D138">IF(C138="","",VLOOKUP(C138,RH!$I$5:$K$13,2,FALSE))</f>
        <v/>
      </c>
      <c r="E138" s="29" t="str">
        <f t="array" ref="E138">IF(C138="","",VLOOKUP(C138,RH!$I$5:$K$13,3,FALSE))</f>
        <v/>
      </c>
      <c r="F138" s="29" t="str">
        <f t="array" ref="F138">IF(D138="","",D138&amp;" "&amp;E138)</f>
        <v/>
      </c>
      <c r="G138" s="29" t="str">
        <f t="array" ref="G138">IF(C138="","",VLOOKUP(C138,RH!$I$5:$Y$13,17,FALSE))</f>
        <v/>
      </c>
      <c r="H138" s="30" t="str">
        <f t="array" ref="H138">IF(C138="","",SUMIFS(Tableau1[Total],Tableau1[Matricule],'17-01'!C138,Tableau1[Date],'17-01'!$I$5))</f>
        <v/>
      </c>
      <c r="I138" s="29"/>
      <c r="J138" s="29"/>
      <c r="K138" s="29" t="str">
        <f t="array" ref="K138">IF(C138="","",SUMIFS(Tableau4[Montant],Tableau4[colonne5],'17-01'!C138,Tableau4[Colonne4],'17-01'!$I$5))</f>
        <v/>
      </c>
      <c r="L138" s="30">
        <f t="array" ref="L138">SUMIFS(Tableau3[Montant],Tableau3[Nom, prénom],'17-01'!F138,Tableau3[Date],'17-01'!$I$5)</f>
        <v>0</v>
      </c>
      <c r="M138" s="29"/>
      <c r="N138" s="29"/>
      <c r="O138" s="29"/>
      <c r="P138" s="29"/>
      <c r="Q138" s="163"/>
      <c r="R138" s="74">
        <f t="array" ref="R138">SUM(H138:Q138)</f>
        <v>0</v>
      </c>
      <c r="S138" s="150"/>
      <c r="T138" s="30">
        <f t="array" ref="T138">(S138-R138)</f>
        <v>0</v>
      </c>
      <c r="U138" s="154" t="str">
        <f t="array" ref="U138">IF(S138="","",T138/S138)</f>
        <v/>
      </c>
      <c r="V138" s="148" t="str">
        <f t="array" ref="V138">IF(C138="","",SUMIFS(RH!$R$5:$R$13,RH!$I$5:$I$13,'17-01'!C138,RH!$Z$5:$Z$13,'17-01'!$I$5))</f>
        <v/>
      </c>
      <c r="W138" s="29" t="str">
        <f t="array" ref="W138">'Récap général'!W138</f>
        <v/>
      </c>
      <c r="X138" s="150"/>
      <c r="Y138" s="30" t="str">
        <f t="array" ref="Y138">IF(OR(X138="",V138=""),"",X138-V138)</f>
        <v/>
      </c>
      <c r="Z138" s="149" t="str">
        <f t="array" ref="Z138">IF(OR(Y138="",AB138=""),"",Y138*AB138)</f>
        <v/>
      </c>
      <c r="AA138" s="160" t="str">
        <f t="array" ref="AA138">IF(OR(R138=0,V138=0),"",R138/V138)</f>
        <v/>
      </c>
      <c r="AB138" s="30"/>
      <c r="AC138" s="30">
        <f t="array" ref="AC138">IF(OR(AB138="",AA138=""),0,AB138-AA138)</f>
        <v>0</v>
      </c>
      <c r="AD138" s="78">
        <f t="array" ref="AD138">IF(OR(AC138=0,V138=0),0,AC138*V138)</f>
        <v>0</v>
      </c>
    </row>
    <row r="139" spans="2:30" hidden="1" x14ac:dyDescent="0.3">
      <c r="B139" s="28" t="str">
        <f t="shared" si="3"/>
        <v>X</v>
      </c>
      <c r="C139" s="77"/>
      <c r="D139" s="29" t="str">
        <f t="array" ref="D139">IF(C139="","",VLOOKUP(C139,RH!$I$5:$K$13,2,FALSE))</f>
        <v/>
      </c>
      <c r="E139" s="29" t="str">
        <f t="array" ref="E139">IF(C139="","",VLOOKUP(C139,RH!$I$5:$K$13,3,FALSE))</f>
        <v/>
      </c>
      <c r="F139" s="29" t="str">
        <f t="array" ref="F139">IF(D139="","",D139&amp;" "&amp;E139)</f>
        <v/>
      </c>
      <c r="G139" s="29" t="str">
        <f t="array" ref="G139">IF(C139="","",VLOOKUP(C139,RH!$I$5:$Y$13,17,FALSE))</f>
        <v/>
      </c>
      <c r="H139" s="30" t="str">
        <f t="array" ref="H139">IF(C139="","",SUMIFS(Tableau1[Total],Tableau1[Matricule],'17-01'!C139,Tableau1[Date],'17-01'!$I$5))</f>
        <v/>
      </c>
      <c r="I139" s="29"/>
      <c r="J139" s="29"/>
      <c r="K139" s="29" t="str">
        <f t="array" ref="K139">IF(C139="","",SUMIFS(Tableau4[Montant],Tableau4[colonne5],'17-01'!C139,Tableau4[Colonne4],'17-01'!$I$5))</f>
        <v/>
      </c>
      <c r="L139" s="30">
        <f t="array" ref="L139">SUMIFS(Tableau3[Montant],Tableau3[Nom, prénom],'17-01'!F139,Tableau3[Date],'17-01'!$I$5)</f>
        <v>0</v>
      </c>
      <c r="M139" s="29"/>
      <c r="N139" s="29"/>
      <c r="O139" s="29"/>
      <c r="P139" s="29"/>
      <c r="Q139" s="163"/>
      <c r="R139" s="74">
        <f t="array" ref="R139">SUM(H139:Q139)</f>
        <v>0</v>
      </c>
      <c r="S139" s="150"/>
      <c r="T139" s="30">
        <f t="array" ref="T139">(S139-R139)</f>
        <v>0</v>
      </c>
      <c r="U139" s="154" t="str">
        <f t="array" ref="U139">IF(S139="","",T139/S139)</f>
        <v/>
      </c>
      <c r="V139" s="148" t="str">
        <f t="array" ref="V139">IF(C139="","",SUMIFS(RH!$R$5:$R$13,RH!$I$5:$I$13,'17-01'!C139,RH!$Z$5:$Z$13,'17-01'!$I$5))</f>
        <v/>
      </c>
      <c r="W139" s="29" t="str">
        <f t="array" ref="W139">'Récap général'!W139</f>
        <v/>
      </c>
      <c r="X139" s="150"/>
      <c r="Y139" s="30" t="str">
        <f t="array" ref="Y139">IF(OR(X139="",V139=""),"",X139-V139)</f>
        <v/>
      </c>
      <c r="Z139" s="149" t="str">
        <f t="array" ref="Z139">IF(OR(Y139="",AB139=""),"",Y139*AB139)</f>
        <v/>
      </c>
      <c r="AA139" s="160" t="str">
        <f t="array" ref="AA139">IF(OR(R139=0,V139=0),"",R139/V139)</f>
        <v/>
      </c>
      <c r="AB139" s="30"/>
      <c r="AC139" s="30">
        <f t="array" ref="AC139">IF(OR(AB139="",AA139=""),0,AB139-AA139)</f>
        <v>0</v>
      </c>
      <c r="AD139" s="78">
        <f t="array" ref="AD139">IF(OR(AC139=0,V139=0),0,AC139*V139)</f>
        <v>0</v>
      </c>
    </row>
    <row r="140" spans="2:30" hidden="1" x14ac:dyDescent="0.3">
      <c r="B140" s="28" t="str">
        <f t="shared" si="3"/>
        <v>X</v>
      </c>
      <c r="C140" s="77"/>
      <c r="D140" s="29" t="str">
        <f t="array" ref="D140">IF(C140="","",VLOOKUP(C140,RH!$I$5:$K$13,2,FALSE))</f>
        <v/>
      </c>
      <c r="E140" s="29" t="str">
        <f t="array" ref="E140">IF(C140="","",VLOOKUP(C140,RH!$I$5:$K$13,3,FALSE))</f>
        <v/>
      </c>
      <c r="F140" s="29" t="str">
        <f t="array" ref="F140">IF(D140="","",D140&amp;" "&amp;E140)</f>
        <v/>
      </c>
      <c r="G140" s="29" t="str">
        <f t="array" ref="G140">IF(C140="","",VLOOKUP(C140,RH!$I$5:$Y$13,17,FALSE))</f>
        <v/>
      </c>
      <c r="H140" s="30" t="str">
        <f t="array" ref="H140">IF(C140="","",SUMIFS(Tableau1[Total],Tableau1[Matricule],'17-01'!C140,Tableau1[Date],'17-01'!$I$5))</f>
        <v/>
      </c>
      <c r="I140" s="29"/>
      <c r="J140" s="29"/>
      <c r="K140" s="29" t="str">
        <f t="array" ref="K140">IF(C140="","",SUMIFS(Tableau4[Montant],Tableau4[colonne5],'17-01'!C140,Tableau4[Colonne4],'17-01'!$I$5))</f>
        <v/>
      </c>
      <c r="L140" s="30">
        <f t="array" ref="L140">SUMIFS(Tableau3[Montant],Tableau3[Nom, prénom],'17-01'!F140,Tableau3[Date],'17-01'!$I$5)</f>
        <v>0</v>
      </c>
      <c r="M140" s="29"/>
      <c r="N140" s="29"/>
      <c r="O140" s="29"/>
      <c r="P140" s="29"/>
      <c r="Q140" s="163"/>
      <c r="R140" s="74">
        <f t="array" ref="R140">SUM(H140:Q140)</f>
        <v>0</v>
      </c>
      <c r="S140" s="150"/>
      <c r="T140" s="30">
        <f t="array" ref="T140">(S140-R140)</f>
        <v>0</v>
      </c>
      <c r="U140" s="154" t="str">
        <f t="array" ref="U140">IF(S140="","",T140/S140)</f>
        <v/>
      </c>
      <c r="V140" s="148" t="str">
        <f t="array" ref="V140">IF(C140="","",SUMIFS(RH!$R$5:$R$13,RH!$I$5:$I$13,'17-01'!C140,RH!$Z$5:$Z$13,'17-01'!$I$5))</f>
        <v/>
      </c>
      <c r="W140" s="29" t="str">
        <f t="array" ref="W140">'Récap général'!W140</f>
        <v/>
      </c>
      <c r="X140" s="150"/>
      <c r="Y140" s="30" t="str">
        <f t="array" ref="Y140">IF(OR(X140="",V140=""),"",X140-V140)</f>
        <v/>
      </c>
      <c r="Z140" s="149" t="str">
        <f t="array" ref="Z140">IF(OR(Y140="",AB140=""),"",Y140*AB140)</f>
        <v/>
      </c>
      <c r="AA140" s="160" t="str">
        <f t="array" ref="AA140">IF(OR(R140=0,V140=0),"",R140/V140)</f>
        <v/>
      </c>
      <c r="AB140" s="30"/>
      <c r="AC140" s="30">
        <f t="array" ref="AC140">IF(OR(AB140="",AA140=""),0,AB140-AA140)</f>
        <v>0</v>
      </c>
      <c r="AD140" s="78">
        <f t="array" ref="AD140">IF(OR(AC140=0,V140=0),0,AC140*V140)</f>
        <v>0</v>
      </c>
    </row>
    <row r="141" spans="2:30" hidden="1" x14ac:dyDescent="0.3">
      <c r="B141" s="28" t="str">
        <f t="shared" si="3"/>
        <v>X</v>
      </c>
      <c r="C141" s="77"/>
      <c r="D141" s="29" t="str">
        <f t="array" ref="D141">IF(C141="","",VLOOKUP(C141,RH!$I$5:$K$13,2,FALSE))</f>
        <v/>
      </c>
      <c r="E141" s="29" t="str">
        <f t="array" ref="E141">IF(C141="","",VLOOKUP(C141,RH!$I$5:$K$13,3,FALSE))</f>
        <v/>
      </c>
      <c r="F141" s="29" t="str">
        <f t="array" ref="F141">IF(D141="","",D141&amp;" "&amp;E141)</f>
        <v/>
      </c>
      <c r="G141" s="29" t="str">
        <f t="array" ref="G141">IF(C141="","",VLOOKUP(C141,RH!$I$5:$Y$13,17,FALSE))</f>
        <v/>
      </c>
      <c r="H141" s="30" t="str">
        <f t="array" ref="H141">IF(C141="","",SUMIFS(Tableau1[Total],Tableau1[Matricule],'17-01'!C141,Tableau1[Date],'17-01'!$I$5))</f>
        <v/>
      </c>
      <c r="I141" s="29"/>
      <c r="J141" s="29"/>
      <c r="K141" s="29" t="str">
        <f t="array" ref="K141">IF(C141="","",SUMIFS(Tableau4[Montant],Tableau4[colonne5],'17-01'!C141,Tableau4[Colonne4],'17-01'!$I$5))</f>
        <v/>
      </c>
      <c r="L141" s="30">
        <f t="array" ref="L141">SUMIFS(Tableau3[Montant],Tableau3[Nom, prénom],'17-01'!F141,Tableau3[Date],'17-01'!$I$5)</f>
        <v>0</v>
      </c>
      <c r="M141" s="29"/>
      <c r="N141" s="29"/>
      <c r="O141" s="29"/>
      <c r="P141" s="29"/>
      <c r="Q141" s="163"/>
      <c r="R141" s="74">
        <f t="array" ref="R141">SUM(H141:Q141)</f>
        <v>0</v>
      </c>
      <c r="S141" s="150"/>
      <c r="T141" s="30">
        <f t="array" ref="T141">(S141-R141)</f>
        <v>0</v>
      </c>
      <c r="U141" s="154" t="str">
        <f t="array" ref="U141">IF(S141="","",T141/S141)</f>
        <v/>
      </c>
      <c r="V141" s="148" t="str">
        <f t="array" ref="V141">IF(C141="","",SUMIFS(RH!$R$5:$R$13,RH!$I$5:$I$13,'17-01'!C141,RH!$Z$5:$Z$13,'17-01'!$I$5))</f>
        <v/>
      </c>
      <c r="W141" s="29" t="str">
        <f t="array" ref="W141">'Récap général'!W141</f>
        <v/>
      </c>
      <c r="X141" s="150"/>
      <c r="Y141" s="30" t="str">
        <f t="array" ref="Y141">IF(OR(X141="",V141=""),"",X141-V141)</f>
        <v/>
      </c>
      <c r="Z141" s="149" t="str">
        <f t="array" ref="Z141">IF(OR(Y141="",AB141=""),"",Y141*AB141)</f>
        <v/>
      </c>
      <c r="AA141" s="160" t="str">
        <f t="array" ref="AA141">IF(OR(R141=0,V141=0),"",R141/V141)</f>
        <v/>
      </c>
      <c r="AB141" s="30"/>
      <c r="AC141" s="30">
        <f t="array" ref="AC141">IF(OR(AB141="",AA141=""),0,AB141-AA141)</f>
        <v>0</v>
      </c>
      <c r="AD141" s="78">
        <f t="array" ref="AD141">IF(OR(AC141=0,V141=0),0,AC141*V141)</f>
        <v>0</v>
      </c>
    </row>
    <row r="142" spans="2:30" hidden="1" x14ac:dyDescent="0.3">
      <c r="B142" s="28" t="str">
        <f t="shared" si="3"/>
        <v>X</v>
      </c>
      <c r="C142" s="77"/>
      <c r="D142" s="29" t="str">
        <f t="array" ref="D142">IF(C142="","",VLOOKUP(C142,RH!$I$5:$K$13,2,FALSE))</f>
        <v/>
      </c>
      <c r="E142" s="29" t="str">
        <f t="array" ref="E142">IF(C142="","",VLOOKUP(C142,RH!$I$5:$K$13,3,FALSE))</f>
        <v/>
      </c>
      <c r="F142" s="29" t="str">
        <f t="array" ref="F142">IF(D142="","",D142&amp;" "&amp;E142)</f>
        <v/>
      </c>
      <c r="G142" s="29" t="str">
        <f t="array" ref="G142">IF(C142="","",VLOOKUP(C142,RH!$I$5:$Y$13,17,FALSE))</f>
        <v/>
      </c>
      <c r="H142" s="30" t="str">
        <f t="array" ref="H142">IF(C142="","",SUMIFS(Tableau1[Total],Tableau1[Matricule],'17-01'!C142,Tableau1[Date],'17-01'!$I$5))</f>
        <v/>
      </c>
      <c r="I142" s="29"/>
      <c r="J142" s="29"/>
      <c r="K142" s="29" t="str">
        <f t="array" ref="K142">IF(C142="","",SUMIFS(Tableau4[Montant],Tableau4[colonne5],'17-01'!C142,Tableau4[Colonne4],'17-01'!$I$5))</f>
        <v/>
      </c>
      <c r="L142" s="30">
        <f t="array" ref="L142">SUMIFS(Tableau3[Montant],Tableau3[Nom, prénom],'17-01'!F142,Tableau3[Date],'17-01'!$I$5)</f>
        <v>0</v>
      </c>
      <c r="M142" s="29"/>
      <c r="N142" s="29"/>
      <c r="O142" s="29"/>
      <c r="P142" s="29"/>
      <c r="Q142" s="163"/>
      <c r="R142" s="74">
        <f t="array" ref="R142">SUM(H142:Q142)</f>
        <v>0</v>
      </c>
      <c r="S142" s="150"/>
      <c r="T142" s="30">
        <f t="array" ref="T142">(S142-R142)</f>
        <v>0</v>
      </c>
      <c r="U142" s="154" t="str">
        <f t="array" ref="U142">IF(S142="","",T142/S142)</f>
        <v/>
      </c>
      <c r="V142" s="148" t="str">
        <f t="array" ref="V142">IF(C142="","",SUMIFS(RH!$R$5:$R$13,RH!$I$5:$I$13,'17-01'!C142,RH!$Z$5:$Z$13,'17-01'!$I$5))</f>
        <v/>
      </c>
      <c r="W142" s="29" t="str">
        <f t="array" ref="W142">'Récap général'!W142</f>
        <v/>
      </c>
      <c r="X142" s="150"/>
      <c r="Y142" s="30" t="str">
        <f t="array" ref="Y142">IF(OR(X142="",V142=""),"",X142-V142)</f>
        <v/>
      </c>
      <c r="Z142" s="149" t="str">
        <f t="array" ref="Z142">IF(OR(Y142="",AB142=""),"",Y142*AB142)</f>
        <v/>
      </c>
      <c r="AA142" s="160" t="str">
        <f t="array" ref="AA142">IF(OR(R142=0,V142=0),"",R142/V142)</f>
        <v/>
      </c>
      <c r="AB142" s="30"/>
      <c r="AC142" s="30">
        <f t="array" ref="AC142">IF(OR(AB142="",AA142=""),0,AB142-AA142)</f>
        <v>0</v>
      </c>
      <c r="AD142" s="78">
        <f t="array" ref="AD142">IF(OR(AC142=0,V142=0),0,AC142*V142)</f>
        <v>0</v>
      </c>
    </row>
    <row r="143" spans="2:30" hidden="1" x14ac:dyDescent="0.3">
      <c r="B143" s="28" t="str">
        <f t="shared" si="3"/>
        <v>X</v>
      </c>
      <c r="C143" s="77"/>
      <c r="D143" s="29" t="str">
        <f t="array" ref="D143">IF(C143="","",VLOOKUP(C143,RH!$I$5:$K$13,2,FALSE))</f>
        <v/>
      </c>
      <c r="E143" s="29" t="str">
        <f t="array" ref="E143">IF(C143="","",VLOOKUP(C143,RH!$I$5:$K$13,3,FALSE))</f>
        <v/>
      </c>
      <c r="F143" s="29" t="str">
        <f t="array" ref="F143">IF(D143="","",D143&amp;" "&amp;E143)</f>
        <v/>
      </c>
      <c r="G143" s="29" t="str">
        <f t="array" ref="G143">IF(C143="","",VLOOKUP(C143,RH!$I$5:$Y$13,17,FALSE))</f>
        <v/>
      </c>
      <c r="H143" s="30" t="str">
        <f t="array" ref="H143">IF(C143="","",SUMIFS(Tableau1[Total],Tableau1[Matricule],'17-01'!C143,Tableau1[Date],'17-01'!$I$5))</f>
        <v/>
      </c>
      <c r="I143" s="29"/>
      <c r="J143" s="29"/>
      <c r="K143" s="29" t="str">
        <f t="array" ref="K143">IF(C143="","",SUMIFS(Tableau4[Montant],Tableau4[colonne5],'17-01'!C143,Tableau4[Colonne4],'17-01'!$I$5))</f>
        <v/>
      </c>
      <c r="L143" s="30">
        <f t="array" ref="L143">SUMIFS(Tableau3[Montant],Tableau3[Nom, prénom],'17-01'!F143,Tableau3[Date],'17-01'!$I$5)</f>
        <v>0</v>
      </c>
      <c r="M143" s="29"/>
      <c r="N143" s="29"/>
      <c r="O143" s="29"/>
      <c r="P143" s="29"/>
      <c r="Q143" s="163"/>
      <c r="R143" s="74">
        <f t="array" ref="R143">SUM(H143:Q143)</f>
        <v>0</v>
      </c>
      <c r="S143" s="150"/>
      <c r="T143" s="30">
        <f t="array" ref="T143">(S143-R143)</f>
        <v>0</v>
      </c>
      <c r="U143" s="154" t="str">
        <f t="array" ref="U143">IF(S143="","",T143/S143)</f>
        <v/>
      </c>
      <c r="V143" s="148" t="str">
        <f t="array" ref="V143">IF(C143="","",SUMIFS(RH!$R$5:$R$13,RH!$I$5:$I$13,'17-01'!C143,RH!$Z$5:$Z$13,'17-01'!$I$5))</f>
        <v/>
      </c>
      <c r="W143" s="29" t="str">
        <f t="array" ref="W143">'Récap général'!W143</f>
        <v/>
      </c>
      <c r="X143" s="150"/>
      <c r="Y143" s="30" t="str">
        <f t="array" ref="Y143">IF(OR(X143="",V143=""),"",X143-V143)</f>
        <v/>
      </c>
      <c r="Z143" s="149" t="str">
        <f t="array" ref="Z143">IF(OR(Y143="",AB143=""),"",Y143*AB143)</f>
        <v/>
      </c>
      <c r="AA143" s="160" t="str">
        <f t="array" ref="AA143">IF(OR(R143=0,V143=0),"",R143/V143)</f>
        <v/>
      </c>
      <c r="AB143" s="30"/>
      <c r="AC143" s="30">
        <f t="array" ref="AC143">IF(OR(AB143="",AA143=""),0,AB143-AA143)</f>
        <v>0</v>
      </c>
      <c r="AD143" s="78">
        <f t="array" ref="AD143">IF(OR(AC143=0,V143=0),0,AC143*V143)</f>
        <v>0</v>
      </c>
    </row>
    <row r="144" spans="2:30" hidden="1" x14ac:dyDescent="0.3">
      <c r="B144" s="28" t="str">
        <f t="shared" si="3"/>
        <v>X</v>
      </c>
      <c r="C144" s="77"/>
      <c r="D144" s="29" t="str">
        <f t="array" ref="D144">IF(C144="","",VLOOKUP(C144,RH!$I$5:$K$13,2,FALSE))</f>
        <v/>
      </c>
      <c r="E144" s="29" t="str">
        <f t="array" ref="E144">IF(C144="","",VLOOKUP(C144,RH!$I$5:$K$13,3,FALSE))</f>
        <v/>
      </c>
      <c r="F144" s="29" t="str">
        <f t="array" ref="F144">IF(D144="","",D144&amp;" "&amp;E144)</f>
        <v/>
      </c>
      <c r="G144" s="29" t="str">
        <f t="array" ref="G144">IF(C144="","",VLOOKUP(C144,RH!$I$5:$Y$13,17,FALSE))</f>
        <v/>
      </c>
      <c r="H144" s="30" t="str">
        <f t="array" ref="H144">IF(C144="","",SUMIFS(Tableau1[Total],Tableau1[Matricule],'17-01'!C144,Tableau1[Date],'17-01'!$I$5))</f>
        <v/>
      </c>
      <c r="I144" s="29"/>
      <c r="J144" s="29"/>
      <c r="K144" s="29" t="str">
        <f t="array" ref="K144">IF(C144="","",SUMIFS(Tableau4[Montant],Tableau4[colonne5],'17-01'!C144,Tableau4[Colonne4],'17-01'!$I$5))</f>
        <v/>
      </c>
      <c r="L144" s="30">
        <f t="array" ref="L144">SUMIFS(Tableau3[Montant],Tableau3[Nom, prénom],'17-01'!F144,Tableau3[Date],'17-01'!$I$5)</f>
        <v>0</v>
      </c>
      <c r="M144" s="29"/>
      <c r="N144" s="29"/>
      <c r="O144" s="29"/>
      <c r="P144" s="29"/>
      <c r="Q144" s="163"/>
      <c r="R144" s="74">
        <f t="array" ref="R144">SUM(H144:Q144)</f>
        <v>0</v>
      </c>
      <c r="S144" s="150"/>
      <c r="T144" s="30">
        <f t="array" ref="T144">(S144-R144)</f>
        <v>0</v>
      </c>
      <c r="U144" s="154" t="str">
        <f t="array" ref="U144">IF(S144="","",T144/S144)</f>
        <v/>
      </c>
      <c r="V144" s="148" t="str">
        <f t="array" ref="V144">IF(C144="","",SUMIFS(RH!$R$5:$R$13,RH!$I$5:$I$13,'17-01'!C144,RH!$Z$5:$Z$13,'17-01'!$I$5))</f>
        <v/>
      </c>
      <c r="W144" s="29" t="str">
        <f t="array" ref="W144">'Récap général'!W144</f>
        <v/>
      </c>
      <c r="X144" s="150"/>
      <c r="Y144" s="30" t="str">
        <f t="array" ref="Y144">IF(OR(X144="",V144=""),"",X144-V144)</f>
        <v/>
      </c>
      <c r="Z144" s="149" t="str">
        <f t="array" ref="Z144">IF(OR(Y144="",AB144=""),"",Y144*AB144)</f>
        <v/>
      </c>
      <c r="AA144" s="160" t="str">
        <f t="array" ref="AA144">IF(OR(R144=0,V144=0),"",R144/V144)</f>
        <v/>
      </c>
      <c r="AB144" s="30"/>
      <c r="AC144" s="30">
        <f t="array" ref="AC144">IF(OR(AB144="",AA144=""),0,AB144-AA144)</f>
        <v>0</v>
      </c>
      <c r="AD144" s="78">
        <f t="array" ref="AD144">IF(OR(AC144=0,V144=0),0,AC144*V144)</f>
        <v>0</v>
      </c>
    </row>
    <row r="145" spans="2:30" hidden="1" x14ac:dyDescent="0.3">
      <c r="B145" s="28" t="str">
        <f t="shared" si="3"/>
        <v>X</v>
      </c>
      <c r="C145" s="77"/>
      <c r="D145" s="29" t="str">
        <f t="array" ref="D145">IF(C145="","",VLOOKUP(C145,RH!$I$5:$K$13,2,FALSE))</f>
        <v/>
      </c>
      <c r="E145" s="29" t="str">
        <f t="array" ref="E145">IF(C145="","",VLOOKUP(C145,RH!$I$5:$K$13,3,FALSE))</f>
        <v/>
      </c>
      <c r="F145" s="29" t="str">
        <f t="array" ref="F145">IF(D145="","",D145&amp;" "&amp;E145)</f>
        <v/>
      </c>
      <c r="G145" s="29" t="str">
        <f t="array" ref="G145">IF(C145="","",VLOOKUP(C145,RH!$I$5:$Y$13,17,FALSE))</f>
        <v/>
      </c>
      <c r="H145" s="30" t="str">
        <f t="array" ref="H145">IF(C145="","",SUMIFS(Tableau1[Total],Tableau1[Matricule],'17-01'!C145,Tableau1[Date],'17-01'!$I$5))</f>
        <v/>
      </c>
      <c r="I145" s="29"/>
      <c r="J145" s="29"/>
      <c r="K145" s="29" t="str">
        <f t="array" ref="K145">IF(C145="","",SUMIFS(Tableau4[Montant],Tableau4[colonne5],'17-01'!C145,Tableau4[Colonne4],'17-01'!$I$5))</f>
        <v/>
      </c>
      <c r="L145" s="30">
        <f t="array" ref="L145">SUMIFS(Tableau3[Montant],Tableau3[Nom, prénom],'17-01'!F145,Tableau3[Date],'17-01'!$I$5)</f>
        <v>0</v>
      </c>
      <c r="M145" s="29"/>
      <c r="N145" s="29"/>
      <c r="O145" s="29"/>
      <c r="P145" s="29"/>
      <c r="Q145" s="163"/>
      <c r="R145" s="74">
        <f t="array" ref="R145">SUM(H145:Q145)</f>
        <v>0</v>
      </c>
      <c r="S145" s="150"/>
      <c r="T145" s="30">
        <f t="array" ref="T145">(S145-R145)</f>
        <v>0</v>
      </c>
      <c r="U145" s="154" t="str">
        <f t="array" ref="U145">IF(S145="","",T145/S145)</f>
        <v/>
      </c>
      <c r="V145" s="148" t="str">
        <f t="array" ref="V145">IF(C145="","",SUMIFS(RH!$R$5:$R$13,RH!$I$5:$I$13,'17-01'!C145,RH!$Z$5:$Z$13,'17-01'!$I$5))</f>
        <v/>
      </c>
      <c r="W145" s="29" t="str">
        <f t="array" ref="W145">'Récap général'!W145</f>
        <v/>
      </c>
      <c r="X145" s="150"/>
      <c r="Y145" s="30" t="str">
        <f t="array" ref="Y145">IF(OR(X145="",V145=""),"",X145-V145)</f>
        <v/>
      </c>
      <c r="Z145" s="149" t="str">
        <f t="array" ref="Z145">IF(OR(Y145="",AB145=""),"",Y145*AB145)</f>
        <v/>
      </c>
      <c r="AA145" s="160" t="str">
        <f t="array" ref="AA145">IF(OR(R145=0,V145=0),"",R145/V145)</f>
        <v/>
      </c>
      <c r="AB145" s="30"/>
      <c r="AC145" s="30">
        <f t="array" ref="AC145">IF(OR(AB145="",AA145=""),0,AB145-AA145)</f>
        <v>0</v>
      </c>
      <c r="AD145" s="78">
        <f t="array" ref="AD145">IF(OR(AC145=0,V145=0),0,AC145*V145)</f>
        <v>0</v>
      </c>
    </row>
    <row r="146" spans="2:30" hidden="1" x14ac:dyDescent="0.3">
      <c r="B146" s="28" t="str">
        <f t="shared" si="3"/>
        <v>X</v>
      </c>
      <c r="C146" s="77"/>
      <c r="D146" s="29" t="str">
        <f t="array" ref="D146">IF(C146="","",VLOOKUP(C146,RH!$I$5:$K$13,2,FALSE))</f>
        <v/>
      </c>
      <c r="E146" s="29" t="str">
        <f t="array" ref="E146">IF(C146="","",VLOOKUP(C146,RH!$I$5:$K$13,3,FALSE))</f>
        <v/>
      </c>
      <c r="F146" s="29" t="str">
        <f t="array" ref="F146">IF(D146="","",D146&amp;" "&amp;E146)</f>
        <v/>
      </c>
      <c r="G146" s="29" t="str">
        <f t="array" ref="G146">IF(C146="","",VLOOKUP(C146,RH!$I$5:$Y$13,17,FALSE))</f>
        <v/>
      </c>
      <c r="H146" s="30" t="str">
        <f t="array" ref="H146">IF(C146="","",SUMIFS(Tableau1[Total],Tableau1[Matricule],'17-01'!C146,Tableau1[Date],'17-01'!$I$5))</f>
        <v/>
      </c>
      <c r="I146" s="29"/>
      <c r="J146" s="29"/>
      <c r="K146" s="29" t="str">
        <f t="array" ref="K146">IF(C146="","",SUMIFS(Tableau4[Montant],Tableau4[colonne5],'17-01'!C146,Tableau4[Colonne4],'17-01'!$I$5))</f>
        <v/>
      </c>
      <c r="L146" s="30">
        <f t="array" ref="L146">SUMIFS(Tableau3[Montant],Tableau3[Nom, prénom],'17-01'!F146,Tableau3[Date],'17-01'!$I$5)</f>
        <v>0</v>
      </c>
      <c r="M146" s="29"/>
      <c r="N146" s="29"/>
      <c r="O146" s="29"/>
      <c r="P146" s="29"/>
      <c r="Q146" s="163"/>
      <c r="R146" s="74">
        <f t="array" ref="R146">SUM(H146:Q146)</f>
        <v>0</v>
      </c>
      <c r="S146" s="150"/>
      <c r="T146" s="30">
        <f t="array" ref="T146">(S146-R146)</f>
        <v>0</v>
      </c>
      <c r="U146" s="154" t="str">
        <f t="array" ref="U146">IF(S146="","",T146/S146)</f>
        <v/>
      </c>
      <c r="V146" s="148" t="str">
        <f t="array" ref="V146">IF(C146="","",SUMIFS(RH!$R$5:$R$13,RH!$I$5:$I$13,'17-01'!C146,RH!$Z$5:$Z$13,'17-01'!$I$5))</f>
        <v/>
      </c>
      <c r="W146" s="29" t="str">
        <f t="array" ref="W146">'Récap général'!W146</f>
        <v/>
      </c>
      <c r="X146" s="150"/>
      <c r="Y146" s="30" t="str">
        <f t="array" ref="Y146">IF(OR(X146="",V146=""),"",X146-V146)</f>
        <v/>
      </c>
      <c r="Z146" s="149" t="str">
        <f t="array" ref="Z146">IF(OR(Y146="",AB146=""),"",Y146*AB146)</f>
        <v/>
      </c>
      <c r="AA146" s="160" t="str">
        <f t="array" ref="AA146">IF(OR(R146=0,V146=0),"",R146/V146)</f>
        <v/>
      </c>
      <c r="AB146" s="30"/>
      <c r="AC146" s="30">
        <f t="array" ref="AC146">IF(OR(AB146="",AA146=""),0,AB146-AA146)</f>
        <v>0</v>
      </c>
      <c r="AD146" s="78">
        <f t="array" ref="AD146">IF(OR(AC146=0,V146=0),0,AC146*V146)</f>
        <v>0</v>
      </c>
    </row>
    <row r="147" spans="2:30" hidden="1" x14ac:dyDescent="0.3">
      <c r="B147" s="28" t="str">
        <f t="shared" si="3"/>
        <v>X</v>
      </c>
      <c r="C147" s="77"/>
      <c r="D147" s="29" t="str">
        <f t="array" ref="D147">IF(C147="","",VLOOKUP(C147,RH!$I$5:$K$13,2,FALSE))</f>
        <v/>
      </c>
      <c r="E147" s="29" t="str">
        <f t="array" ref="E147">IF(C147="","",VLOOKUP(C147,RH!$I$5:$K$13,3,FALSE))</f>
        <v/>
      </c>
      <c r="F147" s="29" t="str">
        <f t="array" ref="F147">IF(D147="","",D147&amp;" "&amp;E147)</f>
        <v/>
      </c>
      <c r="G147" s="29" t="str">
        <f t="array" ref="G147">IF(C147="","",VLOOKUP(C147,RH!$I$5:$Y$13,17,FALSE))</f>
        <v/>
      </c>
      <c r="H147" s="30" t="str">
        <f t="array" ref="H147">IF(C147="","",SUMIFS(Tableau1[Total],Tableau1[Matricule],'17-01'!C147,Tableau1[Date],'17-01'!$I$5))</f>
        <v/>
      </c>
      <c r="I147" s="29"/>
      <c r="J147" s="29"/>
      <c r="K147" s="29" t="str">
        <f t="array" ref="K147">IF(C147="","",SUMIFS(Tableau4[Montant],Tableau4[colonne5],'17-01'!C147,Tableau4[Colonne4],'17-01'!$I$5))</f>
        <v/>
      </c>
      <c r="L147" s="30">
        <f t="array" ref="L147">SUMIFS(Tableau3[Montant],Tableau3[Nom, prénom],'17-01'!F147,Tableau3[Date],'17-01'!$I$5)</f>
        <v>0</v>
      </c>
      <c r="M147" s="29"/>
      <c r="N147" s="29"/>
      <c r="O147" s="29"/>
      <c r="P147" s="29"/>
      <c r="Q147" s="163"/>
      <c r="R147" s="74">
        <f t="array" ref="R147">SUM(H147:Q147)</f>
        <v>0</v>
      </c>
      <c r="S147" s="150"/>
      <c r="T147" s="30">
        <f t="array" ref="T147">(S147-R147)</f>
        <v>0</v>
      </c>
      <c r="U147" s="154" t="str">
        <f t="array" ref="U147">IF(S147="","",T147/S147)</f>
        <v/>
      </c>
      <c r="V147" s="148" t="str">
        <f t="array" ref="V147">IF(C147="","",SUMIFS(RH!$R$5:$R$13,RH!$I$5:$I$13,'17-01'!C147,RH!$Z$5:$Z$13,'17-01'!$I$5))</f>
        <v/>
      </c>
      <c r="W147" s="29" t="str">
        <f t="array" ref="W147">'Récap général'!W147</f>
        <v/>
      </c>
      <c r="X147" s="150"/>
      <c r="Y147" s="30" t="str">
        <f t="array" ref="Y147">IF(OR(X147="",V147=""),"",X147-V147)</f>
        <v/>
      </c>
      <c r="Z147" s="149" t="str">
        <f t="array" ref="Z147">IF(OR(Y147="",AB147=""),"",Y147*AB147)</f>
        <v/>
      </c>
      <c r="AA147" s="160" t="str">
        <f t="array" ref="AA147">IF(OR(R147=0,V147=0),"",R147/V147)</f>
        <v/>
      </c>
      <c r="AB147" s="30"/>
      <c r="AC147" s="30">
        <f t="array" ref="AC147">IF(OR(AB147="",AA147=""),0,AB147-AA147)</f>
        <v>0</v>
      </c>
      <c r="AD147" s="78">
        <f t="array" ref="AD147">IF(OR(AC147=0,V147=0),0,AC147*V147)</f>
        <v>0</v>
      </c>
    </row>
    <row r="148" spans="2:30" hidden="1" x14ac:dyDescent="0.3">
      <c r="B148" s="28" t="str">
        <f t="shared" si="3"/>
        <v>X</v>
      </c>
      <c r="C148" s="116"/>
      <c r="D148" s="29" t="str">
        <f t="array" ref="D148">IF(C148="","",VLOOKUP(C148,RH!$I$5:$K$13,2,FALSE))</f>
        <v/>
      </c>
      <c r="E148" s="29" t="str">
        <f t="array" ref="E148">IF(C148="","",VLOOKUP(C148,RH!$I$5:$K$13,3,FALSE))</f>
        <v/>
      </c>
      <c r="F148" s="29" t="str">
        <f t="array" ref="F148">IF(D148="","",D148&amp;" "&amp;E148)</f>
        <v/>
      </c>
      <c r="G148" s="29" t="str">
        <f t="array" ref="G148">IF(C148="","",VLOOKUP(C148,RH!$I$5:$Y$13,17,FALSE))</f>
        <v/>
      </c>
      <c r="H148" s="30" t="str">
        <f t="array" ref="H148">IF(C148="","",SUMIFS(Tableau1[Total],Tableau1[Matricule],'17-01'!C148,Tableau1[Date],'17-01'!$I$5))</f>
        <v/>
      </c>
      <c r="I148" s="29"/>
      <c r="J148" s="29"/>
      <c r="K148" s="29" t="str">
        <f t="array" ref="K148">IF(C148="","",SUMIFS(Tableau4[Montant],Tableau4[colonne5],'17-01'!C148,Tableau4[Colonne4],'17-01'!$I$5))</f>
        <v/>
      </c>
      <c r="L148" s="30">
        <f t="array" ref="L148">SUMIFS(Tableau3[Montant],Tableau3[Nom, prénom],'17-01'!F148,Tableau3[Date],'17-01'!$I$5)</f>
        <v>0</v>
      </c>
      <c r="M148" s="29"/>
      <c r="N148" s="29"/>
      <c r="O148" s="29"/>
      <c r="P148" s="29"/>
      <c r="Q148" s="163"/>
      <c r="R148" s="74">
        <f t="array" ref="R148">SUM(H148:Q148)</f>
        <v>0</v>
      </c>
      <c r="S148" s="150"/>
      <c r="T148" s="30">
        <f t="array" ref="T148">(S148-R148)</f>
        <v>0</v>
      </c>
      <c r="U148" s="154" t="str">
        <f t="array" ref="U148">IF(S148="","",T148/S148)</f>
        <v/>
      </c>
      <c r="V148" s="148" t="str">
        <f t="array" ref="V148">IF(C148="","",SUMIFS(RH!$R$5:$R$13,RH!$I$5:$I$13,'17-01'!C148,RH!$Z$5:$Z$13,'17-01'!$I$5))</f>
        <v/>
      </c>
      <c r="W148" s="29" t="str">
        <f t="array" ref="W148">'Récap général'!W148</f>
        <v/>
      </c>
      <c r="X148" s="150"/>
      <c r="Y148" s="30" t="str">
        <f t="array" ref="Y148">IF(OR(X148="",V148=""),"",X148-V148)</f>
        <v/>
      </c>
      <c r="Z148" s="149" t="str">
        <f t="array" ref="Z148">IF(OR(Y148="",AB148=""),"",Y148*AB148)</f>
        <v/>
      </c>
      <c r="AA148" s="160" t="str">
        <f t="array" ref="AA148">IF(OR(R148=0,V148=0),"",R148/V148)</f>
        <v/>
      </c>
      <c r="AB148" s="30"/>
      <c r="AC148" s="30">
        <f t="array" ref="AC148">IF(OR(AB148="",AA148=""),0,AB148-AA148)</f>
        <v>0</v>
      </c>
      <c r="AD148" s="78">
        <f t="array" ref="AD148">IF(OR(AC148=0,V148=0),0,AC148*V148)</f>
        <v>0</v>
      </c>
    </row>
    <row r="149" spans="2:30" hidden="1" x14ac:dyDescent="0.3">
      <c r="B149" s="28" t="str">
        <f t="shared" si="3"/>
        <v>X</v>
      </c>
      <c r="C149" s="116"/>
      <c r="D149" s="29" t="str">
        <f t="array" ref="D149">IF(C149="","",VLOOKUP(C149,RH!$I$5:$K$13,2,FALSE))</f>
        <v/>
      </c>
      <c r="E149" s="29" t="str">
        <f t="array" ref="E149">IF(C149="","",VLOOKUP(C149,RH!$I$5:$K$13,3,FALSE))</f>
        <v/>
      </c>
      <c r="F149" s="29" t="str">
        <f t="array" ref="F149">IF(D149="","",D149&amp;" "&amp;E149)</f>
        <v/>
      </c>
      <c r="G149" s="29" t="str">
        <f t="array" ref="G149">IF(C149="","",VLOOKUP(C149,RH!$I$5:$Y$13,17,FALSE))</f>
        <v/>
      </c>
      <c r="H149" s="30" t="str">
        <f t="array" ref="H149">IF(C149="","",SUMIFS(Tableau1[Total],Tableau1[Matricule],'17-01'!C149,Tableau1[Date],'17-01'!$I$5))</f>
        <v/>
      </c>
      <c r="I149" s="29"/>
      <c r="J149" s="29"/>
      <c r="K149" s="29" t="str">
        <f t="array" ref="K149">IF(C149="","",SUMIFS(Tableau4[Montant],Tableau4[colonne5],'17-01'!C149,Tableau4[Colonne4],'17-01'!$I$5))</f>
        <v/>
      </c>
      <c r="L149" s="30">
        <f t="array" ref="L149">SUMIFS(Tableau3[Montant],Tableau3[Nom, prénom],'17-01'!F149,Tableau3[Date],'17-01'!$I$5)</f>
        <v>0</v>
      </c>
      <c r="M149" s="29"/>
      <c r="N149" s="29"/>
      <c r="O149" s="29"/>
      <c r="P149" s="29"/>
      <c r="Q149" s="163"/>
      <c r="R149" s="74">
        <f t="array" ref="R149">SUM(H149:Q149)</f>
        <v>0</v>
      </c>
      <c r="S149" s="150"/>
      <c r="T149" s="30">
        <f t="array" ref="T149">(S149-R149)</f>
        <v>0</v>
      </c>
      <c r="U149" s="154" t="str">
        <f t="array" ref="U149">IF(S149="","",T149/S149)</f>
        <v/>
      </c>
      <c r="V149" s="148" t="str">
        <f t="array" ref="V149">IF(C149="","",SUMIFS(RH!$R$5:$R$13,RH!$I$5:$I$13,'17-01'!C149,RH!$Z$5:$Z$13,'17-01'!$I$5))</f>
        <v/>
      </c>
      <c r="W149" s="29" t="str">
        <f t="array" ref="W149">'Récap général'!W149</f>
        <v/>
      </c>
      <c r="X149" s="150"/>
      <c r="Y149" s="30" t="str">
        <f t="array" ref="Y149">IF(OR(X149="",V149=""),"",X149-V149)</f>
        <v/>
      </c>
      <c r="Z149" s="149" t="str">
        <f t="array" ref="Z149">IF(OR(Y149="",AB149=""),"",Y149*AB149)</f>
        <v/>
      </c>
      <c r="AA149" s="160" t="str">
        <f t="array" ref="AA149">IF(OR(R149=0,V149=0),"",R149/V149)</f>
        <v/>
      </c>
      <c r="AB149" s="30"/>
      <c r="AC149" s="30">
        <f t="array" ref="AC149">IF(OR(AB149="",AA149=""),0,AB149-AA149)</f>
        <v>0</v>
      </c>
      <c r="AD149" s="78">
        <f t="array" ref="AD149">IF(OR(AC149=0,V149=0),0,AC149*V149)</f>
        <v>0</v>
      </c>
    </row>
    <row r="150" spans="2:30" hidden="1" x14ac:dyDescent="0.3">
      <c r="B150" s="28" t="str">
        <f t="shared" si="3"/>
        <v>X</v>
      </c>
      <c r="C150" s="116"/>
      <c r="D150" s="29" t="str">
        <f t="array" ref="D150">IF(C150="","",VLOOKUP(C150,RH!$I$5:$K$13,2,FALSE))</f>
        <v/>
      </c>
      <c r="E150" s="29" t="str">
        <f t="array" ref="E150">IF(C150="","",VLOOKUP(C150,RH!$I$5:$K$13,3,FALSE))</f>
        <v/>
      </c>
      <c r="F150" s="29" t="str">
        <f t="array" ref="F150">IF(D150="","",D150&amp;" "&amp;E150)</f>
        <v/>
      </c>
      <c r="G150" s="29" t="str">
        <f t="array" ref="G150">IF(C150="","",VLOOKUP(C150,RH!$I$5:$Y$13,17,FALSE))</f>
        <v/>
      </c>
      <c r="H150" s="30" t="str">
        <f t="array" ref="H150">IF(C150="","",SUMIFS(Tableau1[Total],Tableau1[Matricule],'17-01'!C150,Tableau1[Date],'17-01'!$I$5))</f>
        <v/>
      </c>
      <c r="I150" s="29"/>
      <c r="J150" s="29"/>
      <c r="K150" s="29" t="str">
        <f t="array" ref="K150">IF(C150="","",SUMIFS(Tableau4[Montant],Tableau4[colonne5],'17-01'!C150,Tableau4[Colonne4],'17-01'!$I$5))</f>
        <v/>
      </c>
      <c r="L150" s="30">
        <f t="array" ref="L150">SUMIFS(Tableau3[Montant],Tableau3[Nom, prénom],'17-01'!F150,Tableau3[Date],'17-01'!$I$5)</f>
        <v>0</v>
      </c>
      <c r="M150" s="29"/>
      <c r="N150" s="29"/>
      <c r="O150" s="29"/>
      <c r="P150" s="29"/>
      <c r="Q150" s="163"/>
      <c r="R150" s="74">
        <f t="array" ref="R150">SUM(H150:Q150)</f>
        <v>0</v>
      </c>
      <c r="S150" s="150"/>
      <c r="T150" s="30">
        <f t="array" ref="T150">(S150-R150)</f>
        <v>0</v>
      </c>
      <c r="U150" s="154" t="str">
        <f t="array" ref="U150">IF(S150="","",T150/S150)</f>
        <v/>
      </c>
      <c r="V150" s="148" t="str">
        <f t="array" ref="V150">IF(C150="","",SUMIFS(RH!$R$5:$R$13,RH!$I$5:$I$13,'17-01'!C150,RH!$Z$5:$Z$13,'17-01'!$I$5))</f>
        <v/>
      </c>
      <c r="W150" s="29" t="str">
        <f t="array" ref="W150">'Récap général'!W150</f>
        <v/>
      </c>
      <c r="X150" s="150"/>
      <c r="Y150" s="30" t="str">
        <f t="array" ref="Y150">IF(OR(X150="",V150=""),"",X150-V150)</f>
        <v/>
      </c>
      <c r="Z150" s="149" t="str">
        <f t="array" ref="Z150">IF(OR(Y150="",AB150=""),"",Y150*AB150)</f>
        <v/>
      </c>
      <c r="AA150" s="160" t="str">
        <f t="array" ref="AA150">IF(OR(R150=0,V150=0),"",R150/V150)</f>
        <v/>
      </c>
      <c r="AB150" s="30"/>
      <c r="AC150" s="30">
        <f t="array" ref="AC150">IF(OR(AB150="",AA150=""),0,AB150-AA150)</f>
        <v>0</v>
      </c>
      <c r="AD150" s="78">
        <f t="array" ref="AD150">IF(OR(AC150=0,V150=0),0,AC150*V150)</f>
        <v>0</v>
      </c>
    </row>
    <row r="151" spans="2:30" hidden="1" x14ac:dyDescent="0.3">
      <c r="B151" s="28" t="str">
        <f t="shared" si="3"/>
        <v>X</v>
      </c>
      <c r="C151" s="116"/>
      <c r="D151" s="29" t="str">
        <f t="array" ref="D151">IF(C151="","",VLOOKUP(C151,RH!$I$5:$K$13,2,FALSE))</f>
        <v/>
      </c>
      <c r="E151" s="29" t="str">
        <f t="array" ref="E151">IF(C151="","",VLOOKUP(C151,RH!$I$5:$K$13,3,FALSE))</f>
        <v/>
      </c>
      <c r="F151" s="29" t="str">
        <f t="array" ref="F151">IF(D151="","",D151&amp;" "&amp;E151)</f>
        <v/>
      </c>
      <c r="G151" s="29" t="str">
        <f t="array" ref="G151">IF(C151="","",VLOOKUP(C151,RH!$I$5:$Y$13,17,FALSE))</f>
        <v/>
      </c>
      <c r="H151" s="30" t="str">
        <f t="array" ref="H151">IF(C151="","",SUMIFS(Tableau1[Total],Tableau1[Matricule],'17-01'!C151,Tableau1[Date],'17-01'!$I$5))</f>
        <v/>
      </c>
      <c r="I151" s="29"/>
      <c r="J151" s="29"/>
      <c r="K151" s="29" t="str">
        <f t="array" ref="K151">IF(C151="","",SUMIFS(Tableau4[Montant],Tableau4[colonne5],'17-01'!C151,Tableau4[Colonne4],'17-01'!$I$5))</f>
        <v/>
      </c>
      <c r="L151" s="30">
        <f t="array" ref="L151">SUMIFS(Tableau3[Montant],Tableau3[Nom, prénom],'17-01'!F151,Tableau3[Date],'17-01'!$I$5)</f>
        <v>0</v>
      </c>
      <c r="M151" s="29"/>
      <c r="N151" s="29"/>
      <c r="O151" s="29"/>
      <c r="P151" s="29"/>
      <c r="Q151" s="163"/>
      <c r="R151" s="74">
        <f t="array" ref="R151">SUM(H151:Q151)</f>
        <v>0</v>
      </c>
      <c r="S151" s="150"/>
      <c r="T151" s="30">
        <f t="array" ref="T151">(S151-R151)</f>
        <v>0</v>
      </c>
      <c r="U151" s="154" t="str">
        <f t="array" ref="U151">IF(S151="","",T151/S151)</f>
        <v/>
      </c>
      <c r="V151" s="148" t="str">
        <f t="array" ref="V151">IF(C151="","",SUMIFS(RH!$R$5:$R$13,RH!$I$5:$I$13,'17-01'!C151,RH!$Z$5:$Z$13,'17-01'!$I$5))</f>
        <v/>
      </c>
      <c r="W151" s="29" t="str">
        <f t="array" ref="W151">'Récap général'!W151</f>
        <v/>
      </c>
      <c r="X151" s="150"/>
      <c r="Y151" s="30" t="str">
        <f t="array" ref="Y151">IF(OR(X151="",V151=""),"",X151-V151)</f>
        <v/>
      </c>
      <c r="Z151" s="149" t="str">
        <f t="array" ref="Z151">IF(OR(Y151="",AB151=""),"",Y151*AB151)</f>
        <v/>
      </c>
      <c r="AA151" s="160" t="str">
        <f t="array" ref="AA151">IF(OR(R151=0,V151=0),"",R151/V151)</f>
        <v/>
      </c>
      <c r="AB151" s="30"/>
      <c r="AC151" s="30">
        <f t="array" ref="AC151">IF(OR(AB151="",AA151=""),0,AB151-AA151)</f>
        <v>0</v>
      </c>
      <c r="AD151" s="78">
        <f t="array" ref="AD151">IF(OR(AC151=0,V151=0),0,AC151*V151)</f>
        <v>0</v>
      </c>
    </row>
    <row r="152" spans="2:30" hidden="1" x14ac:dyDescent="0.3">
      <c r="B152" s="28" t="str">
        <f t="shared" ref="B152:B157" si="4">IF(C152="","X","")</f>
        <v>X</v>
      </c>
      <c r="C152" s="116"/>
      <c r="D152" s="29" t="str">
        <f t="array" ref="D152">IF(C152="","",VLOOKUP(C152,RH!$I$5:$K$13,2,FALSE))</f>
        <v/>
      </c>
      <c r="E152" s="29" t="str">
        <f t="array" ref="E152">IF(C152="","",VLOOKUP(C152,RH!$I$5:$K$13,3,FALSE))</f>
        <v/>
      </c>
      <c r="F152" s="29" t="str">
        <f t="array" ref="F152">IF(D152="","",D152&amp;" "&amp;E152)</f>
        <v/>
      </c>
      <c r="G152" s="29" t="str">
        <f t="array" ref="G152">IF(C152="","",VLOOKUP(C152,RH!$I$5:$Y$13,17,FALSE))</f>
        <v/>
      </c>
      <c r="H152" s="30" t="str">
        <f t="array" ref="H152">IF(C152="","",SUMIFS(Tableau1[Total],Tableau1[Matricule],'17-01'!C152,Tableau1[Date],'17-01'!$I$5))</f>
        <v/>
      </c>
      <c r="I152" s="29"/>
      <c r="J152" s="29"/>
      <c r="K152" s="29" t="str">
        <f t="array" ref="K152">IF(C152="","",SUMIFS(Tableau4[Montant],Tableau4[colonne5],'17-01'!C152,Tableau4[Colonne4],'17-01'!$I$5))</f>
        <v/>
      </c>
      <c r="L152" s="30">
        <f t="array" ref="L152">SUMIFS(Tableau3[Montant],Tableau3[Nom, prénom],'17-01'!F152,Tableau3[Date],'17-01'!$I$5)</f>
        <v>0</v>
      </c>
      <c r="M152" s="29"/>
      <c r="N152" s="29"/>
      <c r="O152" s="29"/>
      <c r="P152" s="29"/>
      <c r="Q152" s="163"/>
      <c r="R152" s="74">
        <f t="array" ref="R152">SUM(H152:Q152)</f>
        <v>0</v>
      </c>
      <c r="S152" s="150"/>
      <c r="T152" s="30">
        <f t="array" ref="T152">(S152-R152)</f>
        <v>0</v>
      </c>
      <c r="U152" s="154" t="str">
        <f t="array" ref="U152">IF(S152="","",T152/S152)</f>
        <v/>
      </c>
      <c r="V152" s="148" t="str">
        <f t="array" ref="V152">IF(C152="","",SUMIFS(RH!$R$5:$R$13,RH!$I$5:$I$13,'17-01'!C152,RH!$Z$5:$Z$13,'17-01'!$I$5))</f>
        <v/>
      </c>
      <c r="W152" s="29" t="str">
        <f t="array" ref="W152">'Récap général'!W152</f>
        <v/>
      </c>
      <c r="X152" s="150"/>
      <c r="Y152" s="30" t="str">
        <f t="array" ref="Y152">IF(OR(X152="",V152=""),"",X152-V152)</f>
        <v/>
      </c>
      <c r="Z152" s="149" t="str">
        <f t="array" ref="Z152">IF(OR(Y152="",AB152=""),"",Y152*AB152)</f>
        <v/>
      </c>
      <c r="AA152" s="160" t="str">
        <f t="array" ref="AA152">IF(OR(R152=0,V152=0),"",R152/V152)</f>
        <v/>
      </c>
      <c r="AB152" s="30"/>
      <c r="AC152" s="30">
        <f t="array" ref="AC152">IF(OR(AB152="",AA152=""),0,AB152-AA152)</f>
        <v>0</v>
      </c>
      <c r="AD152" s="78">
        <f t="array" ref="AD152">IF(OR(AC152=0,V152=0),0,AC152*V152)</f>
        <v>0</v>
      </c>
    </row>
    <row r="153" spans="2:30" hidden="1" x14ac:dyDescent="0.3">
      <c r="B153" s="28" t="str">
        <f t="shared" si="4"/>
        <v>X</v>
      </c>
      <c r="C153" s="116"/>
      <c r="D153" s="29" t="str">
        <f t="array" ref="D153">IF(C153="","",VLOOKUP(C153,RH!$I$5:$K$13,2,FALSE))</f>
        <v/>
      </c>
      <c r="E153" s="29" t="str">
        <f t="array" ref="E153">IF(C153="","",VLOOKUP(C153,RH!$I$5:$K$13,3,FALSE))</f>
        <v/>
      </c>
      <c r="F153" s="29" t="str">
        <f t="array" ref="F153">IF(D153="","",D153&amp;" "&amp;E153)</f>
        <v/>
      </c>
      <c r="G153" s="29" t="str">
        <f t="array" ref="G153">IF(C153="","",VLOOKUP(C153,RH!$I$5:$Y$13,17,FALSE))</f>
        <v/>
      </c>
      <c r="H153" s="30" t="str">
        <f t="array" ref="H153">IF(C153="","",SUMIFS(Tableau1[Total],Tableau1[Matricule],'17-01'!C153,Tableau1[Date],'17-01'!$I$5))</f>
        <v/>
      </c>
      <c r="I153" s="29"/>
      <c r="J153" s="29"/>
      <c r="K153" s="29" t="str">
        <f t="array" ref="K153">IF(C153="","",SUMIFS(Tableau4[Montant],Tableau4[colonne5],'17-01'!C153,Tableau4[Colonne4],'17-01'!$I$5))</f>
        <v/>
      </c>
      <c r="L153" s="30">
        <f t="array" ref="L153">SUMIFS(Tableau3[Montant],Tableau3[Nom, prénom],'17-01'!F153,Tableau3[Date],'17-01'!$I$5)</f>
        <v>0</v>
      </c>
      <c r="M153" s="29"/>
      <c r="N153" s="29"/>
      <c r="O153" s="29"/>
      <c r="P153" s="29"/>
      <c r="Q153" s="163"/>
      <c r="R153" s="74">
        <f t="array" ref="R153">SUM(H153:Q153)</f>
        <v>0</v>
      </c>
      <c r="S153" s="150"/>
      <c r="T153" s="30">
        <f t="array" ref="T153">(S153-R153)</f>
        <v>0</v>
      </c>
      <c r="U153" s="154" t="str">
        <f t="array" ref="U153">IF(S153="","",T153/S153)</f>
        <v/>
      </c>
      <c r="V153" s="148" t="str">
        <f t="array" ref="V153">IF(C153="","",SUMIFS(RH!$R$5:$R$13,RH!$I$5:$I$13,'17-01'!C153,RH!$Z$5:$Z$13,'17-01'!$I$5))</f>
        <v/>
      </c>
      <c r="W153" s="29" t="str">
        <f t="array" ref="W153">'Récap général'!W153</f>
        <v/>
      </c>
      <c r="X153" s="150"/>
      <c r="Y153" s="30" t="str">
        <f t="array" ref="Y153">IF(OR(X153="",V153=""),"",X153-V153)</f>
        <v/>
      </c>
      <c r="Z153" s="149" t="str">
        <f t="array" ref="Z153">IF(OR(Y153="",AB153=""),"",Y153*AB153)</f>
        <v/>
      </c>
      <c r="AA153" s="160" t="str">
        <f t="array" ref="AA153">IF(OR(R153=0,V153=0),"",R153/V153)</f>
        <v/>
      </c>
      <c r="AB153" s="30"/>
      <c r="AC153" s="30">
        <f t="array" ref="AC153">IF(OR(AB153="",AA153=""),0,AB153-AA153)</f>
        <v>0</v>
      </c>
      <c r="AD153" s="78">
        <f t="array" ref="AD153">IF(OR(AC153=0,V153=0),0,AC153*V153)</f>
        <v>0</v>
      </c>
    </row>
    <row r="154" spans="2:30" hidden="1" x14ac:dyDescent="0.3">
      <c r="B154" s="28" t="str">
        <f t="shared" si="4"/>
        <v>X</v>
      </c>
      <c r="C154" s="116"/>
      <c r="D154" s="29" t="str">
        <f t="array" ref="D154">IF(C154="","",VLOOKUP(C154,RH!$I$5:$K$13,2,FALSE))</f>
        <v/>
      </c>
      <c r="E154" s="29" t="str">
        <f t="array" ref="E154">IF(C154="","",VLOOKUP(C154,RH!$I$5:$K$13,3,FALSE))</f>
        <v/>
      </c>
      <c r="F154" s="29" t="str">
        <f t="array" ref="F154">IF(D154="","",D154&amp;" "&amp;E154)</f>
        <v/>
      </c>
      <c r="G154" s="29" t="str">
        <f t="array" ref="G154">IF(C154="","",VLOOKUP(C154,RH!$I$5:$Y$13,17,FALSE))</f>
        <v/>
      </c>
      <c r="H154" s="30" t="str">
        <f t="array" ref="H154">IF(C154="","",SUMIFS(Tableau1[Total],Tableau1[Matricule],'17-01'!C154,Tableau1[Date],'17-01'!$I$5))</f>
        <v/>
      </c>
      <c r="I154" s="29"/>
      <c r="J154" s="29"/>
      <c r="K154" s="29" t="str">
        <f t="array" ref="K154">IF(C154="","",SUMIFS(Tableau4[Montant],Tableau4[colonne5],'17-01'!C154,Tableau4[Colonne4],'17-01'!$I$5))</f>
        <v/>
      </c>
      <c r="L154" s="30">
        <f t="array" ref="L154">SUMIFS(Tableau3[Montant],Tableau3[Nom, prénom],'17-01'!F154,Tableau3[Date],'17-01'!$I$5)</f>
        <v>0</v>
      </c>
      <c r="M154" s="29"/>
      <c r="N154" s="29"/>
      <c r="O154" s="29"/>
      <c r="P154" s="29"/>
      <c r="Q154" s="163"/>
      <c r="R154" s="74">
        <f t="array" ref="R154">SUM(H154:Q154)</f>
        <v>0</v>
      </c>
      <c r="S154" s="150"/>
      <c r="T154" s="30">
        <f t="array" ref="T154">(S154-R154)</f>
        <v>0</v>
      </c>
      <c r="U154" s="154" t="str">
        <f t="array" ref="U154">IF(S154="","",T154/S154)</f>
        <v/>
      </c>
      <c r="V154" s="148" t="str">
        <f t="array" ref="V154">IF(C154="","",SUMIFS(RH!$R$5:$R$13,RH!$I$5:$I$13,'17-01'!C154,RH!$Z$5:$Z$13,'17-01'!$I$5))</f>
        <v/>
      </c>
      <c r="W154" s="29" t="str">
        <f t="array" ref="W154">'Récap général'!W154</f>
        <v/>
      </c>
      <c r="X154" s="150"/>
      <c r="Y154" s="30" t="str">
        <f t="array" ref="Y154">IF(OR(X154="",V154=""),"",X154-V154)</f>
        <v/>
      </c>
      <c r="Z154" s="149" t="str">
        <f t="array" ref="Z154">IF(OR(Y154="",AB154=""),"",Y154*AB154)</f>
        <v/>
      </c>
      <c r="AA154" s="160" t="str">
        <f t="array" ref="AA154">IF(OR(R154=0,V154=0),"",R154/V154)</f>
        <v/>
      </c>
      <c r="AB154" s="30"/>
      <c r="AC154" s="30">
        <f t="array" ref="AC154">IF(OR(AB154="",AA154=""),0,AB154-AA154)</f>
        <v>0</v>
      </c>
      <c r="AD154" s="78">
        <f t="array" ref="AD154">IF(OR(AC154=0,V154=0),0,AC154*V154)</f>
        <v>0</v>
      </c>
    </row>
    <row r="155" spans="2:30" hidden="1" x14ac:dyDescent="0.3">
      <c r="B155" s="28" t="str">
        <f t="shared" si="4"/>
        <v>X</v>
      </c>
      <c r="C155" s="116"/>
      <c r="D155" s="29" t="str">
        <f t="array" ref="D155">IF(C155="","",VLOOKUP(C155,RH!$I$5:$K$13,2,FALSE))</f>
        <v/>
      </c>
      <c r="E155" s="29" t="str">
        <f t="array" ref="E155">IF(C155="","",VLOOKUP(C155,RH!$I$5:$K$13,3,FALSE))</f>
        <v/>
      </c>
      <c r="F155" s="29" t="str">
        <f t="array" ref="F155">IF(D155="","",D155&amp;" "&amp;E155)</f>
        <v/>
      </c>
      <c r="G155" s="29" t="str">
        <f t="array" ref="G155">IF(C155="","",VLOOKUP(C155,RH!$I$5:$Y$13,17,FALSE))</f>
        <v/>
      </c>
      <c r="H155" s="30" t="str">
        <f t="array" ref="H155">IF(C155="","",SUMIFS(Tableau1[Total],Tableau1[Matricule],'17-01'!C155,Tableau1[Date],'17-01'!$I$5))</f>
        <v/>
      </c>
      <c r="I155" s="29"/>
      <c r="J155" s="29"/>
      <c r="K155" s="29" t="str">
        <f t="array" ref="K155">IF(C155="","",SUMIFS(Tableau4[Montant],Tableau4[colonne5],'17-01'!C155,Tableau4[Colonne4],'17-01'!$I$5))</f>
        <v/>
      </c>
      <c r="L155" s="30">
        <f t="array" ref="L155">SUMIFS(Tableau3[Montant],Tableau3[Nom, prénom],'17-01'!F155,Tableau3[Date],'17-01'!$I$5)</f>
        <v>0</v>
      </c>
      <c r="M155" s="29"/>
      <c r="N155" s="29"/>
      <c r="O155" s="29"/>
      <c r="P155" s="29"/>
      <c r="Q155" s="163"/>
      <c r="R155" s="74">
        <f t="array" ref="R155">SUM(H155:Q155)</f>
        <v>0</v>
      </c>
      <c r="S155" s="150"/>
      <c r="T155" s="30">
        <f t="array" ref="T155">(S155-R155)</f>
        <v>0</v>
      </c>
      <c r="U155" s="154" t="str">
        <f t="array" ref="U155">IF(S155="","",T155/S155)</f>
        <v/>
      </c>
      <c r="V155" s="148" t="str">
        <f t="array" ref="V155">IF(C155="","",SUMIFS(RH!$R$5:$R$13,RH!$I$5:$I$13,'17-01'!C155,RH!$Z$5:$Z$13,'17-01'!$I$5))</f>
        <v/>
      </c>
      <c r="W155" s="29" t="str">
        <f t="array" ref="W155">'Récap général'!W155</f>
        <v/>
      </c>
      <c r="X155" s="150"/>
      <c r="Y155" s="30" t="str">
        <f t="array" ref="Y155">IF(OR(X155="",V155=""),"",X155-V155)</f>
        <v/>
      </c>
      <c r="Z155" s="149" t="str">
        <f t="array" ref="Z155">IF(OR(Y155="",AB155=""),"",Y155*AB155)</f>
        <v/>
      </c>
      <c r="AA155" s="160" t="str">
        <f t="array" ref="AA155">IF(OR(R155=0,V155=0),"",R155/V155)</f>
        <v/>
      </c>
      <c r="AB155" s="30"/>
      <c r="AC155" s="30">
        <f t="array" ref="AC155">IF(OR(AB155="",AA155=""),0,AB155-AA155)</f>
        <v>0</v>
      </c>
      <c r="AD155" s="78">
        <f t="array" ref="AD155">IF(OR(AC155=0,V155=0),0,AC155*V155)</f>
        <v>0</v>
      </c>
    </row>
    <row r="156" spans="2:30" x14ac:dyDescent="0.3">
      <c r="B156" s="28" t="str">
        <f t="shared" si="4"/>
        <v/>
      </c>
      <c r="C156" s="116" t="s">
        <v>136</v>
      </c>
      <c r="D156" s="29"/>
      <c r="E156" s="158" t="s">
        <v>57</v>
      </c>
      <c r="F156" s="29"/>
      <c r="G156" s="29"/>
      <c r="H156" s="30"/>
      <c r="I156" s="29"/>
      <c r="J156" s="29"/>
      <c r="K156" s="29">
        <f>SUMIFS(Tableau4[Montant],Tableau4[colonne5],'17-01'!E156,Tableau4[Colonne4],'17-01'!$I$5)</f>
        <v>0</v>
      </c>
      <c r="L156" s="30" t="str">
        <f t="array" ref="L156">IF(F156="","",SUMIF(Tableau3[Nom, prénom],'Récap général'!F156,Tableau3[Montant]))</f>
        <v/>
      </c>
      <c r="M156" s="29"/>
      <c r="N156" s="29"/>
      <c r="O156" s="29"/>
      <c r="P156" s="29"/>
      <c r="Q156" s="163"/>
      <c r="R156" s="74">
        <f t="array" ref="R156">SUM(H156:Q156)</f>
        <v>0</v>
      </c>
      <c r="S156" s="150"/>
      <c r="T156" s="30">
        <f t="array" ref="T156">(S156-R156)</f>
        <v>0</v>
      </c>
      <c r="U156" s="154" t="str">
        <f t="array" ref="U156">IF(S156="","",T156/S156)</f>
        <v/>
      </c>
      <c r="V156" s="148">
        <f t="array" ref="V156">IF(C156="","",SUMIFS(RH!$R$5:$R$13,RH!$I$5:$I$13,'17-01'!C156,RH!$Z$5:$Z$13,'17-01'!$I$5))</f>
        <v>0</v>
      </c>
      <c r="W156" s="29"/>
      <c r="X156" s="150"/>
      <c r="Y156" s="30" t="str">
        <f t="array" ref="Y156">IF(OR(X156="",V156=""),"",X156-V156)</f>
        <v/>
      </c>
      <c r="Z156" s="149" t="str">
        <f t="array" ref="Z156">IF(OR(Y156="",AB156=""),"",Y156*AB156)</f>
        <v/>
      </c>
      <c r="AA156" s="160" t="str">
        <f t="array" ref="AA156">IF(OR(R156=0,V156=0),"",R156/V156)</f>
        <v/>
      </c>
      <c r="AB156" s="30"/>
      <c r="AC156" s="30">
        <f t="array" ref="AC156">IF(OR(AB156="",AA156=""),0,AB156-AA156)</f>
        <v>0</v>
      </c>
      <c r="AD156" s="78">
        <f t="array" ref="AD156">IF(OR(AC156=0,V156=0),0,AC156*V156)</f>
        <v>0</v>
      </c>
    </row>
    <row r="157" spans="2:30" x14ac:dyDescent="0.3">
      <c r="B157" s="35" t="str">
        <f t="shared" si="4"/>
        <v/>
      </c>
      <c r="C157" s="157" t="s">
        <v>135</v>
      </c>
      <c r="D157" s="29"/>
      <c r="E157" s="158" t="s">
        <v>134</v>
      </c>
      <c r="F157" s="29"/>
      <c r="G157" s="29"/>
      <c r="H157" s="30"/>
      <c r="I157" s="29"/>
      <c r="J157" s="29"/>
      <c r="K157" s="29">
        <f>SUMIFS(Tableau4[Montant],Tableau4[colonne5],'17-01'!E157,Tableau4[Colonne4],'17-01'!$I$5)</f>
        <v>0</v>
      </c>
      <c r="L157" s="30" t="str">
        <f t="array" ref="L157">IF(F157="","",SUMIF(Tableau3[Nom, prénom],'Récap général'!F157,Tableau3[Montant]))</f>
        <v/>
      </c>
      <c r="M157" s="29"/>
      <c r="N157" s="29"/>
      <c r="O157" s="29"/>
      <c r="P157" s="29"/>
      <c r="Q157" s="163"/>
      <c r="R157" s="74">
        <f t="array" ref="R157">SUM(H157:Q157)</f>
        <v>0</v>
      </c>
      <c r="S157" s="150"/>
      <c r="T157" s="30">
        <f t="array" ref="T157">(S157-R157)</f>
        <v>0</v>
      </c>
      <c r="U157" s="154" t="str">
        <f t="array" ref="U157">IF(S157="","",T157/S157)</f>
        <v/>
      </c>
      <c r="V157" s="148">
        <f t="array" ref="V157">IF(C157="","",SUMIFS(RH!$R$5:$R$13,RH!$I$5:$I$13,'17-01'!C157,RH!$Z$5:$Z$13,'17-01'!$I$5))</f>
        <v>0</v>
      </c>
      <c r="W157" s="29"/>
      <c r="X157" s="150"/>
      <c r="Y157" s="30" t="str">
        <f t="array" ref="Y157">IF(OR(X157="",V157=""),"",X157-V157)</f>
        <v/>
      </c>
      <c r="Z157" s="149" t="str">
        <f t="array" ref="Z157">IF(OR(Y157="",AB157=""),"",Y157*AB157)</f>
        <v/>
      </c>
      <c r="AA157" s="160" t="str">
        <f t="array" ref="AA157">IF(OR(R157=0,V157=0),"",R157/V157)</f>
        <v/>
      </c>
      <c r="AB157" s="30"/>
      <c r="AC157" s="30">
        <f t="array" ref="AC157">IF(OR(AB157="",AA157=""),0,AB157-AA157)</f>
        <v>0</v>
      </c>
      <c r="AD157" s="78">
        <f t="array" ref="AD157">IF(OR(AC157=0,V157=0),0,AC157*V157)</f>
        <v>0</v>
      </c>
    </row>
    <row r="158" spans="2:30" ht="3.75" customHeight="1" x14ac:dyDescent="0.3">
      <c r="B158" s="35"/>
      <c r="C158" s="117"/>
      <c r="D158" s="31"/>
      <c r="E158" s="31"/>
      <c r="F158" s="31"/>
      <c r="G158" s="31"/>
      <c r="H158" s="31"/>
      <c r="I158" s="31"/>
      <c r="J158" s="31"/>
      <c r="K158" s="31"/>
      <c r="L158" s="31"/>
      <c r="M158" s="31"/>
      <c r="N158" s="31"/>
      <c r="O158" s="31"/>
      <c r="P158" s="31"/>
      <c r="Q158" s="41"/>
      <c r="R158" s="75"/>
      <c r="S158" s="31"/>
      <c r="T158" s="31"/>
      <c r="U158" s="76"/>
      <c r="V158" s="43"/>
      <c r="W158" s="31"/>
      <c r="X158" s="31"/>
      <c r="Y158" s="31"/>
      <c r="Z158" s="41"/>
      <c r="AA158" s="75"/>
      <c r="AB158" s="31"/>
      <c r="AC158" s="31"/>
      <c r="AD158" s="80"/>
    </row>
    <row r="159" spans="2:30" ht="15" thickBot="1" x14ac:dyDescent="0.35">
      <c r="B159" s="35"/>
      <c r="C159" s="81" t="s">
        <v>86</v>
      </c>
      <c r="D159" s="82"/>
      <c r="E159" s="83"/>
      <c r="F159" s="83"/>
      <c r="G159" s="83"/>
      <c r="H159" s="84">
        <f t="shared" ref="H159:AD159" si="5">SUM(H88:H157)</f>
        <v>0</v>
      </c>
      <c r="I159" s="84">
        <f t="shared" si="5"/>
        <v>0</v>
      </c>
      <c r="J159" s="84">
        <f t="shared" si="5"/>
        <v>0</v>
      </c>
      <c r="K159" s="84">
        <f t="shared" si="5"/>
        <v>0</v>
      </c>
      <c r="L159" s="84">
        <f t="shared" si="5"/>
        <v>0</v>
      </c>
      <c r="M159" s="84">
        <f t="shared" si="5"/>
        <v>0</v>
      </c>
      <c r="N159" s="84">
        <f t="shared" si="5"/>
        <v>0</v>
      </c>
      <c r="O159" s="84">
        <f t="shared" si="5"/>
        <v>0</v>
      </c>
      <c r="P159" s="84">
        <f t="shared" si="5"/>
        <v>0</v>
      </c>
      <c r="Q159" s="85">
        <f t="shared" si="5"/>
        <v>0</v>
      </c>
      <c r="R159" s="86">
        <f t="shared" si="5"/>
        <v>0</v>
      </c>
      <c r="S159" s="84">
        <f t="shared" si="5"/>
        <v>0</v>
      </c>
      <c r="T159" s="84">
        <f t="shared" si="5"/>
        <v>0</v>
      </c>
      <c r="U159" s="87">
        <f t="shared" si="5"/>
        <v>0</v>
      </c>
      <c r="V159" s="88"/>
      <c r="W159" s="84"/>
      <c r="X159" s="84"/>
      <c r="Y159" s="84"/>
      <c r="Z159" s="85">
        <f t="shared" si="5"/>
        <v>0</v>
      </c>
      <c r="AA159" s="86"/>
      <c r="AB159" s="84"/>
      <c r="AC159" s="84"/>
      <c r="AD159" s="89">
        <f t="shared" si="5"/>
        <v>0</v>
      </c>
    </row>
    <row r="160" spans="2:30" ht="15" thickBot="1" x14ac:dyDescent="0.35">
      <c r="B160" s="35"/>
      <c r="C160" s="33"/>
      <c r="D160" s="33"/>
      <c r="E160" s="33"/>
      <c r="F160" s="33"/>
      <c r="G160" s="33"/>
      <c r="H160" s="33"/>
      <c r="I160" s="33"/>
      <c r="J160" s="33"/>
      <c r="K160" s="33"/>
      <c r="L160" s="33"/>
      <c r="M160" s="33"/>
      <c r="N160" s="33"/>
      <c r="O160" s="33"/>
      <c r="P160" s="33"/>
      <c r="Q160" s="33"/>
      <c r="R160" s="33"/>
      <c r="S160" s="33"/>
      <c r="T160" s="33"/>
      <c r="U160" s="33"/>
      <c r="V160" s="33"/>
      <c r="W160" s="33"/>
      <c r="X160" s="33"/>
      <c r="Y160" s="33"/>
      <c r="Z160" s="33"/>
      <c r="AA160" s="33"/>
      <c r="AB160" s="33"/>
      <c r="AC160" s="33"/>
      <c r="AD160" s="33"/>
    </row>
    <row r="161" spans="2:30" x14ac:dyDescent="0.3">
      <c r="B161" s="35"/>
      <c r="C161" s="181" t="s">
        <v>128</v>
      </c>
      <c r="D161" s="182"/>
      <c r="E161" s="182"/>
      <c r="F161" s="182"/>
      <c r="G161" s="182"/>
      <c r="H161" s="182"/>
      <c r="I161" s="182"/>
      <c r="J161" s="182"/>
      <c r="K161" s="182"/>
      <c r="L161" s="182"/>
      <c r="M161" s="182"/>
      <c r="N161" s="182"/>
      <c r="O161" s="182"/>
      <c r="P161" s="182"/>
      <c r="Q161" s="182"/>
      <c r="R161" s="182"/>
      <c r="S161" s="182"/>
      <c r="T161" s="182"/>
      <c r="U161" s="182"/>
      <c r="V161" s="182"/>
      <c r="W161" s="182"/>
      <c r="X161" s="182"/>
      <c r="Y161" s="182"/>
      <c r="Z161" s="182"/>
      <c r="AA161" s="182"/>
      <c r="AB161" s="182"/>
      <c r="AC161" s="182"/>
      <c r="AD161" s="183"/>
    </row>
    <row r="162" spans="2:30" ht="15" thickBot="1" x14ac:dyDescent="0.35">
      <c r="B162" s="33"/>
      <c r="C162" s="133" t="s">
        <v>80</v>
      </c>
      <c r="D162" s="134"/>
      <c r="E162" s="135"/>
      <c r="F162" s="135"/>
      <c r="G162" s="136"/>
      <c r="H162" s="137" t="s">
        <v>66</v>
      </c>
      <c r="I162" s="137"/>
      <c r="J162" s="137"/>
      <c r="K162" s="137"/>
      <c r="L162" s="137"/>
      <c r="M162" s="137"/>
      <c r="N162" s="137"/>
      <c r="O162" s="137"/>
      <c r="P162" s="138" t="s">
        <v>37</v>
      </c>
      <c r="Q162" s="162" t="s">
        <v>38</v>
      </c>
      <c r="R162" s="165" t="s">
        <v>44</v>
      </c>
      <c r="S162" s="138" t="s">
        <v>45</v>
      </c>
      <c r="T162" s="139" t="s">
        <v>46</v>
      </c>
      <c r="U162" s="166" t="s">
        <v>47</v>
      </c>
      <c r="V162" s="164" t="s">
        <v>48</v>
      </c>
      <c r="W162" s="140" t="s">
        <v>49</v>
      </c>
      <c r="X162" s="140" t="s">
        <v>50</v>
      </c>
      <c r="Y162" s="140" t="s">
        <v>51</v>
      </c>
      <c r="Z162" s="167" t="s">
        <v>52</v>
      </c>
      <c r="AA162" s="168" t="s">
        <v>53</v>
      </c>
      <c r="AB162" s="140" t="s">
        <v>54</v>
      </c>
      <c r="AC162" s="140" t="s">
        <v>55</v>
      </c>
      <c r="AD162" s="141" t="s">
        <v>56</v>
      </c>
    </row>
    <row r="163" spans="2:30" ht="3.75" customHeight="1" x14ac:dyDescent="0.3">
      <c r="B163" s="33"/>
      <c r="C163" s="132"/>
      <c r="D163" s="33"/>
      <c r="E163" s="33"/>
      <c r="F163" s="33"/>
      <c r="G163" s="34"/>
      <c r="H163" s="91"/>
      <c r="I163" s="91"/>
      <c r="J163" s="91"/>
      <c r="K163" s="91"/>
      <c r="L163" s="91"/>
      <c r="M163" s="91"/>
      <c r="N163" s="91"/>
      <c r="O163" s="91"/>
      <c r="P163" s="91"/>
      <c r="Q163" s="92"/>
      <c r="R163" s="93"/>
      <c r="S163" s="91"/>
      <c r="T163" s="91"/>
      <c r="U163" s="94"/>
      <c r="V163" s="34"/>
      <c r="W163" s="91"/>
      <c r="X163" s="91"/>
      <c r="Y163" s="91"/>
      <c r="Z163" s="92"/>
      <c r="AA163" s="93"/>
      <c r="AB163" s="91"/>
      <c r="AC163" s="91"/>
      <c r="AD163" s="95"/>
    </row>
    <row r="164" spans="2:30" x14ac:dyDescent="0.3">
      <c r="B164" s="35" t="str">
        <f t="shared" ref="B164:B227" si="6">IF(C164="","X","")</f>
        <v/>
      </c>
      <c r="C164" s="129" t="s">
        <v>58</v>
      </c>
      <c r="D164" s="39"/>
      <c r="E164" s="39"/>
      <c r="F164" s="39"/>
      <c r="G164" s="40"/>
      <c r="H164" s="30">
        <f t="array" ref="H164">IF(C164="","",SUMIF(MAT!$B$5:$B$9,'17-01'!C164,MAT!$U$5:$U$9))</f>
        <v>1050</v>
      </c>
      <c r="I164" s="29"/>
      <c r="J164" s="29"/>
      <c r="K164" s="29"/>
      <c r="L164" s="29"/>
      <c r="M164" s="29"/>
      <c r="N164" s="29"/>
      <c r="O164" s="29"/>
      <c r="P164" s="29"/>
      <c r="Q164" s="163"/>
      <c r="R164" s="148"/>
      <c r="S164" s="29"/>
      <c r="T164" s="29"/>
      <c r="U164" s="149"/>
      <c r="V164" s="40"/>
      <c r="W164" s="29"/>
      <c r="X164" s="29"/>
      <c r="Y164" s="29"/>
      <c r="Z164" s="163"/>
      <c r="AA164" s="148"/>
      <c r="AB164" s="29"/>
      <c r="AC164" s="29"/>
      <c r="AD164" s="78"/>
    </row>
    <row r="165" spans="2:30" x14ac:dyDescent="0.3">
      <c r="B165" s="35" t="str">
        <f t="shared" si="6"/>
        <v/>
      </c>
      <c r="C165" s="129" t="s">
        <v>61</v>
      </c>
      <c r="D165" s="39"/>
      <c r="E165" s="39"/>
      <c r="F165" s="39"/>
      <c r="G165" s="40"/>
      <c r="H165" s="30">
        <f t="array" ref="H165">IF(C165="","",SUMIF(MAT!$B$5:$B$9,'17-01'!C165,MAT!$U$5:$U$9))</f>
        <v>861</v>
      </c>
      <c r="I165" s="29"/>
      <c r="J165" s="29"/>
      <c r="K165" s="29"/>
      <c r="L165" s="29"/>
      <c r="M165" s="29"/>
      <c r="N165" s="29"/>
      <c r="O165" s="29"/>
      <c r="P165" s="29"/>
      <c r="Q165" s="163"/>
      <c r="R165" s="148"/>
      <c r="S165" s="29"/>
      <c r="T165" s="29"/>
      <c r="U165" s="149"/>
      <c r="V165" s="40"/>
      <c r="W165" s="29"/>
      <c r="X165" s="29"/>
      <c r="Y165" s="29"/>
      <c r="Z165" s="163"/>
      <c r="AA165" s="148"/>
      <c r="AB165" s="29"/>
      <c r="AC165" s="29"/>
      <c r="AD165" s="78"/>
    </row>
    <row r="166" spans="2:30" x14ac:dyDescent="0.3">
      <c r="B166" s="35" t="str">
        <f t="shared" si="6"/>
        <v/>
      </c>
      <c r="C166" s="129" t="s">
        <v>62</v>
      </c>
      <c r="D166" s="39"/>
      <c r="E166" s="39"/>
      <c r="F166" s="39"/>
      <c r="G166" s="40"/>
      <c r="H166" s="30">
        <f t="array" ref="H166">IF(C166="","",SUMIF(MAT!$B$5:$B$9,'17-01'!C166,MAT!$U$5:$U$9))</f>
        <v>441</v>
      </c>
      <c r="I166" s="29"/>
      <c r="J166" s="29"/>
      <c r="K166" s="29"/>
      <c r="L166" s="29"/>
      <c r="M166" s="29"/>
      <c r="N166" s="29"/>
      <c r="O166" s="29"/>
      <c r="P166" s="29"/>
      <c r="Q166" s="163"/>
      <c r="R166" s="148"/>
      <c r="S166" s="29"/>
      <c r="T166" s="29"/>
      <c r="U166" s="149"/>
      <c r="V166" s="40"/>
      <c r="W166" s="29"/>
      <c r="X166" s="29"/>
      <c r="Y166" s="29"/>
      <c r="Z166" s="163"/>
      <c r="AA166" s="148"/>
      <c r="AB166" s="29"/>
      <c r="AC166" s="29"/>
      <c r="AD166" s="78"/>
    </row>
    <row r="167" spans="2:30" x14ac:dyDescent="0.3">
      <c r="B167" s="35" t="str">
        <f t="shared" si="6"/>
        <v/>
      </c>
      <c r="C167" s="129" t="s">
        <v>63</v>
      </c>
      <c r="D167" s="39"/>
      <c r="E167" s="39"/>
      <c r="F167" s="39"/>
      <c r="G167" s="40"/>
      <c r="H167" s="30">
        <f t="array" ref="H167">IF(C167="","",SUMIF(MAT!$B$5:$B$9,'17-01'!C167,MAT!$U$5:$U$9))</f>
        <v>161</v>
      </c>
      <c r="I167" s="29"/>
      <c r="J167" s="29"/>
      <c r="K167" s="29"/>
      <c r="L167" s="29"/>
      <c r="M167" s="29"/>
      <c r="N167" s="29"/>
      <c r="O167" s="29"/>
      <c r="P167" s="29"/>
      <c r="Q167" s="163"/>
      <c r="R167" s="148"/>
      <c r="S167" s="29"/>
      <c r="T167" s="29"/>
      <c r="U167" s="149"/>
      <c r="V167" s="40"/>
      <c r="W167" s="29"/>
      <c r="X167" s="29"/>
      <c r="Y167" s="29"/>
      <c r="Z167" s="163"/>
      <c r="AA167" s="148"/>
      <c r="AB167" s="29"/>
      <c r="AC167" s="29"/>
      <c r="AD167" s="78"/>
    </row>
    <row r="168" spans="2:30" x14ac:dyDescent="0.3">
      <c r="B168" s="35" t="str">
        <f t="shared" si="6"/>
        <v/>
      </c>
      <c r="C168" s="129" t="s">
        <v>64</v>
      </c>
      <c r="D168" s="39"/>
      <c r="E168" s="39"/>
      <c r="F168" s="39"/>
      <c r="G168" s="40"/>
      <c r="H168" s="30">
        <f t="array" ref="H168">IF(C168="","",SUMIF(MAT!$B$5:$B$9,'17-01'!C168,MAT!$U$5:$U$9))</f>
        <v>1397.5</v>
      </c>
      <c r="I168" s="29"/>
      <c r="J168" s="29"/>
      <c r="K168" s="29"/>
      <c r="L168" s="29"/>
      <c r="M168" s="29"/>
      <c r="N168" s="29"/>
      <c r="O168" s="29"/>
      <c r="P168" s="29"/>
      <c r="Q168" s="163"/>
      <c r="R168" s="148"/>
      <c r="S168" s="29"/>
      <c r="T168" s="29"/>
      <c r="U168" s="149"/>
      <c r="V168" s="40"/>
      <c r="W168" s="29"/>
      <c r="X168" s="29"/>
      <c r="Y168" s="29"/>
      <c r="Z168" s="163"/>
      <c r="AA168" s="148"/>
      <c r="AB168" s="29"/>
      <c r="AC168" s="29"/>
      <c r="AD168" s="78"/>
    </row>
    <row r="169" spans="2:30" hidden="1" x14ac:dyDescent="0.3">
      <c r="B169" s="35" t="str">
        <f t="shared" si="6"/>
        <v>X</v>
      </c>
      <c r="C169" s="129"/>
      <c r="D169" s="39"/>
      <c r="E169" s="39"/>
      <c r="F169" s="39"/>
      <c r="G169" s="40"/>
      <c r="H169" s="30" t="str">
        <f t="array" ref="H169">IF(C169="","",SUMIF(MAT!$B$5:$B$9,'17-01'!C169,MAT!$U$5:$U$9))</f>
        <v/>
      </c>
      <c r="I169" s="29"/>
      <c r="J169" s="29"/>
      <c r="K169" s="29"/>
      <c r="L169" s="29"/>
      <c r="M169" s="29"/>
      <c r="N169" s="29"/>
      <c r="O169" s="29"/>
      <c r="P169" s="29"/>
      <c r="Q169" s="163"/>
      <c r="R169" s="148"/>
      <c r="S169" s="29"/>
      <c r="T169" s="29"/>
      <c r="U169" s="149"/>
      <c r="V169" s="40"/>
      <c r="W169" s="29"/>
      <c r="X169" s="29"/>
      <c r="Y169" s="29"/>
      <c r="Z169" s="163"/>
      <c r="AA169" s="148"/>
      <c r="AB169" s="29"/>
      <c r="AC169" s="29"/>
      <c r="AD169" s="78"/>
    </row>
    <row r="170" spans="2:30" hidden="1" x14ac:dyDescent="0.3">
      <c r="B170" s="35" t="str">
        <f t="shared" si="6"/>
        <v>X</v>
      </c>
      <c r="C170" s="129"/>
      <c r="D170" s="39"/>
      <c r="E170" s="39"/>
      <c r="F170" s="39"/>
      <c r="G170" s="40"/>
      <c r="H170" s="30" t="str">
        <f t="array" ref="H170">IF(C170="","",SUMIF(MAT!$B$5:$B$9,'17-01'!C170,MAT!$U$5:$U$9))</f>
        <v/>
      </c>
      <c r="I170" s="29"/>
      <c r="J170" s="29"/>
      <c r="K170" s="29"/>
      <c r="L170" s="29"/>
      <c r="M170" s="29"/>
      <c r="N170" s="29"/>
      <c r="O170" s="29"/>
      <c r="P170" s="29"/>
      <c r="Q170" s="163"/>
      <c r="R170" s="148"/>
      <c r="S170" s="29"/>
      <c r="T170" s="29"/>
      <c r="U170" s="149"/>
      <c r="V170" s="40"/>
      <c r="W170" s="29"/>
      <c r="X170" s="29"/>
      <c r="Y170" s="29"/>
      <c r="Z170" s="163"/>
      <c r="AA170" s="148"/>
      <c r="AB170" s="29"/>
      <c r="AC170" s="29"/>
      <c r="AD170" s="78"/>
    </row>
    <row r="171" spans="2:30" hidden="1" x14ac:dyDescent="0.3">
      <c r="B171" s="35" t="str">
        <f t="shared" si="6"/>
        <v>X</v>
      </c>
      <c r="C171" s="129"/>
      <c r="D171" s="39"/>
      <c r="E171" s="39"/>
      <c r="F171" s="39"/>
      <c r="G171" s="40"/>
      <c r="H171" s="30" t="str">
        <f t="array" ref="H171">IF(C171="","",SUMIF(MAT!$B$5:$B$9,'17-01'!C171,MAT!$U$5:$U$9))</f>
        <v/>
      </c>
      <c r="I171" s="29"/>
      <c r="J171" s="29"/>
      <c r="K171" s="29"/>
      <c r="L171" s="29"/>
      <c r="M171" s="29"/>
      <c r="N171" s="29"/>
      <c r="O171" s="29"/>
      <c r="P171" s="29"/>
      <c r="Q171" s="163"/>
      <c r="R171" s="148"/>
      <c r="S171" s="29"/>
      <c r="T171" s="29"/>
      <c r="U171" s="149"/>
      <c r="V171" s="40"/>
      <c r="W171" s="29"/>
      <c r="X171" s="29"/>
      <c r="Y171" s="29"/>
      <c r="Z171" s="163"/>
      <c r="AA171" s="148"/>
      <c r="AB171" s="29"/>
      <c r="AC171" s="29"/>
      <c r="AD171" s="78"/>
    </row>
    <row r="172" spans="2:30" hidden="1" x14ac:dyDescent="0.3">
      <c r="B172" s="35" t="str">
        <f t="shared" si="6"/>
        <v>X</v>
      </c>
      <c r="C172" s="129"/>
      <c r="D172" s="39"/>
      <c r="E172" s="39"/>
      <c r="F172" s="39"/>
      <c r="G172" s="40"/>
      <c r="H172" s="30" t="str">
        <f t="array" ref="H172">IF(C172="","",SUMIF(MAT!$B$5:$B$9,'17-01'!C172,MAT!$U$5:$U$9))</f>
        <v/>
      </c>
      <c r="I172" s="29"/>
      <c r="J172" s="29"/>
      <c r="K172" s="29"/>
      <c r="L172" s="29"/>
      <c r="M172" s="29"/>
      <c r="N172" s="29"/>
      <c r="O172" s="29"/>
      <c r="P172" s="29"/>
      <c r="Q172" s="163"/>
      <c r="R172" s="148"/>
      <c r="S172" s="29"/>
      <c r="T172" s="29"/>
      <c r="U172" s="149"/>
      <c r="V172" s="40"/>
      <c r="W172" s="29"/>
      <c r="X172" s="29"/>
      <c r="Y172" s="29"/>
      <c r="Z172" s="163"/>
      <c r="AA172" s="148"/>
      <c r="AB172" s="29"/>
      <c r="AC172" s="29"/>
      <c r="AD172" s="78"/>
    </row>
    <row r="173" spans="2:30" hidden="1" x14ac:dyDescent="0.3">
      <c r="B173" s="35" t="str">
        <f t="shared" si="6"/>
        <v>X</v>
      </c>
      <c r="C173" s="129"/>
      <c r="D173" s="39"/>
      <c r="E173" s="39"/>
      <c r="F173" s="39"/>
      <c r="G173" s="40"/>
      <c r="H173" s="30" t="str">
        <f t="array" ref="H173">IF(C173="","",SUMIF(MAT!$B$5:$B$9,'17-01'!C173,MAT!$U$5:$U$9))</f>
        <v/>
      </c>
      <c r="I173" s="29"/>
      <c r="J173" s="29"/>
      <c r="K173" s="29"/>
      <c r="L173" s="29"/>
      <c r="M173" s="29"/>
      <c r="N173" s="29"/>
      <c r="O173" s="29"/>
      <c r="P173" s="29"/>
      <c r="Q173" s="163"/>
      <c r="R173" s="148"/>
      <c r="S173" s="29"/>
      <c r="T173" s="29"/>
      <c r="U173" s="149"/>
      <c r="V173" s="40"/>
      <c r="W173" s="29"/>
      <c r="X173" s="29"/>
      <c r="Y173" s="29"/>
      <c r="Z173" s="163"/>
      <c r="AA173" s="148"/>
      <c r="AB173" s="29"/>
      <c r="AC173" s="29"/>
      <c r="AD173" s="78"/>
    </row>
    <row r="174" spans="2:30" hidden="1" x14ac:dyDescent="0.3">
      <c r="B174" s="35" t="str">
        <f t="shared" si="6"/>
        <v>X</v>
      </c>
      <c r="C174" s="129"/>
      <c r="D174" s="39"/>
      <c r="E174" s="39"/>
      <c r="F174" s="39"/>
      <c r="G174" s="40"/>
      <c r="H174" s="30" t="str">
        <f t="array" ref="H174">IF(C174="","",SUMIF(MAT!$B$5:$B$9,'17-01'!C174,MAT!$U$5:$U$9))</f>
        <v/>
      </c>
      <c r="I174" s="29"/>
      <c r="J174" s="29"/>
      <c r="K174" s="29"/>
      <c r="L174" s="29"/>
      <c r="M174" s="29"/>
      <c r="N174" s="29"/>
      <c r="O174" s="29"/>
      <c r="P174" s="29"/>
      <c r="Q174" s="163"/>
      <c r="R174" s="148"/>
      <c r="S174" s="29"/>
      <c r="T174" s="29"/>
      <c r="U174" s="149"/>
      <c r="V174" s="40"/>
      <c r="W174" s="29"/>
      <c r="X174" s="29"/>
      <c r="Y174" s="29"/>
      <c r="Z174" s="163"/>
      <c r="AA174" s="148"/>
      <c r="AB174" s="29"/>
      <c r="AC174" s="29"/>
      <c r="AD174" s="78"/>
    </row>
    <row r="175" spans="2:30" hidden="1" x14ac:dyDescent="0.3">
      <c r="B175" s="35" t="str">
        <f t="shared" si="6"/>
        <v>X</v>
      </c>
      <c r="C175" s="129"/>
      <c r="D175" s="39"/>
      <c r="E175" s="39"/>
      <c r="F175" s="39"/>
      <c r="G175" s="40"/>
      <c r="H175" s="30" t="str">
        <f t="array" ref="H175">IF(C175="","",SUMIF(MAT!$B$5:$B$9,'17-01'!C175,MAT!$U$5:$U$9))</f>
        <v/>
      </c>
      <c r="I175" s="29"/>
      <c r="J175" s="29"/>
      <c r="K175" s="29"/>
      <c r="L175" s="29"/>
      <c r="M175" s="29"/>
      <c r="N175" s="29"/>
      <c r="O175" s="29"/>
      <c r="P175" s="29"/>
      <c r="Q175" s="163"/>
      <c r="R175" s="148"/>
      <c r="S175" s="29"/>
      <c r="T175" s="29"/>
      <c r="U175" s="149"/>
      <c r="V175" s="40"/>
      <c r="W175" s="29"/>
      <c r="X175" s="29"/>
      <c r="Y175" s="29"/>
      <c r="Z175" s="163"/>
      <c r="AA175" s="148"/>
      <c r="AB175" s="29"/>
      <c r="AC175" s="29"/>
      <c r="AD175" s="78"/>
    </row>
    <row r="176" spans="2:30" hidden="1" x14ac:dyDescent="0.3">
      <c r="B176" s="35" t="str">
        <f t="shared" si="6"/>
        <v>X</v>
      </c>
      <c r="C176" s="129"/>
      <c r="D176" s="39"/>
      <c r="E176" s="39"/>
      <c r="F176" s="39"/>
      <c r="G176" s="40"/>
      <c r="H176" s="30" t="str">
        <f t="array" ref="H176">IF(C176="","",SUMIF(MAT!$B$5:$B$9,'17-01'!C176,MAT!$U$5:$U$9))</f>
        <v/>
      </c>
      <c r="I176" s="29"/>
      <c r="J176" s="29"/>
      <c r="K176" s="29"/>
      <c r="L176" s="29"/>
      <c r="M176" s="29"/>
      <c r="N176" s="29"/>
      <c r="O176" s="29"/>
      <c r="P176" s="29"/>
      <c r="Q176" s="163"/>
      <c r="R176" s="148"/>
      <c r="S176" s="29"/>
      <c r="T176" s="29"/>
      <c r="U176" s="149"/>
      <c r="V176" s="40"/>
      <c r="W176" s="29"/>
      <c r="X176" s="29"/>
      <c r="Y176" s="29"/>
      <c r="Z176" s="163"/>
      <c r="AA176" s="148"/>
      <c r="AB176" s="29"/>
      <c r="AC176" s="29"/>
      <c r="AD176" s="78"/>
    </row>
    <row r="177" spans="2:30" hidden="1" x14ac:dyDescent="0.3">
      <c r="B177" s="35" t="str">
        <f t="shared" si="6"/>
        <v>X</v>
      </c>
      <c r="C177" s="129"/>
      <c r="D177" s="39"/>
      <c r="E177" s="39"/>
      <c r="F177" s="39"/>
      <c r="G177" s="40"/>
      <c r="H177" s="30" t="str">
        <f t="array" ref="H177">IF(C177="","",SUMIF(MAT!$B$5:$B$9,'17-01'!C177,MAT!$U$5:$U$9))</f>
        <v/>
      </c>
      <c r="I177" s="29"/>
      <c r="J177" s="29"/>
      <c r="K177" s="29"/>
      <c r="L177" s="29"/>
      <c r="M177" s="29"/>
      <c r="N177" s="29"/>
      <c r="O177" s="29"/>
      <c r="P177" s="29"/>
      <c r="Q177" s="163"/>
      <c r="R177" s="148"/>
      <c r="S177" s="29"/>
      <c r="T177" s="29"/>
      <c r="U177" s="149"/>
      <c r="V177" s="40"/>
      <c r="W177" s="29"/>
      <c r="X177" s="29"/>
      <c r="Y177" s="29"/>
      <c r="Z177" s="163"/>
      <c r="AA177" s="148"/>
      <c r="AB177" s="29"/>
      <c r="AC177" s="29"/>
      <c r="AD177" s="78"/>
    </row>
    <row r="178" spans="2:30" hidden="1" x14ac:dyDescent="0.3">
      <c r="B178" s="35" t="str">
        <f t="shared" si="6"/>
        <v>X</v>
      </c>
      <c r="C178" s="129"/>
      <c r="D178" s="39"/>
      <c r="E178" s="39"/>
      <c r="F178" s="39"/>
      <c r="G178" s="40"/>
      <c r="H178" s="30" t="str">
        <f t="array" ref="H178">IF(C178="","",SUMIF(MAT!$B$5:$B$9,'17-01'!C178,MAT!$U$5:$U$9))</f>
        <v/>
      </c>
      <c r="I178" s="29"/>
      <c r="J178" s="29"/>
      <c r="K178" s="29"/>
      <c r="L178" s="29"/>
      <c r="M178" s="29"/>
      <c r="N178" s="29"/>
      <c r="O178" s="29"/>
      <c r="P178" s="29"/>
      <c r="Q178" s="163"/>
      <c r="R178" s="148"/>
      <c r="S178" s="29"/>
      <c r="T178" s="29"/>
      <c r="U178" s="149"/>
      <c r="V178" s="40"/>
      <c r="W178" s="29"/>
      <c r="X178" s="29"/>
      <c r="Y178" s="29"/>
      <c r="Z178" s="163"/>
      <c r="AA178" s="148"/>
      <c r="AB178" s="29"/>
      <c r="AC178" s="29"/>
      <c r="AD178" s="78"/>
    </row>
    <row r="179" spans="2:30" hidden="1" x14ac:dyDescent="0.3">
      <c r="B179" s="35" t="str">
        <f t="shared" si="6"/>
        <v>X</v>
      </c>
      <c r="C179" s="129"/>
      <c r="D179" s="39"/>
      <c r="E179" s="39"/>
      <c r="F179" s="39"/>
      <c r="G179" s="40"/>
      <c r="H179" s="30" t="str">
        <f t="array" ref="H179">IF(C179="","",SUMIF(MAT!$B$5:$B$9,'17-01'!C179,MAT!$U$5:$U$9))</f>
        <v/>
      </c>
      <c r="I179" s="29"/>
      <c r="J179" s="29"/>
      <c r="K179" s="29"/>
      <c r="L179" s="29"/>
      <c r="M179" s="29"/>
      <c r="N179" s="29"/>
      <c r="O179" s="29"/>
      <c r="P179" s="29"/>
      <c r="Q179" s="163"/>
      <c r="R179" s="148"/>
      <c r="S179" s="29"/>
      <c r="T179" s="29"/>
      <c r="U179" s="149"/>
      <c r="V179" s="40"/>
      <c r="W179" s="29"/>
      <c r="X179" s="29"/>
      <c r="Y179" s="29"/>
      <c r="Z179" s="163"/>
      <c r="AA179" s="148"/>
      <c r="AB179" s="29"/>
      <c r="AC179" s="29"/>
      <c r="AD179" s="78"/>
    </row>
    <row r="180" spans="2:30" hidden="1" x14ac:dyDescent="0.3">
      <c r="B180" s="35" t="str">
        <f t="shared" si="6"/>
        <v>X</v>
      </c>
      <c r="C180" s="129"/>
      <c r="D180" s="39"/>
      <c r="E180" s="39"/>
      <c r="F180" s="39"/>
      <c r="G180" s="40"/>
      <c r="H180" s="30" t="str">
        <f t="array" ref="H180">IF(C180="","",SUMIF(MAT!$B$5:$B$9,'17-01'!C180,MAT!$U$5:$U$9))</f>
        <v/>
      </c>
      <c r="I180" s="29"/>
      <c r="J180" s="29"/>
      <c r="K180" s="29"/>
      <c r="L180" s="29"/>
      <c r="M180" s="29"/>
      <c r="N180" s="29"/>
      <c r="O180" s="29"/>
      <c r="P180" s="29"/>
      <c r="Q180" s="163"/>
      <c r="R180" s="148"/>
      <c r="S180" s="29"/>
      <c r="T180" s="29"/>
      <c r="U180" s="149"/>
      <c r="V180" s="40"/>
      <c r="W180" s="29"/>
      <c r="X180" s="29"/>
      <c r="Y180" s="29"/>
      <c r="Z180" s="163"/>
      <c r="AA180" s="148"/>
      <c r="AB180" s="29"/>
      <c r="AC180" s="29"/>
      <c r="AD180" s="78"/>
    </row>
    <row r="181" spans="2:30" hidden="1" x14ac:dyDescent="0.3">
      <c r="B181" s="35" t="str">
        <f t="shared" si="6"/>
        <v>X</v>
      </c>
      <c r="C181" s="129"/>
      <c r="D181" s="39"/>
      <c r="E181" s="39"/>
      <c r="F181" s="39"/>
      <c r="G181" s="40"/>
      <c r="H181" s="30" t="str">
        <f t="array" ref="H181">IF(C181="","",SUMIF(MAT!$B$5:$B$9,'17-01'!C181,MAT!$U$5:$U$9))</f>
        <v/>
      </c>
      <c r="I181" s="29"/>
      <c r="J181" s="29"/>
      <c r="K181" s="29"/>
      <c r="L181" s="29"/>
      <c r="M181" s="29"/>
      <c r="N181" s="29"/>
      <c r="O181" s="29"/>
      <c r="P181" s="29"/>
      <c r="Q181" s="163"/>
      <c r="R181" s="148"/>
      <c r="S181" s="29"/>
      <c r="T181" s="29"/>
      <c r="U181" s="149"/>
      <c r="V181" s="40"/>
      <c r="W181" s="29"/>
      <c r="X181" s="29"/>
      <c r="Y181" s="29"/>
      <c r="Z181" s="163"/>
      <c r="AA181" s="148"/>
      <c r="AB181" s="29"/>
      <c r="AC181" s="29"/>
      <c r="AD181" s="78"/>
    </row>
    <row r="182" spans="2:30" hidden="1" x14ac:dyDescent="0.3">
      <c r="B182" s="35" t="str">
        <f t="shared" si="6"/>
        <v>X</v>
      </c>
      <c r="C182" s="129"/>
      <c r="D182" s="39"/>
      <c r="E182" s="39"/>
      <c r="F182" s="39"/>
      <c r="G182" s="40"/>
      <c r="H182" s="30" t="str">
        <f t="array" ref="H182">IF(C182="","",SUMIF(MAT!$B$5:$B$9,'17-01'!C182,MAT!$U$5:$U$9))</f>
        <v/>
      </c>
      <c r="I182" s="29"/>
      <c r="J182" s="29"/>
      <c r="K182" s="29"/>
      <c r="L182" s="29"/>
      <c r="M182" s="29"/>
      <c r="N182" s="29"/>
      <c r="O182" s="29"/>
      <c r="P182" s="29"/>
      <c r="Q182" s="163"/>
      <c r="R182" s="148"/>
      <c r="S182" s="29"/>
      <c r="T182" s="29"/>
      <c r="U182" s="149"/>
      <c r="V182" s="40"/>
      <c r="W182" s="29"/>
      <c r="X182" s="29"/>
      <c r="Y182" s="29"/>
      <c r="Z182" s="163"/>
      <c r="AA182" s="148"/>
      <c r="AB182" s="29"/>
      <c r="AC182" s="29"/>
      <c r="AD182" s="78"/>
    </row>
    <row r="183" spans="2:30" hidden="1" x14ac:dyDescent="0.3">
      <c r="B183" s="35" t="str">
        <f t="shared" si="6"/>
        <v>X</v>
      </c>
      <c r="C183" s="129"/>
      <c r="D183" s="39"/>
      <c r="E183" s="39"/>
      <c r="F183" s="39"/>
      <c r="G183" s="40"/>
      <c r="H183" s="30" t="str">
        <f t="array" ref="H183">IF(C183="","",SUMIF(MAT!$B$5:$B$9,'17-01'!C183,MAT!$U$5:$U$9))</f>
        <v/>
      </c>
      <c r="I183" s="29"/>
      <c r="J183" s="29"/>
      <c r="K183" s="29"/>
      <c r="L183" s="29"/>
      <c r="M183" s="29"/>
      <c r="N183" s="29"/>
      <c r="O183" s="29"/>
      <c r="P183" s="29"/>
      <c r="Q183" s="163"/>
      <c r="R183" s="148"/>
      <c r="S183" s="29"/>
      <c r="T183" s="29"/>
      <c r="U183" s="149"/>
      <c r="V183" s="40"/>
      <c r="W183" s="29"/>
      <c r="X183" s="29"/>
      <c r="Y183" s="29"/>
      <c r="Z183" s="163"/>
      <c r="AA183" s="148"/>
      <c r="AB183" s="29"/>
      <c r="AC183" s="29"/>
      <c r="AD183" s="78"/>
    </row>
    <row r="184" spans="2:30" hidden="1" x14ac:dyDescent="0.3">
      <c r="B184" s="35" t="str">
        <f t="shared" si="6"/>
        <v>X</v>
      </c>
      <c r="C184" s="129"/>
      <c r="D184" s="39"/>
      <c r="E184" s="39"/>
      <c r="F184" s="39"/>
      <c r="G184" s="40"/>
      <c r="H184" s="30" t="str">
        <f t="array" ref="H184">IF(C184="","",SUMIF(MAT!$B$5:$B$9,'17-01'!C184,MAT!$U$5:$U$9))</f>
        <v/>
      </c>
      <c r="I184" s="29"/>
      <c r="J184" s="29"/>
      <c r="K184" s="29"/>
      <c r="L184" s="29"/>
      <c r="M184" s="29"/>
      <c r="N184" s="29"/>
      <c r="O184" s="29"/>
      <c r="P184" s="29"/>
      <c r="Q184" s="163"/>
      <c r="R184" s="148"/>
      <c r="S184" s="29"/>
      <c r="T184" s="29"/>
      <c r="U184" s="149"/>
      <c r="V184" s="40"/>
      <c r="W184" s="29"/>
      <c r="X184" s="29"/>
      <c r="Y184" s="29"/>
      <c r="Z184" s="163"/>
      <c r="AA184" s="148"/>
      <c r="AB184" s="29"/>
      <c r="AC184" s="29"/>
      <c r="AD184" s="78"/>
    </row>
    <row r="185" spans="2:30" hidden="1" x14ac:dyDescent="0.3">
      <c r="B185" s="35" t="str">
        <f t="shared" si="6"/>
        <v>X</v>
      </c>
      <c r="C185" s="129"/>
      <c r="D185" s="39"/>
      <c r="E185" s="39"/>
      <c r="F185" s="39"/>
      <c r="G185" s="40"/>
      <c r="H185" s="30" t="str">
        <f t="array" ref="H185">IF(C185="","",SUMIF(MAT!$B$5:$B$9,'17-01'!C185,MAT!$U$5:$U$9))</f>
        <v/>
      </c>
      <c r="I185" s="29"/>
      <c r="J185" s="29"/>
      <c r="K185" s="29"/>
      <c r="L185" s="29"/>
      <c r="M185" s="29"/>
      <c r="N185" s="29"/>
      <c r="O185" s="29"/>
      <c r="P185" s="29"/>
      <c r="Q185" s="163"/>
      <c r="R185" s="148"/>
      <c r="S185" s="29"/>
      <c r="T185" s="29"/>
      <c r="U185" s="149"/>
      <c r="V185" s="40"/>
      <c r="W185" s="29"/>
      <c r="X185" s="29"/>
      <c r="Y185" s="29"/>
      <c r="Z185" s="163"/>
      <c r="AA185" s="148"/>
      <c r="AB185" s="29"/>
      <c r="AC185" s="29"/>
      <c r="AD185" s="78"/>
    </row>
    <row r="186" spans="2:30" hidden="1" x14ac:dyDescent="0.3">
      <c r="B186" s="35" t="str">
        <f t="shared" si="6"/>
        <v>X</v>
      </c>
      <c r="C186" s="129"/>
      <c r="D186" s="39"/>
      <c r="E186" s="39"/>
      <c r="F186" s="39"/>
      <c r="G186" s="40"/>
      <c r="H186" s="30" t="str">
        <f t="array" ref="H186">IF(C186="","",SUMIF(MAT!$B$5:$B$9,'17-01'!C186,MAT!$U$5:$U$9))</f>
        <v/>
      </c>
      <c r="I186" s="29"/>
      <c r="J186" s="29"/>
      <c r="K186" s="29"/>
      <c r="L186" s="29"/>
      <c r="M186" s="29"/>
      <c r="N186" s="29"/>
      <c r="O186" s="29"/>
      <c r="P186" s="29"/>
      <c r="Q186" s="163"/>
      <c r="R186" s="148"/>
      <c r="S186" s="29"/>
      <c r="T186" s="29"/>
      <c r="U186" s="149"/>
      <c r="V186" s="40"/>
      <c r="W186" s="29"/>
      <c r="X186" s="29"/>
      <c r="Y186" s="29"/>
      <c r="Z186" s="163"/>
      <c r="AA186" s="148"/>
      <c r="AB186" s="29"/>
      <c r="AC186" s="29"/>
      <c r="AD186" s="78"/>
    </row>
    <row r="187" spans="2:30" hidden="1" x14ac:dyDescent="0.3">
      <c r="B187" s="35" t="str">
        <f t="shared" si="6"/>
        <v>X</v>
      </c>
      <c r="C187" s="129"/>
      <c r="D187" s="39"/>
      <c r="E187" s="39"/>
      <c r="F187" s="39"/>
      <c r="G187" s="40"/>
      <c r="H187" s="30" t="str">
        <f t="array" ref="H187">IF(C187="","",SUMIF(MAT!$B$5:$B$9,'17-01'!C187,MAT!$U$5:$U$9))</f>
        <v/>
      </c>
      <c r="I187" s="29"/>
      <c r="J187" s="29"/>
      <c r="K187" s="29"/>
      <c r="L187" s="29"/>
      <c r="M187" s="29"/>
      <c r="N187" s="29"/>
      <c r="O187" s="29"/>
      <c r="P187" s="29"/>
      <c r="Q187" s="163"/>
      <c r="R187" s="148"/>
      <c r="S187" s="29"/>
      <c r="T187" s="29"/>
      <c r="U187" s="149"/>
      <c r="V187" s="40"/>
      <c r="W187" s="29"/>
      <c r="X187" s="29"/>
      <c r="Y187" s="29"/>
      <c r="Z187" s="163"/>
      <c r="AA187" s="148"/>
      <c r="AB187" s="29"/>
      <c r="AC187" s="29"/>
      <c r="AD187" s="78"/>
    </row>
    <row r="188" spans="2:30" hidden="1" x14ac:dyDescent="0.3">
      <c r="B188" s="35" t="str">
        <f t="shared" si="6"/>
        <v>X</v>
      </c>
      <c r="C188" s="129"/>
      <c r="D188" s="39"/>
      <c r="E188" s="39"/>
      <c r="F188" s="39"/>
      <c r="G188" s="40"/>
      <c r="H188" s="30" t="str">
        <f t="array" ref="H188">IF(C188="","",SUMIF(MAT!$B$5:$B$9,'17-01'!C188,MAT!$U$5:$U$9))</f>
        <v/>
      </c>
      <c r="I188" s="29"/>
      <c r="J188" s="29"/>
      <c r="K188" s="29"/>
      <c r="L188" s="29"/>
      <c r="M188" s="29"/>
      <c r="N188" s="29"/>
      <c r="O188" s="29"/>
      <c r="P188" s="29"/>
      <c r="Q188" s="163"/>
      <c r="R188" s="148"/>
      <c r="S188" s="29"/>
      <c r="T188" s="29"/>
      <c r="U188" s="149"/>
      <c r="V188" s="40"/>
      <c r="W188" s="29"/>
      <c r="X188" s="29"/>
      <c r="Y188" s="29"/>
      <c r="Z188" s="163"/>
      <c r="AA188" s="148"/>
      <c r="AB188" s="29"/>
      <c r="AC188" s="29"/>
      <c r="AD188" s="78"/>
    </row>
    <row r="189" spans="2:30" hidden="1" x14ac:dyDescent="0.3">
      <c r="B189" s="35" t="str">
        <f t="shared" si="6"/>
        <v>X</v>
      </c>
      <c r="C189" s="129"/>
      <c r="D189" s="39"/>
      <c r="E189" s="39"/>
      <c r="F189" s="39"/>
      <c r="G189" s="40"/>
      <c r="H189" s="30" t="str">
        <f t="array" ref="H189">IF(C189="","",SUMIF(MAT!$B$5:$B$9,'17-01'!C189,MAT!$U$5:$U$9))</f>
        <v/>
      </c>
      <c r="I189" s="29"/>
      <c r="J189" s="29"/>
      <c r="K189" s="29"/>
      <c r="L189" s="29"/>
      <c r="M189" s="29"/>
      <c r="N189" s="29"/>
      <c r="O189" s="29"/>
      <c r="P189" s="29"/>
      <c r="Q189" s="163"/>
      <c r="R189" s="148"/>
      <c r="S189" s="29"/>
      <c r="T189" s="29"/>
      <c r="U189" s="149"/>
      <c r="V189" s="40"/>
      <c r="W189" s="29"/>
      <c r="X189" s="29"/>
      <c r="Y189" s="29"/>
      <c r="Z189" s="163"/>
      <c r="AA189" s="148"/>
      <c r="AB189" s="29"/>
      <c r="AC189" s="29"/>
      <c r="AD189" s="78"/>
    </row>
    <row r="190" spans="2:30" hidden="1" x14ac:dyDescent="0.3">
      <c r="B190" s="35" t="str">
        <f t="shared" si="6"/>
        <v>X</v>
      </c>
      <c r="C190" s="129"/>
      <c r="D190" s="39"/>
      <c r="E190" s="39"/>
      <c r="F190" s="39"/>
      <c r="G190" s="40"/>
      <c r="H190" s="30" t="str">
        <f t="array" ref="H190">IF(C190="","",SUMIF(MAT!$B$5:$B$9,'17-01'!C190,MAT!$U$5:$U$9))</f>
        <v/>
      </c>
      <c r="I190" s="29"/>
      <c r="J190" s="29"/>
      <c r="K190" s="29"/>
      <c r="L190" s="29"/>
      <c r="M190" s="29"/>
      <c r="N190" s="29"/>
      <c r="O190" s="29"/>
      <c r="P190" s="29"/>
      <c r="Q190" s="163"/>
      <c r="R190" s="148"/>
      <c r="S190" s="29"/>
      <c r="T190" s="29"/>
      <c r="U190" s="149"/>
      <c r="V190" s="40"/>
      <c r="W190" s="29"/>
      <c r="X190" s="29"/>
      <c r="Y190" s="29"/>
      <c r="Z190" s="163"/>
      <c r="AA190" s="148"/>
      <c r="AB190" s="29"/>
      <c r="AC190" s="29"/>
      <c r="AD190" s="78"/>
    </row>
    <row r="191" spans="2:30" hidden="1" x14ac:dyDescent="0.3">
      <c r="B191" s="35" t="str">
        <f t="shared" si="6"/>
        <v>X</v>
      </c>
      <c r="C191" s="129"/>
      <c r="D191" s="39"/>
      <c r="E191" s="39"/>
      <c r="F191" s="39"/>
      <c r="G191" s="40"/>
      <c r="H191" s="30" t="str">
        <f t="array" ref="H191">IF(C191="","",SUMIF(MAT!$B$5:$B$9,'17-01'!C191,MAT!$U$5:$U$9))</f>
        <v/>
      </c>
      <c r="I191" s="29"/>
      <c r="J191" s="29"/>
      <c r="K191" s="29"/>
      <c r="L191" s="29"/>
      <c r="M191" s="29"/>
      <c r="N191" s="29"/>
      <c r="O191" s="29"/>
      <c r="P191" s="29"/>
      <c r="Q191" s="163"/>
      <c r="R191" s="148"/>
      <c r="S191" s="29"/>
      <c r="T191" s="29"/>
      <c r="U191" s="149"/>
      <c r="V191" s="40"/>
      <c r="W191" s="29"/>
      <c r="X191" s="29"/>
      <c r="Y191" s="29"/>
      <c r="Z191" s="163"/>
      <c r="AA191" s="148"/>
      <c r="AB191" s="29"/>
      <c r="AC191" s="29"/>
      <c r="AD191" s="78"/>
    </row>
    <row r="192" spans="2:30" hidden="1" x14ac:dyDescent="0.3">
      <c r="B192" s="35" t="str">
        <f t="shared" si="6"/>
        <v>X</v>
      </c>
      <c r="C192" s="129"/>
      <c r="D192" s="39"/>
      <c r="E192" s="39"/>
      <c r="F192" s="39"/>
      <c r="G192" s="40"/>
      <c r="H192" s="30" t="str">
        <f t="array" ref="H192">IF(C192="","",SUMIF(MAT!$B$5:$B$9,'17-01'!C192,MAT!$U$5:$U$9))</f>
        <v/>
      </c>
      <c r="I192" s="29"/>
      <c r="J192" s="29"/>
      <c r="K192" s="29"/>
      <c r="L192" s="29"/>
      <c r="M192" s="29"/>
      <c r="N192" s="29"/>
      <c r="O192" s="29"/>
      <c r="P192" s="29"/>
      <c r="Q192" s="163"/>
      <c r="R192" s="148"/>
      <c r="S192" s="29"/>
      <c r="T192" s="29"/>
      <c r="U192" s="149"/>
      <c r="V192" s="40"/>
      <c r="W192" s="29"/>
      <c r="X192" s="29"/>
      <c r="Y192" s="29"/>
      <c r="Z192" s="163"/>
      <c r="AA192" s="148"/>
      <c r="AB192" s="29"/>
      <c r="AC192" s="29"/>
      <c r="AD192" s="78"/>
    </row>
    <row r="193" spans="2:30" hidden="1" x14ac:dyDescent="0.3">
      <c r="B193" s="35" t="str">
        <f t="shared" si="6"/>
        <v>X</v>
      </c>
      <c r="C193" s="129"/>
      <c r="D193" s="39"/>
      <c r="E193" s="39"/>
      <c r="F193" s="39"/>
      <c r="G193" s="40"/>
      <c r="H193" s="30" t="str">
        <f t="array" ref="H193">IF(C193="","",SUMIF(MAT!$B$5:$B$9,'17-01'!C193,MAT!$U$5:$U$9))</f>
        <v/>
      </c>
      <c r="I193" s="29"/>
      <c r="J193" s="29"/>
      <c r="K193" s="29"/>
      <c r="L193" s="29"/>
      <c r="M193" s="29"/>
      <c r="N193" s="29"/>
      <c r="O193" s="29"/>
      <c r="P193" s="29"/>
      <c r="Q193" s="163"/>
      <c r="R193" s="148"/>
      <c r="S193" s="29"/>
      <c r="T193" s="29"/>
      <c r="U193" s="149"/>
      <c r="V193" s="40"/>
      <c r="W193" s="29"/>
      <c r="X193" s="29"/>
      <c r="Y193" s="29"/>
      <c r="Z193" s="163"/>
      <c r="AA193" s="148"/>
      <c r="AB193" s="29"/>
      <c r="AC193" s="29"/>
      <c r="AD193" s="78"/>
    </row>
    <row r="194" spans="2:30" hidden="1" x14ac:dyDescent="0.3">
      <c r="B194" s="35" t="str">
        <f t="shared" si="6"/>
        <v>X</v>
      </c>
      <c r="C194" s="129"/>
      <c r="D194" s="39"/>
      <c r="E194" s="39"/>
      <c r="F194" s="39"/>
      <c r="G194" s="40"/>
      <c r="H194" s="30" t="str">
        <f t="array" ref="H194">IF(C194="","",SUMIF(MAT!$B$5:$B$9,'17-01'!C194,MAT!$U$5:$U$9))</f>
        <v/>
      </c>
      <c r="I194" s="29"/>
      <c r="J194" s="29"/>
      <c r="K194" s="29"/>
      <c r="L194" s="29"/>
      <c r="M194" s="29"/>
      <c r="N194" s="29"/>
      <c r="O194" s="29"/>
      <c r="P194" s="29"/>
      <c r="Q194" s="163"/>
      <c r="R194" s="148"/>
      <c r="S194" s="29"/>
      <c r="T194" s="29"/>
      <c r="U194" s="149"/>
      <c r="V194" s="40"/>
      <c r="W194" s="29"/>
      <c r="X194" s="29"/>
      <c r="Y194" s="29"/>
      <c r="Z194" s="163"/>
      <c r="AA194" s="148"/>
      <c r="AB194" s="29"/>
      <c r="AC194" s="29"/>
      <c r="AD194" s="78"/>
    </row>
    <row r="195" spans="2:30" hidden="1" x14ac:dyDescent="0.3">
      <c r="B195" s="35" t="str">
        <f t="shared" si="6"/>
        <v>X</v>
      </c>
      <c r="C195" s="129"/>
      <c r="D195" s="39"/>
      <c r="E195" s="39"/>
      <c r="F195" s="39"/>
      <c r="G195" s="40"/>
      <c r="H195" s="30" t="str">
        <f t="array" ref="H195">IF(C195="","",SUMIF(MAT!$B$5:$B$9,'17-01'!C195,MAT!$U$5:$U$9))</f>
        <v/>
      </c>
      <c r="I195" s="29"/>
      <c r="J195" s="29"/>
      <c r="K195" s="29"/>
      <c r="L195" s="29"/>
      <c r="M195" s="29"/>
      <c r="N195" s="29"/>
      <c r="O195" s="29"/>
      <c r="P195" s="29"/>
      <c r="Q195" s="163"/>
      <c r="R195" s="148"/>
      <c r="S195" s="29"/>
      <c r="T195" s="29"/>
      <c r="U195" s="149"/>
      <c r="V195" s="40"/>
      <c r="W195" s="29"/>
      <c r="X195" s="29"/>
      <c r="Y195" s="29"/>
      <c r="Z195" s="163"/>
      <c r="AA195" s="148"/>
      <c r="AB195" s="29"/>
      <c r="AC195" s="29"/>
      <c r="AD195" s="78"/>
    </row>
    <row r="196" spans="2:30" hidden="1" x14ac:dyDescent="0.3">
      <c r="B196" s="35" t="str">
        <f t="shared" si="6"/>
        <v>X</v>
      </c>
      <c r="C196" s="129"/>
      <c r="D196" s="39"/>
      <c r="E196" s="39"/>
      <c r="F196" s="39"/>
      <c r="G196" s="40"/>
      <c r="H196" s="30" t="str">
        <f t="array" ref="H196">IF(C196="","",SUMIF(MAT!$B$5:$B$9,'17-01'!C196,MAT!$U$5:$U$9))</f>
        <v/>
      </c>
      <c r="I196" s="29"/>
      <c r="J196" s="29"/>
      <c r="K196" s="29"/>
      <c r="L196" s="29"/>
      <c r="M196" s="29"/>
      <c r="N196" s="29"/>
      <c r="O196" s="29"/>
      <c r="P196" s="29"/>
      <c r="Q196" s="163"/>
      <c r="R196" s="148"/>
      <c r="S196" s="29"/>
      <c r="T196" s="29"/>
      <c r="U196" s="149"/>
      <c r="V196" s="40"/>
      <c r="W196" s="29"/>
      <c r="X196" s="29"/>
      <c r="Y196" s="29"/>
      <c r="Z196" s="163"/>
      <c r="AA196" s="148"/>
      <c r="AB196" s="29"/>
      <c r="AC196" s="29"/>
      <c r="AD196" s="78"/>
    </row>
    <row r="197" spans="2:30" hidden="1" x14ac:dyDescent="0.3">
      <c r="B197" s="35" t="str">
        <f t="shared" si="6"/>
        <v>X</v>
      </c>
      <c r="C197" s="129"/>
      <c r="D197" s="39"/>
      <c r="E197" s="39"/>
      <c r="F197" s="39"/>
      <c r="G197" s="40"/>
      <c r="H197" s="30" t="str">
        <f t="array" ref="H197">IF(C197="","",SUMIF(MAT!$B$5:$B$9,'17-01'!C197,MAT!$U$5:$U$9))</f>
        <v/>
      </c>
      <c r="I197" s="29"/>
      <c r="J197" s="29"/>
      <c r="K197" s="29"/>
      <c r="L197" s="29"/>
      <c r="M197" s="29"/>
      <c r="N197" s="29"/>
      <c r="O197" s="29"/>
      <c r="P197" s="29"/>
      <c r="Q197" s="163"/>
      <c r="R197" s="148"/>
      <c r="S197" s="29"/>
      <c r="T197" s="29"/>
      <c r="U197" s="149"/>
      <c r="V197" s="40"/>
      <c r="W197" s="29"/>
      <c r="X197" s="29"/>
      <c r="Y197" s="29"/>
      <c r="Z197" s="163"/>
      <c r="AA197" s="148"/>
      <c r="AB197" s="29"/>
      <c r="AC197" s="29"/>
      <c r="AD197" s="78"/>
    </row>
    <row r="198" spans="2:30" hidden="1" x14ac:dyDescent="0.3">
      <c r="B198" s="35" t="str">
        <f t="shared" si="6"/>
        <v>X</v>
      </c>
      <c r="C198" s="129"/>
      <c r="D198" s="39"/>
      <c r="E198" s="39"/>
      <c r="F198" s="39"/>
      <c r="G198" s="40"/>
      <c r="H198" s="30" t="str">
        <f t="array" ref="H198">IF(C198="","",SUMIF(MAT!$B$5:$B$9,'17-01'!C198,MAT!$U$5:$U$9))</f>
        <v/>
      </c>
      <c r="I198" s="29"/>
      <c r="J198" s="29"/>
      <c r="K198" s="29"/>
      <c r="L198" s="29"/>
      <c r="M198" s="29"/>
      <c r="N198" s="29"/>
      <c r="O198" s="29"/>
      <c r="P198" s="29"/>
      <c r="Q198" s="163"/>
      <c r="R198" s="148"/>
      <c r="S198" s="29"/>
      <c r="T198" s="29"/>
      <c r="U198" s="149"/>
      <c r="V198" s="40"/>
      <c r="W198" s="29"/>
      <c r="X198" s="29"/>
      <c r="Y198" s="29"/>
      <c r="Z198" s="163"/>
      <c r="AA198" s="148"/>
      <c r="AB198" s="29"/>
      <c r="AC198" s="29"/>
      <c r="AD198" s="78"/>
    </row>
    <row r="199" spans="2:30" hidden="1" x14ac:dyDescent="0.3">
      <c r="B199" s="35" t="str">
        <f t="shared" si="6"/>
        <v>X</v>
      </c>
      <c r="C199" s="129"/>
      <c r="D199" s="39"/>
      <c r="E199" s="39"/>
      <c r="F199" s="39"/>
      <c r="G199" s="40"/>
      <c r="H199" s="30" t="str">
        <f t="array" ref="H199">IF(C199="","",SUMIF(MAT!$B$5:$B$9,'17-01'!C199,MAT!$U$5:$U$9))</f>
        <v/>
      </c>
      <c r="I199" s="29"/>
      <c r="J199" s="29"/>
      <c r="K199" s="29"/>
      <c r="L199" s="29"/>
      <c r="M199" s="29"/>
      <c r="N199" s="29"/>
      <c r="O199" s="29"/>
      <c r="P199" s="29"/>
      <c r="Q199" s="163"/>
      <c r="R199" s="148"/>
      <c r="S199" s="29"/>
      <c r="T199" s="29"/>
      <c r="U199" s="149"/>
      <c r="V199" s="40"/>
      <c r="W199" s="29"/>
      <c r="X199" s="29"/>
      <c r="Y199" s="29"/>
      <c r="Z199" s="163"/>
      <c r="AA199" s="148"/>
      <c r="AB199" s="29"/>
      <c r="AC199" s="29"/>
      <c r="AD199" s="78"/>
    </row>
    <row r="200" spans="2:30" hidden="1" x14ac:dyDescent="0.3">
      <c r="B200" s="35" t="str">
        <f t="shared" si="6"/>
        <v>X</v>
      </c>
      <c r="C200" s="129"/>
      <c r="D200" s="39"/>
      <c r="E200" s="39"/>
      <c r="F200" s="39"/>
      <c r="G200" s="40"/>
      <c r="H200" s="30" t="str">
        <f t="array" ref="H200">IF(C200="","",SUMIF(MAT!$B$5:$B$9,'17-01'!C200,MAT!$U$5:$U$9))</f>
        <v/>
      </c>
      <c r="I200" s="29"/>
      <c r="J200" s="29"/>
      <c r="K200" s="29"/>
      <c r="L200" s="29"/>
      <c r="M200" s="29"/>
      <c r="N200" s="29"/>
      <c r="O200" s="29"/>
      <c r="P200" s="29"/>
      <c r="Q200" s="163"/>
      <c r="R200" s="148"/>
      <c r="S200" s="29"/>
      <c r="T200" s="29"/>
      <c r="U200" s="149"/>
      <c r="V200" s="40"/>
      <c r="W200" s="29"/>
      <c r="X200" s="29"/>
      <c r="Y200" s="29"/>
      <c r="Z200" s="163"/>
      <c r="AA200" s="148"/>
      <c r="AB200" s="29"/>
      <c r="AC200" s="29"/>
      <c r="AD200" s="78"/>
    </row>
    <row r="201" spans="2:30" hidden="1" x14ac:dyDescent="0.3">
      <c r="B201" s="35" t="str">
        <f t="shared" si="6"/>
        <v>X</v>
      </c>
      <c r="C201" s="129"/>
      <c r="D201" s="39"/>
      <c r="E201" s="39"/>
      <c r="F201" s="39"/>
      <c r="G201" s="40"/>
      <c r="H201" s="30" t="str">
        <f t="array" ref="H201">IF(C201="","",SUMIF(MAT!$B$5:$B$9,'17-01'!C201,MAT!$U$5:$U$9))</f>
        <v/>
      </c>
      <c r="I201" s="29"/>
      <c r="J201" s="29"/>
      <c r="K201" s="29"/>
      <c r="L201" s="29"/>
      <c r="M201" s="29"/>
      <c r="N201" s="29"/>
      <c r="O201" s="29"/>
      <c r="P201" s="29"/>
      <c r="Q201" s="163"/>
      <c r="R201" s="148"/>
      <c r="S201" s="29"/>
      <c r="T201" s="29"/>
      <c r="U201" s="149"/>
      <c r="V201" s="40"/>
      <c r="W201" s="29"/>
      <c r="X201" s="29"/>
      <c r="Y201" s="29"/>
      <c r="Z201" s="163"/>
      <c r="AA201" s="148"/>
      <c r="AB201" s="29"/>
      <c r="AC201" s="29"/>
      <c r="AD201" s="78"/>
    </row>
    <row r="202" spans="2:30" hidden="1" x14ac:dyDescent="0.3">
      <c r="B202" s="35" t="str">
        <f t="shared" si="6"/>
        <v>X</v>
      </c>
      <c r="C202" s="129"/>
      <c r="D202" s="39"/>
      <c r="E202" s="39"/>
      <c r="F202" s="39"/>
      <c r="G202" s="40"/>
      <c r="H202" s="30" t="str">
        <f t="array" ref="H202">IF(C202="","",SUMIF(MAT!$B$5:$B$9,'17-01'!C202,MAT!$U$5:$U$9))</f>
        <v/>
      </c>
      <c r="I202" s="29"/>
      <c r="J202" s="29"/>
      <c r="K202" s="29"/>
      <c r="L202" s="29"/>
      <c r="M202" s="29"/>
      <c r="N202" s="29"/>
      <c r="O202" s="29"/>
      <c r="P202" s="29"/>
      <c r="Q202" s="163"/>
      <c r="R202" s="148"/>
      <c r="S202" s="29"/>
      <c r="T202" s="29"/>
      <c r="U202" s="149"/>
      <c r="V202" s="40"/>
      <c r="W202" s="29"/>
      <c r="X202" s="29"/>
      <c r="Y202" s="29"/>
      <c r="Z202" s="163"/>
      <c r="AA202" s="148"/>
      <c r="AB202" s="29"/>
      <c r="AC202" s="29"/>
      <c r="AD202" s="78"/>
    </row>
    <row r="203" spans="2:30" hidden="1" x14ac:dyDescent="0.3">
      <c r="B203" s="35" t="str">
        <f t="shared" si="6"/>
        <v>X</v>
      </c>
      <c r="C203" s="129"/>
      <c r="D203" s="39"/>
      <c r="E203" s="39"/>
      <c r="F203" s="39"/>
      <c r="G203" s="40"/>
      <c r="H203" s="30" t="str">
        <f t="array" ref="H203">IF(C203="","",SUMIF(MAT!$B$5:$B$9,'17-01'!C203,MAT!$U$5:$U$9))</f>
        <v/>
      </c>
      <c r="I203" s="29"/>
      <c r="J203" s="29"/>
      <c r="K203" s="29"/>
      <c r="L203" s="29"/>
      <c r="M203" s="29"/>
      <c r="N203" s="29"/>
      <c r="O203" s="29"/>
      <c r="P203" s="29"/>
      <c r="Q203" s="163"/>
      <c r="R203" s="148"/>
      <c r="S203" s="29"/>
      <c r="T203" s="29"/>
      <c r="U203" s="149"/>
      <c r="V203" s="40"/>
      <c r="W203" s="29"/>
      <c r="X203" s="29"/>
      <c r="Y203" s="29"/>
      <c r="Z203" s="163"/>
      <c r="AA203" s="148"/>
      <c r="AB203" s="29"/>
      <c r="AC203" s="29"/>
      <c r="AD203" s="78"/>
    </row>
    <row r="204" spans="2:30" hidden="1" x14ac:dyDescent="0.3">
      <c r="B204" s="35" t="str">
        <f t="shared" si="6"/>
        <v>X</v>
      </c>
      <c r="C204" s="129"/>
      <c r="D204" s="39"/>
      <c r="E204" s="39"/>
      <c r="F204" s="39"/>
      <c r="G204" s="40"/>
      <c r="H204" s="30" t="str">
        <f t="array" ref="H204">IF(C204="","",SUMIF(MAT!$B$5:$B$9,'17-01'!C204,MAT!$U$5:$U$9))</f>
        <v/>
      </c>
      <c r="I204" s="29"/>
      <c r="J204" s="29"/>
      <c r="K204" s="29"/>
      <c r="L204" s="29"/>
      <c r="M204" s="29"/>
      <c r="N204" s="29"/>
      <c r="O204" s="29"/>
      <c r="P204" s="29"/>
      <c r="Q204" s="163"/>
      <c r="R204" s="148"/>
      <c r="S204" s="29"/>
      <c r="T204" s="29"/>
      <c r="U204" s="149"/>
      <c r="V204" s="40"/>
      <c r="W204" s="29"/>
      <c r="X204" s="29"/>
      <c r="Y204" s="29"/>
      <c r="Z204" s="163"/>
      <c r="AA204" s="148"/>
      <c r="AB204" s="29"/>
      <c r="AC204" s="29"/>
      <c r="AD204" s="78"/>
    </row>
    <row r="205" spans="2:30" hidden="1" x14ac:dyDescent="0.3">
      <c r="B205" s="35" t="str">
        <f t="shared" si="6"/>
        <v>X</v>
      </c>
      <c r="C205" s="129"/>
      <c r="D205" s="39"/>
      <c r="E205" s="39"/>
      <c r="F205" s="39"/>
      <c r="G205" s="40"/>
      <c r="H205" s="30" t="str">
        <f t="array" ref="H205">IF(C205="","",SUMIF(MAT!$B$5:$B$9,'17-01'!C205,MAT!$U$5:$U$9))</f>
        <v/>
      </c>
      <c r="I205" s="29"/>
      <c r="J205" s="29"/>
      <c r="K205" s="29"/>
      <c r="L205" s="29"/>
      <c r="M205" s="29"/>
      <c r="N205" s="29"/>
      <c r="O205" s="29"/>
      <c r="P205" s="29"/>
      <c r="Q205" s="163"/>
      <c r="R205" s="148"/>
      <c r="S205" s="29"/>
      <c r="T205" s="29"/>
      <c r="U205" s="149"/>
      <c r="V205" s="40"/>
      <c r="W205" s="29"/>
      <c r="X205" s="29"/>
      <c r="Y205" s="29"/>
      <c r="Z205" s="163"/>
      <c r="AA205" s="148"/>
      <c r="AB205" s="29"/>
      <c r="AC205" s="29"/>
      <c r="AD205" s="78"/>
    </row>
    <row r="206" spans="2:30" hidden="1" x14ac:dyDescent="0.3">
      <c r="B206" s="35" t="str">
        <f t="shared" si="6"/>
        <v>X</v>
      </c>
      <c r="C206" s="129"/>
      <c r="D206" s="39"/>
      <c r="E206" s="39"/>
      <c r="F206" s="39"/>
      <c r="G206" s="40"/>
      <c r="H206" s="30" t="str">
        <f t="array" ref="H206">IF(C206="","",SUMIF(MAT!$B$5:$B$9,'17-01'!C206,MAT!$U$5:$U$9))</f>
        <v/>
      </c>
      <c r="I206" s="29"/>
      <c r="J206" s="29"/>
      <c r="K206" s="29"/>
      <c r="L206" s="29"/>
      <c r="M206" s="29"/>
      <c r="N206" s="29"/>
      <c r="O206" s="29"/>
      <c r="P206" s="29"/>
      <c r="Q206" s="163"/>
      <c r="R206" s="148"/>
      <c r="S206" s="29"/>
      <c r="T206" s="29"/>
      <c r="U206" s="149"/>
      <c r="V206" s="40"/>
      <c r="W206" s="29"/>
      <c r="X206" s="29"/>
      <c r="Y206" s="29"/>
      <c r="Z206" s="163"/>
      <c r="AA206" s="148"/>
      <c r="AB206" s="29"/>
      <c r="AC206" s="29"/>
      <c r="AD206" s="78"/>
    </row>
    <row r="207" spans="2:30" hidden="1" x14ac:dyDescent="0.3">
      <c r="B207" s="35" t="str">
        <f t="shared" si="6"/>
        <v>X</v>
      </c>
      <c r="C207" s="129"/>
      <c r="D207" s="39"/>
      <c r="E207" s="39"/>
      <c r="F207" s="39"/>
      <c r="G207" s="40"/>
      <c r="H207" s="30" t="str">
        <f t="array" ref="H207">IF(C207="","",SUMIF(MAT!$B$5:$B$9,'17-01'!C207,MAT!$U$5:$U$9))</f>
        <v/>
      </c>
      <c r="I207" s="29"/>
      <c r="J207" s="29"/>
      <c r="K207" s="29"/>
      <c r="L207" s="29"/>
      <c r="M207" s="29"/>
      <c r="N207" s="29"/>
      <c r="O207" s="29"/>
      <c r="P207" s="29"/>
      <c r="Q207" s="163"/>
      <c r="R207" s="148"/>
      <c r="S207" s="29"/>
      <c r="T207" s="29"/>
      <c r="U207" s="149"/>
      <c r="V207" s="40"/>
      <c r="W207" s="29"/>
      <c r="X207" s="29"/>
      <c r="Y207" s="29"/>
      <c r="Z207" s="163"/>
      <c r="AA207" s="148"/>
      <c r="AB207" s="29"/>
      <c r="AC207" s="29"/>
      <c r="AD207" s="78"/>
    </row>
    <row r="208" spans="2:30" hidden="1" x14ac:dyDescent="0.3">
      <c r="B208" s="35" t="str">
        <f t="shared" si="6"/>
        <v>X</v>
      </c>
      <c r="C208" s="129"/>
      <c r="D208" s="39"/>
      <c r="E208" s="39"/>
      <c r="F208" s="39"/>
      <c r="G208" s="40"/>
      <c r="H208" s="30" t="str">
        <f t="array" ref="H208">IF(C208="","",SUMIF(MAT!$B$5:$B$9,'17-01'!C208,MAT!$U$5:$U$9))</f>
        <v/>
      </c>
      <c r="I208" s="29"/>
      <c r="J208" s="29"/>
      <c r="K208" s="29"/>
      <c r="L208" s="29"/>
      <c r="M208" s="29"/>
      <c r="N208" s="29"/>
      <c r="O208" s="29"/>
      <c r="P208" s="29"/>
      <c r="Q208" s="163"/>
      <c r="R208" s="148"/>
      <c r="S208" s="29"/>
      <c r="T208" s="29"/>
      <c r="U208" s="149"/>
      <c r="V208" s="40"/>
      <c r="W208" s="29"/>
      <c r="X208" s="29"/>
      <c r="Y208" s="29"/>
      <c r="Z208" s="163"/>
      <c r="AA208" s="148"/>
      <c r="AB208" s="29"/>
      <c r="AC208" s="29"/>
      <c r="AD208" s="78"/>
    </row>
    <row r="209" spans="2:30" hidden="1" x14ac:dyDescent="0.3">
      <c r="B209" s="35" t="str">
        <f t="shared" si="6"/>
        <v>X</v>
      </c>
      <c r="C209" s="129"/>
      <c r="D209" s="39"/>
      <c r="E209" s="39"/>
      <c r="F209" s="39"/>
      <c r="G209" s="40"/>
      <c r="H209" s="30" t="str">
        <f t="array" ref="H209">IF(C209="","",SUMIF(MAT!$B$5:$B$9,'17-01'!C209,MAT!$U$5:$U$9))</f>
        <v/>
      </c>
      <c r="I209" s="29"/>
      <c r="J209" s="29"/>
      <c r="K209" s="29"/>
      <c r="L209" s="29"/>
      <c r="M209" s="29"/>
      <c r="N209" s="29"/>
      <c r="O209" s="29"/>
      <c r="P209" s="29"/>
      <c r="Q209" s="163"/>
      <c r="R209" s="148"/>
      <c r="S209" s="29"/>
      <c r="T209" s="29"/>
      <c r="U209" s="149"/>
      <c r="V209" s="40"/>
      <c r="W209" s="29"/>
      <c r="X209" s="29"/>
      <c r="Y209" s="29"/>
      <c r="Z209" s="163"/>
      <c r="AA209" s="148"/>
      <c r="AB209" s="29"/>
      <c r="AC209" s="29"/>
      <c r="AD209" s="78"/>
    </row>
    <row r="210" spans="2:30" hidden="1" x14ac:dyDescent="0.3">
      <c r="B210" s="35" t="str">
        <f t="shared" si="6"/>
        <v>X</v>
      </c>
      <c r="C210" s="129"/>
      <c r="D210" s="39"/>
      <c r="E210" s="39"/>
      <c r="F210" s="39"/>
      <c r="G210" s="40"/>
      <c r="H210" s="30" t="str">
        <f t="array" ref="H210">IF(C210="","",SUMIF(MAT!$B$5:$B$9,'17-01'!C210,MAT!$U$5:$U$9))</f>
        <v/>
      </c>
      <c r="I210" s="29"/>
      <c r="J210" s="29"/>
      <c r="K210" s="29"/>
      <c r="L210" s="29"/>
      <c r="M210" s="29"/>
      <c r="N210" s="29"/>
      <c r="O210" s="29"/>
      <c r="P210" s="29"/>
      <c r="Q210" s="163"/>
      <c r="R210" s="148"/>
      <c r="S210" s="29"/>
      <c r="T210" s="29"/>
      <c r="U210" s="149"/>
      <c r="V210" s="40"/>
      <c r="W210" s="29"/>
      <c r="X210" s="29"/>
      <c r="Y210" s="29"/>
      <c r="Z210" s="163"/>
      <c r="AA210" s="148"/>
      <c r="AB210" s="29"/>
      <c r="AC210" s="29"/>
      <c r="AD210" s="78"/>
    </row>
    <row r="211" spans="2:30" hidden="1" x14ac:dyDescent="0.3">
      <c r="B211" s="35" t="str">
        <f t="shared" si="6"/>
        <v>X</v>
      </c>
      <c r="C211" s="129"/>
      <c r="D211" s="39"/>
      <c r="E211" s="39"/>
      <c r="F211" s="39"/>
      <c r="G211" s="40"/>
      <c r="H211" s="30" t="str">
        <f t="array" ref="H211">IF(C211="","",SUMIF(MAT!$B$5:$B$9,'17-01'!C211,MAT!$U$5:$U$9))</f>
        <v/>
      </c>
      <c r="I211" s="29"/>
      <c r="J211" s="29"/>
      <c r="K211" s="29"/>
      <c r="L211" s="29"/>
      <c r="M211" s="29"/>
      <c r="N211" s="29"/>
      <c r="O211" s="29"/>
      <c r="P211" s="29"/>
      <c r="Q211" s="163"/>
      <c r="R211" s="148"/>
      <c r="S211" s="29"/>
      <c r="T211" s="29"/>
      <c r="U211" s="149"/>
      <c r="V211" s="40"/>
      <c r="W211" s="29"/>
      <c r="X211" s="29"/>
      <c r="Y211" s="29"/>
      <c r="Z211" s="163"/>
      <c r="AA211" s="148"/>
      <c r="AB211" s="29"/>
      <c r="AC211" s="29"/>
      <c r="AD211" s="78"/>
    </row>
    <row r="212" spans="2:30" hidden="1" x14ac:dyDescent="0.3">
      <c r="B212" s="35" t="str">
        <f t="shared" si="6"/>
        <v>X</v>
      </c>
      <c r="C212" s="129"/>
      <c r="D212" s="39"/>
      <c r="E212" s="39"/>
      <c r="F212" s="39"/>
      <c r="G212" s="40"/>
      <c r="H212" s="30" t="str">
        <f t="array" ref="H212">IF(C212="","",SUMIF(MAT!$B$5:$B$9,'17-01'!C212,MAT!$U$5:$U$9))</f>
        <v/>
      </c>
      <c r="I212" s="29"/>
      <c r="J212" s="29"/>
      <c r="K212" s="29"/>
      <c r="L212" s="29"/>
      <c r="M212" s="29"/>
      <c r="N212" s="29"/>
      <c r="O212" s="29"/>
      <c r="P212" s="29"/>
      <c r="Q212" s="163"/>
      <c r="R212" s="148"/>
      <c r="S212" s="29"/>
      <c r="T212" s="29"/>
      <c r="U212" s="149"/>
      <c r="V212" s="40"/>
      <c r="W212" s="29"/>
      <c r="X212" s="29"/>
      <c r="Y212" s="29"/>
      <c r="Z212" s="163"/>
      <c r="AA212" s="148"/>
      <c r="AB212" s="29"/>
      <c r="AC212" s="29"/>
      <c r="AD212" s="78"/>
    </row>
    <row r="213" spans="2:30" hidden="1" x14ac:dyDescent="0.3">
      <c r="B213" s="35" t="str">
        <f t="shared" si="6"/>
        <v>X</v>
      </c>
      <c r="C213" s="129"/>
      <c r="D213" s="39"/>
      <c r="E213" s="39"/>
      <c r="F213" s="39"/>
      <c r="G213" s="40"/>
      <c r="H213" s="30" t="str">
        <f t="array" ref="H213">IF(C213="","",SUMIF(MAT!$B$5:$B$9,'17-01'!C213,MAT!$U$5:$U$9))</f>
        <v/>
      </c>
      <c r="I213" s="29"/>
      <c r="J213" s="29"/>
      <c r="K213" s="29"/>
      <c r="L213" s="29"/>
      <c r="M213" s="29"/>
      <c r="N213" s="29"/>
      <c r="O213" s="29"/>
      <c r="P213" s="29"/>
      <c r="Q213" s="163"/>
      <c r="R213" s="148"/>
      <c r="S213" s="29"/>
      <c r="T213" s="29"/>
      <c r="U213" s="149"/>
      <c r="V213" s="40"/>
      <c r="W213" s="29"/>
      <c r="X213" s="29"/>
      <c r="Y213" s="29"/>
      <c r="Z213" s="163"/>
      <c r="AA213" s="148"/>
      <c r="AB213" s="29"/>
      <c r="AC213" s="29"/>
      <c r="AD213" s="78"/>
    </row>
    <row r="214" spans="2:30" hidden="1" x14ac:dyDescent="0.3">
      <c r="B214" s="35" t="str">
        <f t="shared" si="6"/>
        <v>X</v>
      </c>
      <c r="C214" s="129"/>
      <c r="D214" s="39"/>
      <c r="E214" s="39"/>
      <c r="F214" s="39"/>
      <c r="G214" s="40"/>
      <c r="H214" s="30" t="str">
        <f t="array" ref="H214">IF(C214="","",SUMIF(MAT!$B$5:$B$9,'17-01'!C214,MAT!$U$5:$U$9))</f>
        <v/>
      </c>
      <c r="I214" s="29"/>
      <c r="J214" s="29"/>
      <c r="K214" s="29"/>
      <c r="L214" s="29"/>
      <c r="M214" s="29"/>
      <c r="N214" s="29"/>
      <c r="O214" s="29"/>
      <c r="P214" s="29"/>
      <c r="Q214" s="163"/>
      <c r="R214" s="148"/>
      <c r="S214" s="29"/>
      <c r="T214" s="29"/>
      <c r="U214" s="149"/>
      <c r="V214" s="40"/>
      <c r="W214" s="29"/>
      <c r="X214" s="29"/>
      <c r="Y214" s="29"/>
      <c r="Z214" s="163"/>
      <c r="AA214" s="148"/>
      <c r="AB214" s="29"/>
      <c r="AC214" s="29"/>
      <c r="AD214" s="78"/>
    </row>
    <row r="215" spans="2:30" hidden="1" x14ac:dyDescent="0.3">
      <c r="B215" s="35" t="str">
        <f t="shared" si="6"/>
        <v>X</v>
      </c>
      <c r="C215" s="129"/>
      <c r="D215" s="39"/>
      <c r="E215" s="39"/>
      <c r="F215" s="39"/>
      <c r="G215" s="40"/>
      <c r="H215" s="30" t="str">
        <f t="array" ref="H215">IF(C215="","",SUMIF(MAT!$B$5:$B$9,'17-01'!C215,MAT!$U$5:$U$9))</f>
        <v/>
      </c>
      <c r="I215" s="29"/>
      <c r="J215" s="29"/>
      <c r="K215" s="29"/>
      <c r="L215" s="29"/>
      <c r="M215" s="29"/>
      <c r="N215" s="29"/>
      <c r="O215" s="29"/>
      <c r="P215" s="29"/>
      <c r="Q215" s="163"/>
      <c r="R215" s="148"/>
      <c r="S215" s="29"/>
      <c r="T215" s="29"/>
      <c r="U215" s="149"/>
      <c r="V215" s="40"/>
      <c r="W215" s="29"/>
      <c r="X215" s="29"/>
      <c r="Y215" s="29"/>
      <c r="Z215" s="163"/>
      <c r="AA215" s="148"/>
      <c r="AB215" s="29"/>
      <c r="AC215" s="29"/>
      <c r="AD215" s="78"/>
    </row>
    <row r="216" spans="2:30" hidden="1" x14ac:dyDescent="0.3">
      <c r="B216" s="35" t="str">
        <f t="shared" si="6"/>
        <v>X</v>
      </c>
      <c r="C216" s="129"/>
      <c r="D216" s="39"/>
      <c r="E216" s="39"/>
      <c r="F216" s="39"/>
      <c r="G216" s="40"/>
      <c r="H216" s="30" t="str">
        <f t="array" ref="H216">IF(C216="","",SUMIF(MAT!$B$5:$B$9,'17-01'!C216,MAT!$U$5:$U$9))</f>
        <v/>
      </c>
      <c r="I216" s="29"/>
      <c r="J216" s="29"/>
      <c r="K216" s="29"/>
      <c r="L216" s="29"/>
      <c r="M216" s="29"/>
      <c r="N216" s="29"/>
      <c r="O216" s="29"/>
      <c r="P216" s="29"/>
      <c r="Q216" s="163"/>
      <c r="R216" s="148"/>
      <c r="S216" s="29"/>
      <c r="T216" s="29"/>
      <c r="U216" s="149"/>
      <c r="V216" s="40"/>
      <c r="W216" s="29"/>
      <c r="X216" s="29"/>
      <c r="Y216" s="29"/>
      <c r="Z216" s="163"/>
      <c r="AA216" s="148"/>
      <c r="AB216" s="29"/>
      <c r="AC216" s="29"/>
      <c r="AD216" s="78"/>
    </row>
    <row r="217" spans="2:30" hidden="1" x14ac:dyDescent="0.3">
      <c r="B217" s="35" t="str">
        <f t="shared" si="6"/>
        <v>X</v>
      </c>
      <c r="C217" s="129"/>
      <c r="D217" s="39"/>
      <c r="E217" s="39"/>
      <c r="F217" s="39"/>
      <c r="G217" s="40"/>
      <c r="H217" s="30" t="str">
        <f t="array" ref="H217">IF(C217="","",SUMIF(MAT!$B$5:$B$9,'17-01'!C217,MAT!$U$5:$U$9))</f>
        <v/>
      </c>
      <c r="I217" s="29"/>
      <c r="J217" s="29"/>
      <c r="K217" s="29"/>
      <c r="L217" s="29"/>
      <c r="M217" s="29"/>
      <c r="N217" s="29"/>
      <c r="O217" s="29"/>
      <c r="P217" s="29"/>
      <c r="Q217" s="163"/>
      <c r="R217" s="148"/>
      <c r="S217" s="29"/>
      <c r="T217" s="29"/>
      <c r="U217" s="149"/>
      <c r="V217" s="40"/>
      <c r="W217" s="29"/>
      <c r="X217" s="29"/>
      <c r="Y217" s="29"/>
      <c r="Z217" s="163"/>
      <c r="AA217" s="148"/>
      <c r="AB217" s="29"/>
      <c r="AC217" s="29"/>
      <c r="AD217" s="78"/>
    </row>
    <row r="218" spans="2:30" hidden="1" x14ac:dyDescent="0.3">
      <c r="B218" s="35" t="str">
        <f t="shared" si="6"/>
        <v>X</v>
      </c>
      <c r="C218" s="129"/>
      <c r="D218" s="39"/>
      <c r="E218" s="39"/>
      <c r="F218" s="39"/>
      <c r="G218" s="40"/>
      <c r="H218" s="30" t="str">
        <f t="array" ref="H218">IF(C218="","",SUMIF(MAT!$B$5:$B$9,'17-01'!C218,MAT!$U$5:$U$9))</f>
        <v/>
      </c>
      <c r="I218" s="29"/>
      <c r="J218" s="29"/>
      <c r="K218" s="29"/>
      <c r="L218" s="29"/>
      <c r="M218" s="29"/>
      <c r="N218" s="29"/>
      <c r="O218" s="29"/>
      <c r="P218" s="29"/>
      <c r="Q218" s="163"/>
      <c r="R218" s="148"/>
      <c r="S218" s="29"/>
      <c r="T218" s="29"/>
      <c r="U218" s="149"/>
      <c r="V218" s="40"/>
      <c r="W218" s="29"/>
      <c r="X218" s="29"/>
      <c r="Y218" s="29"/>
      <c r="Z218" s="163"/>
      <c r="AA218" s="148"/>
      <c r="AB218" s="29"/>
      <c r="AC218" s="29"/>
      <c r="AD218" s="78"/>
    </row>
    <row r="219" spans="2:30" hidden="1" x14ac:dyDescent="0.3">
      <c r="B219" s="35" t="str">
        <f t="shared" si="6"/>
        <v>X</v>
      </c>
      <c r="C219" s="129"/>
      <c r="D219" s="39"/>
      <c r="E219" s="39"/>
      <c r="F219" s="39"/>
      <c r="G219" s="40"/>
      <c r="H219" s="30" t="str">
        <f t="array" ref="H219">IF(C219="","",SUMIF(MAT!$B$5:$B$9,'17-01'!C219,MAT!$U$5:$U$9))</f>
        <v/>
      </c>
      <c r="I219" s="29"/>
      <c r="J219" s="29"/>
      <c r="K219" s="29"/>
      <c r="L219" s="29"/>
      <c r="M219" s="29"/>
      <c r="N219" s="29"/>
      <c r="O219" s="29"/>
      <c r="P219" s="29"/>
      <c r="Q219" s="163"/>
      <c r="R219" s="148"/>
      <c r="S219" s="29"/>
      <c r="T219" s="29"/>
      <c r="U219" s="149"/>
      <c r="V219" s="40"/>
      <c r="W219" s="29"/>
      <c r="X219" s="29"/>
      <c r="Y219" s="29"/>
      <c r="Z219" s="163"/>
      <c r="AA219" s="148"/>
      <c r="AB219" s="29"/>
      <c r="AC219" s="29"/>
      <c r="AD219" s="78"/>
    </row>
    <row r="220" spans="2:30" hidden="1" x14ac:dyDescent="0.3">
      <c r="B220" s="35" t="str">
        <f t="shared" si="6"/>
        <v>X</v>
      </c>
      <c r="C220" s="129"/>
      <c r="D220" s="39"/>
      <c r="E220" s="39"/>
      <c r="F220" s="39"/>
      <c r="G220" s="40"/>
      <c r="H220" s="30" t="str">
        <f t="array" ref="H220">IF(C220="","",SUMIF(MAT!$B$5:$B$9,'17-01'!C220,MAT!$U$5:$U$9))</f>
        <v/>
      </c>
      <c r="I220" s="29"/>
      <c r="J220" s="29"/>
      <c r="K220" s="29"/>
      <c r="L220" s="29"/>
      <c r="M220" s="29"/>
      <c r="N220" s="29"/>
      <c r="O220" s="29"/>
      <c r="P220" s="29"/>
      <c r="Q220" s="163"/>
      <c r="R220" s="148"/>
      <c r="S220" s="29"/>
      <c r="T220" s="29"/>
      <c r="U220" s="149"/>
      <c r="V220" s="40"/>
      <c r="W220" s="29"/>
      <c r="X220" s="29"/>
      <c r="Y220" s="29"/>
      <c r="Z220" s="163"/>
      <c r="AA220" s="148"/>
      <c r="AB220" s="29"/>
      <c r="AC220" s="29"/>
      <c r="AD220" s="78"/>
    </row>
    <row r="221" spans="2:30" hidden="1" x14ac:dyDescent="0.3">
      <c r="B221" s="35" t="str">
        <f t="shared" si="6"/>
        <v>X</v>
      </c>
      <c r="C221" s="129"/>
      <c r="D221" s="39"/>
      <c r="E221" s="39"/>
      <c r="F221" s="39"/>
      <c r="G221" s="40"/>
      <c r="H221" s="30" t="str">
        <f t="array" ref="H221">IF(C221="","",SUMIF(MAT!$B$5:$B$9,'17-01'!C221,MAT!$U$5:$U$9))</f>
        <v/>
      </c>
      <c r="I221" s="29"/>
      <c r="J221" s="29"/>
      <c r="K221" s="29"/>
      <c r="L221" s="29"/>
      <c r="M221" s="29"/>
      <c r="N221" s="29"/>
      <c r="O221" s="29"/>
      <c r="P221" s="29"/>
      <c r="Q221" s="163"/>
      <c r="R221" s="148"/>
      <c r="S221" s="29"/>
      <c r="T221" s="29"/>
      <c r="U221" s="149"/>
      <c r="V221" s="40"/>
      <c r="W221" s="29"/>
      <c r="X221" s="29"/>
      <c r="Y221" s="29"/>
      <c r="Z221" s="163"/>
      <c r="AA221" s="148"/>
      <c r="AB221" s="29"/>
      <c r="AC221" s="29"/>
      <c r="AD221" s="78"/>
    </row>
    <row r="222" spans="2:30" hidden="1" x14ac:dyDescent="0.3">
      <c r="B222" s="35" t="str">
        <f t="shared" si="6"/>
        <v>X</v>
      </c>
      <c r="C222" s="129"/>
      <c r="D222" s="39"/>
      <c r="E222" s="39"/>
      <c r="F222" s="39"/>
      <c r="G222" s="40"/>
      <c r="H222" s="30" t="str">
        <f t="array" ref="H222">IF(C222="","",SUMIF(MAT!$B$5:$B$9,'17-01'!C222,MAT!$U$5:$U$9))</f>
        <v/>
      </c>
      <c r="I222" s="29"/>
      <c r="J222" s="29"/>
      <c r="K222" s="29"/>
      <c r="L222" s="29"/>
      <c r="M222" s="29"/>
      <c r="N222" s="29"/>
      <c r="O222" s="29"/>
      <c r="P222" s="29"/>
      <c r="Q222" s="163"/>
      <c r="R222" s="148"/>
      <c r="S222" s="29"/>
      <c r="T222" s="29"/>
      <c r="U222" s="149"/>
      <c r="V222" s="40"/>
      <c r="W222" s="29"/>
      <c r="X222" s="29"/>
      <c r="Y222" s="29"/>
      <c r="Z222" s="163"/>
      <c r="AA222" s="148"/>
      <c r="AB222" s="29"/>
      <c r="AC222" s="29"/>
      <c r="AD222" s="78"/>
    </row>
    <row r="223" spans="2:30" hidden="1" x14ac:dyDescent="0.3">
      <c r="B223" s="35" t="str">
        <f t="shared" si="6"/>
        <v>X</v>
      </c>
      <c r="C223" s="129"/>
      <c r="D223" s="39"/>
      <c r="E223" s="39"/>
      <c r="F223" s="39"/>
      <c r="G223" s="40"/>
      <c r="H223" s="30" t="str">
        <f t="array" ref="H223">IF(C223="","",SUMIF(MAT!$B$5:$B$9,'17-01'!C223,MAT!$U$5:$U$9))</f>
        <v/>
      </c>
      <c r="I223" s="29"/>
      <c r="J223" s="29"/>
      <c r="K223" s="29"/>
      <c r="L223" s="29"/>
      <c r="M223" s="29"/>
      <c r="N223" s="29"/>
      <c r="O223" s="29"/>
      <c r="P223" s="29"/>
      <c r="Q223" s="163"/>
      <c r="R223" s="148"/>
      <c r="S223" s="29"/>
      <c r="T223" s="29"/>
      <c r="U223" s="149"/>
      <c r="V223" s="40"/>
      <c r="W223" s="29"/>
      <c r="X223" s="29"/>
      <c r="Y223" s="29"/>
      <c r="Z223" s="163"/>
      <c r="AA223" s="148"/>
      <c r="AB223" s="29"/>
      <c r="AC223" s="29"/>
      <c r="AD223" s="78"/>
    </row>
    <row r="224" spans="2:30" hidden="1" x14ac:dyDescent="0.3">
      <c r="B224" s="35" t="str">
        <f t="shared" si="6"/>
        <v>X</v>
      </c>
      <c r="C224" s="129"/>
      <c r="D224" s="39"/>
      <c r="E224" s="39"/>
      <c r="F224" s="39"/>
      <c r="G224" s="40"/>
      <c r="H224" s="30" t="str">
        <f t="array" ref="H224">IF(C224="","",SUMIF(MAT!$B$5:$B$9,'17-01'!C224,MAT!$U$5:$U$9))</f>
        <v/>
      </c>
      <c r="I224" s="29"/>
      <c r="J224" s="29"/>
      <c r="K224" s="29"/>
      <c r="L224" s="29"/>
      <c r="M224" s="29"/>
      <c r="N224" s="29"/>
      <c r="O224" s="29"/>
      <c r="P224" s="29"/>
      <c r="Q224" s="163"/>
      <c r="R224" s="148"/>
      <c r="S224" s="29"/>
      <c r="T224" s="29"/>
      <c r="U224" s="149"/>
      <c r="V224" s="40"/>
      <c r="W224" s="29"/>
      <c r="X224" s="29"/>
      <c r="Y224" s="29"/>
      <c r="Z224" s="163"/>
      <c r="AA224" s="148"/>
      <c r="AB224" s="29"/>
      <c r="AC224" s="29"/>
      <c r="AD224" s="78"/>
    </row>
    <row r="225" spans="2:30" hidden="1" x14ac:dyDescent="0.3">
      <c r="B225" s="35" t="str">
        <f t="shared" si="6"/>
        <v>X</v>
      </c>
      <c r="C225" s="129"/>
      <c r="D225" s="39"/>
      <c r="E225" s="39"/>
      <c r="F225" s="39"/>
      <c r="G225" s="40"/>
      <c r="H225" s="30" t="str">
        <f t="array" ref="H225">IF(C225="","",SUMIF(MAT!$B$5:$B$9,'17-01'!C225,MAT!$U$5:$U$9))</f>
        <v/>
      </c>
      <c r="I225" s="29"/>
      <c r="J225" s="29"/>
      <c r="K225" s="29"/>
      <c r="L225" s="29"/>
      <c r="M225" s="29"/>
      <c r="N225" s="29"/>
      <c r="O225" s="29"/>
      <c r="P225" s="29"/>
      <c r="Q225" s="163"/>
      <c r="R225" s="148"/>
      <c r="S225" s="29"/>
      <c r="T225" s="29"/>
      <c r="U225" s="149"/>
      <c r="V225" s="40"/>
      <c r="W225" s="29"/>
      <c r="X225" s="29"/>
      <c r="Y225" s="29"/>
      <c r="Z225" s="163"/>
      <c r="AA225" s="148"/>
      <c r="AB225" s="29"/>
      <c r="AC225" s="29"/>
      <c r="AD225" s="78"/>
    </row>
    <row r="226" spans="2:30" hidden="1" x14ac:dyDescent="0.3">
      <c r="B226" s="35" t="str">
        <f t="shared" si="6"/>
        <v>X</v>
      </c>
      <c r="C226" s="129"/>
      <c r="D226" s="39"/>
      <c r="E226" s="39"/>
      <c r="F226" s="39"/>
      <c r="G226" s="40"/>
      <c r="H226" s="30" t="str">
        <f t="array" ref="H226">IF(C226="","",SUMIF(MAT!$B$5:$B$9,'17-01'!C226,MAT!$U$5:$U$9))</f>
        <v/>
      </c>
      <c r="I226" s="29"/>
      <c r="J226" s="29"/>
      <c r="K226" s="29"/>
      <c r="L226" s="29"/>
      <c r="M226" s="29"/>
      <c r="N226" s="29"/>
      <c r="O226" s="29"/>
      <c r="P226" s="29"/>
      <c r="Q226" s="163"/>
      <c r="R226" s="148"/>
      <c r="S226" s="29"/>
      <c r="T226" s="29"/>
      <c r="U226" s="149"/>
      <c r="V226" s="40"/>
      <c r="W226" s="29"/>
      <c r="X226" s="29"/>
      <c r="Y226" s="29"/>
      <c r="Z226" s="163"/>
      <c r="AA226" s="148"/>
      <c r="AB226" s="29"/>
      <c r="AC226" s="29"/>
      <c r="AD226" s="78"/>
    </row>
    <row r="227" spans="2:30" hidden="1" x14ac:dyDescent="0.3">
      <c r="B227" s="35" t="str">
        <f t="shared" si="6"/>
        <v>X</v>
      </c>
      <c r="C227" s="129"/>
      <c r="D227" s="39"/>
      <c r="E227" s="39"/>
      <c r="F227" s="39"/>
      <c r="G227" s="40"/>
      <c r="H227" s="30" t="str">
        <f t="array" ref="H227">IF(C227="","",SUMIF(MAT!$B$5:$B$9,'17-01'!C227,MAT!$U$5:$U$9))</f>
        <v/>
      </c>
      <c r="I227" s="29"/>
      <c r="J227" s="29"/>
      <c r="K227" s="29"/>
      <c r="L227" s="29"/>
      <c r="M227" s="29"/>
      <c r="N227" s="29"/>
      <c r="O227" s="29"/>
      <c r="P227" s="29"/>
      <c r="Q227" s="163"/>
      <c r="R227" s="148"/>
      <c r="S227" s="29"/>
      <c r="T227" s="29"/>
      <c r="U227" s="149"/>
      <c r="V227" s="40"/>
      <c r="W227" s="29"/>
      <c r="X227" s="29"/>
      <c r="Y227" s="29"/>
      <c r="Z227" s="163"/>
      <c r="AA227" s="148"/>
      <c r="AB227" s="29"/>
      <c r="AC227" s="29"/>
      <c r="AD227" s="78"/>
    </row>
    <row r="228" spans="2:30" hidden="1" x14ac:dyDescent="0.3">
      <c r="B228" s="35" t="str">
        <f t="shared" ref="B228:B291" si="7">IF(C228="","X","")</f>
        <v>X</v>
      </c>
      <c r="C228" s="129"/>
      <c r="D228" s="39"/>
      <c r="E228" s="39"/>
      <c r="F228" s="39"/>
      <c r="G228" s="40"/>
      <c r="H228" s="30" t="str">
        <f t="array" ref="H228">IF(C228="","",SUMIF(MAT!$B$5:$B$9,'17-01'!C228,MAT!$U$5:$U$9))</f>
        <v/>
      </c>
      <c r="I228" s="29"/>
      <c r="J228" s="29"/>
      <c r="K228" s="29"/>
      <c r="L228" s="29"/>
      <c r="M228" s="29"/>
      <c r="N228" s="29"/>
      <c r="O228" s="29"/>
      <c r="P228" s="29"/>
      <c r="Q228" s="163"/>
      <c r="R228" s="148"/>
      <c r="S228" s="29"/>
      <c r="T228" s="29"/>
      <c r="U228" s="149"/>
      <c r="V228" s="40"/>
      <c r="W228" s="29"/>
      <c r="X228" s="29"/>
      <c r="Y228" s="29"/>
      <c r="Z228" s="163"/>
      <c r="AA228" s="148"/>
      <c r="AB228" s="29"/>
      <c r="AC228" s="29"/>
      <c r="AD228" s="78"/>
    </row>
    <row r="229" spans="2:30" hidden="1" x14ac:dyDescent="0.3">
      <c r="B229" s="35" t="str">
        <f t="shared" si="7"/>
        <v>X</v>
      </c>
      <c r="C229" s="129"/>
      <c r="D229" s="39"/>
      <c r="E229" s="39"/>
      <c r="F229" s="39"/>
      <c r="G229" s="40"/>
      <c r="H229" s="30" t="str">
        <f t="array" ref="H229">IF(C229="","",SUMIF(MAT!$B$5:$B$9,'17-01'!C229,MAT!$U$5:$U$9))</f>
        <v/>
      </c>
      <c r="I229" s="29"/>
      <c r="J229" s="29"/>
      <c r="K229" s="29"/>
      <c r="L229" s="29"/>
      <c r="M229" s="29"/>
      <c r="N229" s="29"/>
      <c r="O229" s="29"/>
      <c r="P229" s="29"/>
      <c r="Q229" s="163"/>
      <c r="R229" s="148"/>
      <c r="S229" s="29"/>
      <c r="T229" s="29"/>
      <c r="U229" s="149"/>
      <c r="V229" s="40"/>
      <c r="W229" s="29"/>
      <c r="X229" s="29"/>
      <c r="Y229" s="29"/>
      <c r="Z229" s="163"/>
      <c r="AA229" s="148"/>
      <c r="AB229" s="29"/>
      <c r="AC229" s="29"/>
      <c r="AD229" s="78"/>
    </row>
    <row r="230" spans="2:30" hidden="1" x14ac:dyDescent="0.3">
      <c r="B230" s="35" t="str">
        <f t="shared" si="7"/>
        <v>X</v>
      </c>
      <c r="C230" s="129"/>
      <c r="D230" s="39"/>
      <c r="E230" s="39"/>
      <c r="F230" s="39"/>
      <c r="G230" s="40"/>
      <c r="H230" s="30" t="str">
        <f t="array" ref="H230">IF(C230="","",SUMIF(MAT!$B$5:$B$9,'17-01'!C230,MAT!$U$5:$U$9))</f>
        <v/>
      </c>
      <c r="I230" s="29"/>
      <c r="J230" s="29"/>
      <c r="K230" s="29"/>
      <c r="L230" s="29"/>
      <c r="M230" s="29"/>
      <c r="N230" s="29"/>
      <c r="O230" s="29"/>
      <c r="P230" s="29"/>
      <c r="Q230" s="163"/>
      <c r="R230" s="148"/>
      <c r="S230" s="29"/>
      <c r="T230" s="29"/>
      <c r="U230" s="149"/>
      <c r="V230" s="40"/>
      <c r="W230" s="29"/>
      <c r="X230" s="29"/>
      <c r="Y230" s="29"/>
      <c r="Z230" s="163"/>
      <c r="AA230" s="148"/>
      <c r="AB230" s="29"/>
      <c r="AC230" s="29"/>
      <c r="AD230" s="78"/>
    </row>
    <row r="231" spans="2:30" hidden="1" x14ac:dyDescent="0.3">
      <c r="B231" s="35" t="str">
        <f t="shared" si="7"/>
        <v>X</v>
      </c>
      <c r="C231" s="129"/>
      <c r="D231" s="39"/>
      <c r="E231" s="39"/>
      <c r="F231" s="39"/>
      <c r="G231" s="40"/>
      <c r="H231" s="30" t="str">
        <f t="array" ref="H231">IF(C231="","",SUMIF(MAT!$B$5:$B$9,'17-01'!C231,MAT!$U$5:$U$9))</f>
        <v/>
      </c>
      <c r="I231" s="29"/>
      <c r="J231" s="29"/>
      <c r="K231" s="29"/>
      <c r="L231" s="29"/>
      <c r="M231" s="29"/>
      <c r="N231" s="29"/>
      <c r="O231" s="29"/>
      <c r="P231" s="29"/>
      <c r="Q231" s="163"/>
      <c r="R231" s="148"/>
      <c r="S231" s="29"/>
      <c r="T231" s="29"/>
      <c r="U231" s="149"/>
      <c r="V231" s="40"/>
      <c r="W231" s="29"/>
      <c r="X231" s="29"/>
      <c r="Y231" s="29"/>
      <c r="Z231" s="163"/>
      <c r="AA231" s="148"/>
      <c r="AB231" s="29"/>
      <c r="AC231" s="29"/>
      <c r="AD231" s="78"/>
    </row>
    <row r="232" spans="2:30" hidden="1" x14ac:dyDescent="0.3">
      <c r="B232" s="35" t="str">
        <f t="shared" si="7"/>
        <v>X</v>
      </c>
      <c r="C232" s="129"/>
      <c r="D232" s="39"/>
      <c r="E232" s="39"/>
      <c r="F232" s="39"/>
      <c r="G232" s="40"/>
      <c r="H232" s="30" t="str">
        <f t="array" ref="H232">IF(C232="","",SUMIF(MAT!$B$5:$B$9,'17-01'!C232,MAT!$U$5:$U$9))</f>
        <v/>
      </c>
      <c r="I232" s="29"/>
      <c r="J232" s="29"/>
      <c r="K232" s="29"/>
      <c r="L232" s="29"/>
      <c r="M232" s="29"/>
      <c r="N232" s="29"/>
      <c r="O232" s="29"/>
      <c r="P232" s="29"/>
      <c r="Q232" s="163"/>
      <c r="R232" s="148"/>
      <c r="S232" s="29"/>
      <c r="T232" s="29"/>
      <c r="U232" s="149"/>
      <c r="V232" s="40"/>
      <c r="W232" s="29"/>
      <c r="X232" s="29"/>
      <c r="Y232" s="29"/>
      <c r="Z232" s="163"/>
      <c r="AA232" s="148"/>
      <c r="AB232" s="29"/>
      <c r="AC232" s="29"/>
      <c r="AD232" s="78"/>
    </row>
    <row r="233" spans="2:30" hidden="1" x14ac:dyDescent="0.3">
      <c r="B233" s="35" t="str">
        <f t="shared" si="7"/>
        <v>X</v>
      </c>
      <c r="C233" s="129"/>
      <c r="D233" s="39"/>
      <c r="E233" s="39"/>
      <c r="F233" s="39"/>
      <c r="G233" s="40"/>
      <c r="H233" s="30" t="str">
        <f t="array" ref="H233">IF(C233="","",SUMIF(MAT!$B$5:$B$9,'17-01'!C233,MAT!$U$5:$U$9))</f>
        <v/>
      </c>
      <c r="I233" s="29"/>
      <c r="J233" s="29"/>
      <c r="K233" s="29"/>
      <c r="L233" s="29"/>
      <c r="M233" s="29"/>
      <c r="N233" s="29"/>
      <c r="O233" s="29"/>
      <c r="P233" s="29"/>
      <c r="Q233" s="163"/>
      <c r="R233" s="148"/>
      <c r="S233" s="29"/>
      <c r="T233" s="29"/>
      <c r="U233" s="149"/>
      <c r="V233" s="40"/>
      <c r="W233" s="29"/>
      <c r="X233" s="29"/>
      <c r="Y233" s="29"/>
      <c r="Z233" s="163"/>
      <c r="AA233" s="148"/>
      <c r="AB233" s="29"/>
      <c r="AC233" s="29"/>
      <c r="AD233" s="78"/>
    </row>
    <row r="234" spans="2:30" hidden="1" x14ac:dyDescent="0.3">
      <c r="B234" s="35" t="str">
        <f t="shared" si="7"/>
        <v>X</v>
      </c>
      <c r="C234" s="129"/>
      <c r="D234" s="39"/>
      <c r="E234" s="39"/>
      <c r="F234" s="39"/>
      <c r="G234" s="40"/>
      <c r="H234" s="30" t="str">
        <f t="array" ref="H234">IF(C234="","",SUMIF(MAT!$B$5:$B$9,'17-01'!C234,MAT!$U$5:$U$9))</f>
        <v/>
      </c>
      <c r="I234" s="29"/>
      <c r="J234" s="29"/>
      <c r="K234" s="29"/>
      <c r="L234" s="29"/>
      <c r="M234" s="29"/>
      <c r="N234" s="29"/>
      <c r="O234" s="29"/>
      <c r="P234" s="29"/>
      <c r="Q234" s="163"/>
      <c r="R234" s="148"/>
      <c r="S234" s="29"/>
      <c r="T234" s="29"/>
      <c r="U234" s="149"/>
      <c r="V234" s="40"/>
      <c r="W234" s="29"/>
      <c r="X234" s="29"/>
      <c r="Y234" s="29"/>
      <c r="Z234" s="163"/>
      <c r="AA234" s="148"/>
      <c r="AB234" s="29"/>
      <c r="AC234" s="29"/>
      <c r="AD234" s="78"/>
    </row>
    <row r="235" spans="2:30" hidden="1" x14ac:dyDescent="0.3">
      <c r="B235" s="35" t="str">
        <f t="shared" si="7"/>
        <v>X</v>
      </c>
      <c r="C235" s="129"/>
      <c r="D235" s="39"/>
      <c r="E235" s="39"/>
      <c r="F235" s="39"/>
      <c r="G235" s="40"/>
      <c r="H235" s="30" t="str">
        <f t="array" ref="H235">IF(C235="","",SUMIF(MAT!$B$5:$B$9,'17-01'!C235,MAT!$U$5:$U$9))</f>
        <v/>
      </c>
      <c r="I235" s="29"/>
      <c r="J235" s="29"/>
      <c r="K235" s="29"/>
      <c r="L235" s="29"/>
      <c r="M235" s="29"/>
      <c r="N235" s="29"/>
      <c r="O235" s="29"/>
      <c r="P235" s="29"/>
      <c r="Q235" s="163"/>
      <c r="R235" s="148"/>
      <c r="S235" s="29"/>
      <c r="T235" s="29"/>
      <c r="U235" s="149"/>
      <c r="V235" s="40"/>
      <c r="W235" s="29"/>
      <c r="X235" s="29"/>
      <c r="Y235" s="29"/>
      <c r="Z235" s="163"/>
      <c r="AA235" s="148"/>
      <c r="AB235" s="29"/>
      <c r="AC235" s="29"/>
      <c r="AD235" s="78"/>
    </row>
    <row r="236" spans="2:30" hidden="1" x14ac:dyDescent="0.3">
      <c r="B236" s="35" t="str">
        <f t="shared" si="7"/>
        <v>X</v>
      </c>
      <c r="C236" s="129"/>
      <c r="D236" s="39"/>
      <c r="E236" s="39"/>
      <c r="F236" s="39"/>
      <c r="G236" s="40"/>
      <c r="H236" s="30" t="str">
        <f t="array" ref="H236">IF(C236="","",SUMIF(MAT!$B$5:$B$9,'17-01'!C236,MAT!$U$5:$U$9))</f>
        <v/>
      </c>
      <c r="I236" s="29"/>
      <c r="J236" s="29"/>
      <c r="K236" s="29"/>
      <c r="L236" s="29"/>
      <c r="M236" s="29"/>
      <c r="N236" s="29"/>
      <c r="O236" s="29"/>
      <c r="P236" s="29"/>
      <c r="Q236" s="163"/>
      <c r="R236" s="148"/>
      <c r="S236" s="29"/>
      <c r="T236" s="29"/>
      <c r="U236" s="149"/>
      <c r="V236" s="40"/>
      <c r="W236" s="29"/>
      <c r="X236" s="29"/>
      <c r="Y236" s="29"/>
      <c r="Z236" s="163"/>
      <c r="AA236" s="148"/>
      <c r="AB236" s="29"/>
      <c r="AC236" s="29"/>
      <c r="AD236" s="78"/>
    </row>
    <row r="237" spans="2:30" hidden="1" x14ac:dyDescent="0.3">
      <c r="B237" s="35" t="str">
        <f t="shared" si="7"/>
        <v>X</v>
      </c>
      <c r="C237" s="129"/>
      <c r="D237" s="39"/>
      <c r="E237" s="39"/>
      <c r="F237" s="39"/>
      <c r="G237" s="40"/>
      <c r="H237" s="30" t="str">
        <f t="array" ref="H237">IF(C237="","",SUMIF(MAT!$B$5:$B$9,'17-01'!C237,MAT!$U$5:$U$9))</f>
        <v/>
      </c>
      <c r="I237" s="29"/>
      <c r="J237" s="29"/>
      <c r="K237" s="29"/>
      <c r="L237" s="29"/>
      <c r="M237" s="29"/>
      <c r="N237" s="29"/>
      <c r="O237" s="29"/>
      <c r="P237" s="29"/>
      <c r="Q237" s="163"/>
      <c r="R237" s="148"/>
      <c r="S237" s="29"/>
      <c r="T237" s="29"/>
      <c r="U237" s="149"/>
      <c r="V237" s="40"/>
      <c r="W237" s="29"/>
      <c r="X237" s="29"/>
      <c r="Y237" s="29"/>
      <c r="Z237" s="163"/>
      <c r="AA237" s="148"/>
      <c r="AB237" s="29"/>
      <c r="AC237" s="29"/>
      <c r="AD237" s="78"/>
    </row>
    <row r="238" spans="2:30" hidden="1" x14ac:dyDescent="0.3">
      <c r="B238" s="35" t="str">
        <f t="shared" si="7"/>
        <v>X</v>
      </c>
      <c r="C238" s="129"/>
      <c r="D238" s="39"/>
      <c r="E238" s="39"/>
      <c r="F238" s="39"/>
      <c r="G238" s="40"/>
      <c r="H238" s="30" t="str">
        <f t="array" ref="H238">IF(C238="","",SUMIF(MAT!$B$5:$B$9,'17-01'!C238,MAT!$U$5:$U$9))</f>
        <v/>
      </c>
      <c r="I238" s="29"/>
      <c r="J238" s="29"/>
      <c r="K238" s="29"/>
      <c r="L238" s="29"/>
      <c r="M238" s="29"/>
      <c r="N238" s="29"/>
      <c r="O238" s="29"/>
      <c r="P238" s="29"/>
      <c r="Q238" s="163"/>
      <c r="R238" s="148"/>
      <c r="S238" s="29"/>
      <c r="T238" s="29"/>
      <c r="U238" s="149"/>
      <c r="V238" s="40"/>
      <c r="W238" s="29"/>
      <c r="X238" s="29"/>
      <c r="Y238" s="29"/>
      <c r="Z238" s="163"/>
      <c r="AA238" s="148"/>
      <c r="AB238" s="29"/>
      <c r="AC238" s="29"/>
      <c r="AD238" s="78"/>
    </row>
    <row r="239" spans="2:30" hidden="1" x14ac:dyDescent="0.3">
      <c r="B239" s="35" t="str">
        <f t="shared" si="7"/>
        <v>X</v>
      </c>
      <c r="C239" s="129"/>
      <c r="D239" s="39"/>
      <c r="E239" s="39"/>
      <c r="F239" s="39"/>
      <c r="G239" s="40"/>
      <c r="H239" s="30" t="str">
        <f t="array" ref="H239">IF(C239="","",SUMIF(MAT!$B$5:$B$9,'17-01'!C239,MAT!$U$5:$U$9))</f>
        <v/>
      </c>
      <c r="I239" s="29"/>
      <c r="J239" s="29"/>
      <c r="K239" s="29"/>
      <c r="L239" s="29"/>
      <c r="M239" s="29"/>
      <c r="N239" s="29"/>
      <c r="O239" s="29"/>
      <c r="P239" s="29"/>
      <c r="Q239" s="163"/>
      <c r="R239" s="148"/>
      <c r="S239" s="29"/>
      <c r="T239" s="29"/>
      <c r="U239" s="149"/>
      <c r="V239" s="40"/>
      <c r="W239" s="29"/>
      <c r="X239" s="29"/>
      <c r="Y239" s="29"/>
      <c r="Z239" s="163"/>
      <c r="AA239" s="148"/>
      <c r="AB239" s="29"/>
      <c r="AC239" s="29"/>
      <c r="AD239" s="78"/>
    </row>
    <row r="240" spans="2:30" hidden="1" x14ac:dyDescent="0.3">
      <c r="B240" s="35" t="str">
        <f t="shared" si="7"/>
        <v>X</v>
      </c>
      <c r="C240" s="129"/>
      <c r="D240" s="39"/>
      <c r="E240" s="39"/>
      <c r="F240" s="39"/>
      <c r="G240" s="40"/>
      <c r="H240" s="30" t="str">
        <f t="array" ref="H240">IF(C240="","",SUMIF(MAT!$B$5:$B$9,'17-01'!C240,MAT!$U$5:$U$9))</f>
        <v/>
      </c>
      <c r="I240" s="29"/>
      <c r="J240" s="29"/>
      <c r="K240" s="29"/>
      <c r="L240" s="29"/>
      <c r="M240" s="29"/>
      <c r="N240" s="29"/>
      <c r="O240" s="29"/>
      <c r="P240" s="29"/>
      <c r="Q240" s="163"/>
      <c r="R240" s="148"/>
      <c r="S240" s="29"/>
      <c r="T240" s="29"/>
      <c r="U240" s="149"/>
      <c r="V240" s="40"/>
      <c r="W240" s="29"/>
      <c r="X240" s="29"/>
      <c r="Y240" s="29"/>
      <c r="Z240" s="163"/>
      <c r="AA240" s="148"/>
      <c r="AB240" s="29"/>
      <c r="AC240" s="29"/>
      <c r="AD240" s="78"/>
    </row>
    <row r="241" spans="2:30" hidden="1" x14ac:dyDescent="0.3">
      <c r="B241" s="35" t="str">
        <f t="shared" si="7"/>
        <v>X</v>
      </c>
      <c r="C241" s="129"/>
      <c r="D241" s="39"/>
      <c r="E241" s="39"/>
      <c r="F241" s="39"/>
      <c r="G241" s="40"/>
      <c r="H241" s="30" t="str">
        <f t="array" ref="H241">IF(C241="","",SUMIF(MAT!$B$5:$B$9,'17-01'!C241,MAT!$U$5:$U$9))</f>
        <v/>
      </c>
      <c r="I241" s="29"/>
      <c r="J241" s="29"/>
      <c r="K241" s="29"/>
      <c r="L241" s="29"/>
      <c r="M241" s="29"/>
      <c r="N241" s="29"/>
      <c r="O241" s="29"/>
      <c r="P241" s="29"/>
      <c r="Q241" s="163"/>
      <c r="R241" s="148"/>
      <c r="S241" s="29"/>
      <c r="T241" s="29"/>
      <c r="U241" s="149"/>
      <c r="V241" s="40"/>
      <c r="W241" s="29"/>
      <c r="X241" s="29"/>
      <c r="Y241" s="29"/>
      <c r="Z241" s="163"/>
      <c r="AA241" s="148"/>
      <c r="AB241" s="29"/>
      <c r="AC241" s="29"/>
      <c r="AD241" s="78"/>
    </row>
    <row r="242" spans="2:30" hidden="1" x14ac:dyDescent="0.3">
      <c r="B242" s="35" t="str">
        <f t="shared" si="7"/>
        <v>X</v>
      </c>
      <c r="C242" s="129"/>
      <c r="D242" s="39"/>
      <c r="E242" s="39"/>
      <c r="F242" s="39"/>
      <c r="G242" s="40"/>
      <c r="H242" s="30" t="str">
        <f t="array" ref="H242">IF(C242="","",SUMIF(MAT!$B$5:$B$9,'17-01'!C242,MAT!$U$5:$U$9))</f>
        <v/>
      </c>
      <c r="I242" s="29"/>
      <c r="J242" s="29"/>
      <c r="K242" s="29"/>
      <c r="L242" s="29"/>
      <c r="M242" s="29"/>
      <c r="N242" s="29"/>
      <c r="O242" s="29"/>
      <c r="P242" s="29"/>
      <c r="Q242" s="163"/>
      <c r="R242" s="148"/>
      <c r="S242" s="29"/>
      <c r="T242" s="29"/>
      <c r="U242" s="149"/>
      <c r="V242" s="40"/>
      <c r="W242" s="29"/>
      <c r="X242" s="29"/>
      <c r="Y242" s="29"/>
      <c r="Z242" s="163"/>
      <c r="AA242" s="148"/>
      <c r="AB242" s="29"/>
      <c r="AC242" s="29"/>
      <c r="AD242" s="78"/>
    </row>
    <row r="243" spans="2:30" hidden="1" x14ac:dyDescent="0.3">
      <c r="B243" s="35" t="str">
        <f t="shared" si="7"/>
        <v>X</v>
      </c>
      <c r="C243" s="129"/>
      <c r="D243" s="39"/>
      <c r="E243" s="39"/>
      <c r="F243" s="39"/>
      <c r="G243" s="40"/>
      <c r="H243" s="30" t="str">
        <f t="array" ref="H243">IF(C243="","",SUMIF(MAT!$B$5:$B$9,'17-01'!C243,MAT!$U$5:$U$9))</f>
        <v/>
      </c>
      <c r="I243" s="29"/>
      <c r="J243" s="29"/>
      <c r="K243" s="29"/>
      <c r="L243" s="29"/>
      <c r="M243" s="29"/>
      <c r="N243" s="29"/>
      <c r="O243" s="29"/>
      <c r="P243" s="29"/>
      <c r="Q243" s="163"/>
      <c r="R243" s="148"/>
      <c r="S243" s="29"/>
      <c r="T243" s="29"/>
      <c r="U243" s="149"/>
      <c r="V243" s="40"/>
      <c r="W243" s="29"/>
      <c r="X243" s="29"/>
      <c r="Y243" s="29"/>
      <c r="Z243" s="163"/>
      <c r="AA243" s="148"/>
      <c r="AB243" s="29"/>
      <c r="AC243" s="29"/>
      <c r="AD243" s="78"/>
    </row>
    <row r="244" spans="2:30" hidden="1" x14ac:dyDescent="0.3">
      <c r="B244" s="35" t="str">
        <f t="shared" si="7"/>
        <v>X</v>
      </c>
      <c r="C244" s="129"/>
      <c r="D244" s="39"/>
      <c r="E244" s="39"/>
      <c r="F244" s="39"/>
      <c r="G244" s="40"/>
      <c r="H244" s="30" t="str">
        <f t="array" ref="H244">IF(C244="","",SUMIF(MAT!$B$5:$B$9,'17-01'!C244,MAT!$U$5:$U$9))</f>
        <v/>
      </c>
      <c r="I244" s="29"/>
      <c r="J244" s="29"/>
      <c r="K244" s="29"/>
      <c r="L244" s="29"/>
      <c r="M244" s="29"/>
      <c r="N244" s="29"/>
      <c r="O244" s="29"/>
      <c r="P244" s="29"/>
      <c r="Q244" s="163"/>
      <c r="R244" s="148"/>
      <c r="S244" s="29"/>
      <c r="T244" s="29"/>
      <c r="U244" s="149"/>
      <c r="V244" s="40"/>
      <c r="W244" s="29"/>
      <c r="X244" s="29"/>
      <c r="Y244" s="29"/>
      <c r="Z244" s="163"/>
      <c r="AA244" s="148"/>
      <c r="AB244" s="29"/>
      <c r="AC244" s="29"/>
      <c r="AD244" s="78"/>
    </row>
    <row r="245" spans="2:30" hidden="1" x14ac:dyDescent="0.3">
      <c r="B245" s="35" t="str">
        <f t="shared" si="7"/>
        <v>X</v>
      </c>
      <c r="C245" s="129"/>
      <c r="D245" s="39"/>
      <c r="E245" s="39"/>
      <c r="F245" s="39"/>
      <c r="G245" s="40"/>
      <c r="H245" s="30" t="str">
        <f t="array" ref="H245">IF(C245="","",SUMIF(MAT!$B$5:$B$9,'17-01'!C245,MAT!$U$5:$U$9))</f>
        <v/>
      </c>
      <c r="I245" s="29"/>
      <c r="J245" s="29"/>
      <c r="K245" s="29"/>
      <c r="L245" s="29"/>
      <c r="M245" s="29"/>
      <c r="N245" s="29"/>
      <c r="O245" s="29"/>
      <c r="P245" s="29"/>
      <c r="Q245" s="163"/>
      <c r="R245" s="148"/>
      <c r="S245" s="29"/>
      <c r="T245" s="29"/>
      <c r="U245" s="149"/>
      <c r="V245" s="40"/>
      <c r="W245" s="29"/>
      <c r="X245" s="29"/>
      <c r="Y245" s="29"/>
      <c r="Z245" s="163"/>
      <c r="AA245" s="148"/>
      <c r="AB245" s="29"/>
      <c r="AC245" s="29"/>
      <c r="AD245" s="78"/>
    </row>
    <row r="246" spans="2:30" hidden="1" x14ac:dyDescent="0.3">
      <c r="B246" s="35" t="str">
        <f t="shared" si="7"/>
        <v>X</v>
      </c>
      <c r="C246" s="129"/>
      <c r="D246" s="39"/>
      <c r="E246" s="39"/>
      <c r="F246" s="39"/>
      <c r="G246" s="40"/>
      <c r="H246" s="30" t="str">
        <f t="array" ref="H246">IF(C246="","",SUMIF(MAT!$B$5:$B$9,'17-01'!C246,MAT!$U$5:$U$9))</f>
        <v/>
      </c>
      <c r="I246" s="29"/>
      <c r="J246" s="29"/>
      <c r="K246" s="29"/>
      <c r="L246" s="29"/>
      <c r="M246" s="29"/>
      <c r="N246" s="29"/>
      <c r="O246" s="29"/>
      <c r="P246" s="29"/>
      <c r="Q246" s="163"/>
      <c r="R246" s="148"/>
      <c r="S246" s="29"/>
      <c r="T246" s="29"/>
      <c r="U246" s="149"/>
      <c r="V246" s="40"/>
      <c r="W246" s="29"/>
      <c r="X246" s="29"/>
      <c r="Y246" s="29"/>
      <c r="Z246" s="163"/>
      <c r="AA246" s="148"/>
      <c r="AB246" s="29"/>
      <c r="AC246" s="29"/>
      <c r="AD246" s="78"/>
    </row>
    <row r="247" spans="2:30" hidden="1" x14ac:dyDescent="0.3">
      <c r="B247" s="35" t="str">
        <f t="shared" si="7"/>
        <v>X</v>
      </c>
      <c r="C247" s="129"/>
      <c r="D247" s="39"/>
      <c r="E247" s="39"/>
      <c r="F247" s="39"/>
      <c r="G247" s="40"/>
      <c r="H247" s="30" t="str">
        <f t="array" ref="H247">IF(C247="","",SUMIF(MAT!$B$5:$B$9,'17-01'!C247,MAT!$U$5:$U$9))</f>
        <v/>
      </c>
      <c r="I247" s="29"/>
      <c r="J247" s="29"/>
      <c r="K247" s="29"/>
      <c r="L247" s="29"/>
      <c r="M247" s="29"/>
      <c r="N247" s="29"/>
      <c r="O247" s="29"/>
      <c r="P247" s="29"/>
      <c r="Q247" s="163"/>
      <c r="R247" s="148"/>
      <c r="S247" s="29"/>
      <c r="T247" s="29"/>
      <c r="U247" s="149"/>
      <c r="V247" s="40"/>
      <c r="W247" s="29"/>
      <c r="X247" s="29"/>
      <c r="Y247" s="29"/>
      <c r="Z247" s="163"/>
      <c r="AA247" s="148"/>
      <c r="AB247" s="29"/>
      <c r="AC247" s="29"/>
      <c r="AD247" s="78"/>
    </row>
    <row r="248" spans="2:30" hidden="1" x14ac:dyDescent="0.3">
      <c r="B248" s="35" t="str">
        <f t="shared" si="7"/>
        <v>X</v>
      </c>
      <c r="C248" s="129"/>
      <c r="D248" s="39"/>
      <c r="E248" s="39"/>
      <c r="F248" s="39"/>
      <c r="G248" s="40"/>
      <c r="H248" s="30" t="str">
        <f t="array" ref="H248">IF(C248="","",SUMIF(MAT!$B$5:$B$9,'17-01'!C248,MAT!$U$5:$U$9))</f>
        <v/>
      </c>
      <c r="I248" s="29"/>
      <c r="J248" s="29"/>
      <c r="K248" s="29"/>
      <c r="L248" s="29"/>
      <c r="M248" s="29"/>
      <c r="N248" s="29"/>
      <c r="O248" s="29"/>
      <c r="P248" s="29"/>
      <c r="Q248" s="163"/>
      <c r="R248" s="148"/>
      <c r="S248" s="29"/>
      <c r="T248" s="29"/>
      <c r="U248" s="149"/>
      <c r="V248" s="40"/>
      <c r="W248" s="29"/>
      <c r="X248" s="29"/>
      <c r="Y248" s="29"/>
      <c r="Z248" s="163"/>
      <c r="AA248" s="148"/>
      <c r="AB248" s="29"/>
      <c r="AC248" s="29"/>
      <c r="AD248" s="78"/>
    </row>
    <row r="249" spans="2:30" hidden="1" x14ac:dyDescent="0.3">
      <c r="B249" s="35" t="str">
        <f t="shared" si="7"/>
        <v>X</v>
      </c>
      <c r="C249" s="129"/>
      <c r="D249" s="39"/>
      <c r="E249" s="39"/>
      <c r="F249" s="39"/>
      <c r="G249" s="40"/>
      <c r="H249" s="30" t="str">
        <f t="array" ref="H249">IF(C249="","",SUMIF(MAT!$B$5:$B$9,'17-01'!C249,MAT!$U$5:$U$9))</f>
        <v/>
      </c>
      <c r="I249" s="29"/>
      <c r="J249" s="29"/>
      <c r="K249" s="29"/>
      <c r="L249" s="29"/>
      <c r="M249" s="29"/>
      <c r="N249" s="29"/>
      <c r="O249" s="29"/>
      <c r="P249" s="29"/>
      <c r="Q249" s="163"/>
      <c r="R249" s="148"/>
      <c r="S249" s="29"/>
      <c r="T249" s="29"/>
      <c r="U249" s="149"/>
      <c r="V249" s="40"/>
      <c r="W249" s="29"/>
      <c r="X249" s="29"/>
      <c r="Y249" s="29"/>
      <c r="Z249" s="163"/>
      <c r="AA249" s="148"/>
      <c r="AB249" s="29"/>
      <c r="AC249" s="29"/>
      <c r="AD249" s="78"/>
    </row>
    <row r="250" spans="2:30" hidden="1" x14ac:dyDescent="0.3">
      <c r="B250" s="35" t="str">
        <f t="shared" si="7"/>
        <v>X</v>
      </c>
      <c r="C250" s="129"/>
      <c r="D250" s="39"/>
      <c r="E250" s="39"/>
      <c r="F250" s="39"/>
      <c r="G250" s="40"/>
      <c r="H250" s="30" t="str">
        <f t="array" ref="H250">IF(C250="","",SUMIF(MAT!$B$5:$B$9,'17-01'!C250,MAT!$U$5:$U$9))</f>
        <v/>
      </c>
      <c r="I250" s="29"/>
      <c r="J250" s="29"/>
      <c r="K250" s="29"/>
      <c r="L250" s="29"/>
      <c r="M250" s="29"/>
      <c r="N250" s="29"/>
      <c r="O250" s="29"/>
      <c r="P250" s="29"/>
      <c r="Q250" s="163"/>
      <c r="R250" s="148"/>
      <c r="S250" s="29"/>
      <c r="T250" s="29"/>
      <c r="U250" s="149"/>
      <c r="V250" s="40"/>
      <c r="W250" s="29"/>
      <c r="X250" s="29"/>
      <c r="Y250" s="29"/>
      <c r="Z250" s="163"/>
      <c r="AA250" s="148"/>
      <c r="AB250" s="29"/>
      <c r="AC250" s="29"/>
      <c r="AD250" s="78"/>
    </row>
    <row r="251" spans="2:30" hidden="1" x14ac:dyDescent="0.3">
      <c r="B251" s="35" t="str">
        <f t="shared" si="7"/>
        <v>X</v>
      </c>
      <c r="C251" s="129"/>
      <c r="D251" s="39"/>
      <c r="E251" s="39"/>
      <c r="F251" s="39"/>
      <c r="G251" s="40"/>
      <c r="H251" s="30" t="str">
        <f t="array" ref="H251">IF(C251="","",SUMIF(MAT!$B$5:$B$9,'17-01'!C251,MAT!$U$5:$U$9))</f>
        <v/>
      </c>
      <c r="I251" s="29"/>
      <c r="J251" s="29"/>
      <c r="K251" s="29"/>
      <c r="L251" s="29"/>
      <c r="M251" s="29"/>
      <c r="N251" s="29"/>
      <c r="O251" s="29"/>
      <c r="P251" s="29"/>
      <c r="Q251" s="163"/>
      <c r="R251" s="148"/>
      <c r="S251" s="29"/>
      <c r="T251" s="29"/>
      <c r="U251" s="149"/>
      <c r="V251" s="40"/>
      <c r="W251" s="29"/>
      <c r="X251" s="29"/>
      <c r="Y251" s="29"/>
      <c r="Z251" s="163"/>
      <c r="AA251" s="148"/>
      <c r="AB251" s="29"/>
      <c r="AC251" s="29"/>
      <c r="AD251" s="78"/>
    </row>
    <row r="252" spans="2:30" hidden="1" x14ac:dyDescent="0.3">
      <c r="B252" s="35" t="str">
        <f t="shared" si="7"/>
        <v>X</v>
      </c>
      <c r="C252" s="129"/>
      <c r="D252" s="39"/>
      <c r="E252" s="39"/>
      <c r="F252" s="39"/>
      <c r="G252" s="40"/>
      <c r="H252" s="30" t="str">
        <f t="array" ref="H252">IF(C252="","",SUMIF(MAT!$B$5:$B$9,'17-01'!C252,MAT!$U$5:$U$9))</f>
        <v/>
      </c>
      <c r="I252" s="29"/>
      <c r="J252" s="29"/>
      <c r="K252" s="29"/>
      <c r="L252" s="29"/>
      <c r="M252" s="29"/>
      <c r="N252" s="29"/>
      <c r="O252" s="29"/>
      <c r="P252" s="29"/>
      <c r="Q252" s="163"/>
      <c r="R252" s="148"/>
      <c r="S252" s="29"/>
      <c r="T252" s="29"/>
      <c r="U252" s="149"/>
      <c r="V252" s="40"/>
      <c r="W252" s="29"/>
      <c r="X252" s="29"/>
      <c r="Y252" s="29"/>
      <c r="Z252" s="163"/>
      <c r="AA252" s="148"/>
      <c r="AB252" s="29"/>
      <c r="AC252" s="29"/>
      <c r="AD252" s="78"/>
    </row>
    <row r="253" spans="2:30" hidden="1" x14ac:dyDescent="0.3">
      <c r="B253" s="35" t="str">
        <f t="shared" si="7"/>
        <v>X</v>
      </c>
      <c r="C253" s="129"/>
      <c r="D253" s="39"/>
      <c r="E253" s="39"/>
      <c r="F253" s="39"/>
      <c r="G253" s="40"/>
      <c r="H253" s="30" t="str">
        <f t="array" ref="H253">IF(C253="","",SUMIF(MAT!$B$5:$B$9,'17-01'!C253,MAT!$U$5:$U$9))</f>
        <v/>
      </c>
      <c r="I253" s="29"/>
      <c r="J253" s="29"/>
      <c r="K253" s="29"/>
      <c r="L253" s="29"/>
      <c r="M253" s="29"/>
      <c r="N253" s="29"/>
      <c r="O253" s="29"/>
      <c r="P253" s="29"/>
      <c r="Q253" s="163"/>
      <c r="R253" s="148"/>
      <c r="S253" s="29"/>
      <c r="T253" s="29"/>
      <c r="U253" s="149"/>
      <c r="V253" s="40"/>
      <c r="W253" s="29"/>
      <c r="X253" s="29"/>
      <c r="Y253" s="29"/>
      <c r="Z253" s="163"/>
      <c r="AA253" s="148"/>
      <c r="AB253" s="29"/>
      <c r="AC253" s="29"/>
      <c r="AD253" s="78"/>
    </row>
    <row r="254" spans="2:30" hidden="1" x14ac:dyDescent="0.3">
      <c r="B254" s="35" t="str">
        <f t="shared" si="7"/>
        <v>X</v>
      </c>
      <c r="C254" s="129"/>
      <c r="D254" s="39"/>
      <c r="E254" s="39"/>
      <c r="F254" s="39"/>
      <c r="G254" s="40"/>
      <c r="H254" s="30" t="str">
        <f t="array" ref="H254">IF(C254="","",SUMIF(MAT!$B$5:$B$9,'17-01'!C254,MAT!$U$5:$U$9))</f>
        <v/>
      </c>
      <c r="I254" s="29"/>
      <c r="J254" s="29"/>
      <c r="K254" s="29"/>
      <c r="L254" s="29"/>
      <c r="M254" s="29"/>
      <c r="N254" s="29"/>
      <c r="O254" s="29"/>
      <c r="P254" s="29"/>
      <c r="Q254" s="163"/>
      <c r="R254" s="148"/>
      <c r="S254" s="29"/>
      <c r="T254" s="29"/>
      <c r="U254" s="149"/>
      <c r="V254" s="40"/>
      <c r="W254" s="29"/>
      <c r="X254" s="29"/>
      <c r="Y254" s="29"/>
      <c r="Z254" s="163"/>
      <c r="AA254" s="148"/>
      <c r="AB254" s="29"/>
      <c r="AC254" s="29"/>
      <c r="AD254" s="78"/>
    </row>
    <row r="255" spans="2:30" hidden="1" x14ac:dyDescent="0.3">
      <c r="B255" s="35" t="str">
        <f t="shared" si="7"/>
        <v>X</v>
      </c>
      <c r="C255" s="129"/>
      <c r="D255" s="39"/>
      <c r="E255" s="39"/>
      <c r="F255" s="39"/>
      <c r="G255" s="40"/>
      <c r="H255" s="30" t="str">
        <f t="array" ref="H255">IF(C255="","",SUMIF(MAT!$B$5:$B$9,'17-01'!C255,MAT!$U$5:$U$9))</f>
        <v/>
      </c>
      <c r="I255" s="29"/>
      <c r="J255" s="29"/>
      <c r="K255" s="29"/>
      <c r="L255" s="29"/>
      <c r="M255" s="29"/>
      <c r="N255" s="29"/>
      <c r="O255" s="29"/>
      <c r="P255" s="29"/>
      <c r="Q255" s="163"/>
      <c r="R255" s="148"/>
      <c r="S255" s="29"/>
      <c r="T255" s="29"/>
      <c r="U255" s="149"/>
      <c r="V255" s="40"/>
      <c r="W255" s="29"/>
      <c r="X255" s="29"/>
      <c r="Y255" s="29"/>
      <c r="Z255" s="163"/>
      <c r="AA255" s="148"/>
      <c r="AB255" s="29"/>
      <c r="AC255" s="29"/>
      <c r="AD255" s="78"/>
    </row>
    <row r="256" spans="2:30" hidden="1" x14ac:dyDescent="0.3">
      <c r="B256" s="35" t="str">
        <f t="shared" si="7"/>
        <v>X</v>
      </c>
      <c r="C256" s="129"/>
      <c r="D256" s="39"/>
      <c r="E256" s="39"/>
      <c r="F256" s="39"/>
      <c r="G256" s="40"/>
      <c r="H256" s="30" t="str">
        <f t="array" ref="H256">IF(C256="","",SUMIF(MAT!$B$5:$B$9,'17-01'!C256,MAT!$U$5:$U$9))</f>
        <v/>
      </c>
      <c r="I256" s="29"/>
      <c r="J256" s="29"/>
      <c r="K256" s="29"/>
      <c r="L256" s="29"/>
      <c r="M256" s="29"/>
      <c r="N256" s="29"/>
      <c r="O256" s="29"/>
      <c r="P256" s="29"/>
      <c r="Q256" s="163"/>
      <c r="R256" s="148"/>
      <c r="S256" s="29"/>
      <c r="T256" s="29"/>
      <c r="U256" s="149"/>
      <c r="V256" s="40"/>
      <c r="W256" s="29"/>
      <c r="X256" s="29"/>
      <c r="Y256" s="29"/>
      <c r="Z256" s="163"/>
      <c r="AA256" s="148"/>
      <c r="AB256" s="29"/>
      <c r="AC256" s="29"/>
      <c r="AD256" s="78"/>
    </row>
    <row r="257" spans="2:30" hidden="1" x14ac:dyDescent="0.3">
      <c r="B257" s="35" t="str">
        <f t="shared" si="7"/>
        <v>X</v>
      </c>
      <c r="C257" s="129"/>
      <c r="D257" s="39"/>
      <c r="E257" s="39"/>
      <c r="F257" s="39"/>
      <c r="G257" s="40"/>
      <c r="H257" s="30" t="str">
        <f t="array" ref="H257">IF(C257="","",SUMIF(MAT!$B$5:$B$9,'17-01'!C257,MAT!$U$5:$U$9))</f>
        <v/>
      </c>
      <c r="I257" s="29"/>
      <c r="J257" s="29"/>
      <c r="K257" s="29"/>
      <c r="L257" s="29"/>
      <c r="M257" s="29"/>
      <c r="N257" s="29"/>
      <c r="O257" s="29"/>
      <c r="P257" s="29"/>
      <c r="Q257" s="163"/>
      <c r="R257" s="148"/>
      <c r="S257" s="29"/>
      <c r="T257" s="29"/>
      <c r="U257" s="149"/>
      <c r="V257" s="40"/>
      <c r="W257" s="29"/>
      <c r="X257" s="29"/>
      <c r="Y257" s="29"/>
      <c r="Z257" s="163"/>
      <c r="AA257" s="148"/>
      <c r="AB257" s="29"/>
      <c r="AC257" s="29"/>
      <c r="AD257" s="78"/>
    </row>
    <row r="258" spans="2:30" hidden="1" x14ac:dyDescent="0.3">
      <c r="B258" s="35" t="str">
        <f t="shared" si="7"/>
        <v>X</v>
      </c>
      <c r="C258" s="129"/>
      <c r="D258" s="39"/>
      <c r="E258" s="39"/>
      <c r="F258" s="39"/>
      <c r="G258" s="40"/>
      <c r="H258" s="30" t="str">
        <f t="array" ref="H258">IF(C258="","",SUMIF(MAT!$B$5:$B$9,'17-01'!C258,MAT!$U$5:$U$9))</f>
        <v/>
      </c>
      <c r="I258" s="29"/>
      <c r="J258" s="29"/>
      <c r="K258" s="29"/>
      <c r="L258" s="29"/>
      <c r="M258" s="29"/>
      <c r="N258" s="29"/>
      <c r="O258" s="29"/>
      <c r="P258" s="29"/>
      <c r="Q258" s="163"/>
      <c r="R258" s="148"/>
      <c r="S258" s="29"/>
      <c r="T258" s="29"/>
      <c r="U258" s="149"/>
      <c r="V258" s="40"/>
      <c r="W258" s="29"/>
      <c r="X258" s="29"/>
      <c r="Y258" s="29"/>
      <c r="Z258" s="163"/>
      <c r="AA258" s="148"/>
      <c r="AB258" s="29"/>
      <c r="AC258" s="29"/>
      <c r="AD258" s="78"/>
    </row>
    <row r="259" spans="2:30" hidden="1" x14ac:dyDescent="0.3">
      <c r="B259" s="35" t="str">
        <f t="shared" si="7"/>
        <v>X</v>
      </c>
      <c r="C259" s="129"/>
      <c r="D259" s="39"/>
      <c r="E259" s="39"/>
      <c r="F259" s="39"/>
      <c r="G259" s="40"/>
      <c r="H259" s="30" t="str">
        <f t="array" ref="H259">IF(C259="","",SUMIF(MAT!$B$5:$B$9,'17-01'!C259,MAT!$U$5:$U$9))</f>
        <v/>
      </c>
      <c r="I259" s="29"/>
      <c r="J259" s="29"/>
      <c r="K259" s="29"/>
      <c r="L259" s="29"/>
      <c r="M259" s="29"/>
      <c r="N259" s="29"/>
      <c r="O259" s="29"/>
      <c r="P259" s="29"/>
      <c r="Q259" s="163"/>
      <c r="R259" s="148"/>
      <c r="S259" s="29"/>
      <c r="T259" s="29"/>
      <c r="U259" s="149"/>
      <c r="V259" s="40"/>
      <c r="W259" s="29"/>
      <c r="X259" s="29"/>
      <c r="Y259" s="29"/>
      <c r="Z259" s="163"/>
      <c r="AA259" s="148"/>
      <c r="AB259" s="29"/>
      <c r="AC259" s="29"/>
      <c r="AD259" s="78"/>
    </row>
    <row r="260" spans="2:30" hidden="1" x14ac:dyDescent="0.3">
      <c r="B260" s="35" t="str">
        <f t="shared" si="7"/>
        <v>X</v>
      </c>
      <c r="C260" s="129"/>
      <c r="D260" s="39"/>
      <c r="E260" s="39"/>
      <c r="F260" s="39"/>
      <c r="G260" s="40"/>
      <c r="H260" s="30" t="str">
        <f t="array" ref="H260">IF(C260="","",SUMIF(MAT!$B$5:$B$9,'17-01'!C260,MAT!$U$5:$U$9))</f>
        <v/>
      </c>
      <c r="I260" s="29"/>
      <c r="J260" s="29"/>
      <c r="K260" s="29"/>
      <c r="L260" s="29"/>
      <c r="M260" s="29"/>
      <c r="N260" s="29"/>
      <c r="O260" s="29"/>
      <c r="P260" s="29"/>
      <c r="Q260" s="163"/>
      <c r="R260" s="148"/>
      <c r="S260" s="29"/>
      <c r="T260" s="29"/>
      <c r="U260" s="149"/>
      <c r="V260" s="40"/>
      <c r="W260" s="29"/>
      <c r="X260" s="29"/>
      <c r="Y260" s="29"/>
      <c r="Z260" s="163"/>
      <c r="AA260" s="148"/>
      <c r="AB260" s="29"/>
      <c r="AC260" s="29"/>
      <c r="AD260" s="78"/>
    </row>
    <row r="261" spans="2:30" hidden="1" x14ac:dyDescent="0.3">
      <c r="B261" s="35" t="str">
        <f t="shared" si="7"/>
        <v>X</v>
      </c>
      <c r="C261" s="129"/>
      <c r="D261" s="39"/>
      <c r="E261" s="39"/>
      <c r="F261" s="39"/>
      <c r="G261" s="40"/>
      <c r="H261" s="30" t="str">
        <f t="array" ref="H261">IF(C261="","",SUMIF(MAT!$B$5:$B$9,'17-01'!C261,MAT!$U$5:$U$9))</f>
        <v/>
      </c>
      <c r="I261" s="29"/>
      <c r="J261" s="29"/>
      <c r="K261" s="29"/>
      <c r="L261" s="29"/>
      <c r="M261" s="29"/>
      <c r="N261" s="29"/>
      <c r="O261" s="29"/>
      <c r="P261" s="29"/>
      <c r="Q261" s="163"/>
      <c r="R261" s="148"/>
      <c r="S261" s="29"/>
      <c r="T261" s="29"/>
      <c r="U261" s="149"/>
      <c r="V261" s="40"/>
      <c r="W261" s="29"/>
      <c r="X261" s="29"/>
      <c r="Y261" s="29"/>
      <c r="Z261" s="163"/>
      <c r="AA261" s="148"/>
      <c r="AB261" s="29"/>
      <c r="AC261" s="29"/>
      <c r="AD261" s="78"/>
    </row>
    <row r="262" spans="2:30" hidden="1" x14ac:dyDescent="0.3">
      <c r="B262" s="35" t="str">
        <f t="shared" si="7"/>
        <v>X</v>
      </c>
      <c r="C262" s="129"/>
      <c r="D262" s="39"/>
      <c r="E262" s="39"/>
      <c r="F262" s="39"/>
      <c r="G262" s="40"/>
      <c r="H262" s="30" t="str">
        <f t="array" ref="H262">IF(C262="","",SUMIF(MAT!$B$5:$B$9,'17-01'!C262,MAT!$U$5:$U$9))</f>
        <v/>
      </c>
      <c r="I262" s="29"/>
      <c r="J262" s="29"/>
      <c r="K262" s="29"/>
      <c r="L262" s="29"/>
      <c r="M262" s="29"/>
      <c r="N262" s="29"/>
      <c r="O262" s="29"/>
      <c r="P262" s="29"/>
      <c r="Q262" s="163"/>
      <c r="R262" s="148"/>
      <c r="S262" s="29"/>
      <c r="T262" s="29"/>
      <c r="U262" s="149"/>
      <c r="V262" s="40"/>
      <c r="W262" s="29"/>
      <c r="X262" s="29"/>
      <c r="Y262" s="29"/>
      <c r="Z262" s="163"/>
      <c r="AA262" s="148"/>
      <c r="AB262" s="29"/>
      <c r="AC262" s="29"/>
      <c r="AD262" s="78"/>
    </row>
    <row r="263" spans="2:30" hidden="1" x14ac:dyDescent="0.3">
      <c r="B263" s="35" t="str">
        <f t="shared" si="7"/>
        <v>X</v>
      </c>
      <c r="C263" s="129"/>
      <c r="D263" s="39"/>
      <c r="E263" s="39"/>
      <c r="F263" s="39"/>
      <c r="G263" s="40"/>
      <c r="H263" s="30" t="str">
        <f t="array" ref="H263">IF(C263="","",SUMIF(MAT!$B$5:$B$9,'17-01'!C263,MAT!$U$5:$U$9))</f>
        <v/>
      </c>
      <c r="I263" s="29"/>
      <c r="J263" s="29"/>
      <c r="K263" s="29"/>
      <c r="L263" s="29"/>
      <c r="M263" s="29"/>
      <c r="N263" s="29"/>
      <c r="O263" s="29"/>
      <c r="P263" s="29"/>
      <c r="Q263" s="163"/>
      <c r="R263" s="148"/>
      <c r="S263" s="29"/>
      <c r="T263" s="29"/>
      <c r="U263" s="149"/>
      <c r="V263" s="40"/>
      <c r="W263" s="29"/>
      <c r="X263" s="29"/>
      <c r="Y263" s="29"/>
      <c r="Z263" s="163"/>
      <c r="AA263" s="148"/>
      <c r="AB263" s="29"/>
      <c r="AC263" s="29"/>
      <c r="AD263" s="78"/>
    </row>
    <row r="264" spans="2:30" hidden="1" x14ac:dyDescent="0.3">
      <c r="B264" s="35" t="str">
        <f t="shared" si="7"/>
        <v>X</v>
      </c>
      <c r="C264" s="129"/>
      <c r="D264" s="39"/>
      <c r="E264" s="39"/>
      <c r="F264" s="39"/>
      <c r="G264" s="40"/>
      <c r="H264" s="30" t="str">
        <f t="array" ref="H264">IF(C264="","",SUMIF(MAT!$B$5:$B$9,'17-01'!C264,MAT!$U$5:$U$9))</f>
        <v/>
      </c>
      <c r="I264" s="29"/>
      <c r="J264" s="29"/>
      <c r="K264" s="29"/>
      <c r="L264" s="29"/>
      <c r="M264" s="29"/>
      <c r="N264" s="29"/>
      <c r="O264" s="29"/>
      <c r="P264" s="29"/>
      <c r="Q264" s="163"/>
      <c r="R264" s="148"/>
      <c r="S264" s="29"/>
      <c r="T264" s="29"/>
      <c r="U264" s="149"/>
      <c r="V264" s="40"/>
      <c r="W264" s="29"/>
      <c r="X264" s="29"/>
      <c r="Y264" s="29"/>
      <c r="Z264" s="163"/>
      <c r="AA264" s="148"/>
      <c r="AB264" s="29"/>
      <c r="AC264" s="29"/>
      <c r="AD264" s="78"/>
    </row>
    <row r="265" spans="2:30" hidden="1" x14ac:dyDescent="0.3">
      <c r="B265" s="35" t="str">
        <f t="shared" si="7"/>
        <v>X</v>
      </c>
      <c r="C265" s="129"/>
      <c r="D265" s="39"/>
      <c r="E265" s="39"/>
      <c r="F265" s="39"/>
      <c r="G265" s="40"/>
      <c r="H265" s="30" t="str">
        <f t="array" ref="H265">IF(C265="","",SUMIF(MAT!$B$5:$B$9,'17-01'!C265,MAT!$U$5:$U$9))</f>
        <v/>
      </c>
      <c r="I265" s="29"/>
      <c r="J265" s="29"/>
      <c r="K265" s="29"/>
      <c r="L265" s="29"/>
      <c r="M265" s="29"/>
      <c r="N265" s="29"/>
      <c r="O265" s="29"/>
      <c r="P265" s="29"/>
      <c r="Q265" s="163"/>
      <c r="R265" s="148"/>
      <c r="S265" s="29"/>
      <c r="T265" s="29"/>
      <c r="U265" s="149"/>
      <c r="V265" s="40"/>
      <c r="W265" s="29"/>
      <c r="X265" s="29"/>
      <c r="Y265" s="29"/>
      <c r="Z265" s="163"/>
      <c r="AA265" s="148"/>
      <c r="AB265" s="29"/>
      <c r="AC265" s="29"/>
      <c r="AD265" s="78"/>
    </row>
    <row r="266" spans="2:30" hidden="1" x14ac:dyDescent="0.3">
      <c r="B266" s="35" t="str">
        <f t="shared" si="7"/>
        <v>X</v>
      </c>
      <c r="C266" s="129"/>
      <c r="D266" s="39"/>
      <c r="E266" s="39"/>
      <c r="F266" s="39"/>
      <c r="G266" s="40"/>
      <c r="H266" s="30" t="str">
        <f t="array" ref="H266">IF(C266="","",SUMIF(MAT!$B$5:$B$9,'17-01'!C266,MAT!$U$5:$U$9))</f>
        <v/>
      </c>
      <c r="I266" s="29"/>
      <c r="J266" s="29"/>
      <c r="K266" s="29"/>
      <c r="L266" s="29"/>
      <c r="M266" s="29"/>
      <c r="N266" s="29"/>
      <c r="O266" s="29"/>
      <c r="P266" s="29"/>
      <c r="Q266" s="163"/>
      <c r="R266" s="148"/>
      <c r="S266" s="29"/>
      <c r="T266" s="29"/>
      <c r="U266" s="149"/>
      <c r="V266" s="40"/>
      <c r="W266" s="29"/>
      <c r="X266" s="29"/>
      <c r="Y266" s="29"/>
      <c r="Z266" s="163"/>
      <c r="AA266" s="148"/>
      <c r="AB266" s="29"/>
      <c r="AC266" s="29"/>
      <c r="AD266" s="78"/>
    </row>
    <row r="267" spans="2:30" hidden="1" x14ac:dyDescent="0.3">
      <c r="B267" s="35" t="str">
        <f t="shared" si="7"/>
        <v>X</v>
      </c>
      <c r="C267" s="129"/>
      <c r="D267" s="39"/>
      <c r="E267" s="39"/>
      <c r="F267" s="39"/>
      <c r="G267" s="40"/>
      <c r="H267" s="30" t="str">
        <f t="array" ref="H267">IF(C267="","",SUMIF(MAT!$B$5:$B$9,'17-01'!C267,MAT!$U$5:$U$9))</f>
        <v/>
      </c>
      <c r="I267" s="29"/>
      <c r="J267" s="29"/>
      <c r="K267" s="29"/>
      <c r="L267" s="29"/>
      <c r="M267" s="29"/>
      <c r="N267" s="29"/>
      <c r="O267" s="29"/>
      <c r="P267" s="29"/>
      <c r="Q267" s="163"/>
      <c r="R267" s="148"/>
      <c r="S267" s="29"/>
      <c r="T267" s="29"/>
      <c r="U267" s="149"/>
      <c r="V267" s="40"/>
      <c r="W267" s="29"/>
      <c r="X267" s="29"/>
      <c r="Y267" s="29"/>
      <c r="Z267" s="163"/>
      <c r="AA267" s="148"/>
      <c r="AB267" s="29"/>
      <c r="AC267" s="29"/>
      <c r="AD267" s="78"/>
    </row>
    <row r="268" spans="2:30" hidden="1" x14ac:dyDescent="0.3">
      <c r="B268" s="35" t="str">
        <f t="shared" si="7"/>
        <v>X</v>
      </c>
      <c r="C268" s="129"/>
      <c r="D268" s="39"/>
      <c r="E268" s="39"/>
      <c r="F268" s="39"/>
      <c r="G268" s="40"/>
      <c r="H268" s="30" t="str">
        <f t="array" ref="H268">IF(C268="","",SUMIF(MAT!$B$5:$B$9,'17-01'!C268,MAT!$U$5:$U$9))</f>
        <v/>
      </c>
      <c r="I268" s="29"/>
      <c r="J268" s="29"/>
      <c r="K268" s="29"/>
      <c r="L268" s="29"/>
      <c r="M268" s="29"/>
      <c r="N268" s="29"/>
      <c r="O268" s="29"/>
      <c r="P268" s="29"/>
      <c r="Q268" s="163"/>
      <c r="R268" s="148"/>
      <c r="S268" s="29"/>
      <c r="T268" s="29"/>
      <c r="U268" s="149"/>
      <c r="V268" s="40"/>
      <c r="W268" s="29"/>
      <c r="X268" s="29"/>
      <c r="Y268" s="29"/>
      <c r="Z268" s="163"/>
      <c r="AA268" s="148"/>
      <c r="AB268" s="29"/>
      <c r="AC268" s="29"/>
      <c r="AD268" s="78"/>
    </row>
    <row r="269" spans="2:30" hidden="1" x14ac:dyDescent="0.3">
      <c r="B269" s="35" t="str">
        <f t="shared" si="7"/>
        <v>X</v>
      </c>
      <c r="C269" s="129"/>
      <c r="D269" s="39"/>
      <c r="E269" s="39"/>
      <c r="F269" s="39"/>
      <c r="G269" s="40"/>
      <c r="H269" s="30" t="str">
        <f t="array" ref="H269">IF(C269="","",SUMIF(MAT!$B$5:$B$9,'17-01'!C269,MAT!$U$5:$U$9))</f>
        <v/>
      </c>
      <c r="I269" s="29"/>
      <c r="J269" s="29"/>
      <c r="K269" s="29"/>
      <c r="L269" s="29"/>
      <c r="M269" s="29"/>
      <c r="N269" s="29"/>
      <c r="O269" s="29"/>
      <c r="P269" s="29"/>
      <c r="Q269" s="163"/>
      <c r="R269" s="148"/>
      <c r="S269" s="29"/>
      <c r="T269" s="29"/>
      <c r="U269" s="149"/>
      <c r="V269" s="40"/>
      <c r="W269" s="29"/>
      <c r="X269" s="29"/>
      <c r="Y269" s="29"/>
      <c r="Z269" s="163"/>
      <c r="AA269" s="148"/>
      <c r="AB269" s="29"/>
      <c r="AC269" s="29"/>
      <c r="AD269" s="78"/>
    </row>
    <row r="270" spans="2:30" hidden="1" x14ac:dyDescent="0.3">
      <c r="B270" s="35" t="str">
        <f t="shared" si="7"/>
        <v>X</v>
      </c>
      <c r="C270" s="129"/>
      <c r="D270" s="39"/>
      <c r="E270" s="39"/>
      <c r="F270" s="39"/>
      <c r="G270" s="40"/>
      <c r="H270" s="30" t="str">
        <f t="array" ref="H270">IF(C270="","",SUMIF(MAT!$B$5:$B$9,'17-01'!C270,MAT!$U$5:$U$9))</f>
        <v/>
      </c>
      <c r="I270" s="29"/>
      <c r="J270" s="29"/>
      <c r="K270" s="29"/>
      <c r="L270" s="29"/>
      <c r="M270" s="29"/>
      <c r="N270" s="29"/>
      <c r="O270" s="29"/>
      <c r="P270" s="29"/>
      <c r="Q270" s="163"/>
      <c r="R270" s="148"/>
      <c r="S270" s="29"/>
      <c r="T270" s="29"/>
      <c r="U270" s="149"/>
      <c r="V270" s="40"/>
      <c r="W270" s="29"/>
      <c r="X270" s="29"/>
      <c r="Y270" s="29"/>
      <c r="Z270" s="163"/>
      <c r="AA270" s="148"/>
      <c r="AB270" s="29"/>
      <c r="AC270" s="29"/>
      <c r="AD270" s="78"/>
    </row>
    <row r="271" spans="2:30" hidden="1" x14ac:dyDescent="0.3">
      <c r="B271" s="35" t="str">
        <f t="shared" si="7"/>
        <v>X</v>
      </c>
      <c r="C271" s="129"/>
      <c r="D271" s="39"/>
      <c r="E271" s="39"/>
      <c r="F271" s="39"/>
      <c r="G271" s="40"/>
      <c r="H271" s="30" t="str">
        <f t="array" ref="H271">IF(C271="","",SUMIF(MAT!$B$5:$B$9,'17-01'!C271,MAT!$U$5:$U$9))</f>
        <v/>
      </c>
      <c r="I271" s="29"/>
      <c r="J271" s="29"/>
      <c r="K271" s="29"/>
      <c r="L271" s="29"/>
      <c r="M271" s="29"/>
      <c r="N271" s="29"/>
      <c r="O271" s="29"/>
      <c r="P271" s="29"/>
      <c r="Q271" s="163"/>
      <c r="R271" s="148"/>
      <c r="S271" s="29"/>
      <c r="T271" s="29"/>
      <c r="U271" s="149"/>
      <c r="V271" s="40"/>
      <c r="W271" s="29"/>
      <c r="X271" s="29"/>
      <c r="Y271" s="29"/>
      <c r="Z271" s="163"/>
      <c r="AA271" s="148"/>
      <c r="AB271" s="29"/>
      <c r="AC271" s="29"/>
      <c r="AD271" s="78"/>
    </row>
    <row r="272" spans="2:30" hidden="1" x14ac:dyDescent="0.3">
      <c r="B272" s="35" t="str">
        <f t="shared" si="7"/>
        <v>X</v>
      </c>
      <c r="C272" s="129"/>
      <c r="D272" s="39"/>
      <c r="E272" s="39"/>
      <c r="F272" s="39"/>
      <c r="G272" s="40"/>
      <c r="H272" s="30" t="str">
        <f t="array" ref="H272">IF(C272="","",SUMIF(MAT!$B$5:$B$9,'17-01'!C272,MAT!$U$5:$U$9))</f>
        <v/>
      </c>
      <c r="I272" s="29"/>
      <c r="J272" s="29"/>
      <c r="K272" s="29"/>
      <c r="L272" s="29"/>
      <c r="M272" s="29"/>
      <c r="N272" s="29"/>
      <c r="O272" s="29"/>
      <c r="P272" s="29"/>
      <c r="Q272" s="163"/>
      <c r="R272" s="148"/>
      <c r="S272" s="29"/>
      <c r="T272" s="29"/>
      <c r="U272" s="149"/>
      <c r="V272" s="40"/>
      <c r="W272" s="29"/>
      <c r="X272" s="29"/>
      <c r="Y272" s="29"/>
      <c r="Z272" s="163"/>
      <c r="AA272" s="148"/>
      <c r="AB272" s="29"/>
      <c r="AC272" s="29"/>
      <c r="AD272" s="78"/>
    </row>
    <row r="273" spans="2:30" hidden="1" x14ac:dyDescent="0.3">
      <c r="B273" s="35" t="str">
        <f t="shared" si="7"/>
        <v>X</v>
      </c>
      <c r="C273" s="129"/>
      <c r="D273" s="39"/>
      <c r="E273" s="39"/>
      <c r="F273" s="39"/>
      <c r="G273" s="40"/>
      <c r="H273" s="30" t="str">
        <f t="array" ref="H273">IF(C273="","",SUMIF(MAT!$B$5:$B$9,'17-01'!C273,MAT!$U$5:$U$9))</f>
        <v/>
      </c>
      <c r="I273" s="29"/>
      <c r="J273" s="29"/>
      <c r="K273" s="29"/>
      <c r="L273" s="29"/>
      <c r="M273" s="29"/>
      <c r="N273" s="29"/>
      <c r="O273" s="29"/>
      <c r="P273" s="29"/>
      <c r="Q273" s="163"/>
      <c r="R273" s="148"/>
      <c r="S273" s="29"/>
      <c r="T273" s="29"/>
      <c r="U273" s="149"/>
      <c r="V273" s="40"/>
      <c r="W273" s="29"/>
      <c r="X273" s="29"/>
      <c r="Y273" s="29"/>
      <c r="Z273" s="163"/>
      <c r="AA273" s="148"/>
      <c r="AB273" s="29"/>
      <c r="AC273" s="29"/>
      <c r="AD273" s="78"/>
    </row>
    <row r="274" spans="2:30" hidden="1" x14ac:dyDescent="0.3">
      <c r="B274" s="35" t="str">
        <f t="shared" si="7"/>
        <v>X</v>
      </c>
      <c r="C274" s="129"/>
      <c r="D274" s="39"/>
      <c r="E274" s="39"/>
      <c r="F274" s="39"/>
      <c r="G274" s="40"/>
      <c r="H274" s="30" t="str">
        <f t="array" ref="H274">IF(C274="","",SUMIF(MAT!$B$5:$B$9,'17-01'!C274,MAT!$U$5:$U$9))</f>
        <v/>
      </c>
      <c r="I274" s="29"/>
      <c r="J274" s="29"/>
      <c r="K274" s="29"/>
      <c r="L274" s="29"/>
      <c r="M274" s="29"/>
      <c r="N274" s="29"/>
      <c r="O274" s="29"/>
      <c r="P274" s="29"/>
      <c r="Q274" s="163"/>
      <c r="R274" s="148"/>
      <c r="S274" s="29"/>
      <c r="T274" s="29"/>
      <c r="U274" s="149"/>
      <c r="V274" s="40"/>
      <c r="W274" s="29"/>
      <c r="X274" s="29"/>
      <c r="Y274" s="29"/>
      <c r="Z274" s="163"/>
      <c r="AA274" s="148"/>
      <c r="AB274" s="29"/>
      <c r="AC274" s="29"/>
      <c r="AD274" s="78"/>
    </row>
    <row r="275" spans="2:30" hidden="1" x14ac:dyDescent="0.3">
      <c r="B275" s="35" t="str">
        <f t="shared" si="7"/>
        <v>X</v>
      </c>
      <c r="C275" s="129"/>
      <c r="D275" s="39"/>
      <c r="E275" s="39"/>
      <c r="F275" s="39"/>
      <c r="G275" s="40"/>
      <c r="H275" s="30" t="str">
        <f t="array" ref="H275">IF(C275="","",SUMIF(MAT!$B$5:$B$9,'17-01'!C275,MAT!$U$5:$U$9))</f>
        <v/>
      </c>
      <c r="I275" s="29"/>
      <c r="J275" s="29"/>
      <c r="K275" s="29"/>
      <c r="L275" s="29"/>
      <c r="M275" s="29"/>
      <c r="N275" s="29"/>
      <c r="O275" s="29"/>
      <c r="P275" s="29"/>
      <c r="Q275" s="163"/>
      <c r="R275" s="148"/>
      <c r="S275" s="29"/>
      <c r="T275" s="29"/>
      <c r="U275" s="149"/>
      <c r="V275" s="40"/>
      <c r="W275" s="29"/>
      <c r="X275" s="29"/>
      <c r="Y275" s="29"/>
      <c r="Z275" s="163"/>
      <c r="AA275" s="148"/>
      <c r="AB275" s="29"/>
      <c r="AC275" s="29"/>
      <c r="AD275" s="78"/>
    </row>
    <row r="276" spans="2:30" hidden="1" x14ac:dyDescent="0.3">
      <c r="B276" s="35" t="str">
        <f t="shared" si="7"/>
        <v>X</v>
      </c>
      <c r="C276" s="129"/>
      <c r="D276" s="39"/>
      <c r="E276" s="39"/>
      <c r="F276" s="39"/>
      <c r="G276" s="40"/>
      <c r="H276" s="30" t="str">
        <f t="array" ref="H276">IF(C276="","",SUMIF(MAT!$B$5:$B$9,'17-01'!C276,MAT!$U$5:$U$9))</f>
        <v/>
      </c>
      <c r="I276" s="29"/>
      <c r="J276" s="29"/>
      <c r="K276" s="29"/>
      <c r="L276" s="29"/>
      <c r="M276" s="29"/>
      <c r="N276" s="29"/>
      <c r="O276" s="29"/>
      <c r="P276" s="29"/>
      <c r="Q276" s="163"/>
      <c r="R276" s="148"/>
      <c r="S276" s="29"/>
      <c r="T276" s="29"/>
      <c r="U276" s="149"/>
      <c r="V276" s="40"/>
      <c r="W276" s="29"/>
      <c r="X276" s="29"/>
      <c r="Y276" s="29"/>
      <c r="Z276" s="163"/>
      <c r="AA276" s="148"/>
      <c r="AB276" s="29"/>
      <c r="AC276" s="29"/>
      <c r="AD276" s="78"/>
    </row>
    <row r="277" spans="2:30" hidden="1" x14ac:dyDescent="0.3">
      <c r="B277" s="35" t="str">
        <f t="shared" si="7"/>
        <v>X</v>
      </c>
      <c r="C277" s="129"/>
      <c r="D277" s="39"/>
      <c r="E277" s="39"/>
      <c r="F277" s="39"/>
      <c r="G277" s="40"/>
      <c r="H277" s="30" t="str">
        <f t="array" ref="H277">IF(C277="","",SUMIF(MAT!$B$5:$B$9,'17-01'!C277,MAT!$U$5:$U$9))</f>
        <v/>
      </c>
      <c r="I277" s="29"/>
      <c r="J277" s="29"/>
      <c r="K277" s="29"/>
      <c r="L277" s="29"/>
      <c r="M277" s="29"/>
      <c r="N277" s="29"/>
      <c r="O277" s="29"/>
      <c r="P277" s="29"/>
      <c r="Q277" s="163"/>
      <c r="R277" s="148"/>
      <c r="S277" s="29"/>
      <c r="T277" s="29"/>
      <c r="U277" s="149"/>
      <c r="V277" s="40"/>
      <c r="W277" s="29"/>
      <c r="X277" s="29"/>
      <c r="Y277" s="29"/>
      <c r="Z277" s="163"/>
      <c r="AA277" s="148"/>
      <c r="AB277" s="29"/>
      <c r="AC277" s="29"/>
      <c r="AD277" s="78"/>
    </row>
    <row r="278" spans="2:30" hidden="1" x14ac:dyDescent="0.3">
      <c r="B278" s="35" t="str">
        <f t="shared" si="7"/>
        <v>X</v>
      </c>
      <c r="C278" s="129"/>
      <c r="D278" s="39"/>
      <c r="E278" s="39"/>
      <c r="F278" s="39"/>
      <c r="G278" s="40"/>
      <c r="H278" s="30" t="str">
        <f t="array" ref="H278">IF(C278="","",SUMIF(MAT!$B$5:$B$9,'17-01'!C278,MAT!$U$5:$U$9))</f>
        <v/>
      </c>
      <c r="I278" s="29"/>
      <c r="J278" s="29"/>
      <c r="K278" s="29"/>
      <c r="L278" s="29"/>
      <c r="M278" s="29"/>
      <c r="N278" s="29"/>
      <c r="O278" s="29"/>
      <c r="P278" s="29"/>
      <c r="Q278" s="163"/>
      <c r="R278" s="148"/>
      <c r="S278" s="29"/>
      <c r="T278" s="29"/>
      <c r="U278" s="149"/>
      <c r="V278" s="40"/>
      <c r="W278" s="29"/>
      <c r="X278" s="29"/>
      <c r="Y278" s="29"/>
      <c r="Z278" s="163"/>
      <c r="AA278" s="148"/>
      <c r="AB278" s="29"/>
      <c r="AC278" s="29"/>
      <c r="AD278" s="78"/>
    </row>
    <row r="279" spans="2:30" hidden="1" x14ac:dyDescent="0.3">
      <c r="B279" s="35" t="str">
        <f t="shared" si="7"/>
        <v>X</v>
      </c>
      <c r="C279" s="129"/>
      <c r="D279" s="39"/>
      <c r="E279" s="39"/>
      <c r="F279" s="39"/>
      <c r="G279" s="40"/>
      <c r="H279" s="30" t="str">
        <f t="array" ref="H279">IF(C279="","",SUMIF(MAT!$B$5:$B$9,'17-01'!C279,MAT!$U$5:$U$9))</f>
        <v/>
      </c>
      <c r="I279" s="29"/>
      <c r="J279" s="29"/>
      <c r="K279" s="29"/>
      <c r="L279" s="29"/>
      <c r="M279" s="29"/>
      <c r="N279" s="29"/>
      <c r="O279" s="29"/>
      <c r="P279" s="29"/>
      <c r="Q279" s="163"/>
      <c r="R279" s="148"/>
      <c r="S279" s="29"/>
      <c r="T279" s="29"/>
      <c r="U279" s="149"/>
      <c r="V279" s="40"/>
      <c r="W279" s="29"/>
      <c r="X279" s="29"/>
      <c r="Y279" s="29"/>
      <c r="Z279" s="163"/>
      <c r="AA279" s="148"/>
      <c r="AB279" s="29"/>
      <c r="AC279" s="29"/>
      <c r="AD279" s="78"/>
    </row>
    <row r="280" spans="2:30" hidden="1" x14ac:dyDescent="0.3">
      <c r="B280" s="35" t="str">
        <f t="shared" si="7"/>
        <v>X</v>
      </c>
      <c r="C280" s="129"/>
      <c r="D280" s="39"/>
      <c r="E280" s="39"/>
      <c r="F280" s="39"/>
      <c r="G280" s="40"/>
      <c r="H280" s="30" t="str">
        <f t="array" ref="H280">IF(C280="","",SUMIF(MAT!$B$5:$B$9,'17-01'!C280,MAT!$U$5:$U$9))</f>
        <v/>
      </c>
      <c r="I280" s="29"/>
      <c r="J280" s="29"/>
      <c r="K280" s="29"/>
      <c r="L280" s="29"/>
      <c r="M280" s="29"/>
      <c r="N280" s="29"/>
      <c r="O280" s="29"/>
      <c r="P280" s="29"/>
      <c r="Q280" s="163"/>
      <c r="R280" s="148"/>
      <c r="S280" s="29"/>
      <c r="T280" s="29"/>
      <c r="U280" s="149"/>
      <c r="V280" s="40"/>
      <c r="W280" s="29"/>
      <c r="X280" s="29"/>
      <c r="Y280" s="29"/>
      <c r="Z280" s="163"/>
      <c r="AA280" s="148"/>
      <c r="AB280" s="29"/>
      <c r="AC280" s="29"/>
      <c r="AD280" s="78"/>
    </row>
    <row r="281" spans="2:30" hidden="1" x14ac:dyDescent="0.3">
      <c r="B281" s="35" t="str">
        <f t="shared" si="7"/>
        <v>X</v>
      </c>
      <c r="C281" s="129"/>
      <c r="D281" s="39"/>
      <c r="E281" s="39"/>
      <c r="F281" s="39"/>
      <c r="G281" s="40"/>
      <c r="H281" s="30" t="str">
        <f t="array" ref="H281">IF(C281="","",SUMIF(MAT!$B$5:$B$9,'17-01'!C281,MAT!$U$5:$U$9))</f>
        <v/>
      </c>
      <c r="I281" s="29"/>
      <c r="J281" s="29"/>
      <c r="K281" s="29"/>
      <c r="L281" s="29"/>
      <c r="M281" s="29"/>
      <c r="N281" s="29"/>
      <c r="O281" s="29"/>
      <c r="P281" s="29"/>
      <c r="Q281" s="163"/>
      <c r="R281" s="148"/>
      <c r="S281" s="29"/>
      <c r="T281" s="29"/>
      <c r="U281" s="149"/>
      <c r="V281" s="40"/>
      <c r="W281" s="29"/>
      <c r="X281" s="29"/>
      <c r="Y281" s="29"/>
      <c r="Z281" s="163"/>
      <c r="AA281" s="148"/>
      <c r="AB281" s="29"/>
      <c r="AC281" s="29"/>
      <c r="AD281" s="78"/>
    </row>
    <row r="282" spans="2:30" hidden="1" x14ac:dyDescent="0.3">
      <c r="B282" s="35" t="str">
        <f t="shared" si="7"/>
        <v>X</v>
      </c>
      <c r="C282" s="129"/>
      <c r="D282" s="39"/>
      <c r="E282" s="39"/>
      <c r="F282" s="39"/>
      <c r="G282" s="40"/>
      <c r="H282" s="30" t="str">
        <f t="array" ref="H282">IF(C282="","",SUMIF(MAT!$B$5:$B$9,'17-01'!C282,MAT!$U$5:$U$9))</f>
        <v/>
      </c>
      <c r="I282" s="29"/>
      <c r="J282" s="29"/>
      <c r="K282" s="29"/>
      <c r="L282" s="29"/>
      <c r="M282" s="29"/>
      <c r="N282" s="29"/>
      <c r="O282" s="29"/>
      <c r="P282" s="29"/>
      <c r="Q282" s="163"/>
      <c r="R282" s="148"/>
      <c r="S282" s="29"/>
      <c r="T282" s="29"/>
      <c r="U282" s="149"/>
      <c r="V282" s="40"/>
      <c r="W282" s="29"/>
      <c r="X282" s="29"/>
      <c r="Y282" s="29"/>
      <c r="Z282" s="163"/>
      <c r="AA282" s="148"/>
      <c r="AB282" s="29"/>
      <c r="AC282" s="29"/>
      <c r="AD282" s="78"/>
    </row>
    <row r="283" spans="2:30" hidden="1" x14ac:dyDescent="0.3">
      <c r="B283" s="35" t="str">
        <f t="shared" si="7"/>
        <v>X</v>
      </c>
      <c r="C283" s="129"/>
      <c r="D283" s="39"/>
      <c r="E283" s="39"/>
      <c r="F283" s="39"/>
      <c r="G283" s="40"/>
      <c r="H283" s="30" t="str">
        <f t="array" ref="H283">IF(C283="","",SUMIF(MAT!$B$5:$B$9,'17-01'!C283,MAT!$U$5:$U$9))</f>
        <v/>
      </c>
      <c r="I283" s="29"/>
      <c r="J283" s="29"/>
      <c r="K283" s="29"/>
      <c r="L283" s="29"/>
      <c r="M283" s="29"/>
      <c r="N283" s="29"/>
      <c r="O283" s="29"/>
      <c r="P283" s="29"/>
      <c r="Q283" s="163"/>
      <c r="R283" s="148"/>
      <c r="S283" s="29"/>
      <c r="T283" s="29"/>
      <c r="U283" s="149"/>
      <c r="V283" s="40"/>
      <c r="W283" s="29"/>
      <c r="X283" s="29"/>
      <c r="Y283" s="29"/>
      <c r="Z283" s="163"/>
      <c r="AA283" s="148"/>
      <c r="AB283" s="29"/>
      <c r="AC283" s="29"/>
      <c r="AD283" s="78"/>
    </row>
    <row r="284" spans="2:30" hidden="1" x14ac:dyDescent="0.3">
      <c r="B284" s="35" t="str">
        <f t="shared" si="7"/>
        <v>X</v>
      </c>
      <c r="C284" s="129"/>
      <c r="D284" s="39"/>
      <c r="E284" s="39"/>
      <c r="F284" s="39"/>
      <c r="G284" s="40"/>
      <c r="H284" s="30" t="str">
        <f t="array" ref="H284">IF(C284="","",SUMIF(MAT!$B$5:$B$9,'17-01'!C284,MAT!$U$5:$U$9))</f>
        <v/>
      </c>
      <c r="I284" s="29"/>
      <c r="J284" s="29"/>
      <c r="K284" s="29"/>
      <c r="L284" s="29"/>
      <c r="M284" s="29"/>
      <c r="N284" s="29"/>
      <c r="O284" s="29"/>
      <c r="P284" s="29"/>
      <c r="Q284" s="163"/>
      <c r="R284" s="148"/>
      <c r="S284" s="29"/>
      <c r="T284" s="29"/>
      <c r="U284" s="149"/>
      <c r="V284" s="40"/>
      <c r="W284" s="29"/>
      <c r="X284" s="29"/>
      <c r="Y284" s="29"/>
      <c r="Z284" s="163"/>
      <c r="AA284" s="148"/>
      <c r="AB284" s="29"/>
      <c r="AC284" s="29"/>
      <c r="AD284" s="78"/>
    </row>
    <row r="285" spans="2:30" hidden="1" x14ac:dyDescent="0.3">
      <c r="B285" s="35" t="str">
        <f t="shared" si="7"/>
        <v>X</v>
      </c>
      <c r="C285" s="129"/>
      <c r="D285" s="39"/>
      <c r="E285" s="39"/>
      <c r="F285" s="39"/>
      <c r="G285" s="40"/>
      <c r="H285" s="30" t="str">
        <f t="array" ref="H285">IF(C285="","",SUMIF(MAT!$B$5:$B$9,'17-01'!C285,MAT!$U$5:$U$9))</f>
        <v/>
      </c>
      <c r="I285" s="29"/>
      <c r="J285" s="29"/>
      <c r="K285" s="29"/>
      <c r="L285" s="29"/>
      <c r="M285" s="29"/>
      <c r="N285" s="29"/>
      <c r="O285" s="29"/>
      <c r="P285" s="29"/>
      <c r="Q285" s="163"/>
      <c r="R285" s="148"/>
      <c r="S285" s="29"/>
      <c r="T285" s="29"/>
      <c r="U285" s="149"/>
      <c r="V285" s="40"/>
      <c r="W285" s="29"/>
      <c r="X285" s="29"/>
      <c r="Y285" s="29"/>
      <c r="Z285" s="163"/>
      <c r="AA285" s="148"/>
      <c r="AB285" s="29"/>
      <c r="AC285" s="29"/>
      <c r="AD285" s="78"/>
    </row>
    <row r="286" spans="2:30" hidden="1" x14ac:dyDescent="0.3">
      <c r="B286" s="35" t="str">
        <f t="shared" si="7"/>
        <v>X</v>
      </c>
      <c r="C286" s="129"/>
      <c r="D286" s="39"/>
      <c r="E286" s="39"/>
      <c r="F286" s="39"/>
      <c r="G286" s="40"/>
      <c r="H286" s="30" t="str">
        <f t="array" ref="H286">IF(C286="","",SUMIF(MAT!$B$5:$B$9,'17-01'!C286,MAT!$U$5:$U$9))</f>
        <v/>
      </c>
      <c r="I286" s="29"/>
      <c r="J286" s="29"/>
      <c r="K286" s="29"/>
      <c r="L286" s="29"/>
      <c r="M286" s="29"/>
      <c r="N286" s="29"/>
      <c r="O286" s="29"/>
      <c r="P286" s="29"/>
      <c r="Q286" s="163"/>
      <c r="R286" s="148"/>
      <c r="S286" s="29"/>
      <c r="T286" s="29"/>
      <c r="U286" s="149"/>
      <c r="V286" s="40"/>
      <c r="W286" s="29"/>
      <c r="X286" s="29"/>
      <c r="Y286" s="29"/>
      <c r="Z286" s="163"/>
      <c r="AA286" s="148"/>
      <c r="AB286" s="29"/>
      <c r="AC286" s="29"/>
      <c r="AD286" s="78"/>
    </row>
    <row r="287" spans="2:30" hidden="1" x14ac:dyDescent="0.3">
      <c r="B287" s="35" t="str">
        <f t="shared" si="7"/>
        <v>X</v>
      </c>
      <c r="C287" s="129"/>
      <c r="D287" s="39"/>
      <c r="E287" s="39"/>
      <c r="F287" s="39"/>
      <c r="G287" s="40"/>
      <c r="H287" s="30" t="str">
        <f t="array" ref="H287">IF(C287="","",SUMIF(MAT!$B$5:$B$9,'17-01'!C287,MAT!$U$5:$U$9))</f>
        <v/>
      </c>
      <c r="I287" s="29"/>
      <c r="J287" s="29"/>
      <c r="K287" s="29"/>
      <c r="L287" s="29"/>
      <c r="M287" s="29"/>
      <c r="N287" s="29"/>
      <c r="O287" s="29"/>
      <c r="P287" s="29"/>
      <c r="Q287" s="163"/>
      <c r="R287" s="148"/>
      <c r="S287" s="29"/>
      <c r="T287" s="29"/>
      <c r="U287" s="149"/>
      <c r="V287" s="40"/>
      <c r="W287" s="29"/>
      <c r="X287" s="29"/>
      <c r="Y287" s="29"/>
      <c r="Z287" s="163"/>
      <c r="AA287" s="148"/>
      <c r="AB287" s="29"/>
      <c r="AC287" s="29"/>
      <c r="AD287" s="78"/>
    </row>
    <row r="288" spans="2:30" hidden="1" x14ac:dyDescent="0.3">
      <c r="B288" s="35" t="str">
        <f t="shared" si="7"/>
        <v>X</v>
      </c>
      <c r="C288" s="129"/>
      <c r="D288" s="39"/>
      <c r="E288" s="39"/>
      <c r="F288" s="39"/>
      <c r="G288" s="40"/>
      <c r="H288" s="30" t="str">
        <f t="array" ref="H288">IF(C288="","",SUMIF(MAT!$B$5:$B$9,'17-01'!C288,MAT!$U$5:$U$9))</f>
        <v/>
      </c>
      <c r="I288" s="29"/>
      <c r="J288" s="29"/>
      <c r="K288" s="29"/>
      <c r="L288" s="29"/>
      <c r="M288" s="29"/>
      <c r="N288" s="29"/>
      <c r="O288" s="29"/>
      <c r="P288" s="29"/>
      <c r="Q288" s="163"/>
      <c r="R288" s="148"/>
      <c r="S288" s="29"/>
      <c r="T288" s="29"/>
      <c r="U288" s="149"/>
      <c r="V288" s="40"/>
      <c r="W288" s="29"/>
      <c r="X288" s="29"/>
      <c r="Y288" s="29"/>
      <c r="Z288" s="163"/>
      <c r="AA288" s="148"/>
      <c r="AB288" s="29"/>
      <c r="AC288" s="29"/>
      <c r="AD288" s="78"/>
    </row>
    <row r="289" spans="2:30" hidden="1" x14ac:dyDescent="0.3">
      <c r="B289" s="35" t="str">
        <f t="shared" si="7"/>
        <v>X</v>
      </c>
      <c r="C289" s="129"/>
      <c r="D289" s="39"/>
      <c r="E289" s="39"/>
      <c r="F289" s="39"/>
      <c r="G289" s="40"/>
      <c r="H289" s="30" t="str">
        <f t="array" ref="H289">IF(C289="","",SUMIF(MAT!$B$5:$B$9,'17-01'!C289,MAT!$U$5:$U$9))</f>
        <v/>
      </c>
      <c r="I289" s="29"/>
      <c r="J289" s="29"/>
      <c r="K289" s="29"/>
      <c r="L289" s="29"/>
      <c r="M289" s="29"/>
      <c r="N289" s="29"/>
      <c r="O289" s="29"/>
      <c r="P289" s="29"/>
      <c r="Q289" s="163"/>
      <c r="R289" s="148"/>
      <c r="S289" s="29"/>
      <c r="T289" s="29"/>
      <c r="U289" s="149"/>
      <c r="V289" s="40"/>
      <c r="W289" s="29"/>
      <c r="X289" s="29"/>
      <c r="Y289" s="29"/>
      <c r="Z289" s="163"/>
      <c r="AA289" s="148"/>
      <c r="AB289" s="29"/>
      <c r="AC289" s="29"/>
      <c r="AD289" s="78"/>
    </row>
    <row r="290" spans="2:30" hidden="1" x14ac:dyDescent="0.3">
      <c r="B290" s="35" t="str">
        <f t="shared" si="7"/>
        <v>X</v>
      </c>
      <c r="C290" s="129"/>
      <c r="D290" s="39"/>
      <c r="E290" s="39"/>
      <c r="F290" s="39"/>
      <c r="G290" s="40"/>
      <c r="H290" s="30" t="str">
        <f t="array" ref="H290">IF(C290="","",SUMIF(MAT!$B$5:$B$9,'17-01'!C290,MAT!$U$5:$U$9))</f>
        <v/>
      </c>
      <c r="I290" s="29"/>
      <c r="J290" s="29"/>
      <c r="K290" s="29"/>
      <c r="L290" s="29"/>
      <c r="M290" s="29"/>
      <c r="N290" s="29"/>
      <c r="O290" s="29"/>
      <c r="P290" s="29"/>
      <c r="Q290" s="163"/>
      <c r="R290" s="148"/>
      <c r="S290" s="29"/>
      <c r="T290" s="29"/>
      <c r="U290" s="149"/>
      <c r="V290" s="40"/>
      <c r="W290" s="29"/>
      <c r="X290" s="29"/>
      <c r="Y290" s="29"/>
      <c r="Z290" s="163"/>
      <c r="AA290" s="148"/>
      <c r="AB290" s="29"/>
      <c r="AC290" s="29"/>
      <c r="AD290" s="78"/>
    </row>
    <row r="291" spans="2:30" hidden="1" x14ac:dyDescent="0.3">
      <c r="B291" s="35" t="str">
        <f t="shared" si="7"/>
        <v>X</v>
      </c>
      <c r="C291" s="129"/>
      <c r="D291" s="39"/>
      <c r="E291" s="39"/>
      <c r="F291" s="39"/>
      <c r="G291" s="40"/>
      <c r="H291" s="30" t="str">
        <f t="array" ref="H291">IF(C291="","",SUMIF(MAT!$B$5:$B$9,'17-01'!C291,MAT!$U$5:$U$9))</f>
        <v/>
      </c>
      <c r="I291" s="29"/>
      <c r="J291" s="29"/>
      <c r="K291" s="29"/>
      <c r="L291" s="29"/>
      <c r="M291" s="29"/>
      <c r="N291" s="29"/>
      <c r="O291" s="29"/>
      <c r="P291" s="29"/>
      <c r="Q291" s="163"/>
      <c r="R291" s="148"/>
      <c r="S291" s="29"/>
      <c r="T291" s="29"/>
      <c r="U291" s="149"/>
      <c r="V291" s="40"/>
      <c r="W291" s="29"/>
      <c r="X291" s="29"/>
      <c r="Y291" s="29"/>
      <c r="Z291" s="163"/>
      <c r="AA291" s="148"/>
      <c r="AB291" s="29"/>
      <c r="AC291" s="29"/>
      <c r="AD291" s="78"/>
    </row>
    <row r="292" spans="2:30" hidden="1" x14ac:dyDescent="0.3">
      <c r="B292" s="35" t="str">
        <f t="shared" ref="B292:B355" si="8">IF(C292="","X","")</f>
        <v>X</v>
      </c>
      <c r="C292" s="129"/>
      <c r="D292" s="39"/>
      <c r="E292" s="39"/>
      <c r="F292" s="39"/>
      <c r="G292" s="40"/>
      <c r="H292" s="30" t="str">
        <f t="array" ref="H292">IF(C292="","",SUMIF(MAT!$B$5:$B$9,'17-01'!C292,MAT!$U$5:$U$9))</f>
        <v/>
      </c>
      <c r="I292" s="29"/>
      <c r="J292" s="29"/>
      <c r="K292" s="29"/>
      <c r="L292" s="29"/>
      <c r="M292" s="29"/>
      <c r="N292" s="29"/>
      <c r="O292" s="29"/>
      <c r="P292" s="29"/>
      <c r="Q292" s="163"/>
      <c r="R292" s="148"/>
      <c r="S292" s="29"/>
      <c r="T292" s="29"/>
      <c r="U292" s="149"/>
      <c r="V292" s="40"/>
      <c r="W292" s="29"/>
      <c r="X292" s="29"/>
      <c r="Y292" s="29"/>
      <c r="Z292" s="163"/>
      <c r="AA292" s="148"/>
      <c r="AB292" s="29"/>
      <c r="AC292" s="29"/>
      <c r="AD292" s="78"/>
    </row>
    <row r="293" spans="2:30" hidden="1" x14ac:dyDescent="0.3">
      <c r="B293" s="35" t="str">
        <f t="shared" si="8"/>
        <v>X</v>
      </c>
      <c r="C293" s="129"/>
      <c r="D293" s="39"/>
      <c r="E293" s="39"/>
      <c r="F293" s="39"/>
      <c r="G293" s="40"/>
      <c r="H293" s="30" t="str">
        <f t="array" ref="H293">IF(C293="","",SUMIF(MAT!$B$5:$B$9,'17-01'!C293,MAT!$U$5:$U$9))</f>
        <v/>
      </c>
      <c r="I293" s="29"/>
      <c r="J293" s="29"/>
      <c r="K293" s="29"/>
      <c r="L293" s="29"/>
      <c r="M293" s="29"/>
      <c r="N293" s="29"/>
      <c r="O293" s="29"/>
      <c r="P293" s="29"/>
      <c r="Q293" s="163"/>
      <c r="R293" s="148"/>
      <c r="S293" s="29"/>
      <c r="T293" s="29"/>
      <c r="U293" s="149"/>
      <c r="V293" s="40"/>
      <c r="W293" s="29"/>
      <c r="X293" s="29"/>
      <c r="Y293" s="29"/>
      <c r="Z293" s="163"/>
      <c r="AA293" s="148"/>
      <c r="AB293" s="29"/>
      <c r="AC293" s="29"/>
      <c r="AD293" s="78"/>
    </row>
    <row r="294" spans="2:30" hidden="1" x14ac:dyDescent="0.3">
      <c r="B294" s="35" t="str">
        <f t="shared" si="8"/>
        <v>X</v>
      </c>
      <c r="C294" s="129"/>
      <c r="D294" s="39"/>
      <c r="E294" s="39"/>
      <c r="F294" s="39"/>
      <c r="G294" s="40"/>
      <c r="H294" s="30" t="str">
        <f t="array" ref="H294">IF(C294="","",SUMIF(MAT!$B$5:$B$9,'17-01'!C294,MAT!$U$5:$U$9))</f>
        <v/>
      </c>
      <c r="I294" s="29"/>
      <c r="J294" s="29"/>
      <c r="K294" s="29"/>
      <c r="L294" s="29"/>
      <c r="M294" s="29"/>
      <c r="N294" s="29"/>
      <c r="O294" s="29"/>
      <c r="P294" s="29"/>
      <c r="Q294" s="163"/>
      <c r="R294" s="148"/>
      <c r="S294" s="29"/>
      <c r="T294" s="29"/>
      <c r="U294" s="149"/>
      <c r="V294" s="40"/>
      <c r="W294" s="29"/>
      <c r="X294" s="29"/>
      <c r="Y294" s="29"/>
      <c r="Z294" s="163"/>
      <c r="AA294" s="148"/>
      <c r="AB294" s="29"/>
      <c r="AC294" s="29"/>
      <c r="AD294" s="78"/>
    </row>
    <row r="295" spans="2:30" hidden="1" x14ac:dyDescent="0.3">
      <c r="B295" s="35" t="str">
        <f t="shared" si="8"/>
        <v>X</v>
      </c>
      <c r="C295" s="129"/>
      <c r="D295" s="39"/>
      <c r="E295" s="39"/>
      <c r="F295" s="39"/>
      <c r="G295" s="40"/>
      <c r="H295" s="30" t="str">
        <f t="array" ref="H295">IF(C295="","",SUMIF(MAT!$B$5:$B$9,'17-01'!C295,MAT!$U$5:$U$9))</f>
        <v/>
      </c>
      <c r="I295" s="29"/>
      <c r="J295" s="29"/>
      <c r="K295" s="29"/>
      <c r="L295" s="29"/>
      <c r="M295" s="29"/>
      <c r="N295" s="29"/>
      <c r="O295" s="29"/>
      <c r="P295" s="29"/>
      <c r="Q295" s="163"/>
      <c r="R295" s="148"/>
      <c r="S295" s="29"/>
      <c r="T295" s="29"/>
      <c r="U295" s="149"/>
      <c r="V295" s="40"/>
      <c r="W295" s="29"/>
      <c r="X295" s="29"/>
      <c r="Y295" s="29"/>
      <c r="Z295" s="163"/>
      <c r="AA295" s="148"/>
      <c r="AB295" s="29"/>
      <c r="AC295" s="29"/>
      <c r="AD295" s="78"/>
    </row>
    <row r="296" spans="2:30" hidden="1" x14ac:dyDescent="0.3">
      <c r="B296" s="35" t="str">
        <f t="shared" si="8"/>
        <v>X</v>
      </c>
      <c r="C296" s="129"/>
      <c r="D296" s="39"/>
      <c r="E296" s="39"/>
      <c r="F296" s="39"/>
      <c r="G296" s="40"/>
      <c r="H296" s="30" t="str">
        <f t="array" ref="H296">IF(C296="","",SUMIF(MAT!$B$5:$B$9,'17-01'!C296,MAT!$U$5:$U$9))</f>
        <v/>
      </c>
      <c r="I296" s="29"/>
      <c r="J296" s="29"/>
      <c r="K296" s="29"/>
      <c r="L296" s="29"/>
      <c r="M296" s="29"/>
      <c r="N296" s="29"/>
      <c r="O296" s="29"/>
      <c r="P296" s="29"/>
      <c r="Q296" s="163"/>
      <c r="R296" s="148"/>
      <c r="S296" s="29"/>
      <c r="T296" s="29"/>
      <c r="U296" s="149"/>
      <c r="V296" s="40"/>
      <c r="W296" s="29"/>
      <c r="X296" s="29"/>
      <c r="Y296" s="29"/>
      <c r="Z296" s="163"/>
      <c r="AA296" s="148"/>
      <c r="AB296" s="29"/>
      <c r="AC296" s="29"/>
      <c r="AD296" s="78"/>
    </row>
    <row r="297" spans="2:30" hidden="1" x14ac:dyDescent="0.3">
      <c r="B297" s="35" t="str">
        <f t="shared" si="8"/>
        <v>X</v>
      </c>
      <c r="C297" s="129"/>
      <c r="D297" s="39"/>
      <c r="E297" s="39"/>
      <c r="F297" s="39"/>
      <c r="G297" s="40"/>
      <c r="H297" s="30" t="str">
        <f t="array" ref="H297">IF(C297="","",SUMIF(MAT!$B$5:$B$9,'17-01'!C297,MAT!$U$5:$U$9))</f>
        <v/>
      </c>
      <c r="I297" s="29"/>
      <c r="J297" s="29"/>
      <c r="K297" s="29"/>
      <c r="L297" s="29"/>
      <c r="M297" s="29"/>
      <c r="N297" s="29"/>
      <c r="O297" s="29"/>
      <c r="P297" s="29"/>
      <c r="Q297" s="163"/>
      <c r="R297" s="148"/>
      <c r="S297" s="29"/>
      <c r="T297" s="29"/>
      <c r="U297" s="149"/>
      <c r="V297" s="40"/>
      <c r="W297" s="29"/>
      <c r="X297" s="29"/>
      <c r="Y297" s="29"/>
      <c r="Z297" s="163"/>
      <c r="AA297" s="148"/>
      <c r="AB297" s="29"/>
      <c r="AC297" s="29"/>
      <c r="AD297" s="78"/>
    </row>
    <row r="298" spans="2:30" hidden="1" x14ac:dyDescent="0.3">
      <c r="B298" s="35" t="str">
        <f t="shared" si="8"/>
        <v>X</v>
      </c>
      <c r="C298" s="129"/>
      <c r="D298" s="39"/>
      <c r="E298" s="39"/>
      <c r="F298" s="39"/>
      <c r="G298" s="40"/>
      <c r="H298" s="30" t="str">
        <f t="array" ref="H298">IF(C298="","",SUMIF(MAT!$B$5:$B$9,'17-01'!C298,MAT!$U$5:$U$9))</f>
        <v/>
      </c>
      <c r="I298" s="29"/>
      <c r="J298" s="29"/>
      <c r="K298" s="29"/>
      <c r="L298" s="29"/>
      <c r="M298" s="29"/>
      <c r="N298" s="29"/>
      <c r="O298" s="29"/>
      <c r="P298" s="29"/>
      <c r="Q298" s="163"/>
      <c r="R298" s="148"/>
      <c r="S298" s="29"/>
      <c r="T298" s="29"/>
      <c r="U298" s="149"/>
      <c r="V298" s="40"/>
      <c r="W298" s="29"/>
      <c r="X298" s="29"/>
      <c r="Y298" s="29"/>
      <c r="Z298" s="163"/>
      <c r="AA298" s="148"/>
      <c r="AB298" s="29"/>
      <c r="AC298" s="29"/>
      <c r="AD298" s="78"/>
    </row>
    <row r="299" spans="2:30" hidden="1" x14ac:dyDescent="0.3">
      <c r="B299" s="35" t="str">
        <f t="shared" si="8"/>
        <v>X</v>
      </c>
      <c r="C299" s="129"/>
      <c r="D299" s="39"/>
      <c r="E299" s="39"/>
      <c r="F299" s="39"/>
      <c r="G299" s="40"/>
      <c r="H299" s="30" t="str">
        <f t="array" ref="H299">IF(C299="","",SUMIF(MAT!$B$5:$B$9,'17-01'!C299,MAT!$U$5:$U$9))</f>
        <v/>
      </c>
      <c r="I299" s="29"/>
      <c r="J299" s="29"/>
      <c r="K299" s="29"/>
      <c r="L299" s="29"/>
      <c r="M299" s="29"/>
      <c r="N299" s="29"/>
      <c r="O299" s="29"/>
      <c r="P299" s="29"/>
      <c r="Q299" s="163"/>
      <c r="R299" s="148"/>
      <c r="S299" s="29"/>
      <c r="T299" s="29"/>
      <c r="U299" s="149"/>
      <c r="V299" s="40"/>
      <c r="W299" s="29"/>
      <c r="X299" s="29"/>
      <c r="Y299" s="29"/>
      <c r="Z299" s="163"/>
      <c r="AA299" s="148"/>
      <c r="AB299" s="29"/>
      <c r="AC299" s="29"/>
      <c r="AD299" s="78"/>
    </row>
    <row r="300" spans="2:30" hidden="1" x14ac:dyDescent="0.3">
      <c r="B300" s="35" t="str">
        <f t="shared" si="8"/>
        <v>X</v>
      </c>
      <c r="C300" s="129"/>
      <c r="D300" s="39"/>
      <c r="E300" s="39"/>
      <c r="F300" s="39"/>
      <c r="G300" s="40"/>
      <c r="H300" s="30" t="str">
        <f t="array" ref="H300">IF(C300="","",SUMIF(MAT!$B$5:$B$9,'17-01'!C300,MAT!$U$5:$U$9))</f>
        <v/>
      </c>
      <c r="I300" s="29"/>
      <c r="J300" s="29"/>
      <c r="K300" s="29"/>
      <c r="L300" s="29"/>
      <c r="M300" s="29"/>
      <c r="N300" s="29"/>
      <c r="O300" s="29"/>
      <c r="P300" s="29"/>
      <c r="Q300" s="163"/>
      <c r="R300" s="148"/>
      <c r="S300" s="29"/>
      <c r="T300" s="29"/>
      <c r="U300" s="149"/>
      <c r="V300" s="40"/>
      <c r="W300" s="29"/>
      <c r="X300" s="29"/>
      <c r="Y300" s="29"/>
      <c r="Z300" s="163"/>
      <c r="AA300" s="148"/>
      <c r="AB300" s="29"/>
      <c r="AC300" s="29"/>
      <c r="AD300" s="78"/>
    </row>
    <row r="301" spans="2:30" hidden="1" x14ac:dyDescent="0.3">
      <c r="B301" s="35" t="str">
        <f t="shared" si="8"/>
        <v>X</v>
      </c>
      <c r="C301" s="129"/>
      <c r="D301" s="39"/>
      <c r="E301" s="39"/>
      <c r="F301" s="39"/>
      <c r="G301" s="40"/>
      <c r="H301" s="30" t="str">
        <f t="array" ref="H301">IF(C301="","",SUMIF(MAT!$B$5:$B$9,'17-01'!C301,MAT!$U$5:$U$9))</f>
        <v/>
      </c>
      <c r="I301" s="29"/>
      <c r="J301" s="29"/>
      <c r="K301" s="29"/>
      <c r="L301" s="29"/>
      <c r="M301" s="29"/>
      <c r="N301" s="29"/>
      <c r="O301" s="29"/>
      <c r="P301" s="29"/>
      <c r="Q301" s="163"/>
      <c r="R301" s="148"/>
      <c r="S301" s="29"/>
      <c r="T301" s="29"/>
      <c r="U301" s="149"/>
      <c r="V301" s="40"/>
      <c r="W301" s="29"/>
      <c r="X301" s="29"/>
      <c r="Y301" s="29"/>
      <c r="Z301" s="163"/>
      <c r="AA301" s="148"/>
      <c r="AB301" s="29"/>
      <c r="AC301" s="29"/>
      <c r="AD301" s="78"/>
    </row>
    <row r="302" spans="2:30" hidden="1" x14ac:dyDescent="0.3">
      <c r="B302" s="35" t="str">
        <f t="shared" si="8"/>
        <v>X</v>
      </c>
      <c r="C302" s="129"/>
      <c r="D302" s="39"/>
      <c r="E302" s="39"/>
      <c r="F302" s="39"/>
      <c r="G302" s="40"/>
      <c r="H302" s="30" t="str">
        <f t="array" ref="H302">IF(C302="","",SUMIF(MAT!$B$5:$B$9,'17-01'!C302,MAT!$U$5:$U$9))</f>
        <v/>
      </c>
      <c r="I302" s="29"/>
      <c r="J302" s="29"/>
      <c r="K302" s="29"/>
      <c r="L302" s="29"/>
      <c r="M302" s="29"/>
      <c r="N302" s="29"/>
      <c r="O302" s="29"/>
      <c r="P302" s="29"/>
      <c r="Q302" s="163"/>
      <c r="R302" s="148"/>
      <c r="S302" s="29"/>
      <c r="T302" s="29"/>
      <c r="U302" s="149"/>
      <c r="V302" s="40"/>
      <c r="W302" s="29"/>
      <c r="X302" s="29"/>
      <c r="Y302" s="29"/>
      <c r="Z302" s="163"/>
      <c r="AA302" s="148"/>
      <c r="AB302" s="29"/>
      <c r="AC302" s="29"/>
      <c r="AD302" s="78"/>
    </row>
    <row r="303" spans="2:30" hidden="1" x14ac:dyDescent="0.3">
      <c r="B303" s="35" t="str">
        <f t="shared" si="8"/>
        <v>X</v>
      </c>
      <c r="C303" s="129"/>
      <c r="D303" s="39"/>
      <c r="E303" s="39"/>
      <c r="F303" s="39"/>
      <c r="G303" s="40"/>
      <c r="H303" s="30" t="str">
        <f t="array" ref="H303">IF(C303="","",SUMIF(MAT!$B$5:$B$9,'17-01'!C303,MAT!$U$5:$U$9))</f>
        <v/>
      </c>
      <c r="I303" s="29"/>
      <c r="J303" s="29"/>
      <c r="K303" s="29"/>
      <c r="L303" s="29"/>
      <c r="M303" s="29"/>
      <c r="N303" s="29"/>
      <c r="O303" s="29"/>
      <c r="P303" s="29"/>
      <c r="Q303" s="163"/>
      <c r="R303" s="148"/>
      <c r="S303" s="29"/>
      <c r="T303" s="29"/>
      <c r="U303" s="149"/>
      <c r="V303" s="40"/>
      <c r="W303" s="29"/>
      <c r="X303" s="29"/>
      <c r="Y303" s="29"/>
      <c r="Z303" s="163"/>
      <c r="AA303" s="148"/>
      <c r="AB303" s="29"/>
      <c r="AC303" s="29"/>
      <c r="AD303" s="78"/>
    </row>
    <row r="304" spans="2:30" hidden="1" x14ac:dyDescent="0.3">
      <c r="B304" s="35" t="str">
        <f t="shared" si="8"/>
        <v>X</v>
      </c>
      <c r="C304" s="129"/>
      <c r="D304" s="39"/>
      <c r="E304" s="39"/>
      <c r="F304" s="39"/>
      <c r="G304" s="40"/>
      <c r="H304" s="30" t="str">
        <f t="array" ref="H304">IF(C304="","",SUMIF(MAT!$B$5:$B$9,'17-01'!C304,MAT!$U$5:$U$9))</f>
        <v/>
      </c>
      <c r="I304" s="29"/>
      <c r="J304" s="29"/>
      <c r="K304" s="29"/>
      <c r="L304" s="29"/>
      <c r="M304" s="29"/>
      <c r="N304" s="29"/>
      <c r="O304" s="29"/>
      <c r="P304" s="29"/>
      <c r="Q304" s="163"/>
      <c r="R304" s="148"/>
      <c r="S304" s="29"/>
      <c r="T304" s="29"/>
      <c r="U304" s="149"/>
      <c r="V304" s="40"/>
      <c r="W304" s="29"/>
      <c r="X304" s="29"/>
      <c r="Y304" s="29"/>
      <c r="Z304" s="163"/>
      <c r="AA304" s="148"/>
      <c r="AB304" s="29"/>
      <c r="AC304" s="29"/>
      <c r="AD304" s="78"/>
    </row>
    <row r="305" spans="2:30" hidden="1" x14ac:dyDescent="0.3">
      <c r="B305" s="35" t="str">
        <f t="shared" si="8"/>
        <v>X</v>
      </c>
      <c r="C305" s="129"/>
      <c r="D305" s="39"/>
      <c r="E305" s="39"/>
      <c r="F305" s="39"/>
      <c r="G305" s="40"/>
      <c r="H305" s="30" t="str">
        <f t="array" ref="H305">IF(C305="","",SUMIF(MAT!$B$5:$B$9,'17-01'!C305,MAT!$U$5:$U$9))</f>
        <v/>
      </c>
      <c r="I305" s="29"/>
      <c r="J305" s="29"/>
      <c r="K305" s="29"/>
      <c r="L305" s="29"/>
      <c r="M305" s="29"/>
      <c r="N305" s="29"/>
      <c r="O305" s="29"/>
      <c r="P305" s="29"/>
      <c r="Q305" s="163"/>
      <c r="R305" s="148"/>
      <c r="S305" s="29"/>
      <c r="T305" s="29"/>
      <c r="U305" s="149"/>
      <c r="V305" s="40"/>
      <c r="W305" s="29"/>
      <c r="X305" s="29"/>
      <c r="Y305" s="29"/>
      <c r="Z305" s="163"/>
      <c r="AA305" s="148"/>
      <c r="AB305" s="29"/>
      <c r="AC305" s="29"/>
      <c r="AD305" s="78"/>
    </row>
    <row r="306" spans="2:30" hidden="1" x14ac:dyDescent="0.3">
      <c r="B306" s="35" t="str">
        <f t="shared" si="8"/>
        <v>X</v>
      </c>
      <c r="C306" s="129"/>
      <c r="D306" s="39"/>
      <c r="E306" s="39"/>
      <c r="F306" s="39"/>
      <c r="G306" s="40"/>
      <c r="H306" s="30" t="str">
        <f t="array" ref="H306">IF(C306="","",SUMIF(MAT!$B$5:$B$9,'17-01'!C306,MAT!$U$5:$U$9))</f>
        <v/>
      </c>
      <c r="I306" s="29"/>
      <c r="J306" s="29"/>
      <c r="K306" s="29"/>
      <c r="L306" s="29"/>
      <c r="M306" s="29"/>
      <c r="N306" s="29"/>
      <c r="O306" s="29"/>
      <c r="P306" s="29"/>
      <c r="Q306" s="163"/>
      <c r="R306" s="148"/>
      <c r="S306" s="29"/>
      <c r="T306" s="29"/>
      <c r="U306" s="149"/>
      <c r="V306" s="40"/>
      <c r="W306" s="29"/>
      <c r="X306" s="29"/>
      <c r="Y306" s="29"/>
      <c r="Z306" s="163"/>
      <c r="AA306" s="148"/>
      <c r="AB306" s="29"/>
      <c r="AC306" s="29"/>
      <c r="AD306" s="78"/>
    </row>
    <row r="307" spans="2:30" hidden="1" x14ac:dyDescent="0.3">
      <c r="B307" s="35" t="str">
        <f t="shared" si="8"/>
        <v>X</v>
      </c>
      <c r="C307" s="129"/>
      <c r="D307" s="39"/>
      <c r="E307" s="39"/>
      <c r="F307" s="39"/>
      <c r="G307" s="40"/>
      <c r="H307" s="30" t="str">
        <f t="array" ref="H307">IF(C307="","",SUMIF(MAT!$B$5:$B$9,'17-01'!C307,MAT!$U$5:$U$9))</f>
        <v/>
      </c>
      <c r="I307" s="29"/>
      <c r="J307" s="29"/>
      <c r="K307" s="29"/>
      <c r="L307" s="29"/>
      <c r="M307" s="29"/>
      <c r="N307" s="29"/>
      <c r="O307" s="29"/>
      <c r="P307" s="29"/>
      <c r="Q307" s="163"/>
      <c r="R307" s="148"/>
      <c r="S307" s="29"/>
      <c r="T307" s="29"/>
      <c r="U307" s="149"/>
      <c r="V307" s="40"/>
      <c r="W307" s="29"/>
      <c r="X307" s="29"/>
      <c r="Y307" s="29"/>
      <c r="Z307" s="163"/>
      <c r="AA307" s="148"/>
      <c r="AB307" s="29"/>
      <c r="AC307" s="29"/>
      <c r="AD307" s="78"/>
    </row>
    <row r="308" spans="2:30" hidden="1" x14ac:dyDescent="0.3">
      <c r="B308" s="35" t="str">
        <f t="shared" si="8"/>
        <v>X</v>
      </c>
      <c r="C308" s="129"/>
      <c r="D308" s="39"/>
      <c r="E308" s="39"/>
      <c r="F308" s="39"/>
      <c r="G308" s="40"/>
      <c r="H308" s="30" t="str">
        <f t="array" ref="H308">IF(C308="","",SUMIF(MAT!$B$5:$B$9,'17-01'!C308,MAT!$U$5:$U$9))</f>
        <v/>
      </c>
      <c r="I308" s="29"/>
      <c r="J308" s="29"/>
      <c r="K308" s="29"/>
      <c r="L308" s="29"/>
      <c r="M308" s="29"/>
      <c r="N308" s="29"/>
      <c r="O308" s="29"/>
      <c r="P308" s="29"/>
      <c r="Q308" s="163"/>
      <c r="R308" s="148"/>
      <c r="S308" s="29"/>
      <c r="T308" s="29"/>
      <c r="U308" s="149"/>
      <c r="V308" s="40"/>
      <c r="W308" s="29"/>
      <c r="X308" s="29"/>
      <c r="Y308" s="29"/>
      <c r="Z308" s="163"/>
      <c r="AA308" s="148"/>
      <c r="AB308" s="29"/>
      <c r="AC308" s="29"/>
      <c r="AD308" s="78"/>
    </row>
    <row r="309" spans="2:30" hidden="1" x14ac:dyDescent="0.3">
      <c r="B309" s="35" t="str">
        <f t="shared" si="8"/>
        <v>X</v>
      </c>
      <c r="C309" s="129"/>
      <c r="D309" s="39"/>
      <c r="E309" s="39"/>
      <c r="F309" s="39"/>
      <c r="G309" s="40"/>
      <c r="H309" s="30" t="str">
        <f t="array" ref="H309">IF(C309="","",SUMIF(MAT!$B$5:$B$9,'17-01'!C309,MAT!$U$5:$U$9))</f>
        <v/>
      </c>
      <c r="I309" s="29"/>
      <c r="J309" s="29"/>
      <c r="K309" s="29"/>
      <c r="L309" s="29"/>
      <c r="M309" s="29"/>
      <c r="N309" s="29"/>
      <c r="O309" s="29"/>
      <c r="P309" s="29"/>
      <c r="Q309" s="163"/>
      <c r="R309" s="148"/>
      <c r="S309" s="29"/>
      <c r="T309" s="29"/>
      <c r="U309" s="149"/>
      <c r="V309" s="40"/>
      <c r="W309" s="29"/>
      <c r="X309" s="29"/>
      <c r="Y309" s="29"/>
      <c r="Z309" s="163"/>
      <c r="AA309" s="148"/>
      <c r="AB309" s="29"/>
      <c r="AC309" s="29"/>
      <c r="AD309" s="78"/>
    </row>
    <row r="310" spans="2:30" hidden="1" x14ac:dyDescent="0.3">
      <c r="B310" s="35" t="str">
        <f t="shared" si="8"/>
        <v>X</v>
      </c>
      <c r="C310" s="129"/>
      <c r="D310" s="39"/>
      <c r="E310" s="39"/>
      <c r="F310" s="39"/>
      <c r="G310" s="40"/>
      <c r="H310" s="30" t="str">
        <f t="array" ref="H310">IF(C310="","",SUMIF(MAT!$B$5:$B$9,'17-01'!C310,MAT!$U$5:$U$9))</f>
        <v/>
      </c>
      <c r="I310" s="29"/>
      <c r="J310" s="29"/>
      <c r="K310" s="29"/>
      <c r="L310" s="29"/>
      <c r="M310" s="29"/>
      <c r="N310" s="29"/>
      <c r="O310" s="29"/>
      <c r="P310" s="29"/>
      <c r="Q310" s="163"/>
      <c r="R310" s="148"/>
      <c r="S310" s="29"/>
      <c r="T310" s="29"/>
      <c r="U310" s="149"/>
      <c r="V310" s="40"/>
      <c r="W310" s="29"/>
      <c r="X310" s="29"/>
      <c r="Y310" s="29"/>
      <c r="Z310" s="163"/>
      <c r="AA310" s="148"/>
      <c r="AB310" s="29"/>
      <c r="AC310" s="29"/>
      <c r="AD310" s="78"/>
    </row>
    <row r="311" spans="2:30" hidden="1" x14ac:dyDescent="0.3">
      <c r="B311" s="35" t="str">
        <f t="shared" si="8"/>
        <v>X</v>
      </c>
      <c r="C311" s="129"/>
      <c r="D311" s="39"/>
      <c r="E311" s="39"/>
      <c r="F311" s="39"/>
      <c r="G311" s="40"/>
      <c r="H311" s="30" t="str">
        <f t="array" ref="H311">IF(C311="","",SUMIF(MAT!$B$5:$B$9,'17-01'!C311,MAT!$U$5:$U$9))</f>
        <v/>
      </c>
      <c r="I311" s="29"/>
      <c r="J311" s="29"/>
      <c r="K311" s="29"/>
      <c r="L311" s="29"/>
      <c r="M311" s="29"/>
      <c r="N311" s="29"/>
      <c r="O311" s="29"/>
      <c r="P311" s="29"/>
      <c r="Q311" s="163"/>
      <c r="R311" s="148"/>
      <c r="S311" s="29"/>
      <c r="T311" s="29"/>
      <c r="U311" s="149"/>
      <c r="V311" s="40"/>
      <c r="W311" s="29"/>
      <c r="X311" s="29"/>
      <c r="Y311" s="29"/>
      <c r="Z311" s="163"/>
      <c r="AA311" s="148"/>
      <c r="AB311" s="29"/>
      <c r="AC311" s="29"/>
      <c r="AD311" s="78"/>
    </row>
    <row r="312" spans="2:30" hidden="1" x14ac:dyDescent="0.3">
      <c r="B312" s="35" t="str">
        <f t="shared" si="8"/>
        <v>X</v>
      </c>
      <c r="C312" s="129"/>
      <c r="D312" s="39"/>
      <c r="E312" s="39"/>
      <c r="F312" s="39"/>
      <c r="G312" s="40"/>
      <c r="H312" s="30" t="str">
        <f t="array" ref="H312">IF(C312="","",SUMIF(MAT!$B$5:$B$9,'17-01'!C312,MAT!$U$5:$U$9))</f>
        <v/>
      </c>
      <c r="I312" s="29"/>
      <c r="J312" s="29"/>
      <c r="K312" s="29"/>
      <c r="L312" s="29"/>
      <c r="M312" s="29"/>
      <c r="N312" s="29"/>
      <c r="O312" s="29"/>
      <c r="P312" s="29"/>
      <c r="Q312" s="163"/>
      <c r="R312" s="148"/>
      <c r="S312" s="29"/>
      <c r="T312" s="29"/>
      <c r="U312" s="149"/>
      <c r="V312" s="40"/>
      <c r="W312" s="29"/>
      <c r="X312" s="29"/>
      <c r="Y312" s="29"/>
      <c r="Z312" s="163"/>
      <c r="AA312" s="148"/>
      <c r="AB312" s="29"/>
      <c r="AC312" s="29"/>
      <c r="AD312" s="78"/>
    </row>
    <row r="313" spans="2:30" hidden="1" x14ac:dyDescent="0.3">
      <c r="B313" s="35" t="str">
        <f t="shared" si="8"/>
        <v>X</v>
      </c>
      <c r="C313" s="129"/>
      <c r="D313" s="39"/>
      <c r="E313" s="39"/>
      <c r="F313" s="39"/>
      <c r="G313" s="40"/>
      <c r="H313" s="30" t="str">
        <f t="array" ref="H313">IF(C313="","",SUMIF(MAT!$B$5:$B$9,'17-01'!C313,MAT!$U$5:$U$9))</f>
        <v/>
      </c>
      <c r="I313" s="29"/>
      <c r="J313" s="29"/>
      <c r="K313" s="29"/>
      <c r="L313" s="29"/>
      <c r="M313" s="29"/>
      <c r="N313" s="29"/>
      <c r="O313" s="29"/>
      <c r="P313" s="29"/>
      <c r="Q313" s="163"/>
      <c r="R313" s="148"/>
      <c r="S313" s="29"/>
      <c r="T313" s="29"/>
      <c r="U313" s="149"/>
      <c r="V313" s="40"/>
      <c r="W313" s="29"/>
      <c r="X313" s="29"/>
      <c r="Y313" s="29"/>
      <c r="Z313" s="163"/>
      <c r="AA313" s="148"/>
      <c r="AB313" s="29"/>
      <c r="AC313" s="29"/>
      <c r="AD313" s="78"/>
    </row>
    <row r="314" spans="2:30" hidden="1" x14ac:dyDescent="0.3">
      <c r="B314" s="35" t="str">
        <f t="shared" si="8"/>
        <v>X</v>
      </c>
      <c r="C314" s="129"/>
      <c r="D314" s="39"/>
      <c r="E314" s="39"/>
      <c r="F314" s="39"/>
      <c r="G314" s="40"/>
      <c r="H314" s="30" t="str">
        <f t="array" ref="H314">IF(C314="","",SUMIF(MAT!$B$5:$B$9,'17-01'!C314,MAT!$U$5:$U$9))</f>
        <v/>
      </c>
      <c r="I314" s="29"/>
      <c r="J314" s="29"/>
      <c r="K314" s="29"/>
      <c r="L314" s="29"/>
      <c r="M314" s="29"/>
      <c r="N314" s="29"/>
      <c r="O314" s="29"/>
      <c r="P314" s="29"/>
      <c r="Q314" s="163"/>
      <c r="R314" s="148"/>
      <c r="S314" s="29"/>
      <c r="T314" s="29"/>
      <c r="U314" s="149"/>
      <c r="V314" s="40"/>
      <c r="W314" s="29"/>
      <c r="X314" s="29"/>
      <c r="Y314" s="29"/>
      <c r="Z314" s="163"/>
      <c r="AA314" s="148"/>
      <c r="AB314" s="29"/>
      <c r="AC314" s="29"/>
      <c r="AD314" s="78"/>
    </row>
    <row r="315" spans="2:30" hidden="1" x14ac:dyDescent="0.3">
      <c r="B315" s="35" t="str">
        <f t="shared" si="8"/>
        <v>X</v>
      </c>
      <c r="C315" s="129"/>
      <c r="D315" s="39"/>
      <c r="E315" s="39"/>
      <c r="F315" s="39"/>
      <c r="G315" s="40"/>
      <c r="H315" s="30" t="str">
        <f t="array" ref="H315">IF(C315="","",SUMIF(MAT!$B$5:$B$9,'17-01'!C315,MAT!$U$5:$U$9))</f>
        <v/>
      </c>
      <c r="I315" s="29"/>
      <c r="J315" s="29"/>
      <c r="K315" s="29"/>
      <c r="L315" s="29"/>
      <c r="M315" s="29"/>
      <c r="N315" s="29"/>
      <c r="O315" s="29"/>
      <c r="P315" s="29"/>
      <c r="Q315" s="163"/>
      <c r="R315" s="148"/>
      <c r="S315" s="29"/>
      <c r="T315" s="29"/>
      <c r="U315" s="149"/>
      <c r="V315" s="40"/>
      <c r="W315" s="29"/>
      <c r="X315" s="29"/>
      <c r="Y315" s="29"/>
      <c r="Z315" s="163"/>
      <c r="AA315" s="148"/>
      <c r="AB315" s="29"/>
      <c r="AC315" s="29"/>
      <c r="AD315" s="78"/>
    </row>
    <row r="316" spans="2:30" hidden="1" x14ac:dyDescent="0.3">
      <c r="B316" s="35" t="str">
        <f t="shared" si="8"/>
        <v>X</v>
      </c>
      <c r="C316" s="129"/>
      <c r="D316" s="39"/>
      <c r="E316" s="39"/>
      <c r="F316" s="39"/>
      <c r="G316" s="40"/>
      <c r="H316" s="30" t="str">
        <f t="array" ref="H316">IF(C316="","",SUMIF(MAT!$B$5:$B$9,'17-01'!C316,MAT!$U$5:$U$9))</f>
        <v/>
      </c>
      <c r="I316" s="29"/>
      <c r="J316" s="29"/>
      <c r="K316" s="29"/>
      <c r="L316" s="29"/>
      <c r="M316" s="29"/>
      <c r="N316" s="29"/>
      <c r="O316" s="29"/>
      <c r="P316" s="29"/>
      <c r="Q316" s="163"/>
      <c r="R316" s="148"/>
      <c r="S316" s="29"/>
      <c r="T316" s="29"/>
      <c r="U316" s="149"/>
      <c r="V316" s="40"/>
      <c r="W316" s="29"/>
      <c r="X316" s="29"/>
      <c r="Y316" s="29"/>
      <c r="Z316" s="163"/>
      <c r="AA316" s="148"/>
      <c r="AB316" s="29"/>
      <c r="AC316" s="29"/>
      <c r="AD316" s="78"/>
    </row>
    <row r="317" spans="2:30" hidden="1" x14ac:dyDescent="0.3">
      <c r="B317" s="35" t="str">
        <f t="shared" si="8"/>
        <v>X</v>
      </c>
      <c r="C317" s="129"/>
      <c r="D317" s="39"/>
      <c r="E317" s="39"/>
      <c r="F317" s="39"/>
      <c r="G317" s="40"/>
      <c r="H317" s="30" t="str">
        <f t="array" ref="H317">IF(C317="","",SUMIF(MAT!$B$5:$B$9,'17-01'!C317,MAT!$U$5:$U$9))</f>
        <v/>
      </c>
      <c r="I317" s="29"/>
      <c r="J317" s="29"/>
      <c r="K317" s="29"/>
      <c r="L317" s="29"/>
      <c r="M317" s="29"/>
      <c r="N317" s="29"/>
      <c r="O317" s="29"/>
      <c r="P317" s="29"/>
      <c r="Q317" s="163"/>
      <c r="R317" s="148"/>
      <c r="S317" s="29"/>
      <c r="T317" s="29"/>
      <c r="U317" s="149"/>
      <c r="V317" s="40"/>
      <c r="W317" s="29"/>
      <c r="X317" s="29"/>
      <c r="Y317" s="29"/>
      <c r="Z317" s="163"/>
      <c r="AA317" s="148"/>
      <c r="AB317" s="29"/>
      <c r="AC317" s="29"/>
      <c r="AD317" s="78"/>
    </row>
    <row r="318" spans="2:30" hidden="1" x14ac:dyDescent="0.3">
      <c r="B318" s="35" t="str">
        <f t="shared" si="8"/>
        <v>X</v>
      </c>
      <c r="C318" s="129"/>
      <c r="D318" s="39"/>
      <c r="E318" s="39"/>
      <c r="F318" s="39"/>
      <c r="G318" s="40"/>
      <c r="H318" s="30" t="str">
        <f t="array" ref="H318">IF(C318="","",SUMIF(MAT!$B$5:$B$9,'17-01'!C318,MAT!$U$5:$U$9))</f>
        <v/>
      </c>
      <c r="I318" s="29"/>
      <c r="J318" s="29"/>
      <c r="K318" s="29"/>
      <c r="L318" s="29"/>
      <c r="M318" s="29"/>
      <c r="N318" s="29"/>
      <c r="O318" s="29"/>
      <c r="P318" s="29"/>
      <c r="Q318" s="163"/>
      <c r="R318" s="148"/>
      <c r="S318" s="29"/>
      <c r="T318" s="29"/>
      <c r="U318" s="149"/>
      <c r="V318" s="40"/>
      <c r="W318" s="29"/>
      <c r="X318" s="29"/>
      <c r="Y318" s="29"/>
      <c r="Z318" s="163"/>
      <c r="AA318" s="148"/>
      <c r="AB318" s="29"/>
      <c r="AC318" s="29"/>
      <c r="AD318" s="78"/>
    </row>
    <row r="319" spans="2:30" hidden="1" x14ac:dyDescent="0.3">
      <c r="B319" s="35" t="str">
        <f t="shared" si="8"/>
        <v>X</v>
      </c>
      <c r="C319" s="129"/>
      <c r="D319" s="39"/>
      <c r="E319" s="39"/>
      <c r="F319" s="39"/>
      <c r="G319" s="40"/>
      <c r="H319" s="30" t="str">
        <f t="array" ref="H319">IF(C319="","",SUMIF(MAT!$B$5:$B$9,'17-01'!C319,MAT!$U$5:$U$9))</f>
        <v/>
      </c>
      <c r="I319" s="29"/>
      <c r="J319" s="29"/>
      <c r="K319" s="29"/>
      <c r="L319" s="29"/>
      <c r="M319" s="29"/>
      <c r="N319" s="29"/>
      <c r="O319" s="29"/>
      <c r="P319" s="29"/>
      <c r="Q319" s="163"/>
      <c r="R319" s="148"/>
      <c r="S319" s="29"/>
      <c r="T319" s="29"/>
      <c r="U319" s="149"/>
      <c r="V319" s="40"/>
      <c r="W319" s="29"/>
      <c r="X319" s="29"/>
      <c r="Y319" s="29"/>
      <c r="Z319" s="163"/>
      <c r="AA319" s="148"/>
      <c r="AB319" s="29"/>
      <c r="AC319" s="29"/>
      <c r="AD319" s="78"/>
    </row>
    <row r="320" spans="2:30" hidden="1" x14ac:dyDescent="0.3">
      <c r="B320" s="35" t="str">
        <f t="shared" si="8"/>
        <v>X</v>
      </c>
      <c r="C320" s="129"/>
      <c r="D320" s="39"/>
      <c r="E320" s="39"/>
      <c r="F320" s="39"/>
      <c r="G320" s="40"/>
      <c r="H320" s="30" t="str">
        <f t="array" ref="H320">IF(C320="","",SUMIF(MAT!$B$5:$B$9,'17-01'!C320,MAT!$U$5:$U$9))</f>
        <v/>
      </c>
      <c r="I320" s="29"/>
      <c r="J320" s="29"/>
      <c r="K320" s="29"/>
      <c r="L320" s="29"/>
      <c r="M320" s="29"/>
      <c r="N320" s="29"/>
      <c r="O320" s="29"/>
      <c r="P320" s="29"/>
      <c r="Q320" s="163"/>
      <c r="R320" s="148"/>
      <c r="S320" s="29"/>
      <c r="T320" s="29"/>
      <c r="U320" s="149"/>
      <c r="V320" s="40"/>
      <c r="W320" s="29"/>
      <c r="X320" s="29"/>
      <c r="Y320" s="29"/>
      <c r="Z320" s="163"/>
      <c r="AA320" s="148"/>
      <c r="AB320" s="29"/>
      <c r="AC320" s="29"/>
      <c r="AD320" s="78"/>
    </row>
    <row r="321" spans="2:30" hidden="1" x14ac:dyDescent="0.3">
      <c r="B321" s="35" t="str">
        <f t="shared" si="8"/>
        <v>X</v>
      </c>
      <c r="C321" s="129"/>
      <c r="D321" s="39"/>
      <c r="E321" s="39"/>
      <c r="F321" s="39"/>
      <c r="G321" s="40"/>
      <c r="H321" s="30" t="str">
        <f t="array" ref="H321">IF(C321="","",SUMIF(MAT!$B$5:$B$9,'17-01'!C321,MAT!$U$5:$U$9))</f>
        <v/>
      </c>
      <c r="I321" s="29"/>
      <c r="J321" s="29"/>
      <c r="K321" s="29"/>
      <c r="L321" s="29"/>
      <c r="M321" s="29"/>
      <c r="N321" s="29"/>
      <c r="O321" s="29"/>
      <c r="P321" s="29"/>
      <c r="Q321" s="163"/>
      <c r="R321" s="148"/>
      <c r="S321" s="29"/>
      <c r="T321" s="29"/>
      <c r="U321" s="149"/>
      <c r="V321" s="40"/>
      <c r="W321" s="29"/>
      <c r="X321" s="29"/>
      <c r="Y321" s="29"/>
      <c r="Z321" s="163"/>
      <c r="AA321" s="148"/>
      <c r="AB321" s="29"/>
      <c r="AC321" s="29"/>
      <c r="AD321" s="78"/>
    </row>
    <row r="322" spans="2:30" hidden="1" x14ac:dyDescent="0.3">
      <c r="B322" s="35" t="str">
        <f t="shared" si="8"/>
        <v>X</v>
      </c>
      <c r="C322" s="129"/>
      <c r="D322" s="39"/>
      <c r="E322" s="39"/>
      <c r="F322" s="39"/>
      <c r="G322" s="40"/>
      <c r="H322" s="30" t="str">
        <f t="array" ref="H322">IF(C322="","",SUMIF(MAT!$B$5:$B$9,'17-01'!C322,MAT!$U$5:$U$9))</f>
        <v/>
      </c>
      <c r="I322" s="29"/>
      <c r="J322" s="29"/>
      <c r="K322" s="29"/>
      <c r="L322" s="29"/>
      <c r="M322" s="29"/>
      <c r="N322" s="29"/>
      <c r="O322" s="29"/>
      <c r="P322" s="29"/>
      <c r="Q322" s="163"/>
      <c r="R322" s="148"/>
      <c r="S322" s="29"/>
      <c r="T322" s="29"/>
      <c r="U322" s="149"/>
      <c r="V322" s="40"/>
      <c r="W322" s="29"/>
      <c r="X322" s="29"/>
      <c r="Y322" s="29"/>
      <c r="Z322" s="163"/>
      <c r="AA322" s="148"/>
      <c r="AB322" s="29"/>
      <c r="AC322" s="29"/>
      <c r="AD322" s="78"/>
    </row>
    <row r="323" spans="2:30" hidden="1" x14ac:dyDescent="0.3">
      <c r="B323" s="35" t="str">
        <f t="shared" si="8"/>
        <v>X</v>
      </c>
      <c r="C323" s="129"/>
      <c r="D323" s="39"/>
      <c r="E323" s="39"/>
      <c r="F323" s="39"/>
      <c r="G323" s="40"/>
      <c r="H323" s="30" t="str">
        <f t="array" ref="H323">IF(C323="","",SUMIF(MAT!$B$5:$B$9,'17-01'!C323,MAT!$U$5:$U$9))</f>
        <v/>
      </c>
      <c r="I323" s="29"/>
      <c r="J323" s="29"/>
      <c r="K323" s="29"/>
      <c r="L323" s="29"/>
      <c r="M323" s="29"/>
      <c r="N323" s="29"/>
      <c r="O323" s="29"/>
      <c r="P323" s="29"/>
      <c r="Q323" s="163"/>
      <c r="R323" s="148"/>
      <c r="S323" s="29"/>
      <c r="T323" s="29"/>
      <c r="U323" s="149"/>
      <c r="V323" s="40"/>
      <c r="W323" s="29"/>
      <c r="X323" s="29"/>
      <c r="Y323" s="29"/>
      <c r="Z323" s="163"/>
      <c r="AA323" s="148"/>
      <c r="AB323" s="29"/>
      <c r="AC323" s="29"/>
      <c r="AD323" s="78"/>
    </row>
    <row r="324" spans="2:30" hidden="1" x14ac:dyDescent="0.3">
      <c r="B324" s="35" t="str">
        <f t="shared" si="8"/>
        <v>X</v>
      </c>
      <c r="C324" s="129"/>
      <c r="D324" s="39"/>
      <c r="E324" s="39"/>
      <c r="F324" s="39"/>
      <c r="G324" s="40"/>
      <c r="H324" s="30" t="str">
        <f t="array" ref="H324">IF(C324="","",SUMIF(MAT!$B$5:$B$9,'17-01'!C324,MAT!$U$5:$U$9))</f>
        <v/>
      </c>
      <c r="I324" s="29"/>
      <c r="J324" s="29"/>
      <c r="K324" s="29"/>
      <c r="L324" s="29"/>
      <c r="M324" s="29"/>
      <c r="N324" s="29"/>
      <c r="O324" s="29"/>
      <c r="P324" s="29"/>
      <c r="Q324" s="163"/>
      <c r="R324" s="148"/>
      <c r="S324" s="29"/>
      <c r="T324" s="29"/>
      <c r="U324" s="149"/>
      <c r="V324" s="40"/>
      <c r="W324" s="29"/>
      <c r="X324" s="29"/>
      <c r="Y324" s="29"/>
      <c r="Z324" s="163"/>
      <c r="AA324" s="148"/>
      <c r="AB324" s="29"/>
      <c r="AC324" s="29"/>
      <c r="AD324" s="78"/>
    </row>
    <row r="325" spans="2:30" hidden="1" x14ac:dyDescent="0.3">
      <c r="B325" s="35" t="str">
        <f t="shared" si="8"/>
        <v>X</v>
      </c>
      <c r="C325" s="129"/>
      <c r="D325" s="39"/>
      <c r="E325" s="39"/>
      <c r="F325" s="39"/>
      <c r="G325" s="40"/>
      <c r="H325" s="30" t="str">
        <f t="array" ref="H325">IF(C325="","",SUMIF(MAT!$B$5:$B$9,'17-01'!C325,MAT!$U$5:$U$9))</f>
        <v/>
      </c>
      <c r="I325" s="29"/>
      <c r="J325" s="29"/>
      <c r="K325" s="29"/>
      <c r="L325" s="29"/>
      <c r="M325" s="29"/>
      <c r="N325" s="29"/>
      <c r="O325" s="29"/>
      <c r="P325" s="29"/>
      <c r="Q325" s="163"/>
      <c r="R325" s="148"/>
      <c r="S325" s="29"/>
      <c r="T325" s="29"/>
      <c r="U325" s="149"/>
      <c r="V325" s="40"/>
      <c r="W325" s="29"/>
      <c r="X325" s="29"/>
      <c r="Y325" s="29"/>
      <c r="Z325" s="163"/>
      <c r="AA325" s="148"/>
      <c r="AB325" s="29"/>
      <c r="AC325" s="29"/>
      <c r="AD325" s="78"/>
    </row>
    <row r="326" spans="2:30" hidden="1" x14ac:dyDescent="0.3">
      <c r="B326" s="35" t="str">
        <f t="shared" si="8"/>
        <v>X</v>
      </c>
      <c r="C326" s="129"/>
      <c r="D326" s="39"/>
      <c r="E326" s="39"/>
      <c r="F326" s="39"/>
      <c r="G326" s="40"/>
      <c r="H326" s="30" t="str">
        <f t="array" ref="H326">IF(C326="","",SUMIF(MAT!$B$5:$B$9,'17-01'!C326,MAT!$U$5:$U$9))</f>
        <v/>
      </c>
      <c r="I326" s="29"/>
      <c r="J326" s="29"/>
      <c r="K326" s="29"/>
      <c r="L326" s="29"/>
      <c r="M326" s="29"/>
      <c r="N326" s="29"/>
      <c r="O326" s="29"/>
      <c r="P326" s="29"/>
      <c r="Q326" s="163"/>
      <c r="R326" s="148"/>
      <c r="S326" s="29"/>
      <c r="T326" s="29"/>
      <c r="U326" s="149"/>
      <c r="V326" s="40"/>
      <c r="W326" s="29"/>
      <c r="X326" s="29"/>
      <c r="Y326" s="29"/>
      <c r="Z326" s="163"/>
      <c r="AA326" s="148"/>
      <c r="AB326" s="29"/>
      <c r="AC326" s="29"/>
      <c r="AD326" s="78"/>
    </row>
    <row r="327" spans="2:30" hidden="1" x14ac:dyDescent="0.3">
      <c r="B327" s="35" t="str">
        <f t="shared" si="8"/>
        <v>X</v>
      </c>
      <c r="C327" s="129"/>
      <c r="D327" s="39"/>
      <c r="E327" s="39"/>
      <c r="F327" s="39"/>
      <c r="G327" s="40"/>
      <c r="H327" s="30" t="str">
        <f t="array" ref="H327">IF(C327="","",SUMIF(MAT!$B$5:$B$9,'17-01'!C327,MAT!$U$5:$U$9))</f>
        <v/>
      </c>
      <c r="I327" s="29"/>
      <c r="J327" s="29"/>
      <c r="K327" s="29"/>
      <c r="L327" s="29"/>
      <c r="M327" s="29"/>
      <c r="N327" s="29"/>
      <c r="O327" s="29"/>
      <c r="P327" s="29"/>
      <c r="Q327" s="163"/>
      <c r="R327" s="148"/>
      <c r="S327" s="29"/>
      <c r="T327" s="29"/>
      <c r="U327" s="149"/>
      <c r="V327" s="40"/>
      <c r="W327" s="29"/>
      <c r="X327" s="29"/>
      <c r="Y327" s="29"/>
      <c r="Z327" s="163"/>
      <c r="AA327" s="148"/>
      <c r="AB327" s="29"/>
      <c r="AC327" s="29"/>
      <c r="AD327" s="78"/>
    </row>
    <row r="328" spans="2:30" hidden="1" x14ac:dyDescent="0.3">
      <c r="B328" s="35" t="str">
        <f t="shared" si="8"/>
        <v>X</v>
      </c>
      <c r="C328" s="129"/>
      <c r="D328" s="39"/>
      <c r="E328" s="39"/>
      <c r="F328" s="39"/>
      <c r="G328" s="40"/>
      <c r="H328" s="30" t="str">
        <f t="array" ref="H328">IF(C328="","",SUMIF(MAT!$B$5:$B$9,'17-01'!C328,MAT!$U$5:$U$9))</f>
        <v/>
      </c>
      <c r="I328" s="29"/>
      <c r="J328" s="29"/>
      <c r="K328" s="29"/>
      <c r="L328" s="29"/>
      <c r="M328" s="29"/>
      <c r="N328" s="29"/>
      <c r="O328" s="29"/>
      <c r="P328" s="29"/>
      <c r="Q328" s="163"/>
      <c r="R328" s="148"/>
      <c r="S328" s="29"/>
      <c r="T328" s="29"/>
      <c r="U328" s="149"/>
      <c r="V328" s="40"/>
      <c r="W328" s="29"/>
      <c r="X328" s="29"/>
      <c r="Y328" s="29"/>
      <c r="Z328" s="163"/>
      <c r="AA328" s="148"/>
      <c r="AB328" s="29"/>
      <c r="AC328" s="29"/>
      <c r="AD328" s="78"/>
    </row>
    <row r="329" spans="2:30" hidden="1" x14ac:dyDescent="0.3">
      <c r="B329" s="35" t="str">
        <f t="shared" si="8"/>
        <v>X</v>
      </c>
      <c r="C329" s="129"/>
      <c r="D329" s="39"/>
      <c r="E329" s="39"/>
      <c r="F329" s="39"/>
      <c r="G329" s="40"/>
      <c r="H329" s="30" t="str">
        <f t="array" ref="H329">IF(C329="","",SUMIF(MAT!$B$5:$B$9,'17-01'!C329,MAT!$U$5:$U$9))</f>
        <v/>
      </c>
      <c r="I329" s="29"/>
      <c r="J329" s="29"/>
      <c r="K329" s="29"/>
      <c r="L329" s="29"/>
      <c r="M329" s="29"/>
      <c r="N329" s="29"/>
      <c r="O329" s="29"/>
      <c r="P329" s="29"/>
      <c r="Q329" s="163"/>
      <c r="R329" s="148"/>
      <c r="S329" s="29"/>
      <c r="T329" s="29"/>
      <c r="U329" s="149"/>
      <c r="V329" s="40"/>
      <c r="W329" s="29"/>
      <c r="X329" s="29"/>
      <c r="Y329" s="29"/>
      <c r="Z329" s="163"/>
      <c r="AA329" s="148"/>
      <c r="AB329" s="29"/>
      <c r="AC329" s="29"/>
      <c r="AD329" s="78"/>
    </row>
    <row r="330" spans="2:30" hidden="1" x14ac:dyDescent="0.3">
      <c r="B330" s="35" t="str">
        <f t="shared" si="8"/>
        <v>X</v>
      </c>
      <c r="C330" s="129"/>
      <c r="D330" s="39"/>
      <c r="E330" s="39"/>
      <c r="F330" s="39"/>
      <c r="G330" s="40"/>
      <c r="H330" s="30" t="str">
        <f t="array" ref="H330">IF(C330="","",SUMIF(MAT!$B$5:$B$9,'17-01'!C330,MAT!$U$5:$U$9))</f>
        <v/>
      </c>
      <c r="I330" s="29"/>
      <c r="J330" s="29"/>
      <c r="K330" s="29"/>
      <c r="L330" s="29"/>
      <c r="M330" s="29"/>
      <c r="N330" s="29"/>
      <c r="O330" s="29"/>
      <c r="P330" s="29"/>
      <c r="Q330" s="163"/>
      <c r="R330" s="148"/>
      <c r="S330" s="29"/>
      <c r="T330" s="29"/>
      <c r="U330" s="149"/>
      <c r="V330" s="40"/>
      <c r="W330" s="29"/>
      <c r="X330" s="29"/>
      <c r="Y330" s="29"/>
      <c r="Z330" s="163"/>
      <c r="AA330" s="148"/>
      <c r="AB330" s="29"/>
      <c r="AC330" s="29"/>
      <c r="AD330" s="78"/>
    </row>
    <row r="331" spans="2:30" hidden="1" x14ac:dyDescent="0.3">
      <c r="B331" s="35" t="str">
        <f t="shared" si="8"/>
        <v>X</v>
      </c>
      <c r="C331" s="129"/>
      <c r="D331" s="39"/>
      <c r="E331" s="39"/>
      <c r="F331" s="39"/>
      <c r="G331" s="40"/>
      <c r="H331" s="30" t="str">
        <f t="array" ref="H331">IF(C331="","",SUMIF(MAT!$B$5:$B$9,'17-01'!C331,MAT!$U$5:$U$9))</f>
        <v/>
      </c>
      <c r="I331" s="29"/>
      <c r="J331" s="29"/>
      <c r="K331" s="29"/>
      <c r="L331" s="29"/>
      <c r="M331" s="29"/>
      <c r="N331" s="29"/>
      <c r="O331" s="29"/>
      <c r="P331" s="29"/>
      <c r="Q331" s="163"/>
      <c r="R331" s="148"/>
      <c r="S331" s="29"/>
      <c r="T331" s="29"/>
      <c r="U331" s="149"/>
      <c r="V331" s="40"/>
      <c r="W331" s="29"/>
      <c r="X331" s="29"/>
      <c r="Y331" s="29"/>
      <c r="Z331" s="163"/>
      <c r="AA331" s="148"/>
      <c r="AB331" s="29"/>
      <c r="AC331" s="29"/>
      <c r="AD331" s="78"/>
    </row>
    <row r="332" spans="2:30" hidden="1" x14ac:dyDescent="0.3">
      <c r="B332" s="35" t="str">
        <f t="shared" si="8"/>
        <v>X</v>
      </c>
      <c r="C332" s="129"/>
      <c r="D332" s="39"/>
      <c r="E332" s="39"/>
      <c r="F332" s="39"/>
      <c r="G332" s="40"/>
      <c r="H332" s="30" t="str">
        <f t="array" ref="H332">IF(C332="","",SUMIF(MAT!$B$5:$B$9,'17-01'!C332,MAT!$U$5:$U$9))</f>
        <v/>
      </c>
      <c r="I332" s="29"/>
      <c r="J332" s="29"/>
      <c r="K332" s="29"/>
      <c r="L332" s="29"/>
      <c r="M332" s="29"/>
      <c r="N332" s="29"/>
      <c r="O332" s="29"/>
      <c r="P332" s="29"/>
      <c r="Q332" s="163"/>
      <c r="R332" s="148"/>
      <c r="S332" s="29"/>
      <c r="T332" s="29"/>
      <c r="U332" s="149"/>
      <c r="V332" s="40"/>
      <c r="W332" s="29"/>
      <c r="X332" s="29"/>
      <c r="Y332" s="29"/>
      <c r="Z332" s="163"/>
      <c r="AA332" s="148"/>
      <c r="AB332" s="29"/>
      <c r="AC332" s="29"/>
      <c r="AD332" s="78"/>
    </row>
    <row r="333" spans="2:30" hidden="1" x14ac:dyDescent="0.3">
      <c r="B333" s="35" t="str">
        <f t="shared" si="8"/>
        <v>X</v>
      </c>
      <c r="C333" s="129"/>
      <c r="D333" s="39"/>
      <c r="E333" s="39"/>
      <c r="F333" s="39"/>
      <c r="G333" s="40"/>
      <c r="H333" s="30" t="str">
        <f t="array" ref="H333">IF(C333="","",SUMIF(MAT!$B$5:$B$9,'17-01'!C333,MAT!$U$5:$U$9))</f>
        <v/>
      </c>
      <c r="I333" s="29"/>
      <c r="J333" s="29"/>
      <c r="K333" s="29"/>
      <c r="L333" s="29"/>
      <c r="M333" s="29"/>
      <c r="N333" s="29"/>
      <c r="O333" s="29"/>
      <c r="P333" s="29"/>
      <c r="Q333" s="163"/>
      <c r="R333" s="148"/>
      <c r="S333" s="29"/>
      <c r="T333" s="29"/>
      <c r="U333" s="149"/>
      <c r="V333" s="40"/>
      <c r="W333" s="29"/>
      <c r="X333" s="29"/>
      <c r="Y333" s="29"/>
      <c r="Z333" s="163"/>
      <c r="AA333" s="148"/>
      <c r="AB333" s="29"/>
      <c r="AC333" s="29"/>
      <c r="AD333" s="78"/>
    </row>
    <row r="334" spans="2:30" hidden="1" x14ac:dyDescent="0.3">
      <c r="B334" s="35" t="str">
        <f t="shared" si="8"/>
        <v>X</v>
      </c>
      <c r="C334" s="129"/>
      <c r="D334" s="39"/>
      <c r="E334" s="39"/>
      <c r="F334" s="39"/>
      <c r="G334" s="40"/>
      <c r="H334" s="30" t="str">
        <f t="array" ref="H334">IF(C334="","",SUMIF(MAT!$B$5:$B$9,'17-01'!C334,MAT!$U$5:$U$9))</f>
        <v/>
      </c>
      <c r="I334" s="29"/>
      <c r="J334" s="29"/>
      <c r="K334" s="29"/>
      <c r="L334" s="29"/>
      <c r="M334" s="29"/>
      <c r="N334" s="29"/>
      <c r="O334" s="29"/>
      <c r="P334" s="29"/>
      <c r="Q334" s="163"/>
      <c r="R334" s="148"/>
      <c r="S334" s="29"/>
      <c r="T334" s="29"/>
      <c r="U334" s="149"/>
      <c r="V334" s="40"/>
      <c r="W334" s="29"/>
      <c r="X334" s="29"/>
      <c r="Y334" s="29"/>
      <c r="Z334" s="163"/>
      <c r="AA334" s="148"/>
      <c r="AB334" s="29"/>
      <c r="AC334" s="29"/>
      <c r="AD334" s="78"/>
    </row>
    <row r="335" spans="2:30" hidden="1" x14ac:dyDescent="0.3">
      <c r="B335" s="35" t="str">
        <f t="shared" si="8"/>
        <v>X</v>
      </c>
      <c r="C335" s="129"/>
      <c r="D335" s="39"/>
      <c r="E335" s="39"/>
      <c r="F335" s="39"/>
      <c r="G335" s="40"/>
      <c r="H335" s="30" t="str">
        <f t="array" ref="H335">IF(C335="","",SUMIF(MAT!$B$5:$B$9,'17-01'!C335,MAT!$U$5:$U$9))</f>
        <v/>
      </c>
      <c r="I335" s="29"/>
      <c r="J335" s="29"/>
      <c r="K335" s="29"/>
      <c r="L335" s="29"/>
      <c r="M335" s="29"/>
      <c r="N335" s="29"/>
      <c r="O335" s="29"/>
      <c r="P335" s="29"/>
      <c r="Q335" s="163"/>
      <c r="R335" s="148"/>
      <c r="S335" s="29"/>
      <c r="T335" s="29"/>
      <c r="U335" s="149"/>
      <c r="V335" s="40"/>
      <c r="W335" s="29"/>
      <c r="X335" s="29"/>
      <c r="Y335" s="29"/>
      <c r="Z335" s="163"/>
      <c r="AA335" s="148"/>
      <c r="AB335" s="29"/>
      <c r="AC335" s="29"/>
      <c r="AD335" s="78"/>
    </row>
    <row r="336" spans="2:30" hidden="1" x14ac:dyDescent="0.3">
      <c r="B336" s="35" t="str">
        <f t="shared" si="8"/>
        <v>X</v>
      </c>
      <c r="C336" s="129"/>
      <c r="D336" s="39"/>
      <c r="E336" s="39"/>
      <c r="F336" s="39"/>
      <c r="G336" s="40"/>
      <c r="H336" s="30" t="str">
        <f t="array" ref="H336">IF(C336="","",SUMIF(MAT!$B$5:$B$9,'17-01'!C336,MAT!$U$5:$U$9))</f>
        <v/>
      </c>
      <c r="I336" s="29"/>
      <c r="J336" s="29"/>
      <c r="K336" s="29"/>
      <c r="L336" s="29"/>
      <c r="M336" s="29"/>
      <c r="N336" s="29"/>
      <c r="O336" s="29"/>
      <c r="P336" s="29"/>
      <c r="Q336" s="163"/>
      <c r="R336" s="148"/>
      <c r="S336" s="29"/>
      <c r="T336" s="29"/>
      <c r="U336" s="149"/>
      <c r="V336" s="40"/>
      <c r="W336" s="29"/>
      <c r="X336" s="29"/>
      <c r="Y336" s="29"/>
      <c r="Z336" s="163"/>
      <c r="AA336" s="148"/>
      <c r="AB336" s="29"/>
      <c r="AC336" s="29"/>
      <c r="AD336" s="78"/>
    </row>
    <row r="337" spans="2:30" hidden="1" x14ac:dyDescent="0.3">
      <c r="B337" s="35" t="str">
        <f t="shared" si="8"/>
        <v>X</v>
      </c>
      <c r="C337" s="129"/>
      <c r="D337" s="39"/>
      <c r="E337" s="39"/>
      <c r="F337" s="39"/>
      <c r="G337" s="40"/>
      <c r="H337" s="30" t="str">
        <f t="array" ref="H337">IF(C337="","",SUMIF(MAT!$B$5:$B$9,'17-01'!C337,MAT!$U$5:$U$9))</f>
        <v/>
      </c>
      <c r="I337" s="29"/>
      <c r="J337" s="29"/>
      <c r="K337" s="29"/>
      <c r="L337" s="29"/>
      <c r="M337" s="29"/>
      <c r="N337" s="29"/>
      <c r="O337" s="29"/>
      <c r="P337" s="29"/>
      <c r="Q337" s="163"/>
      <c r="R337" s="148"/>
      <c r="S337" s="29"/>
      <c r="T337" s="29"/>
      <c r="U337" s="149"/>
      <c r="V337" s="40"/>
      <c r="W337" s="29"/>
      <c r="X337" s="29"/>
      <c r="Y337" s="29"/>
      <c r="Z337" s="163"/>
      <c r="AA337" s="148"/>
      <c r="AB337" s="29"/>
      <c r="AC337" s="29"/>
      <c r="AD337" s="78"/>
    </row>
    <row r="338" spans="2:30" hidden="1" x14ac:dyDescent="0.3">
      <c r="B338" s="35" t="str">
        <f t="shared" si="8"/>
        <v>X</v>
      </c>
      <c r="C338" s="129"/>
      <c r="D338" s="39"/>
      <c r="E338" s="39"/>
      <c r="F338" s="39"/>
      <c r="G338" s="40"/>
      <c r="H338" s="30" t="str">
        <f t="array" ref="H338">IF(C338="","",SUMIF(MAT!$B$5:$B$9,'17-01'!C338,MAT!$U$5:$U$9))</f>
        <v/>
      </c>
      <c r="I338" s="29"/>
      <c r="J338" s="29"/>
      <c r="K338" s="29"/>
      <c r="L338" s="29"/>
      <c r="M338" s="29"/>
      <c r="N338" s="29"/>
      <c r="O338" s="29"/>
      <c r="P338" s="29"/>
      <c r="Q338" s="163"/>
      <c r="R338" s="148"/>
      <c r="S338" s="29"/>
      <c r="T338" s="29"/>
      <c r="U338" s="149"/>
      <c r="V338" s="40"/>
      <c r="W338" s="29"/>
      <c r="X338" s="29"/>
      <c r="Y338" s="29"/>
      <c r="Z338" s="163"/>
      <c r="AA338" s="148"/>
      <c r="AB338" s="29"/>
      <c r="AC338" s="29"/>
      <c r="AD338" s="78"/>
    </row>
    <row r="339" spans="2:30" hidden="1" x14ac:dyDescent="0.3">
      <c r="B339" s="35" t="str">
        <f t="shared" si="8"/>
        <v>X</v>
      </c>
      <c r="C339" s="129"/>
      <c r="D339" s="39"/>
      <c r="E339" s="39"/>
      <c r="F339" s="39"/>
      <c r="G339" s="40"/>
      <c r="H339" s="30" t="str">
        <f t="array" ref="H339">IF(C339="","",SUMIF(MAT!$B$5:$B$9,'17-01'!C339,MAT!$U$5:$U$9))</f>
        <v/>
      </c>
      <c r="I339" s="29"/>
      <c r="J339" s="29"/>
      <c r="K339" s="29"/>
      <c r="L339" s="29"/>
      <c r="M339" s="29"/>
      <c r="N339" s="29"/>
      <c r="O339" s="29"/>
      <c r="P339" s="29"/>
      <c r="Q339" s="163"/>
      <c r="R339" s="148"/>
      <c r="S339" s="29"/>
      <c r="T339" s="29"/>
      <c r="U339" s="149"/>
      <c r="V339" s="40"/>
      <c r="W339" s="29"/>
      <c r="X339" s="29"/>
      <c r="Y339" s="29"/>
      <c r="Z339" s="163"/>
      <c r="AA339" s="148"/>
      <c r="AB339" s="29"/>
      <c r="AC339" s="29"/>
      <c r="AD339" s="78"/>
    </row>
    <row r="340" spans="2:30" hidden="1" x14ac:dyDescent="0.3">
      <c r="B340" s="35" t="str">
        <f t="shared" si="8"/>
        <v>X</v>
      </c>
      <c r="C340" s="129"/>
      <c r="D340" s="39"/>
      <c r="E340" s="39"/>
      <c r="F340" s="39"/>
      <c r="G340" s="40"/>
      <c r="H340" s="30" t="str">
        <f t="array" ref="H340">IF(C340="","",SUMIF(MAT!$B$5:$B$9,'17-01'!C340,MAT!$U$5:$U$9))</f>
        <v/>
      </c>
      <c r="I340" s="29"/>
      <c r="J340" s="29"/>
      <c r="K340" s="29"/>
      <c r="L340" s="29"/>
      <c r="M340" s="29"/>
      <c r="N340" s="29"/>
      <c r="O340" s="29"/>
      <c r="P340" s="29"/>
      <c r="Q340" s="163"/>
      <c r="R340" s="148"/>
      <c r="S340" s="29"/>
      <c r="T340" s="29"/>
      <c r="U340" s="149"/>
      <c r="V340" s="40"/>
      <c r="W340" s="29"/>
      <c r="X340" s="29"/>
      <c r="Y340" s="29"/>
      <c r="Z340" s="163"/>
      <c r="AA340" s="148"/>
      <c r="AB340" s="29"/>
      <c r="AC340" s="29"/>
      <c r="AD340" s="78"/>
    </row>
    <row r="341" spans="2:30" hidden="1" x14ac:dyDescent="0.3">
      <c r="B341" s="35" t="str">
        <f t="shared" si="8"/>
        <v>X</v>
      </c>
      <c r="C341" s="129"/>
      <c r="D341" s="39"/>
      <c r="E341" s="39"/>
      <c r="F341" s="39"/>
      <c r="G341" s="40"/>
      <c r="H341" s="30" t="str">
        <f t="array" ref="H341">IF(C341="","",SUMIF(MAT!$B$5:$B$9,'17-01'!C341,MAT!$U$5:$U$9))</f>
        <v/>
      </c>
      <c r="I341" s="29"/>
      <c r="J341" s="29"/>
      <c r="K341" s="29"/>
      <c r="L341" s="29"/>
      <c r="M341" s="29"/>
      <c r="N341" s="29"/>
      <c r="O341" s="29"/>
      <c r="P341" s="29"/>
      <c r="Q341" s="163"/>
      <c r="R341" s="148"/>
      <c r="S341" s="29"/>
      <c r="T341" s="29"/>
      <c r="U341" s="149"/>
      <c r="V341" s="40"/>
      <c r="W341" s="29"/>
      <c r="X341" s="29"/>
      <c r="Y341" s="29"/>
      <c r="Z341" s="163"/>
      <c r="AA341" s="148"/>
      <c r="AB341" s="29"/>
      <c r="AC341" s="29"/>
      <c r="AD341" s="78"/>
    </row>
    <row r="342" spans="2:30" hidden="1" x14ac:dyDescent="0.3">
      <c r="B342" s="35" t="str">
        <f t="shared" si="8"/>
        <v>X</v>
      </c>
      <c r="C342" s="129"/>
      <c r="D342" s="39"/>
      <c r="E342" s="39"/>
      <c r="F342" s="39"/>
      <c r="G342" s="40"/>
      <c r="H342" s="30" t="str">
        <f t="array" ref="H342">IF(C342="","",SUMIF(MAT!$B$5:$B$9,'17-01'!C342,MAT!$U$5:$U$9))</f>
        <v/>
      </c>
      <c r="I342" s="29"/>
      <c r="J342" s="29"/>
      <c r="K342" s="29"/>
      <c r="L342" s="29"/>
      <c r="M342" s="29"/>
      <c r="N342" s="29"/>
      <c r="O342" s="29"/>
      <c r="P342" s="29"/>
      <c r="Q342" s="163"/>
      <c r="R342" s="148"/>
      <c r="S342" s="29"/>
      <c r="T342" s="29"/>
      <c r="U342" s="149"/>
      <c r="V342" s="40"/>
      <c r="W342" s="29"/>
      <c r="X342" s="29"/>
      <c r="Y342" s="29"/>
      <c r="Z342" s="163"/>
      <c r="AA342" s="148"/>
      <c r="AB342" s="29"/>
      <c r="AC342" s="29"/>
      <c r="AD342" s="78"/>
    </row>
    <row r="343" spans="2:30" hidden="1" x14ac:dyDescent="0.3">
      <c r="B343" s="35" t="str">
        <f t="shared" si="8"/>
        <v>X</v>
      </c>
      <c r="C343" s="129"/>
      <c r="D343" s="39"/>
      <c r="E343" s="39"/>
      <c r="F343" s="39"/>
      <c r="G343" s="40"/>
      <c r="H343" s="30" t="str">
        <f t="array" ref="H343">IF(C343="","",SUMIF(MAT!$B$5:$B$9,'17-01'!C343,MAT!$U$5:$U$9))</f>
        <v/>
      </c>
      <c r="I343" s="29"/>
      <c r="J343" s="29"/>
      <c r="K343" s="29"/>
      <c r="L343" s="29"/>
      <c r="M343" s="29"/>
      <c r="N343" s="29"/>
      <c r="O343" s="29"/>
      <c r="P343" s="29"/>
      <c r="Q343" s="163"/>
      <c r="R343" s="148"/>
      <c r="S343" s="29"/>
      <c r="T343" s="29"/>
      <c r="U343" s="149"/>
      <c r="V343" s="40"/>
      <c r="W343" s="29"/>
      <c r="X343" s="29"/>
      <c r="Y343" s="29"/>
      <c r="Z343" s="163"/>
      <c r="AA343" s="148"/>
      <c r="AB343" s="29"/>
      <c r="AC343" s="29"/>
      <c r="AD343" s="78"/>
    </row>
    <row r="344" spans="2:30" hidden="1" x14ac:dyDescent="0.3">
      <c r="B344" s="35" t="str">
        <f t="shared" si="8"/>
        <v>X</v>
      </c>
      <c r="C344" s="129"/>
      <c r="D344" s="39"/>
      <c r="E344" s="39"/>
      <c r="F344" s="39"/>
      <c r="G344" s="40"/>
      <c r="H344" s="30" t="str">
        <f t="array" ref="H344">IF(C344="","",SUMIF(MAT!$B$5:$B$9,'17-01'!C344,MAT!$U$5:$U$9))</f>
        <v/>
      </c>
      <c r="I344" s="29"/>
      <c r="J344" s="29"/>
      <c r="K344" s="29"/>
      <c r="L344" s="29"/>
      <c r="M344" s="29"/>
      <c r="N344" s="29"/>
      <c r="O344" s="29"/>
      <c r="P344" s="29"/>
      <c r="Q344" s="163"/>
      <c r="R344" s="148"/>
      <c r="S344" s="29"/>
      <c r="T344" s="29"/>
      <c r="U344" s="149"/>
      <c r="V344" s="40"/>
      <c r="W344" s="29"/>
      <c r="X344" s="29"/>
      <c r="Y344" s="29"/>
      <c r="Z344" s="163"/>
      <c r="AA344" s="148"/>
      <c r="AB344" s="29"/>
      <c r="AC344" s="29"/>
      <c r="AD344" s="78"/>
    </row>
    <row r="345" spans="2:30" hidden="1" x14ac:dyDescent="0.3">
      <c r="B345" s="35" t="str">
        <f t="shared" si="8"/>
        <v>X</v>
      </c>
      <c r="C345" s="129"/>
      <c r="D345" s="39"/>
      <c r="E345" s="39"/>
      <c r="F345" s="39"/>
      <c r="G345" s="40"/>
      <c r="H345" s="30" t="str">
        <f t="array" ref="H345">IF(C345="","",SUMIF(MAT!$B$5:$B$9,'17-01'!C345,MAT!$U$5:$U$9))</f>
        <v/>
      </c>
      <c r="I345" s="29"/>
      <c r="J345" s="29"/>
      <c r="K345" s="29"/>
      <c r="L345" s="29"/>
      <c r="M345" s="29"/>
      <c r="N345" s="29"/>
      <c r="O345" s="29"/>
      <c r="P345" s="29"/>
      <c r="Q345" s="163"/>
      <c r="R345" s="148"/>
      <c r="S345" s="29"/>
      <c r="T345" s="29"/>
      <c r="U345" s="149"/>
      <c r="V345" s="40"/>
      <c r="W345" s="29"/>
      <c r="X345" s="29"/>
      <c r="Y345" s="29"/>
      <c r="Z345" s="163"/>
      <c r="AA345" s="148"/>
      <c r="AB345" s="29"/>
      <c r="AC345" s="29"/>
      <c r="AD345" s="78"/>
    </row>
    <row r="346" spans="2:30" hidden="1" x14ac:dyDescent="0.3">
      <c r="B346" s="35" t="str">
        <f t="shared" si="8"/>
        <v>X</v>
      </c>
      <c r="C346" s="129"/>
      <c r="D346" s="39"/>
      <c r="E346" s="39"/>
      <c r="F346" s="39"/>
      <c r="G346" s="40"/>
      <c r="H346" s="30" t="str">
        <f t="array" ref="H346">IF(C346="","",SUMIF(MAT!$B$5:$B$9,'17-01'!C346,MAT!$U$5:$U$9))</f>
        <v/>
      </c>
      <c r="I346" s="29"/>
      <c r="J346" s="29"/>
      <c r="K346" s="29"/>
      <c r="L346" s="29"/>
      <c r="M346" s="29"/>
      <c r="N346" s="29"/>
      <c r="O346" s="29"/>
      <c r="P346" s="29"/>
      <c r="Q346" s="163"/>
      <c r="R346" s="148"/>
      <c r="S346" s="29"/>
      <c r="T346" s="29"/>
      <c r="U346" s="149"/>
      <c r="V346" s="40"/>
      <c r="W346" s="29"/>
      <c r="X346" s="29"/>
      <c r="Y346" s="29"/>
      <c r="Z346" s="163"/>
      <c r="AA346" s="148"/>
      <c r="AB346" s="29"/>
      <c r="AC346" s="29"/>
      <c r="AD346" s="78"/>
    </row>
    <row r="347" spans="2:30" hidden="1" x14ac:dyDescent="0.3">
      <c r="B347" s="35" t="str">
        <f t="shared" si="8"/>
        <v>X</v>
      </c>
      <c r="C347" s="129"/>
      <c r="D347" s="39"/>
      <c r="E347" s="39"/>
      <c r="F347" s="39"/>
      <c r="G347" s="40"/>
      <c r="H347" s="30" t="str">
        <f t="array" ref="H347">IF(C347="","",SUMIF(MAT!$B$5:$B$9,'17-01'!C347,MAT!$U$5:$U$9))</f>
        <v/>
      </c>
      <c r="I347" s="29"/>
      <c r="J347" s="29"/>
      <c r="K347" s="29"/>
      <c r="L347" s="29"/>
      <c r="M347" s="29"/>
      <c r="N347" s="29"/>
      <c r="O347" s="29"/>
      <c r="P347" s="29"/>
      <c r="Q347" s="163"/>
      <c r="R347" s="148"/>
      <c r="S347" s="29"/>
      <c r="T347" s="29"/>
      <c r="U347" s="149"/>
      <c r="V347" s="40"/>
      <c r="W347" s="29"/>
      <c r="X347" s="29"/>
      <c r="Y347" s="29"/>
      <c r="Z347" s="163"/>
      <c r="AA347" s="148"/>
      <c r="AB347" s="29"/>
      <c r="AC347" s="29"/>
      <c r="AD347" s="78"/>
    </row>
    <row r="348" spans="2:30" hidden="1" x14ac:dyDescent="0.3">
      <c r="B348" s="35" t="str">
        <f t="shared" si="8"/>
        <v>X</v>
      </c>
      <c r="C348" s="129"/>
      <c r="D348" s="39"/>
      <c r="E348" s="39"/>
      <c r="F348" s="39"/>
      <c r="G348" s="40"/>
      <c r="H348" s="30" t="str">
        <f t="array" ref="H348">IF(C348="","",SUMIF(MAT!$B$5:$B$9,'17-01'!C348,MAT!$U$5:$U$9))</f>
        <v/>
      </c>
      <c r="I348" s="29"/>
      <c r="J348" s="29"/>
      <c r="K348" s="29"/>
      <c r="L348" s="29"/>
      <c r="M348" s="29"/>
      <c r="N348" s="29"/>
      <c r="O348" s="29"/>
      <c r="P348" s="29"/>
      <c r="Q348" s="163"/>
      <c r="R348" s="148"/>
      <c r="S348" s="29"/>
      <c r="T348" s="29"/>
      <c r="U348" s="149"/>
      <c r="V348" s="40"/>
      <c r="W348" s="29"/>
      <c r="X348" s="29"/>
      <c r="Y348" s="29"/>
      <c r="Z348" s="163"/>
      <c r="AA348" s="148"/>
      <c r="AB348" s="29"/>
      <c r="AC348" s="29"/>
      <c r="AD348" s="78"/>
    </row>
    <row r="349" spans="2:30" hidden="1" x14ac:dyDescent="0.3">
      <c r="B349" s="35" t="str">
        <f t="shared" si="8"/>
        <v>X</v>
      </c>
      <c r="C349" s="129"/>
      <c r="D349" s="39"/>
      <c r="E349" s="39"/>
      <c r="F349" s="39"/>
      <c r="G349" s="40"/>
      <c r="H349" s="30" t="str">
        <f t="array" ref="H349">IF(C349="","",SUMIF(MAT!$B$5:$B$9,'17-01'!C349,MAT!$U$5:$U$9))</f>
        <v/>
      </c>
      <c r="I349" s="29"/>
      <c r="J349" s="29"/>
      <c r="K349" s="29"/>
      <c r="L349" s="29"/>
      <c r="M349" s="29"/>
      <c r="N349" s="29"/>
      <c r="O349" s="29"/>
      <c r="P349" s="29"/>
      <c r="Q349" s="163"/>
      <c r="R349" s="148"/>
      <c r="S349" s="29"/>
      <c r="T349" s="29"/>
      <c r="U349" s="149"/>
      <c r="V349" s="40"/>
      <c r="W349" s="29"/>
      <c r="X349" s="29"/>
      <c r="Y349" s="29"/>
      <c r="Z349" s="163"/>
      <c r="AA349" s="148"/>
      <c r="AB349" s="29"/>
      <c r="AC349" s="29"/>
      <c r="AD349" s="78"/>
    </row>
    <row r="350" spans="2:30" hidden="1" x14ac:dyDescent="0.3">
      <c r="B350" s="35" t="str">
        <f t="shared" si="8"/>
        <v>X</v>
      </c>
      <c r="C350" s="129"/>
      <c r="D350" s="39"/>
      <c r="E350" s="39"/>
      <c r="F350" s="39"/>
      <c r="G350" s="40"/>
      <c r="H350" s="30" t="str">
        <f t="array" ref="H350">IF(C350="","",SUMIF(MAT!$B$5:$B$9,'17-01'!C350,MAT!$U$5:$U$9))</f>
        <v/>
      </c>
      <c r="I350" s="29"/>
      <c r="J350" s="29"/>
      <c r="K350" s="29"/>
      <c r="L350" s="29"/>
      <c r="M350" s="29"/>
      <c r="N350" s="29"/>
      <c r="O350" s="29"/>
      <c r="P350" s="29"/>
      <c r="Q350" s="163"/>
      <c r="R350" s="148"/>
      <c r="S350" s="29"/>
      <c r="T350" s="29"/>
      <c r="U350" s="149"/>
      <c r="V350" s="40"/>
      <c r="W350" s="29"/>
      <c r="X350" s="29"/>
      <c r="Y350" s="29"/>
      <c r="Z350" s="163"/>
      <c r="AA350" s="148"/>
      <c r="AB350" s="29"/>
      <c r="AC350" s="29"/>
      <c r="AD350" s="78"/>
    </row>
    <row r="351" spans="2:30" hidden="1" x14ac:dyDescent="0.3">
      <c r="B351" s="35" t="str">
        <f t="shared" si="8"/>
        <v>X</v>
      </c>
      <c r="C351" s="129"/>
      <c r="D351" s="39"/>
      <c r="E351" s="39"/>
      <c r="F351" s="39"/>
      <c r="G351" s="40"/>
      <c r="H351" s="30" t="str">
        <f t="array" ref="H351">IF(C351="","",SUMIF(MAT!$B$5:$B$9,'17-01'!C351,MAT!$U$5:$U$9))</f>
        <v/>
      </c>
      <c r="I351" s="29"/>
      <c r="J351" s="29"/>
      <c r="K351" s="29"/>
      <c r="L351" s="29"/>
      <c r="M351" s="29"/>
      <c r="N351" s="29"/>
      <c r="O351" s="29"/>
      <c r="P351" s="29"/>
      <c r="Q351" s="163"/>
      <c r="R351" s="148"/>
      <c r="S351" s="29"/>
      <c r="T351" s="29"/>
      <c r="U351" s="149"/>
      <c r="V351" s="40"/>
      <c r="W351" s="29"/>
      <c r="X351" s="29"/>
      <c r="Y351" s="29"/>
      <c r="Z351" s="163"/>
      <c r="AA351" s="148"/>
      <c r="AB351" s="29"/>
      <c r="AC351" s="29"/>
      <c r="AD351" s="78"/>
    </row>
    <row r="352" spans="2:30" hidden="1" x14ac:dyDescent="0.3">
      <c r="B352" s="35" t="str">
        <f t="shared" si="8"/>
        <v>X</v>
      </c>
      <c r="C352" s="129"/>
      <c r="D352" s="39"/>
      <c r="E352" s="39"/>
      <c r="F352" s="39"/>
      <c r="G352" s="40"/>
      <c r="H352" s="30" t="str">
        <f t="array" ref="H352">IF(C352="","",SUMIF(MAT!$B$5:$B$9,'17-01'!C352,MAT!$U$5:$U$9))</f>
        <v/>
      </c>
      <c r="I352" s="29"/>
      <c r="J352" s="29"/>
      <c r="K352" s="29"/>
      <c r="L352" s="29"/>
      <c r="M352" s="29"/>
      <c r="N352" s="29"/>
      <c r="O352" s="29"/>
      <c r="P352" s="29"/>
      <c r="Q352" s="163"/>
      <c r="R352" s="148"/>
      <c r="S352" s="29"/>
      <c r="T352" s="29"/>
      <c r="U352" s="149"/>
      <c r="V352" s="40"/>
      <c r="W352" s="29"/>
      <c r="X352" s="29"/>
      <c r="Y352" s="29"/>
      <c r="Z352" s="163"/>
      <c r="AA352" s="148"/>
      <c r="AB352" s="29"/>
      <c r="AC352" s="29"/>
      <c r="AD352" s="78"/>
    </row>
    <row r="353" spans="2:30" hidden="1" x14ac:dyDescent="0.3">
      <c r="B353" s="35" t="str">
        <f t="shared" si="8"/>
        <v>X</v>
      </c>
      <c r="C353" s="129"/>
      <c r="D353" s="39"/>
      <c r="E353" s="39"/>
      <c r="F353" s="39"/>
      <c r="G353" s="40"/>
      <c r="H353" s="30" t="str">
        <f t="array" ref="H353">IF(C353="","",SUMIF(MAT!$B$5:$B$9,'17-01'!C353,MAT!$U$5:$U$9))</f>
        <v/>
      </c>
      <c r="I353" s="29"/>
      <c r="J353" s="29"/>
      <c r="K353" s="29"/>
      <c r="L353" s="29"/>
      <c r="M353" s="29"/>
      <c r="N353" s="29"/>
      <c r="O353" s="29"/>
      <c r="P353" s="29"/>
      <c r="Q353" s="163"/>
      <c r="R353" s="148"/>
      <c r="S353" s="29"/>
      <c r="T353" s="29"/>
      <c r="U353" s="149"/>
      <c r="V353" s="40"/>
      <c r="W353" s="29"/>
      <c r="X353" s="29"/>
      <c r="Y353" s="29"/>
      <c r="Z353" s="163"/>
      <c r="AA353" s="148"/>
      <c r="AB353" s="29"/>
      <c r="AC353" s="29"/>
      <c r="AD353" s="78"/>
    </row>
    <row r="354" spans="2:30" hidden="1" x14ac:dyDescent="0.3">
      <c r="B354" s="35" t="str">
        <f t="shared" si="8"/>
        <v>X</v>
      </c>
      <c r="C354" s="129"/>
      <c r="D354" s="39"/>
      <c r="E354" s="39"/>
      <c r="F354" s="39"/>
      <c r="G354" s="40"/>
      <c r="H354" s="30" t="str">
        <f t="array" ref="H354">IF(C354="","",SUMIF(MAT!$B$5:$B$9,'17-01'!C354,MAT!$U$5:$U$9))</f>
        <v/>
      </c>
      <c r="I354" s="29"/>
      <c r="J354" s="29"/>
      <c r="K354" s="29"/>
      <c r="L354" s="29"/>
      <c r="M354" s="29"/>
      <c r="N354" s="29"/>
      <c r="O354" s="29"/>
      <c r="P354" s="29"/>
      <c r="Q354" s="163"/>
      <c r="R354" s="148"/>
      <c r="S354" s="29"/>
      <c r="T354" s="29"/>
      <c r="U354" s="149"/>
      <c r="V354" s="40"/>
      <c r="W354" s="29"/>
      <c r="X354" s="29"/>
      <c r="Y354" s="29"/>
      <c r="Z354" s="163"/>
      <c r="AA354" s="148"/>
      <c r="AB354" s="29"/>
      <c r="AC354" s="29"/>
      <c r="AD354" s="78"/>
    </row>
    <row r="355" spans="2:30" hidden="1" x14ac:dyDescent="0.3">
      <c r="B355" s="35" t="str">
        <f t="shared" si="8"/>
        <v>X</v>
      </c>
      <c r="C355" s="129"/>
      <c r="D355" s="39"/>
      <c r="E355" s="39"/>
      <c r="F355" s="39"/>
      <c r="G355" s="40"/>
      <c r="H355" s="30" t="str">
        <f t="array" ref="H355">IF(C355="","",SUMIF(MAT!$B$5:$B$9,'17-01'!C355,MAT!$U$5:$U$9))</f>
        <v/>
      </c>
      <c r="I355" s="29"/>
      <c r="J355" s="29"/>
      <c r="K355" s="29"/>
      <c r="L355" s="29"/>
      <c r="M355" s="29"/>
      <c r="N355" s="29"/>
      <c r="O355" s="29"/>
      <c r="P355" s="29"/>
      <c r="Q355" s="163"/>
      <c r="R355" s="148"/>
      <c r="S355" s="29"/>
      <c r="T355" s="29"/>
      <c r="U355" s="149"/>
      <c r="V355" s="40"/>
      <c r="W355" s="29"/>
      <c r="X355" s="29"/>
      <c r="Y355" s="29"/>
      <c r="Z355" s="163"/>
      <c r="AA355" s="148"/>
      <c r="AB355" s="29"/>
      <c r="AC355" s="29"/>
      <c r="AD355" s="78"/>
    </row>
    <row r="356" spans="2:30" hidden="1" x14ac:dyDescent="0.3">
      <c r="B356" s="35" t="str">
        <f t="shared" ref="B356:B363" si="9">IF(C356="","X","")</f>
        <v>X</v>
      </c>
      <c r="C356" s="129"/>
      <c r="D356" s="39"/>
      <c r="E356" s="39"/>
      <c r="F356" s="39"/>
      <c r="G356" s="40"/>
      <c r="H356" s="30" t="str">
        <f t="array" ref="H356">IF(C356="","",SUMIF(MAT!$B$5:$B$9,'17-01'!C356,MAT!$U$5:$U$9))</f>
        <v/>
      </c>
      <c r="I356" s="29"/>
      <c r="J356" s="29"/>
      <c r="K356" s="29"/>
      <c r="L356" s="29"/>
      <c r="M356" s="29"/>
      <c r="N356" s="29"/>
      <c r="O356" s="29"/>
      <c r="P356" s="29"/>
      <c r="Q356" s="163"/>
      <c r="R356" s="148"/>
      <c r="S356" s="29"/>
      <c r="T356" s="29"/>
      <c r="U356" s="149"/>
      <c r="V356" s="40"/>
      <c r="W356" s="29"/>
      <c r="X356" s="29"/>
      <c r="Y356" s="29"/>
      <c r="Z356" s="163"/>
      <c r="AA356" s="148"/>
      <c r="AB356" s="29"/>
      <c r="AC356" s="29"/>
      <c r="AD356" s="78"/>
    </row>
    <row r="357" spans="2:30" hidden="1" x14ac:dyDescent="0.3">
      <c r="B357" s="35" t="str">
        <f t="shared" si="9"/>
        <v>X</v>
      </c>
      <c r="C357" s="129"/>
      <c r="D357" s="39"/>
      <c r="E357" s="39"/>
      <c r="F357" s="39"/>
      <c r="G357" s="40"/>
      <c r="H357" s="30" t="str">
        <f t="array" ref="H357">IF(C357="","",SUMIF(MAT!$B$5:$B$9,'17-01'!C357,MAT!$U$5:$U$9))</f>
        <v/>
      </c>
      <c r="I357" s="29"/>
      <c r="J357" s="29"/>
      <c r="K357" s="29"/>
      <c r="L357" s="29"/>
      <c r="M357" s="29"/>
      <c r="N357" s="29"/>
      <c r="O357" s="29"/>
      <c r="P357" s="29"/>
      <c r="Q357" s="163"/>
      <c r="R357" s="148"/>
      <c r="S357" s="29"/>
      <c r="T357" s="29"/>
      <c r="U357" s="149"/>
      <c r="V357" s="40"/>
      <c r="W357" s="29"/>
      <c r="X357" s="29"/>
      <c r="Y357" s="29"/>
      <c r="Z357" s="163"/>
      <c r="AA357" s="148"/>
      <c r="AB357" s="29"/>
      <c r="AC357" s="29"/>
      <c r="AD357" s="78"/>
    </row>
    <row r="358" spans="2:30" hidden="1" x14ac:dyDescent="0.3">
      <c r="B358" s="35" t="str">
        <f t="shared" si="9"/>
        <v>X</v>
      </c>
      <c r="C358" s="129"/>
      <c r="D358" s="39"/>
      <c r="E358" s="39"/>
      <c r="F358" s="39"/>
      <c r="G358" s="40"/>
      <c r="H358" s="30" t="str">
        <f t="array" ref="H358">IF(C358="","",SUMIF(MAT!$B$5:$B$9,'17-01'!C358,MAT!$U$5:$U$9))</f>
        <v/>
      </c>
      <c r="I358" s="29"/>
      <c r="J358" s="29"/>
      <c r="K358" s="29"/>
      <c r="L358" s="29"/>
      <c r="M358" s="29"/>
      <c r="N358" s="29"/>
      <c r="O358" s="29"/>
      <c r="P358" s="29"/>
      <c r="Q358" s="163"/>
      <c r="R358" s="148"/>
      <c r="S358" s="29"/>
      <c r="T358" s="29"/>
      <c r="U358" s="149"/>
      <c r="V358" s="40"/>
      <c r="W358" s="29"/>
      <c r="X358" s="29"/>
      <c r="Y358" s="29"/>
      <c r="Z358" s="163"/>
      <c r="AA358" s="148"/>
      <c r="AB358" s="29"/>
      <c r="AC358" s="29"/>
      <c r="AD358" s="78"/>
    </row>
    <row r="359" spans="2:30" hidden="1" x14ac:dyDescent="0.3">
      <c r="B359" s="35" t="str">
        <f t="shared" si="9"/>
        <v>X</v>
      </c>
      <c r="C359" s="129"/>
      <c r="D359" s="39"/>
      <c r="E359" s="39"/>
      <c r="F359" s="39"/>
      <c r="G359" s="40"/>
      <c r="H359" s="30" t="str">
        <f t="array" ref="H359">IF(C359="","",SUMIF(MAT!$B$5:$B$9,'17-01'!C359,MAT!$U$5:$U$9))</f>
        <v/>
      </c>
      <c r="I359" s="29"/>
      <c r="J359" s="29"/>
      <c r="K359" s="29"/>
      <c r="L359" s="29"/>
      <c r="M359" s="29"/>
      <c r="N359" s="29"/>
      <c r="O359" s="29"/>
      <c r="P359" s="29"/>
      <c r="Q359" s="163"/>
      <c r="R359" s="148"/>
      <c r="S359" s="29"/>
      <c r="T359" s="29"/>
      <c r="U359" s="149"/>
      <c r="V359" s="40"/>
      <c r="W359" s="29"/>
      <c r="X359" s="29"/>
      <c r="Y359" s="29"/>
      <c r="Z359" s="163"/>
      <c r="AA359" s="148"/>
      <c r="AB359" s="29"/>
      <c r="AC359" s="29"/>
      <c r="AD359" s="78"/>
    </row>
    <row r="360" spans="2:30" hidden="1" x14ac:dyDescent="0.3">
      <c r="B360" s="35" t="str">
        <f t="shared" si="9"/>
        <v>X</v>
      </c>
      <c r="C360" s="129"/>
      <c r="D360" s="39"/>
      <c r="E360" s="39"/>
      <c r="F360" s="39"/>
      <c r="G360" s="40"/>
      <c r="H360" s="30" t="str">
        <f t="array" ref="H360">IF(C360="","",SUMIF(MAT!$B$5:$B$9,'17-01'!C360,MAT!$U$5:$U$9))</f>
        <v/>
      </c>
      <c r="I360" s="29"/>
      <c r="J360" s="29"/>
      <c r="K360" s="29"/>
      <c r="L360" s="29"/>
      <c r="M360" s="29"/>
      <c r="N360" s="29"/>
      <c r="O360" s="29"/>
      <c r="P360" s="29"/>
      <c r="Q360" s="163"/>
      <c r="R360" s="148"/>
      <c r="S360" s="29"/>
      <c r="T360" s="29"/>
      <c r="U360" s="149"/>
      <c r="V360" s="40"/>
      <c r="W360" s="29"/>
      <c r="X360" s="29"/>
      <c r="Y360" s="29"/>
      <c r="Z360" s="163"/>
      <c r="AA360" s="148"/>
      <c r="AB360" s="29"/>
      <c r="AC360" s="29"/>
      <c r="AD360" s="78"/>
    </row>
    <row r="361" spans="2:30" hidden="1" x14ac:dyDescent="0.3">
      <c r="B361" s="35" t="str">
        <f t="shared" si="9"/>
        <v>X</v>
      </c>
      <c r="C361" s="129"/>
      <c r="D361" s="39"/>
      <c r="E361" s="39"/>
      <c r="F361" s="39"/>
      <c r="G361" s="40"/>
      <c r="H361" s="30" t="str">
        <f t="array" ref="H361">IF(C361="","",SUMIF(MAT!$B$5:$B$9,'17-01'!C361,MAT!$U$5:$U$9))</f>
        <v/>
      </c>
      <c r="I361" s="29"/>
      <c r="J361" s="29"/>
      <c r="K361" s="29"/>
      <c r="L361" s="29"/>
      <c r="M361" s="29"/>
      <c r="N361" s="29"/>
      <c r="O361" s="29"/>
      <c r="P361" s="29"/>
      <c r="Q361" s="163"/>
      <c r="R361" s="148"/>
      <c r="S361" s="29"/>
      <c r="T361" s="29"/>
      <c r="U361" s="149"/>
      <c r="V361" s="40"/>
      <c r="W361" s="29"/>
      <c r="X361" s="29"/>
      <c r="Y361" s="29"/>
      <c r="Z361" s="163"/>
      <c r="AA361" s="148"/>
      <c r="AB361" s="29"/>
      <c r="AC361" s="29"/>
      <c r="AD361" s="78"/>
    </row>
    <row r="362" spans="2:30" hidden="1" x14ac:dyDescent="0.3">
      <c r="B362" s="35" t="str">
        <f t="shared" si="9"/>
        <v>X</v>
      </c>
      <c r="C362" s="129"/>
      <c r="D362" s="39"/>
      <c r="E362" s="39"/>
      <c r="F362" s="39"/>
      <c r="G362" s="40"/>
      <c r="H362" s="30" t="str">
        <f t="array" ref="H362">IF(C362="","",SUMIF(MAT!$B$5:$B$9,'17-01'!C362,MAT!$U$5:$U$9))</f>
        <v/>
      </c>
      <c r="I362" s="29"/>
      <c r="J362" s="29"/>
      <c r="K362" s="29"/>
      <c r="L362" s="29"/>
      <c r="M362" s="29"/>
      <c r="N362" s="29"/>
      <c r="O362" s="29"/>
      <c r="P362" s="29"/>
      <c r="Q362" s="163"/>
      <c r="R362" s="148"/>
      <c r="S362" s="29"/>
      <c r="T362" s="29"/>
      <c r="U362" s="149"/>
      <c r="V362" s="40"/>
      <c r="W362" s="29"/>
      <c r="X362" s="29"/>
      <c r="Y362" s="29"/>
      <c r="Z362" s="163"/>
      <c r="AA362" s="148"/>
      <c r="AB362" s="29"/>
      <c r="AC362" s="29"/>
      <c r="AD362" s="78"/>
    </row>
    <row r="363" spans="2:30" hidden="1" x14ac:dyDescent="0.3">
      <c r="B363" s="35" t="str">
        <f t="shared" si="9"/>
        <v>X</v>
      </c>
      <c r="C363" s="129"/>
      <c r="D363" s="39"/>
      <c r="E363" s="39"/>
      <c r="F363" s="39"/>
      <c r="G363" s="40"/>
      <c r="H363" s="30" t="str">
        <f t="array" ref="H363">IF(C363="","",SUMIF(MAT!$B$5:$B$9,'17-01'!C363,MAT!$U$5:$U$9))</f>
        <v/>
      </c>
      <c r="I363" s="29"/>
      <c r="J363" s="29"/>
      <c r="K363" s="29"/>
      <c r="L363" s="29"/>
      <c r="M363" s="29"/>
      <c r="N363" s="29"/>
      <c r="O363" s="29"/>
      <c r="P363" s="29"/>
      <c r="Q363" s="163"/>
      <c r="R363" s="148"/>
      <c r="S363" s="29"/>
      <c r="T363" s="29"/>
      <c r="U363" s="149"/>
      <c r="V363" s="40"/>
      <c r="W363" s="29"/>
      <c r="X363" s="29"/>
      <c r="Y363" s="29"/>
      <c r="Z363" s="163"/>
      <c r="AA363" s="148"/>
      <c r="AB363" s="29"/>
      <c r="AC363" s="29"/>
      <c r="AD363" s="78"/>
    </row>
    <row r="364" spans="2:30" ht="3.75" customHeight="1" x14ac:dyDescent="0.3">
      <c r="B364" s="35"/>
      <c r="C364" s="130"/>
      <c r="D364" s="42"/>
      <c r="E364" s="42"/>
      <c r="F364" s="42"/>
      <c r="G364" s="43"/>
      <c r="H364" s="31"/>
      <c r="I364" s="31"/>
      <c r="J364" s="31"/>
      <c r="K364" s="31"/>
      <c r="L364" s="31"/>
      <c r="M364" s="31"/>
      <c r="N364" s="31"/>
      <c r="O364" s="31"/>
      <c r="P364" s="31"/>
      <c r="Q364" s="41"/>
      <c r="R364" s="75"/>
      <c r="S364" s="31"/>
      <c r="T364" s="31"/>
      <c r="U364" s="76"/>
      <c r="V364" s="43"/>
      <c r="W364" s="31"/>
      <c r="X364" s="31"/>
      <c r="Y364" s="31"/>
      <c r="Z364" s="41"/>
      <c r="AA364" s="75"/>
      <c r="AB364" s="31"/>
      <c r="AC364" s="31"/>
      <c r="AD364" s="80"/>
    </row>
    <row r="365" spans="2:30" ht="15" thickBot="1" x14ac:dyDescent="0.35">
      <c r="B365" s="33"/>
      <c r="C365" s="81" t="s">
        <v>87</v>
      </c>
      <c r="D365" s="131"/>
      <c r="E365" s="131"/>
      <c r="F365" s="131"/>
      <c r="G365" s="82"/>
      <c r="H365" s="84">
        <f t="shared" ref="H365:AD365" si="10">SUM(H164:H363)</f>
        <v>3910.5</v>
      </c>
      <c r="I365" s="84">
        <f t="shared" si="10"/>
        <v>0</v>
      </c>
      <c r="J365" s="84">
        <f t="shared" si="10"/>
        <v>0</v>
      </c>
      <c r="K365" s="84">
        <f t="shared" si="10"/>
        <v>0</v>
      </c>
      <c r="L365" s="84">
        <f t="shared" si="10"/>
        <v>0</v>
      </c>
      <c r="M365" s="84">
        <f t="shared" si="10"/>
        <v>0</v>
      </c>
      <c r="N365" s="84">
        <f t="shared" si="10"/>
        <v>0</v>
      </c>
      <c r="O365" s="84">
        <f t="shared" si="10"/>
        <v>0</v>
      </c>
      <c r="P365" s="84">
        <f t="shared" si="10"/>
        <v>0</v>
      </c>
      <c r="Q365" s="85">
        <f t="shared" si="10"/>
        <v>0</v>
      </c>
      <c r="R365" s="86">
        <f t="shared" si="10"/>
        <v>0</v>
      </c>
      <c r="S365" s="84">
        <f t="shared" si="10"/>
        <v>0</v>
      </c>
      <c r="T365" s="84">
        <f t="shared" si="10"/>
        <v>0</v>
      </c>
      <c r="U365" s="87">
        <f t="shared" si="10"/>
        <v>0</v>
      </c>
      <c r="V365" s="88">
        <f t="shared" si="10"/>
        <v>0</v>
      </c>
      <c r="W365" s="84">
        <f t="shared" si="10"/>
        <v>0</v>
      </c>
      <c r="X365" s="84">
        <f t="shared" si="10"/>
        <v>0</v>
      </c>
      <c r="Y365" s="84">
        <f t="shared" si="10"/>
        <v>0</v>
      </c>
      <c r="Z365" s="85">
        <f t="shared" si="10"/>
        <v>0</v>
      </c>
      <c r="AA365" s="86">
        <f t="shared" si="10"/>
        <v>0</v>
      </c>
      <c r="AB365" s="84">
        <f t="shared" si="10"/>
        <v>0</v>
      </c>
      <c r="AC365" s="84">
        <f t="shared" si="10"/>
        <v>0</v>
      </c>
      <c r="AD365" s="89">
        <f t="shared" si="10"/>
        <v>0</v>
      </c>
    </row>
    <row r="366" spans="2:30" x14ac:dyDescent="0.3">
      <c r="B366" s="33"/>
    </row>
  </sheetData>
  <mergeCells count="3">
    <mergeCell ref="C9:AD9"/>
    <mergeCell ref="C85:AD85"/>
    <mergeCell ref="C161:AD161"/>
  </mergeCells>
  <conditionalFormatting sqref="H83">
    <cfRule type="cellIs" dxfId="107" priority="108" operator="equal">
      <formula>0</formula>
    </cfRule>
  </conditionalFormatting>
  <conditionalFormatting sqref="I83">
    <cfRule type="cellIs" dxfId="106" priority="107" operator="equal">
      <formula>0</formula>
    </cfRule>
  </conditionalFormatting>
  <conditionalFormatting sqref="J83">
    <cfRule type="cellIs" dxfId="105" priority="106" operator="equal">
      <formula>0</formula>
    </cfRule>
  </conditionalFormatting>
  <conditionalFormatting sqref="K83">
    <cfRule type="cellIs" dxfId="104" priority="105" operator="equal">
      <formula>0</formula>
    </cfRule>
  </conditionalFormatting>
  <conditionalFormatting sqref="L83">
    <cfRule type="cellIs" dxfId="103" priority="104" operator="equal">
      <formula>0</formula>
    </cfRule>
  </conditionalFormatting>
  <conditionalFormatting sqref="M83">
    <cfRule type="cellIs" dxfId="102" priority="103" operator="equal">
      <formula>0</formula>
    </cfRule>
  </conditionalFormatting>
  <conditionalFormatting sqref="N83">
    <cfRule type="cellIs" dxfId="101" priority="102" operator="equal">
      <formula>0</formula>
    </cfRule>
  </conditionalFormatting>
  <conditionalFormatting sqref="O83">
    <cfRule type="cellIs" dxfId="100" priority="101" operator="equal">
      <formula>0</formula>
    </cfRule>
  </conditionalFormatting>
  <conditionalFormatting sqref="P83">
    <cfRule type="cellIs" dxfId="99" priority="100" operator="equal">
      <formula>0</formula>
    </cfRule>
  </conditionalFormatting>
  <conditionalFormatting sqref="Q83">
    <cfRule type="cellIs" dxfId="98" priority="99" operator="equal">
      <formula>0</formula>
    </cfRule>
  </conditionalFormatting>
  <conditionalFormatting sqref="R83">
    <cfRule type="cellIs" dxfId="97" priority="98" operator="equal">
      <formula>0</formula>
    </cfRule>
  </conditionalFormatting>
  <conditionalFormatting sqref="S83">
    <cfRule type="cellIs" dxfId="96" priority="97" operator="equal">
      <formula>0</formula>
    </cfRule>
  </conditionalFormatting>
  <conditionalFormatting sqref="T83">
    <cfRule type="cellIs" dxfId="95" priority="96" operator="equal">
      <formula>0</formula>
    </cfRule>
  </conditionalFormatting>
  <conditionalFormatting sqref="V83">
    <cfRule type="cellIs" dxfId="94" priority="95" operator="equal">
      <formula>0</formula>
    </cfRule>
  </conditionalFormatting>
  <conditionalFormatting sqref="W83">
    <cfRule type="cellIs" dxfId="93" priority="94" operator="equal">
      <formula>0</formula>
    </cfRule>
  </conditionalFormatting>
  <conditionalFormatting sqref="X83">
    <cfRule type="cellIs" dxfId="92" priority="93" operator="equal">
      <formula>0</formula>
    </cfRule>
  </conditionalFormatting>
  <conditionalFormatting sqref="AB365">
    <cfRule type="cellIs" dxfId="91" priority="43" operator="equal">
      <formula>0</formula>
    </cfRule>
  </conditionalFormatting>
  <conditionalFormatting sqref="Y83">
    <cfRule type="cellIs" dxfId="90" priority="92" operator="equal">
      <formula>0</formula>
    </cfRule>
  </conditionalFormatting>
  <conditionalFormatting sqref="Z83">
    <cfRule type="cellIs" dxfId="89" priority="91" operator="equal">
      <formula>0</formula>
    </cfRule>
  </conditionalFormatting>
  <conditionalFormatting sqref="AA83">
    <cfRule type="cellIs" dxfId="88" priority="90" operator="equal">
      <formula>0</formula>
    </cfRule>
  </conditionalFormatting>
  <conditionalFormatting sqref="AB83">
    <cfRule type="cellIs" dxfId="87" priority="89" operator="equal">
      <formula>0</formula>
    </cfRule>
  </conditionalFormatting>
  <conditionalFormatting sqref="AC83">
    <cfRule type="cellIs" dxfId="86" priority="88" operator="equal">
      <formula>0</formula>
    </cfRule>
  </conditionalFormatting>
  <conditionalFormatting sqref="AD83">
    <cfRule type="cellIs" dxfId="85" priority="87" operator="equal">
      <formula>0</formula>
    </cfRule>
  </conditionalFormatting>
  <conditionalFormatting sqref="H159">
    <cfRule type="cellIs" dxfId="84" priority="86" operator="equal">
      <formula>0</formula>
    </cfRule>
  </conditionalFormatting>
  <conditionalFormatting sqref="I159">
    <cfRule type="cellIs" dxfId="83" priority="85" operator="equal">
      <formula>0</formula>
    </cfRule>
  </conditionalFormatting>
  <conditionalFormatting sqref="J159">
    <cfRule type="cellIs" dxfId="82" priority="84" operator="equal">
      <formula>0</formula>
    </cfRule>
  </conditionalFormatting>
  <conditionalFormatting sqref="K159">
    <cfRule type="cellIs" dxfId="81" priority="83" operator="equal">
      <formula>0</formula>
    </cfRule>
  </conditionalFormatting>
  <conditionalFormatting sqref="L159">
    <cfRule type="cellIs" dxfId="80" priority="82" operator="equal">
      <formula>0</formula>
    </cfRule>
  </conditionalFormatting>
  <conditionalFormatting sqref="M159">
    <cfRule type="cellIs" dxfId="79" priority="81" operator="equal">
      <formula>0</formula>
    </cfRule>
  </conditionalFormatting>
  <conditionalFormatting sqref="N159">
    <cfRule type="cellIs" dxfId="78" priority="80" operator="equal">
      <formula>0</formula>
    </cfRule>
  </conditionalFormatting>
  <conditionalFormatting sqref="O159">
    <cfRule type="cellIs" dxfId="77" priority="79" operator="equal">
      <formula>0</formula>
    </cfRule>
  </conditionalFormatting>
  <conditionalFormatting sqref="P159">
    <cfRule type="cellIs" dxfId="76" priority="78" operator="equal">
      <formula>0</formula>
    </cfRule>
  </conditionalFormatting>
  <conditionalFormatting sqref="Q159">
    <cfRule type="cellIs" dxfId="75" priority="77" operator="equal">
      <formula>0</formula>
    </cfRule>
  </conditionalFormatting>
  <conditionalFormatting sqref="R159">
    <cfRule type="cellIs" dxfId="74" priority="76" operator="equal">
      <formula>0</formula>
    </cfRule>
  </conditionalFormatting>
  <conditionalFormatting sqref="S159">
    <cfRule type="cellIs" dxfId="73" priority="75" operator="equal">
      <formula>0</formula>
    </cfRule>
  </conditionalFormatting>
  <conditionalFormatting sqref="T159">
    <cfRule type="cellIs" dxfId="72" priority="74" operator="equal">
      <formula>0</formula>
    </cfRule>
  </conditionalFormatting>
  <conditionalFormatting sqref="U159">
    <cfRule type="cellIs" dxfId="71" priority="73" operator="equal">
      <formula>0</formula>
    </cfRule>
  </conditionalFormatting>
  <conditionalFormatting sqref="V159">
    <cfRule type="cellIs" dxfId="70" priority="72" operator="equal">
      <formula>0</formula>
    </cfRule>
  </conditionalFormatting>
  <conditionalFormatting sqref="W159">
    <cfRule type="cellIs" dxfId="69" priority="71" operator="equal">
      <formula>0</formula>
    </cfRule>
  </conditionalFormatting>
  <conditionalFormatting sqref="X159">
    <cfRule type="cellIs" dxfId="68" priority="70" operator="equal">
      <formula>0</formula>
    </cfRule>
  </conditionalFormatting>
  <conditionalFormatting sqref="Y159">
    <cfRule type="cellIs" dxfId="67" priority="69" operator="equal">
      <formula>0</formula>
    </cfRule>
  </conditionalFormatting>
  <conditionalFormatting sqref="Z159">
    <cfRule type="cellIs" dxfId="66" priority="68" operator="equal">
      <formula>0</formula>
    </cfRule>
  </conditionalFormatting>
  <conditionalFormatting sqref="AA159">
    <cfRule type="cellIs" dxfId="65" priority="67" operator="equal">
      <formula>0</formula>
    </cfRule>
  </conditionalFormatting>
  <conditionalFormatting sqref="AB159">
    <cfRule type="cellIs" dxfId="64" priority="66" operator="equal">
      <formula>0</formula>
    </cfRule>
  </conditionalFormatting>
  <conditionalFormatting sqref="AC159">
    <cfRule type="cellIs" dxfId="63" priority="65" operator="equal">
      <formula>0</formula>
    </cfRule>
  </conditionalFormatting>
  <conditionalFormatting sqref="AD159">
    <cfRule type="cellIs" dxfId="62" priority="64" operator="equal">
      <formula>0</formula>
    </cfRule>
  </conditionalFormatting>
  <conditionalFormatting sqref="H365">
    <cfRule type="cellIs" dxfId="61" priority="63" operator="equal">
      <formula>0</formula>
    </cfRule>
  </conditionalFormatting>
  <conditionalFormatting sqref="I365">
    <cfRule type="cellIs" dxfId="60" priority="62" operator="equal">
      <formula>0</formula>
    </cfRule>
  </conditionalFormatting>
  <conditionalFormatting sqref="J365">
    <cfRule type="cellIs" dxfId="59" priority="61" operator="equal">
      <formula>0</formula>
    </cfRule>
  </conditionalFormatting>
  <conditionalFormatting sqref="K365">
    <cfRule type="cellIs" dxfId="58" priority="60" operator="equal">
      <formula>0</formula>
    </cfRule>
  </conditionalFormatting>
  <conditionalFormatting sqref="L365">
    <cfRule type="cellIs" dxfId="57" priority="59" operator="equal">
      <formula>0</formula>
    </cfRule>
  </conditionalFormatting>
  <conditionalFormatting sqref="M365">
    <cfRule type="cellIs" dxfId="56" priority="58" operator="equal">
      <formula>0</formula>
    </cfRule>
  </conditionalFormatting>
  <conditionalFormatting sqref="N365">
    <cfRule type="cellIs" dxfId="55" priority="57" operator="equal">
      <formula>0</formula>
    </cfRule>
  </conditionalFormatting>
  <conditionalFormatting sqref="O365">
    <cfRule type="cellIs" dxfId="54" priority="56" operator="equal">
      <formula>0</formula>
    </cfRule>
  </conditionalFormatting>
  <conditionalFormatting sqref="P365">
    <cfRule type="cellIs" dxfId="53" priority="55" operator="equal">
      <formula>0</formula>
    </cfRule>
  </conditionalFormatting>
  <conditionalFormatting sqref="Q365">
    <cfRule type="cellIs" dxfId="52" priority="54" operator="equal">
      <formula>0</formula>
    </cfRule>
  </conditionalFormatting>
  <conditionalFormatting sqref="R365">
    <cfRule type="cellIs" dxfId="51" priority="53" operator="equal">
      <formula>0</formula>
    </cfRule>
  </conditionalFormatting>
  <conditionalFormatting sqref="S365">
    <cfRule type="cellIs" dxfId="50" priority="52" operator="equal">
      <formula>0</formula>
    </cfRule>
  </conditionalFormatting>
  <conditionalFormatting sqref="T365">
    <cfRule type="cellIs" dxfId="49" priority="51" operator="equal">
      <formula>0</formula>
    </cfRule>
  </conditionalFormatting>
  <conditionalFormatting sqref="U365">
    <cfRule type="cellIs" dxfId="48" priority="50" operator="equal">
      <formula>0</formula>
    </cfRule>
  </conditionalFormatting>
  <conditionalFormatting sqref="V365">
    <cfRule type="cellIs" dxfId="47" priority="49" operator="equal">
      <formula>0</formula>
    </cfRule>
  </conditionalFormatting>
  <conditionalFormatting sqref="W365">
    <cfRule type="cellIs" dxfId="46" priority="48" operator="equal">
      <formula>0</formula>
    </cfRule>
  </conditionalFormatting>
  <conditionalFormatting sqref="X365">
    <cfRule type="cellIs" dxfId="45" priority="47" operator="equal">
      <formula>0</formula>
    </cfRule>
  </conditionalFormatting>
  <conditionalFormatting sqref="Y365">
    <cfRule type="cellIs" dxfId="44" priority="46" operator="equal">
      <formula>0</formula>
    </cfRule>
  </conditionalFormatting>
  <conditionalFormatting sqref="Z365">
    <cfRule type="cellIs" dxfId="43" priority="45" operator="equal">
      <formula>0</formula>
    </cfRule>
  </conditionalFormatting>
  <conditionalFormatting sqref="AA365">
    <cfRule type="cellIs" dxfId="42" priority="44" operator="equal">
      <formula>0</formula>
    </cfRule>
  </conditionalFormatting>
  <conditionalFormatting sqref="AC365">
    <cfRule type="cellIs" dxfId="41" priority="42" operator="equal">
      <formula>0</formula>
    </cfRule>
  </conditionalFormatting>
  <conditionalFormatting sqref="AD365">
    <cfRule type="cellIs" dxfId="40" priority="41" operator="equal">
      <formula>0</formula>
    </cfRule>
  </conditionalFormatting>
  <conditionalFormatting sqref="L12">
    <cfRule type="cellIs" dxfId="39" priority="40" operator="equal">
      <formula>0</formula>
    </cfRule>
  </conditionalFormatting>
  <conditionalFormatting sqref="H12">
    <cfRule type="cellIs" dxfId="38" priority="39" operator="equal">
      <formula>0</formula>
    </cfRule>
  </conditionalFormatting>
  <conditionalFormatting sqref="L13:L81">
    <cfRule type="cellIs" dxfId="37" priority="36" operator="equal">
      <formula>0</formula>
    </cfRule>
  </conditionalFormatting>
  <conditionalFormatting sqref="H13:H81">
    <cfRule type="cellIs" dxfId="36" priority="38" operator="equal">
      <formula>0</formula>
    </cfRule>
  </conditionalFormatting>
  <conditionalFormatting sqref="H88:H155">
    <cfRule type="cellIs" dxfId="35" priority="37" operator="equal">
      <formula>0</formula>
    </cfRule>
  </conditionalFormatting>
  <conditionalFormatting sqref="L88:L155">
    <cfRule type="cellIs" dxfId="34" priority="35" operator="equal">
      <formula>0</formula>
    </cfRule>
  </conditionalFormatting>
  <conditionalFormatting sqref="T12">
    <cfRule type="cellIs" dxfId="33" priority="34" operator="equal">
      <formula>0</formula>
    </cfRule>
  </conditionalFormatting>
  <conditionalFormatting sqref="R12">
    <cfRule type="cellIs" dxfId="32" priority="33" operator="equal">
      <formula>0</formula>
    </cfRule>
  </conditionalFormatting>
  <conditionalFormatting sqref="U12">
    <cfRule type="containsErrors" dxfId="31" priority="31">
      <formula>ISERROR(U12)</formula>
    </cfRule>
    <cfRule type="cellIs" dxfId="30" priority="32" operator="equal">
      <formula>0</formula>
    </cfRule>
  </conditionalFormatting>
  <conditionalFormatting sqref="U83">
    <cfRule type="cellIs" dxfId="29" priority="30" operator="equal">
      <formula>0</formula>
    </cfRule>
  </conditionalFormatting>
  <conditionalFormatting sqref="K12">
    <cfRule type="cellIs" dxfId="28" priority="29" operator="equal">
      <formula>0</formula>
    </cfRule>
  </conditionalFormatting>
  <conditionalFormatting sqref="V12">
    <cfRule type="cellIs" dxfId="27" priority="28" operator="equal">
      <formula>0</formula>
    </cfRule>
  </conditionalFormatting>
  <conditionalFormatting sqref="V88">
    <cfRule type="cellIs" dxfId="26" priority="27" operator="equal">
      <formula>0</formula>
    </cfRule>
  </conditionalFormatting>
  <conditionalFormatting sqref="U13:U81">
    <cfRule type="containsErrors" dxfId="25" priority="25">
      <formula>ISERROR(U13)</formula>
    </cfRule>
    <cfRule type="cellIs" dxfId="24" priority="26" operator="equal">
      <formula>0</formula>
    </cfRule>
  </conditionalFormatting>
  <conditionalFormatting sqref="U88:U157">
    <cfRule type="containsErrors" dxfId="23" priority="23">
      <formula>ISERROR(U88)</formula>
    </cfRule>
    <cfRule type="cellIs" dxfId="22" priority="24" operator="equal">
      <formula>0</formula>
    </cfRule>
  </conditionalFormatting>
  <conditionalFormatting sqref="V89:V157">
    <cfRule type="cellIs" dxfId="21" priority="22" operator="equal">
      <formula>0</formula>
    </cfRule>
  </conditionalFormatting>
  <conditionalFormatting sqref="R13:R81">
    <cfRule type="cellIs" dxfId="20" priority="21" operator="equal">
      <formula>0</formula>
    </cfRule>
  </conditionalFormatting>
  <conditionalFormatting sqref="R88:R157">
    <cfRule type="cellIs" dxfId="19" priority="20" operator="equal">
      <formula>0</formula>
    </cfRule>
  </conditionalFormatting>
  <conditionalFormatting sqref="T13:T17">
    <cfRule type="cellIs" dxfId="18" priority="19" operator="equal">
      <formula>0</formula>
    </cfRule>
  </conditionalFormatting>
  <conditionalFormatting sqref="T18">
    <cfRule type="cellIs" dxfId="17" priority="18" operator="equal">
      <formula>0</formula>
    </cfRule>
  </conditionalFormatting>
  <conditionalFormatting sqref="T19:T81">
    <cfRule type="cellIs" dxfId="16" priority="17" operator="equal">
      <formula>0</formula>
    </cfRule>
  </conditionalFormatting>
  <conditionalFormatting sqref="T88:T157">
    <cfRule type="cellIs" dxfId="15" priority="16" operator="equal">
      <formula>0</formula>
    </cfRule>
  </conditionalFormatting>
  <conditionalFormatting sqref="V13:V81">
    <cfRule type="cellIs" dxfId="14" priority="15" operator="equal">
      <formula>0</formula>
    </cfRule>
  </conditionalFormatting>
  <conditionalFormatting sqref="AA12">
    <cfRule type="cellIs" dxfId="13" priority="14" operator="equal">
      <formula>0</formula>
    </cfRule>
  </conditionalFormatting>
  <conditionalFormatting sqref="AA13:AA81">
    <cfRule type="cellIs" dxfId="12" priority="13" operator="equal">
      <formula>0</formula>
    </cfRule>
  </conditionalFormatting>
  <conditionalFormatting sqref="AA88">
    <cfRule type="cellIs" dxfId="11" priority="12" operator="equal">
      <formula>0</formula>
    </cfRule>
  </conditionalFormatting>
  <conditionalFormatting sqref="AA89:AA157">
    <cfRule type="cellIs" dxfId="10" priority="11" operator="equal">
      <formula>0</formula>
    </cfRule>
  </conditionalFormatting>
  <conditionalFormatting sqref="AC12">
    <cfRule type="cellIs" dxfId="9" priority="10" operator="equal">
      <formula>0</formula>
    </cfRule>
  </conditionalFormatting>
  <conditionalFormatting sqref="AC13:AC81">
    <cfRule type="cellIs" dxfId="8" priority="9" operator="equal">
      <formula>0</formula>
    </cfRule>
  </conditionalFormatting>
  <conditionalFormatting sqref="AC88:AC157">
    <cfRule type="cellIs" dxfId="7" priority="8" operator="equal">
      <formula>0</formula>
    </cfRule>
  </conditionalFormatting>
  <conditionalFormatting sqref="AD12">
    <cfRule type="cellIs" dxfId="6" priority="7" operator="equal">
      <formula>0</formula>
    </cfRule>
  </conditionalFormatting>
  <conditionalFormatting sqref="AD13:AD81">
    <cfRule type="cellIs" dxfId="5" priority="6" operator="equal">
      <formula>0</formula>
    </cfRule>
  </conditionalFormatting>
  <conditionalFormatting sqref="AD88:AD157">
    <cfRule type="cellIs" dxfId="4" priority="5" operator="equal">
      <formula>0</formula>
    </cfRule>
  </conditionalFormatting>
  <conditionalFormatting sqref="L157">
    <cfRule type="cellIs" dxfId="3" priority="4" operator="equal">
      <formula>0</formula>
    </cfRule>
  </conditionalFormatting>
  <conditionalFormatting sqref="L156">
    <cfRule type="cellIs" dxfId="2" priority="3" operator="equal">
      <formula>0</formula>
    </cfRule>
  </conditionalFormatting>
  <conditionalFormatting sqref="K13:K81">
    <cfRule type="cellIs" dxfId="1" priority="2" operator="equal">
      <formula>0</formula>
    </cfRule>
  </conditionalFormatting>
  <conditionalFormatting sqref="K88:K157">
    <cfRule type="cellIs" dxfId="0" priority="1" operator="equal">
      <formula>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1265" r:id="rId4" name="CheckBox1">
          <controlPr defaultSize="0" autoLine="0" autoPict="0" r:id="rId5">
            <anchor moveWithCells="1">
              <from>
                <xdr:col>1</xdr:col>
                <xdr:colOff>144780</xdr:colOff>
                <xdr:row>1</xdr:row>
                <xdr:rowOff>7620</xdr:rowOff>
              </from>
              <to>
                <xdr:col>6</xdr:col>
                <xdr:colOff>495300</xdr:colOff>
                <xdr:row>2</xdr:row>
                <xdr:rowOff>121920</xdr:rowOff>
              </to>
            </anchor>
          </controlPr>
        </control>
      </mc:Choice>
      <mc:Fallback>
        <control shapeId="11265" r:id="rId4" name="CheckBox1"/>
      </mc:Fallback>
    </mc:AlternateContent>
    <mc:AlternateContent xmlns:mc="http://schemas.openxmlformats.org/markup-compatibility/2006">
      <mc:Choice Requires="x14">
        <control shapeId="11266" r:id="rId6" name="CommandButton1">
          <controlPr defaultSize="0" autoLine="0" r:id="rId7">
            <anchor moveWithCells="1">
              <from>
                <xdr:col>2</xdr:col>
                <xdr:colOff>45720</xdr:colOff>
                <xdr:row>3</xdr:row>
                <xdr:rowOff>106680</xdr:rowOff>
              </from>
              <to>
                <xdr:col>3</xdr:col>
                <xdr:colOff>647700</xdr:colOff>
                <xdr:row>5</xdr:row>
                <xdr:rowOff>121920</xdr:rowOff>
              </to>
            </anchor>
          </controlPr>
        </control>
      </mc:Choice>
      <mc:Fallback>
        <control shapeId="11266" r:id="rId6"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RH</vt:lpstr>
      <vt:lpstr>MAT</vt:lpstr>
      <vt:lpstr>Feuil1</vt:lpstr>
      <vt:lpstr>TEL</vt:lpstr>
      <vt:lpstr>GR</vt:lpstr>
      <vt:lpstr>Récap général</vt:lpstr>
      <vt:lpstr>Récap mensuel</vt:lpstr>
      <vt:lpstr>17-01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Dede</cp:lastModifiedBy>
  <dcterms:created xsi:type="dcterms:W3CDTF">2017-01-23T06:49:59Z</dcterms:created>
  <dcterms:modified xsi:type="dcterms:W3CDTF">2017-01-26T17:27:35Z</dcterms:modified>
</cp:coreProperties>
</file>