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2" sheetId="2" r:id="rId1"/>
    <sheet name="Fériés" sheetId="3" r:id="rId2"/>
  </sheets>
  <definedNames>
    <definedName name="An">Fériés!$B$1</definedName>
    <definedName name="DebJ">Feuil2!$H$2</definedName>
    <definedName name="DebR">Feuil2!$H$4</definedName>
    <definedName name="Fériés">Fériés!$D$4:$D$16</definedName>
    <definedName name="FinJ">Feuil2!$H$3</definedName>
    <definedName name="FinR">Feuil2!$H$5</definedName>
    <definedName name="Journée">Feuil2!$H$6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2" l="1"/>
  <c r="H6" i="2"/>
  <c r="C2" i="2" s="1"/>
  <c r="D16" i="3" l="1"/>
  <c r="D15" i="3"/>
  <c r="D14" i="3"/>
  <c r="D13" i="3"/>
  <c r="D12" i="3"/>
  <c r="D8" i="3"/>
  <c r="D7" i="3"/>
  <c r="D5" i="3"/>
  <c r="D9" i="3" s="1"/>
  <c r="D4" i="3"/>
  <c r="D6" i="3" l="1"/>
  <c r="D10" i="3"/>
  <c r="D11" i="3" s="1"/>
</calcChain>
</file>

<file path=xl/comments1.xml><?xml version="1.0" encoding="utf-8"?>
<comments xmlns="http://schemas.openxmlformats.org/spreadsheetml/2006/main">
  <authors>
    <author>Dede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Une formule initiée, il y un bout de temps par "Monique, Cathy et Celeda"</t>
        </r>
      </text>
    </comment>
  </commentList>
</comments>
</file>

<file path=xl/sharedStrings.xml><?xml version="1.0" encoding="utf-8"?>
<sst xmlns="http://schemas.openxmlformats.org/spreadsheetml/2006/main" count="20" uniqueCount="20">
  <si>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</si>
  <si>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</si>
  <si>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</si>
  <si>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</si>
  <si>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</si>
  <si>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</si>
  <si>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</si>
  <si>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</si>
  <si>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</si>
  <si>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</si>
  <si>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</si>
  <si>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</si>
  <si>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</si>
  <si>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DebJ</t>
  </si>
  <si>
    <t>FinJ</t>
  </si>
  <si>
    <t>DebR</t>
  </si>
  <si>
    <t>FinR</t>
  </si>
  <si>
    <t>Journée</t>
  </si>
  <si>
    <t>Cellules Nommées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</si>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</sst>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/mm/yy\ hh:mm"/>
    <numFmt numFmtId="165" formatCode="[hh]:mm"/>
    <numFmt numFmtId="166" formatCode="yyyy"/>
    <numFmt numFmtId="167" formatCode="dddd\ dd\ mmmm\ yyyy"/>
    <numFmt numFmtId="168" formatCode="[$-F800]dddd\,\ mmmm\ dd\,\ yyyy"/>
  </numFmts>
  <fonts count="10" x14ac:knownFonts="1">
    <font>
      <sz val="10"/>
      <name val="Arial"/>
    </font>
    <font>
      <sz val="10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2"/>
      <name val="Arial"/>
      <family val="2"/>
    </font>
    <font>
      <u/>
      <sz val="10"/>
      <color theme="10"/>
      <name val="Arial"/>
    </font>
    <font>
      <sz val="10"/>
      <color theme="4" tint="-0.2499465926084170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3" fillId="2" borderId="0" xfId="1" applyNumberFormat="1" applyFont="1" applyFill="1" applyBorder="1" applyAlignment="1">
      <alignment horizontal="center" wrapText="1"/>
    </xf>
    <xf numFmtId="166" fontId="2" fillId="0" borderId="0" xfId="1" applyNumberFormat="1" applyBorder="1" applyAlignment="1">
      <alignment horizontal="center" wrapText="1"/>
    </xf>
    <xf numFmtId="0" fontId="4" fillId="0" borderId="0" xfId="1" applyFont="1" applyAlignment="1">
      <alignment horizontal="center"/>
    </xf>
    <xf numFmtId="0" fontId="2" fillId="0" borderId="0" xfId="1"/>
    <xf numFmtId="0" fontId="2" fillId="0" borderId="0" xfId="1" applyNumberFormat="1" applyBorder="1" applyAlignment="1">
      <alignment horizontal="center" wrapText="1"/>
    </xf>
    <xf numFmtId="0" fontId="2" fillId="0" borderId="0" xfId="1" applyAlignment="1">
      <alignment horizontal="center"/>
    </xf>
    <xf numFmtId="0" fontId="2" fillId="0" borderId="0" xfId="1" applyBorder="1"/>
    <xf numFmtId="0" fontId="2" fillId="0" borderId="0" xfId="1" applyBorder="1" applyAlignment="1">
      <alignment horizontal="center"/>
    </xf>
    <xf numFmtId="0" fontId="1" fillId="3" borderId="0" xfId="1" applyFont="1" applyFill="1" applyBorder="1"/>
    <xf numFmtId="0" fontId="5" fillId="3" borderId="0" xfId="1" applyFont="1" applyFill="1" applyBorder="1"/>
    <xf numFmtId="167" fontId="1" fillId="3" borderId="0" xfId="1" applyNumberFormat="1" applyFont="1" applyFill="1" applyBorder="1" applyAlignment="1">
      <alignment horizontal="center"/>
    </xf>
    <xf numFmtId="14" fontId="2" fillId="0" borderId="0" xfId="1" applyNumberFormat="1"/>
    <xf numFmtId="168" fontId="1" fillId="3" borderId="0" xfId="1" applyNumberFormat="1" applyFont="1" applyFill="1" applyBorder="1" applyAlignment="1">
      <alignment horizontal="center"/>
    </xf>
    <xf numFmtId="2" fontId="2" fillId="0" borderId="0" xfId="1" applyNumberFormat="1"/>
    <xf numFmtId="20" fontId="0" fillId="0" borderId="0" xfId="0" applyNumberFormat="1"/>
    <xf numFmtId="0" fontId="6" fillId="4" borderId="0" xfId="2" applyFill="1"/>
    <xf numFmtId="0" fontId="1" fillId="0" borderId="0" xfId="0" applyFont="1"/>
    <xf numFmtId="164" fontId="7" fillId="0" borderId="1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5" fontId="7" fillId="0" borderId="3" xfId="0" quotePrefix="1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3">
    <dxf>
      <fill>
        <patternFill>
          <bgColor indexed="57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434340</xdr:colOff>
      <xdr:row>6</xdr:row>
      <xdr:rowOff>190500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4556760" y="609600"/>
          <a:ext cx="4137660" cy="769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D10" sqref="D10"/>
    </sheetView>
  </sheetViews>
  <sheetFormatPr baseColWidth="10" defaultRowHeight="13.2" x14ac:dyDescent="0.25"/>
  <cols>
    <col min="1" max="1" width="16.6640625" bestFit="1" customWidth="1"/>
    <col min="2" max="2" width="16.21875" bestFit="1" customWidth="1"/>
    <col min="7" max="7" width="16.6640625" bestFit="1" customWidth="1"/>
    <col min="8" max="8" width="16.21875" bestFit="1" customWidth="1"/>
  </cols>
  <sheetData>
    <row r="1" spans="1:11" x14ac:dyDescent="0.25">
      <c r="G1" s="17" t="s">
        <v>18</v>
      </c>
      <c r="H1" s="17" t="s">
        <v>19</v>
      </c>
      <c r="K1" s="16" t="str">
        <f>HYPERLINK("https://forum.excel-pratique.com/excel/calcul-de-la-duree-entre-deux-dates-t88026.html","general_i")</f>
        <v>general_i</v>
      </c>
    </row>
    <row r="2" spans="1:11" x14ac:dyDescent="0.25">
      <c r="A2" s="18">
        <v>42755.416666666664</v>
      </c>
      <c r="B2" s="19">
        <v>42758.625</v>
      </c>
      <c r="C2" s="20">
        <f>IF(OR(COUNTIF(Fériés,DATE(YEAR(A2),MONTH(A2),DAY(A2)))&gt;0,WEEKDAY(A2,2)&gt;5,COUNTIF(Fériés,DATE(YEAR(B2),MONTH(B2),DAY(B2)))&gt;0,WEEKDAY(B2,2)&gt;5),"ERREUR !",NETWORKDAYS(A2,B2,Fériés)*Journée-IF(TIME(HOUR(A2),MINUTE(A2),)&gt;FinJ,Journée,IF(TIME(HOUR(A2),MINUTE(A2),)&gt;=DebJ,TIME(HOUR(A2),MINUTE(A2),)-DebJ-IF(AND(TIME(HOUR(A2),MINUTE(A2),)&gt;DebR,TIME(HOUR(A2),MINUTE(A2),)&lt;FinR),FinR-TIME(HOUR(A2),MINUTE(A2),))-IF(TIME(HOUR(A2),MINUTE(A2),)&gt;=FinR,FinR-DebR)))-IF(TIME(HOUR(B2),MINUTE(B2),)&lt;DebJ,0,IF(TIME(HOUR(B2),MINUTE(B2),)&lt;FinJ,FinJ-TIME(HOUR(B2),MINUTE(B2),)-IF(AND(TIME(HOUR(B2),MINUTE(B2),)&gt;DebR,TIME(HOUR(B2),MINUTE(B2),)&lt;FinR),FinR-TIME(HOUR(B2),MINUTE(B2),))-IF(TIME(HOUR(B2),MINUTE(B2),)&lt;=DebR,FinR-DebR))))</f>
        <v>0.37499999999999994</v>
      </c>
      <c r="G2" t="s">
        <v>13</v>
      </c>
      <c r="H2" s="15">
        <v>0.375</v>
      </c>
    </row>
    <row r="3" spans="1:11" x14ac:dyDescent="0.25">
      <c r="G3" t="s">
        <v>14</v>
      </c>
      <c r="H3" s="15">
        <v>0.70833333333333337</v>
      </c>
    </row>
    <row r="4" spans="1:11" x14ac:dyDescent="0.25">
      <c r="G4" t="s">
        <v>15</v>
      </c>
      <c r="H4" s="15">
        <v>0.5</v>
      </c>
    </row>
    <row r="5" spans="1:11" x14ac:dyDescent="0.25">
      <c r="G5" t="s">
        <v>16</v>
      </c>
      <c r="H5" s="15">
        <v>0.58333333333333337</v>
      </c>
    </row>
    <row r="6" spans="1:11" x14ac:dyDescent="0.25">
      <c r="G6" t="s">
        <v>17</v>
      </c>
      <c r="H6" s="15">
        <f>H3-H2-(H5-H4)</f>
        <v>0.25</v>
      </c>
    </row>
  </sheetData>
  <conditionalFormatting sqref="A2:B2">
    <cfRule type="expression" dxfId="2" priority="2" stopIfTrue="1">
      <formula>OR(WEEKDAY(A2,2)&gt;5,COUNTIF(_fer6,DATE(YEAR(A2),MONTH(A2),DAY(A2)))&gt;0)</formula>
    </cfRule>
  </conditionalFormatting>
  <conditionalFormatting sqref="C2">
    <cfRule type="expression" dxfId="1" priority="4" stopIfTrue="1">
      <formula>OR(WEEKDAY(A2,2)&gt;5,WEEKDAY(B2,2)&gt;5,COUNTIF(_fer6,DATE(YEAR(A2),MONTH(A2),DAY(A2)))&gt;0,COUNTIF($B$2:$B$17,DATE(YEAR(B2),MONTH(B2),DAY(B2)))&gt;0)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21"/>
  <sheetViews>
    <sheetView workbookViewId="0">
      <selection activeCell="B1" sqref="B1"/>
    </sheetView>
  </sheetViews>
  <sheetFormatPr baseColWidth="10" defaultRowHeight="15.6" x14ac:dyDescent="0.3"/>
  <cols>
    <col min="1" max="1" width="2.33203125" style="4" customWidth="1"/>
    <col min="2" max="2" width="25.6640625" style="4" customWidth="1"/>
    <col min="3" max="3" width="3.21875" style="4" customWidth="1"/>
    <col min="4" max="4" width="31.88671875" style="6" customWidth="1"/>
    <col min="5" max="5" width="3.21875" style="4" customWidth="1"/>
    <col min="6" max="6" width="16.77734375" style="4" bestFit="1" customWidth="1"/>
    <col min="7" max="10" width="11.5546875" style="4"/>
    <col min="11" max="11" width="5.44140625" style="4" bestFit="1" customWidth="1"/>
    <col min="12" max="16384" width="11.5546875" style="4"/>
  </cols>
  <sheetData>
    <row r="1" spans="2:11" x14ac:dyDescent="0.3">
      <c r="B1" s="1">
        <v>2017</v>
      </c>
      <c r="C1" s="2"/>
      <c r="D1" s="3"/>
      <c r="K1" s="5">
        <v>2015</v>
      </c>
    </row>
    <row r="2" spans="2:11" x14ac:dyDescent="0.3">
      <c r="K2" s="5">
        <v>2016</v>
      </c>
    </row>
    <row r="3" spans="2:11" x14ac:dyDescent="0.3">
      <c r="B3" s="7"/>
      <c r="C3" s="7"/>
      <c r="D3" s="8"/>
      <c r="K3" s="5">
        <v>2017</v>
      </c>
    </row>
    <row r="4" spans="2:11" x14ac:dyDescent="0.3">
      <c r="B4" s="9" t="s">
        <v>0</v>
      </c>
      <c r="C4" s="10"/>
      <c r="D4" s="11">
        <f>DATE(An,1,1)</f>
        <v>42736</v>
      </c>
      <c r="F4" s="12"/>
      <c r="K4" s="5">
        <v>2018</v>
      </c>
    </row>
    <row r="5" spans="2:11" x14ac:dyDescent="0.3">
      <c r="B5" s="9" t="s">
        <v>1</v>
      </c>
      <c r="C5" s="10"/>
      <c r="D5" s="13">
        <f>FLOOR(DATE(An,5,DAY(MINUTE(An/38)/2+56)),7)-34+7*(An=2079)</f>
        <v>42841</v>
      </c>
      <c r="F5" s="12"/>
      <c r="K5" s="5">
        <v>2019</v>
      </c>
    </row>
    <row r="6" spans="2:11" x14ac:dyDescent="0.3">
      <c r="B6" s="9" t="s">
        <v>2</v>
      </c>
      <c r="C6" s="10"/>
      <c r="D6" s="13">
        <f>D5+1</f>
        <v>42842</v>
      </c>
      <c r="F6" s="14"/>
      <c r="K6" s="5">
        <v>2020</v>
      </c>
    </row>
    <row r="7" spans="2:11" x14ac:dyDescent="0.3">
      <c r="B7" s="9" t="s">
        <v>3</v>
      </c>
      <c r="C7" s="10"/>
      <c r="D7" s="13">
        <f>DATE(An,5,1)</f>
        <v>42856</v>
      </c>
      <c r="K7" s="5">
        <v>2021</v>
      </c>
    </row>
    <row r="8" spans="2:11" x14ac:dyDescent="0.3">
      <c r="B8" s="9" t="s">
        <v>4</v>
      </c>
      <c r="C8" s="10"/>
      <c r="D8" s="13">
        <f>DATE(An,5,8)</f>
        <v>42863</v>
      </c>
      <c r="K8" s="5">
        <v>2022</v>
      </c>
    </row>
    <row r="9" spans="2:11" x14ac:dyDescent="0.3">
      <c r="B9" s="9" t="s">
        <v>5</v>
      </c>
      <c r="C9" s="10"/>
      <c r="D9" s="13">
        <f>D5+39</f>
        <v>42880</v>
      </c>
      <c r="K9" s="5">
        <v>2023</v>
      </c>
    </row>
    <row r="10" spans="2:11" x14ac:dyDescent="0.3">
      <c r="B10" s="9" t="s">
        <v>6</v>
      </c>
      <c r="C10" s="10"/>
      <c r="D10" s="11">
        <f>D5+49</f>
        <v>42890</v>
      </c>
      <c r="K10" s="5">
        <v>2024</v>
      </c>
    </row>
    <row r="11" spans="2:11" x14ac:dyDescent="0.3">
      <c r="B11" s="9" t="s">
        <v>7</v>
      </c>
      <c r="C11" s="10"/>
      <c r="D11" s="11">
        <f>D10+1</f>
        <v>42891</v>
      </c>
      <c r="K11" s="5">
        <v>2025</v>
      </c>
    </row>
    <row r="12" spans="2:11" x14ac:dyDescent="0.3">
      <c r="B12" s="9" t="s">
        <v>8</v>
      </c>
      <c r="C12" s="10"/>
      <c r="D12" s="11">
        <f>DATE(An,7,14)</f>
        <v>42930</v>
      </c>
      <c r="K12" s="5">
        <v>2026</v>
      </c>
    </row>
    <row r="13" spans="2:11" x14ac:dyDescent="0.3">
      <c r="B13" s="9" t="s">
        <v>9</v>
      </c>
      <c r="C13" s="10"/>
      <c r="D13" s="11">
        <f>DATE(An,8,15)</f>
        <v>42962</v>
      </c>
      <c r="F13" s="12"/>
      <c r="K13" s="5">
        <v>2027</v>
      </c>
    </row>
    <row r="14" spans="2:11" x14ac:dyDescent="0.3">
      <c r="B14" s="9" t="s">
        <v>10</v>
      </c>
      <c r="C14" s="10"/>
      <c r="D14" s="11">
        <f>DATE(An,11,1)</f>
        <v>43040</v>
      </c>
      <c r="K14" s="5">
        <v>2028</v>
      </c>
    </row>
    <row r="15" spans="2:11" x14ac:dyDescent="0.3">
      <c r="B15" s="9" t="s">
        <v>11</v>
      </c>
      <c r="C15" s="10"/>
      <c r="D15" s="11">
        <f>DATE(An,11,11)</f>
        <v>43050</v>
      </c>
      <c r="K15" s="5">
        <v>2029</v>
      </c>
    </row>
    <row r="16" spans="2:11" x14ac:dyDescent="0.3">
      <c r="B16" s="9" t="s">
        <v>12</v>
      </c>
      <c r="C16" s="10"/>
      <c r="D16" s="11">
        <f>DATE(An,12,25)</f>
        <v>43094</v>
      </c>
      <c r="K16" s="5">
        <v>2030</v>
      </c>
    </row>
    <row r="17" spans="2:4" x14ac:dyDescent="0.3">
      <c r="B17" s="7"/>
      <c r="C17" s="7"/>
      <c r="D17" s="8"/>
    </row>
    <row r="18" spans="2:4" x14ac:dyDescent="0.3">
      <c r="B18" s="7"/>
      <c r="C18" s="7"/>
      <c r="D18" s="8"/>
    </row>
    <row r="19" spans="2:4" x14ac:dyDescent="0.3">
      <c r="B19" s="7"/>
      <c r="C19" s="7"/>
      <c r="D19" s="8"/>
    </row>
    <row r="20" spans="2:4" x14ac:dyDescent="0.3">
      <c r="B20" s="7"/>
      <c r="C20" s="7"/>
      <c r="D20" s="8"/>
    </row>
    <row r="21" spans="2:4" x14ac:dyDescent="0.3">
      <c r="B21" s="7"/>
      <c r="C21" s="7"/>
      <c r="D21" s="8"/>
    </row>
  </sheetData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Fériés</vt:lpstr>
      <vt:lpstr>An</vt:lpstr>
      <vt:lpstr>DebJ</vt:lpstr>
      <vt:lpstr>DebR</vt:lpstr>
      <vt:lpstr>Fériés</vt:lpstr>
      <vt:lpstr>FinJ</vt:lpstr>
      <vt:lpstr>FinR</vt:lpstr>
      <vt:lpstr>Journée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2017-01-23T17:17:01Z</dcterms:created>
  <dcterms:modified xsi:type="dcterms:W3CDTF">2017-01-23T18:02:54Z</dcterms:modified>
</cp:coreProperties>
</file>