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825" windowWidth="19170" windowHeight="3885" activeTab="2"/>
  </bookViews>
  <sheets>
    <sheet name="Feuil1" sheetId="1" r:id="rId1"/>
    <sheet name="Feuil2" sheetId="2" r:id="rId2"/>
    <sheet name="Feuil3" sheetId="3" r:id="rId3"/>
  </sheets>
  <definedNames>
    <definedName name="_?">Feuil3!$E$10</definedName>
    <definedName name="autres_prix">Feuil3!$O$5:$Q$22</definedName>
    <definedName name="Code_feuille1">Feuil1!$A$5:$A$22</definedName>
    <definedName name="origine">Feuil1!$E$5:$E$22</definedName>
    <definedName name="prix">Feuil1!$F$5:$I$22</definedName>
    <definedName name="prix2">Feuil1!$G$5:$I$22</definedName>
    <definedName name="tableau_ensemble">Feuil1!$A$5:$I$22</definedName>
  </definedNames>
  <calcPr calcId="114210"/>
</workbook>
</file>

<file path=xl/calcChain.xml><?xml version="1.0" encoding="utf-8"?>
<calcChain xmlns="http://schemas.openxmlformats.org/spreadsheetml/2006/main">
  <c r="E10" i="3"/>
  <c r="G14"/>
  <c r="G12"/>
  <c r="E14"/>
  <c r="E12"/>
  <c r="G10"/>
  <c r="G5" i="1"/>
  <c r="B14" i="3"/>
  <c r="B12"/>
  <c r="B10"/>
  <c r="F4"/>
  <c r="F3"/>
  <c r="C3" i="2"/>
  <c r="C4"/>
  <c r="C5"/>
  <c r="C6"/>
  <c r="C7"/>
  <c r="C8"/>
  <c r="C9"/>
  <c r="C10"/>
  <c r="C2"/>
  <c r="H5" i="1"/>
  <c r="I5"/>
  <c r="H6"/>
  <c r="I6"/>
  <c r="H7"/>
  <c r="I7"/>
  <c r="H8"/>
  <c r="I8"/>
  <c r="H9"/>
  <c r="I9"/>
  <c r="H10"/>
  <c r="I10"/>
  <c r="H11"/>
  <c r="I11"/>
  <c r="H12"/>
  <c r="I12"/>
  <c r="H13"/>
  <c r="I13"/>
  <c r="H14"/>
  <c r="I14"/>
  <c r="H15"/>
  <c r="I15"/>
  <c r="H16"/>
  <c r="I16"/>
  <c r="H17"/>
  <c r="I17"/>
  <c r="H18"/>
  <c r="I18"/>
  <c r="H19"/>
  <c r="I19"/>
  <c r="H20"/>
  <c r="I20"/>
  <c r="H21"/>
  <c r="I21"/>
  <c r="H22"/>
  <c r="I22"/>
  <c r="G6"/>
  <c r="G7"/>
  <c r="G8"/>
  <c r="G9"/>
  <c r="G10"/>
  <c r="G11"/>
  <c r="G12"/>
  <c r="G13"/>
  <c r="G14"/>
  <c r="G15"/>
  <c r="G16"/>
  <c r="G17"/>
  <c r="G18"/>
  <c r="G19"/>
  <c r="G20"/>
  <c r="G21"/>
  <c r="G22"/>
</calcChain>
</file>

<file path=xl/sharedStrings.xml><?xml version="1.0" encoding="utf-8"?>
<sst xmlns="http://schemas.openxmlformats.org/spreadsheetml/2006/main" count="90" uniqueCount="66">
  <si>
    <t>SE9001</t>
  </si>
  <si>
    <t>MG9002</t>
  </si>
  <si>
    <t>HM9201</t>
  </si>
  <si>
    <t>PL9301</t>
  </si>
  <si>
    <t>MG9302</t>
  </si>
  <si>
    <t>SE9303</t>
  </si>
  <si>
    <t>BS9401</t>
  </si>
  <si>
    <t>CB9402</t>
  </si>
  <si>
    <t>PR9403</t>
  </si>
  <si>
    <t>PR9404</t>
  </si>
  <si>
    <t>SE9501</t>
  </si>
  <si>
    <t>BS9503</t>
  </si>
  <si>
    <t>BJ9201</t>
  </si>
  <si>
    <t>BJ9302</t>
  </si>
  <si>
    <t>BJ9501</t>
  </si>
  <si>
    <t>MC9502</t>
  </si>
  <si>
    <t>MC9504</t>
  </si>
  <si>
    <t>BJ9505</t>
  </si>
  <si>
    <t>Château Pontet Clauzure</t>
  </si>
  <si>
    <t>Château Lassus</t>
  </si>
  <si>
    <t>Château Hanteillan</t>
  </si>
  <si>
    <t>Château de Coubersant</t>
  </si>
  <si>
    <t>La dame de Malexcot</t>
  </si>
  <si>
    <t>Château Maison Noble St-Martin</t>
  </si>
  <si>
    <t>Château Les Aubarèdes</t>
  </si>
  <si>
    <t>Château Lafleur Vauzelle</t>
  </si>
  <si>
    <t>Château Labastide</t>
  </si>
  <si>
    <t>Club des Sommeliers</t>
  </si>
  <si>
    <t>Château Lagrange</t>
  </si>
  <si>
    <t>Gevrey Chambertin</t>
  </si>
  <si>
    <t>Maison Lafort</t>
  </si>
  <si>
    <t>Domaine Béroujon</t>
  </si>
  <si>
    <t>Domaine St-Joseph</t>
  </si>
  <si>
    <t>Maison Lenoble</t>
  </si>
  <si>
    <t>Domaine des Moines</t>
  </si>
  <si>
    <t>Code</t>
  </si>
  <si>
    <t>Nom</t>
  </si>
  <si>
    <t>Origine</t>
  </si>
  <si>
    <t>SE</t>
  </si>
  <si>
    <t>MG</t>
  </si>
  <si>
    <t>HM</t>
  </si>
  <si>
    <t>PL</t>
  </si>
  <si>
    <t>BS</t>
  </si>
  <si>
    <t>CB</t>
  </si>
  <si>
    <t>PR</t>
  </si>
  <si>
    <t>BJ</t>
  </si>
  <si>
    <t>MC</t>
  </si>
  <si>
    <t>Prix unitaire</t>
  </si>
  <si>
    <t>Code origine</t>
  </si>
  <si>
    <t>Libellé</t>
  </si>
  <si>
    <t>Nombre de crus proposés</t>
  </si>
  <si>
    <t>Bordeaux Supérieur</t>
  </si>
  <si>
    <t>Cotes de Bourg</t>
  </si>
  <si>
    <t>Haut Médoc</t>
  </si>
  <si>
    <t>Pauillac</t>
  </si>
  <si>
    <t>Margeaux</t>
  </si>
  <si>
    <t>Pomerol</t>
  </si>
  <si>
    <t>Saint-Emilion</t>
  </si>
  <si>
    <t>Beaujolais</t>
  </si>
  <si>
    <t>Mercurey</t>
  </si>
  <si>
    <t>FACTURE</t>
  </si>
  <si>
    <t>N°</t>
  </si>
  <si>
    <t>Le</t>
  </si>
  <si>
    <t>Quantité</t>
  </si>
  <si>
    <t>Montant TTC</t>
  </si>
  <si>
    <t>Facture</t>
  </si>
</sst>
</file>

<file path=xl/styles.xml><?xml version="1.0" encoding="utf-8"?>
<styleSheet xmlns="http://schemas.openxmlformats.org/spreadsheetml/2006/main">
  <numFmts count="1">
    <numFmt numFmtId="164" formatCode="dd\ mmmm\ yyyy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9" fontId="0" fillId="2" borderId="0" xfId="0" applyNumberFormat="1" applyFill="1"/>
    <xf numFmtId="2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0" xfId="0" applyNumberFormat="1" applyAlignment="1"/>
    <xf numFmtId="0" fontId="0" fillId="0" borderId="0" xfId="0" applyNumberFormat="1" applyFill="1" applyAlignment="1"/>
    <xf numFmtId="0" fontId="0" fillId="0" borderId="0" xfId="0" applyFill="1"/>
    <xf numFmtId="9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752475</xdr:colOff>
      <xdr:row>2</xdr:row>
      <xdr:rowOff>28575</xdr:rowOff>
    </xdr:from>
    <xdr:to>
      <xdr:col>9</xdr:col>
      <xdr:colOff>66675</xdr:colOff>
      <xdr:row>3</xdr:row>
      <xdr:rowOff>66675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143750" y="409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0</xdr:colOff>
      <xdr:row>2</xdr:row>
      <xdr:rowOff>0</xdr:rowOff>
    </xdr:from>
    <xdr:to>
      <xdr:col>13</xdr:col>
      <xdr:colOff>485775</xdr:colOff>
      <xdr:row>14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391275" y="381000"/>
          <a:ext cx="4295775" cy="24003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re-conctacte tout le monde suite à un problème d'application d'une formule!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était le suivant: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plusieurs données excel, un tableau avec les prix de différents vins; le prix si on achète moins de 11 bouteilles, plus/ou 12 bouteilles ou 48 bouteilles de vins et plus.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 autre tableau, on me demande d'inscrire le prix unitaire de la bouteille, avec inscrit le nombre de bouteilles achetées, et à gauche le nom du vin acheté.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n'arrive pas à combiner une formule: me donnant le prix du vin selon la quantité et selon le nom du vin.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le fichier excel avec toutes les données cette fois ci!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0</xdr:col>
      <xdr:colOff>285750</xdr:colOff>
      <xdr:row>3</xdr:row>
      <xdr:rowOff>152400</xdr:rowOff>
    </xdr:from>
    <xdr:ext cx="5648325" cy="409575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85750" y="723900"/>
          <a:ext cx="5705475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E10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=INDEX(tableau_ensemble;EQUIV($A10;Code_feuille1;0);CHOISIR(EQUIV(F10;{0;12;48};1);7;8;9))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22"/>
  <sheetViews>
    <sheetView topLeftCell="A9" workbookViewId="0">
      <selection activeCell="J10" sqref="J10"/>
    </sheetView>
  </sheetViews>
  <sheetFormatPr baseColWidth="10" defaultRowHeight="15"/>
  <cols>
    <col min="6" max="6" width="11.85546875" bestFit="1" customWidth="1"/>
  </cols>
  <sheetData>
    <row r="3" spans="1:9">
      <c r="G3">
        <v>7</v>
      </c>
      <c r="H3">
        <v>8</v>
      </c>
      <c r="I3">
        <v>9</v>
      </c>
    </row>
    <row r="4" spans="1:9">
      <c r="A4" s="1" t="s">
        <v>35</v>
      </c>
      <c r="B4" s="13" t="s">
        <v>36</v>
      </c>
      <c r="C4" s="13"/>
      <c r="D4" s="13"/>
      <c r="E4" s="1" t="s">
        <v>37</v>
      </c>
      <c r="F4" s="1" t="s">
        <v>47</v>
      </c>
      <c r="G4" s="2">
        <v>0</v>
      </c>
      <c r="H4" s="2">
        <v>0.05</v>
      </c>
      <c r="I4" s="2">
        <v>0.12</v>
      </c>
    </row>
    <row r="5" spans="1:9">
      <c r="A5" t="s">
        <v>0</v>
      </c>
      <c r="B5" s="14" t="s">
        <v>18</v>
      </c>
      <c r="C5" s="14"/>
      <c r="D5" s="14"/>
      <c r="E5" t="s">
        <v>38</v>
      </c>
      <c r="F5">
        <v>16.37</v>
      </c>
      <c r="G5" s="3">
        <f t="shared" ref="G5:I22" si="0">ROUNDDOWN(($F5-$F5*G$4)*1.196,1)</f>
        <v>19.5</v>
      </c>
      <c r="H5" s="3">
        <f>ROUNDDOWN(($F5-$F5*H$4)*1.196,1)</f>
        <v>18.5</v>
      </c>
      <c r="I5" s="3">
        <f>ROUNDDOWN(($F5-$F5*I$4)*1.196,1)</f>
        <v>17.2</v>
      </c>
    </row>
    <row r="6" spans="1:9">
      <c r="A6" t="s">
        <v>1</v>
      </c>
      <c r="B6" s="12" t="s">
        <v>19</v>
      </c>
      <c r="C6" s="12"/>
      <c r="D6" s="12"/>
      <c r="E6" t="s">
        <v>39</v>
      </c>
      <c r="F6">
        <v>11.63</v>
      </c>
      <c r="G6" s="3">
        <f t="shared" si="0"/>
        <v>13.9</v>
      </c>
      <c r="H6" s="3">
        <f t="shared" si="0"/>
        <v>13.2</v>
      </c>
      <c r="I6" s="3">
        <f t="shared" si="0"/>
        <v>12.2</v>
      </c>
    </row>
    <row r="7" spans="1:9">
      <c r="A7" t="s">
        <v>2</v>
      </c>
      <c r="B7" s="12" t="s">
        <v>20</v>
      </c>
      <c r="C7" s="12"/>
      <c r="D7" s="12"/>
      <c r="E7" t="s">
        <v>40</v>
      </c>
      <c r="F7">
        <v>13.83</v>
      </c>
      <c r="G7" s="3">
        <f t="shared" si="0"/>
        <v>16.5</v>
      </c>
      <c r="H7" s="3">
        <f t="shared" si="0"/>
        <v>15.7</v>
      </c>
      <c r="I7" s="3">
        <f t="shared" si="0"/>
        <v>14.5</v>
      </c>
    </row>
    <row r="8" spans="1:9">
      <c r="A8" t="s">
        <v>3</v>
      </c>
      <c r="B8" s="12" t="s">
        <v>21</v>
      </c>
      <c r="C8" s="12"/>
      <c r="D8" s="12"/>
      <c r="E8" t="s">
        <v>41</v>
      </c>
      <c r="F8">
        <v>11.74</v>
      </c>
      <c r="G8" s="3">
        <f t="shared" si="0"/>
        <v>14</v>
      </c>
      <c r="H8" s="3">
        <f t="shared" si="0"/>
        <v>13.3</v>
      </c>
      <c r="I8" s="3">
        <f t="shared" si="0"/>
        <v>12.3</v>
      </c>
    </row>
    <row r="9" spans="1:9">
      <c r="A9" t="s">
        <v>4</v>
      </c>
      <c r="B9" s="12" t="s">
        <v>22</v>
      </c>
      <c r="C9" s="12"/>
      <c r="D9" s="12"/>
      <c r="E9" t="s">
        <v>39</v>
      </c>
      <c r="F9">
        <v>12.74</v>
      </c>
      <c r="G9" s="3">
        <f t="shared" si="0"/>
        <v>15.2</v>
      </c>
      <c r="H9" s="3">
        <f t="shared" si="0"/>
        <v>14.4</v>
      </c>
      <c r="I9" s="3">
        <f t="shared" si="0"/>
        <v>13.4</v>
      </c>
    </row>
    <row r="10" spans="1:9">
      <c r="A10" t="s">
        <v>5</v>
      </c>
      <c r="B10" s="12" t="s">
        <v>18</v>
      </c>
      <c r="C10" s="12"/>
      <c r="D10" s="12"/>
      <c r="E10" t="s">
        <v>38</v>
      </c>
      <c r="F10">
        <v>9.42</v>
      </c>
      <c r="G10" s="3">
        <f t="shared" si="0"/>
        <v>11.2</v>
      </c>
      <c r="H10" s="3">
        <f t="shared" si="0"/>
        <v>10.7</v>
      </c>
      <c r="I10" s="3">
        <f t="shared" si="0"/>
        <v>9.9</v>
      </c>
    </row>
    <row r="11" spans="1:9">
      <c r="A11" t="s">
        <v>6</v>
      </c>
      <c r="B11" s="12" t="s">
        <v>23</v>
      </c>
      <c r="C11" s="12"/>
      <c r="D11" s="12"/>
      <c r="E11" t="s">
        <v>42</v>
      </c>
      <c r="F11">
        <v>9.18</v>
      </c>
      <c r="G11" s="3">
        <f t="shared" si="0"/>
        <v>10.9</v>
      </c>
      <c r="H11" s="3">
        <f t="shared" si="0"/>
        <v>10.4</v>
      </c>
      <c r="I11" s="3">
        <f t="shared" si="0"/>
        <v>9.6</v>
      </c>
    </row>
    <row r="12" spans="1:9">
      <c r="A12" t="s">
        <v>7</v>
      </c>
      <c r="B12" s="12" t="s">
        <v>24</v>
      </c>
      <c r="C12" s="12"/>
      <c r="D12" s="12"/>
      <c r="E12" t="s">
        <v>43</v>
      </c>
      <c r="F12">
        <v>12.36</v>
      </c>
      <c r="G12" s="3">
        <f t="shared" si="0"/>
        <v>14.7</v>
      </c>
      <c r="H12" s="3">
        <f t="shared" si="0"/>
        <v>14</v>
      </c>
      <c r="I12" s="3">
        <f t="shared" si="0"/>
        <v>13</v>
      </c>
    </row>
    <row r="13" spans="1:9">
      <c r="A13" t="s">
        <v>8</v>
      </c>
      <c r="B13" s="12" t="s">
        <v>25</v>
      </c>
      <c r="C13" s="12"/>
      <c r="D13" s="12"/>
      <c r="E13" t="s">
        <v>44</v>
      </c>
      <c r="F13">
        <v>14.96</v>
      </c>
      <c r="G13" s="3">
        <f t="shared" si="0"/>
        <v>17.8</v>
      </c>
      <c r="H13" s="3">
        <f t="shared" si="0"/>
        <v>16.899999999999999</v>
      </c>
      <c r="I13" s="3">
        <f t="shared" si="0"/>
        <v>15.7</v>
      </c>
    </row>
    <row r="14" spans="1:9">
      <c r="A14" t="s">
        <v>9</v>
      </c>
      <c r="B14" s="12" t="s">
        <v>26</v>
      </c>
      <c r="C14" s="12"/>
      <c r="D14" s="12"/>
      <c r="E14" t="s">
        <v>44</v>
      </c>
      <c r="F14">
        <v>25.57</v>
      </c>
      <c r="G14" s="3">
        <f t="shared" si="0"/>
        <v>30.5</v>
      </c>
      <c r="H14" s="3">
        <f t="shared" si="0"/>
        <v>29</v>
      </c>
      <c r="I14" s="3">
        <f t="shared" si="0"/>
        <v>26.9</v>
      </c>
    </row>
    <row r="15" spans="1:9">
      <c r="A15" t="s">
        <v>10</v>
      </c>
      <c r="B15" s="12" t="s">
        <v>27</v>
      </c>
      <c r="C15" s="12"/>
      <c r="D15" s="12"/>
      <c r="E15" t="s">
        <v>38</v>
      </c>
      <c r="F15">
        <v>17.13</v>
      </c>
      <c r="G15" s="3">
        <f t="shared" si="0"/>
        <v>20.399999999999999</v>
      </c>
      <c r="H15" s="3">
        <f t="shared" si="0"/>
        <v>19.399999999999999</v>
      </c>
      <c r="I15" s="3">
        <f t="shared" si="0"/>
        <v>18</v>
      </c>
    </row>
    <row r="16" spans="1:9">
      <c r="A16" t="s">
        <v>11</v>
      </c>
      <c r="B16" s="12" t="s">
        <v>28</v>
      </c>
      <c r="C16" s="12"/>
      <c r="D16" s="12"/>
      <c r="E16" t="s">
        <v>42</v>
      </c>
      <c r="F16">
        <v>8.5399999999999991</v>
      </c>
      <c r="G16" s="3">
        <f t="shared" si="0"/>
        <v>10.199999999999999</v>
      </c>
      <c r="H16" s="3">
        <f t="shared" si="0"/>
        <v>9.6999999999999993</v>
      </c>
      <c r="I16" s="3">
        <f t="shared" si="0"/>
        <v>8.9</v>
      </c>
    </row>
    <row r="17" spans="1:9">
      <c r="A17" t="s">
        <v>12</v>
      </c>
      <c r="B17" s="12" t="s">
        <v>29</v>
      </c>
      <c r="C17" s="12"/>
      <c r="D17" s="12"/>
      <c r="E17" t="s">
        <v>45</v>
      </c>
      <c r="F17">
        <v>18.29</v>
      </c>
      <c r="G17" s="3">
        <f t="shared" si="0"/>
        <v>21.8</v>
      </c>
      <c r="H17" s="3">
        <f t="shared" si="0"/>
        <v>20.7</v>
      </c>
      <c r="I17" s="3">
        <f t="shared" si="0"/>
        <v>19.2</v>
      </c>
    </row>
    <row r="18" spans="1:9">
      <c r="A18" t="s">
        <v>13</v>
      </c>
      <c r="B18" s="12" t="s">
        <v>30</v>
      </c>
      <c r="C18" s="12"/>
      <c r="D18" s="12"/>
      <c r="E18" t="s">
        <v>45</v>
      </c>
      <c r="F18">
        <v>7.39</v>
      </c>
      <c r="G18" s="3">
        <f t="shared" si="0"/>
        <v>8.8000000000000007</v>
      </c>
      <c r="H18" s="3">
        <f t="shared" si="0"/>
        <v>8.3000000000000007</v>
      </c>
      <c r="I18" s="3">
        <f t="shared" si="0"/>
        <v>7.7</v>
      </c>
    </row>
    <row r="19" spans="1:9">
      <c r="A19" t="s">
        <v>14</v>
      </c>
      <c r="B19" s="12" t="s">
        <v>31</v>
      </c>
      <c r="C19" s="12"/>
      <c r="D19" s="12"/>
      <c r="E19" t="s">
        <v>45</v>
      </c>
      <c r="F19">
        <v>9.3000000000000007</v>
      </c>
      <c r="G19" s="3">
        <f t="shared" si="0"/>
        <v>11.1</v>
      </c>
      <c r="H19" s="3">
        <f t="shared" si="0"/>
        <v>10.5</v>
      </c>
      <c r="I19" s="3">
        <f t="shared" si="0"/>
        <v>9.6999999999999993</v>
      </c>
    </row>
    <row r="20" spans="1:9">
      <c r="A20" t="s">
        <v>15</v>
      </c>
      <c r="B20" s="12" t="s">
        <v>32</v>
      </c>
      <c r="C20" s="12"/>
      <c r="D20" s="12"/>
      <c r="E20" t="s">
        <v>46</v>
      </c>
      <c r="F20">
        <v>32.450000000000003</v>
      </c>
      <c r="G20" s="3">
        <f t="shared" si="0"/>
        <v>38.799999999999997</v>
      </c>
      <c r="H20" s="3">
        <f t="shared" si="0"/>
        <v>36.799999999999997</v>
      </c>
      <c r="I20" s="3">
        <f t="shared" si="0"/>
        <v>34.1</v>
      </c>
    </row>
    <row r="21" spans="1:9">
      <c r="A21" t="s">
        <v>16</v>
      </c>
      <c r="B21" s="12" t="s">
        <v>33</v>
      </c>
      <c r="C21" s="12"/>
      <c r="D21" s="12"/>
      <c r="E21" t="s">
        <v>46</v>
      </c>
      <c r="F21">
        <v>13.57</v>
      </c>
      <c r="G21" s="3">
        <f t="shared" si="0"/>
        <v>16.2</v>
      </c>
      <c r="H21" s="3">
        <f t="shared" si="0"/>
        <v>15.4</v>
      </c>
      <c r="I21" s="3">
        <f t="shared" si="0"/>
        <v>14.2</v>
      </c>
    </row>
    <row r="22" spans="1:9">
      <c r="A22" t="s">
        <v>17</v>
      </c>
      <c r="B22" s="12" t="s">
        <v>34</v>
      </c>
      <c r="C22" s="12"/>
      <c r="D22" s="12"/>
      <c r="E22" t="s">
        <v>45</v>
      </c>
      <c r="F22">
        <v>12.29</v>
      </c>
      <c r="G22" s="3">
        <f t="shared" si="0"/>
        <v>14.6</v>
      </c>
      <c r="H22" s="3">
        <f t="shared" si="0"/>
        <v>13.9</v>
      </c>
      <c r="I22" s="3">
        <f t="shared" si="0"/>
        <v>12.9</v>
      </c>
    </row>
  </sheetData>
  <mergeCells count="19">
    <mergeCell ref="B4:D4"/>
    <mergeCell ref="B17:D17"/>
    <mergeCell ref="B19:D19"/>
    <mergeCell ref="B18:D18"/>
    <mergeCell ref="B5:D5"/>
    <mergeCell ref="B6:D6"/>
    <mergeCell ref="B7:D7"/>
    <mergeCell ref="B8:D8"/>
    <mergeCell ref="B9:D9"/>
    <mergeCell ref="B10:D10"/>
    <mergeCell ref="B21:D21"/>
    <mergeCell ref="B22:D22"/>
    <mergeCell ref="B11:D11"/>
    <mergeCell ref="B12:D12"/>
    <mergeCell ref="B13:D13"/>
    <mergeCell ref="B14:D14"/>
    <mergeCell ref="B15:D15"/>
    <mergeCell ref="B16:D16"/>
    <mergeCell ref="B20:D20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D10" sqref="D10"/>
    </sheetView>
  </sheetViews>
  <sheetFormatPr baseColWidth="10" defaultRowHeight="15"/>
  <cols>
    <col min="2" max="2" width="18.7109375" bestFit="1" customWidth="1"/>
  </cols>
  <sheetData>
    <row r="1" spans="1:3" ht="46.5" customHeight="1">
      <c r="A1" s="4" t="s">
        <v>48</v>
      </c>
      <c r="B1" s="5" t="s">
        <v>49</v>
      </c>
      <c r="C1" s="5" t="s">
        <v>50</v>
      </c>
    </row>
    <row r="2" spans="1:3">
      <c r="A2" t="s">
        <v>42</v>
      </c>
      <c r="B2" t="s">
        <v>51</v>
      </c>
      <c r="C2">
        <f t="shared" ref="C2:C10" ca="1" si="0">COUNTIF(origine,A2)</f>
        <v>2</v>
      </c>
    </row>
    <row r="3" spans="1:3">
      <c r="A3" t="s">
        <v>43</v>
      </c>
      <c r="B3" t="s">
        <v>52</v>
      </c>
      <c r="C3">
        <f t="shared" ca="1" si="0"/>
        <v>1</v>
      </c>
    </row>
    <row r="4" spans="1:3">
      <c r="A4" t="s">
        <v>40</v>
      </c>
      <c r="B4" t="s">
        <v>53</v>
      </c>
      <c r="C4">
        <f t="shared" ca="1" si="0"/>
        <v>1</v>
      </c>
    </row>
    <row r="5" spans="1:3">
      <c r="A5" t="s">
        <v>41</v>
      </c>
      <c r="B5" t="s">
        <v>54</v>
      </c>
      <c r="C5">
        <f t="shared" ca="1" si="0"/>
        <v>1</v>
      </c>
    </row>
    <row r="6" spans="1:3">
      <c r="A6" t="s">
        <v>39</v>
      </c>
      <c r="B6" t="s">
        <v>55</v>
      </c>
      <c r="C6">
        <f t="shared" ca="1" si="0"/>
        <v>2</v>
      </c>
    </row>
    <row r="7" spans="1:3">
      <c r="A7" t="s">
        <v>44</v>
      </c>
      <c r="B7" t="s">
        <v>56</v>
      </c>
      <c r="C7">
        <f t="shared" ca="1" si="0"/>
        <v>2</v>
      </c>
    </row>
    <row r="8" spans="1:3">
      <c r="A8" t="s">
        <v>38</v>
      </c>
      <c r="B8" t="s">
        <v>57</v>
      </c>
      <c r="C8">
        <f t="shared" ca="1" si="0"/>
        <v>3</v>
      </c>
    </row>
    <row r="9" spans="1:3">
      <c r="A9" t="s">
        <v>45</v>
      </c>
      <c r="B9" t="s">
        <v>58</v>
      </c>
      <c r="C9">
        <f t="shared" ca="1" si="0"/>
        <v>4</v>
      </c>
    </row>
    <row r="10" spans="1:3">
      <c r="A10" t="s">
        <v>46</v>
      </c>
      <c r="B10" t="s">
        <v>59</v>
      </c>
      <c r="C10">
        <f t="shared" ca="1" si="0"/>
        <v>2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22"/>
  <sheetViews>
    <sheetView tabSelected="1" workbookViewId="0">
      <selection activeCell="K18" sqref="K18"/>
    </sheetView>
  </sheetViews>
  <sheetFormatPr baseColWidth="10" defaultRowHeight="15"/>
  <cols>
    <col min="5" max="5" width="11.85546875" bestFit="1" customWidth="1"/>
    <col min="6" max="6" width="14.7109375" bestFit="1" customWidth="1"/>
    <col min="7" max="7" width="12.140625" bestFit="1" customWidth="1"/>
  </cols>
  <sheetData>
    <row r="1" spans="1:17">
      <c r="A1" t="s">
        <v>60</v>
      </c>
      <c r="E1" t="s">
        <v>65</v>
      </c>
      <c r="F1">
        <v>421</v>
      </c>
    </row>
    <row r="3" spans="1:17">
      <c r="E3" t="s">
        <v>61</v>
      </c>
      <c r="F3" s="6" t="str">
        <f ca="1">DAY(F4)&amp;- MONTH(F4)&amp;-INDEX(F1,1)</f>
        <v>8-10-421</v>
      </c>
      <c r="I3" s="7"/>
      <c r="J3" s="7"/>
      <c r="K3" s="7"/>
      <c r="L3" s="7"/>
      <c r="M3" s="7"/>
    </row>
    <row r="4" spans="1:17">
      <c r="E4" t="s">
        <v>62</v>
      </c>
      <c r="F4" s="6">
        <f ca="1">TODAY()</f>
        <v>41190</v>
      </c>
      <c r="I4" s="8"/>
      <c r="J4" s="8"/>
      <c r="K4" s="8"/>
      <c r="L4" s="8"/>
      <c r="M4" s="8"/>
      <c r="N4" s="9"/>
      <c r="O4" s="10"/>
      <c r="P4" s="10"/>
      <c r="Q4" s="10"/>
    </row>
    <row r="5" spans="1:17">
      <c r="I5" s="7"/>
      <c r="J5" s="8"/>
      <c r="K5" s="8"/>
      <c r="L5" s="8"/>
      <c r="M5" s="7"/>
      <c r="O5" s="3"/>
      <c r="P5" s="3"/>
      <c r="Q5" s="3"/>
    </row>
    <row r="6" spans="1:17">
      <c r="I6" s="7"/>
      <c r="J6" s="8"/>
      <c r="K6" s="8"/>
      <c r="L6" s="8"/>
      <c r="M6" s="7"/>
      <c r="O6" s="3"/>
      <c r="P6" s="3"/>
      <c r="Q6" s="3"/>
    </row>
    <row r="7" spans="1:17">
      <c r="I7" s="7"/>
      <c r="J7" s="8"/>
      <c r="K7" s="8"/>
      <c r="L7" s="8"/>
      <c r="M7" s="7"/>
      <c r="O7" s="3"/>
      <c r="P7" s="3"/>
      <c r="Q7" s="3"/>
    </row>
    <row r="8" spans="1:17">
      <c r="I8" s="7"/>
      <c r="J8" s="8"/>
      <c r="K8" s="8"/>
      <c r="L8" s="8"/>
      <c r="M8" s="7"/>
      <c r="O8" s="3"/>
      <c r="P8" s="3"/>
      <c r="Q8" s="3"/>
    </row>
    <row r="9" spans="1:17">
      <c r="A9" t="s">
        <v>35</v>
      </c>
      <c r="E9" s="11" t="s">
        <v>47</v>
      </c>
      <c r="F9" s="11" t="s">
        <v>63</v>
      </c>
      <c r="G9" s="11" t="s">
        <v>64</v>
      </c>
      <c r="I9" s="7"/>
      <c r="J9" s="8"/>
      <c r="K9" s="8"/>
      <c r="L9" s="8"/>
      <c r="M9" s="7"/>
      <c r="O9" s="3"/>
      <c r="P9" s="3"/>
      <c r="Q9" s="3"/>
    </row>
    <row r="10" spans="1:17">
      <c r="A10" t="s">
        <v>1</v>
      </c>
      <c r="B10" t="str">
        <f ca="1">VLOOKUP(A10,tableau_ensemble,2,FALSE)</f>
        <v>Château Lassus</v>
      </c>
      <c r="E10" s="11">
        <f ca="1">INDEX(tableau_ensemble,MATCH($A10,Code_feuille1,0),CHOOSE(MATCH(F10,{0;12;48},1),7,8,9))</f>
        <v>13.2</v>
      </c>
      <c r="F10">
        <v>18</v>
      </c>
      <c r="G10" s="11">
        <f ca="1">_?*F10</f>
        <v>237.6</v>
      </c>
      <c r="I10" s="7"/>
      <c r="J10" s="8"/>
      <c r="K10" s="8"/>
      <c r="L10" s="8"/>
      <c r="M10" s="7"/>
      <c r="O10" s="3"/>
      <c r="P10" s="3"/>
      <c r="Q10" s="3"/>
    </row>
    <row r="11" spans="1:17">
      <c r="E11" s="11"/>
      <c r="G11" s="11"/>
      <c r="I11" s="7"/>
      <c r="J11" s="8"/>
      <c r="K11" s="8"/>
      <c r="L11" s="8"/>
      <c r="M11" s="7"/>
      <c r="O11" s="3"/>
      <c r="P11" s="3"/>
      <c r="Q11" s="3"/>
    </row>
    <row r="12" spans="1:17">
      <c r="A12" t="s">
        <v>6</v>
      </c>
      <c r="B12" t="str">
        <f ca="1">VLOOKUP(A12,tableau_ensemble,2,FALSE)</f>
        <v>Château Maison Noble St-Martin</v>
      </c>
      <c r="E12" s="11">
        <f ca="1">INDEX(tableau_ensemble,MATCH($A12,Code_feuille1,0),CHOOSE(MATCH(F12,{0;12;48},1),7,8,9))</f>
        <v>10.9</v>
      </c>
      <c r="F12">
        <v>8</v>
      </c>
      <c r="G12" s="11">
        <f ca="1">_?*F12</f>
        <v>105.6</v>
      </c>
      <c r="I12" s="7"/>
      <c r="J12" s="8"/>
      <c r="K12" s="8"/>
      <c r="L12" s="8"/>
      <c r="M12" s="7"/>
      <c r="O12" s="3"/>
      <c r="P12" s="3"/>
      <c r="Q12" s="3"/>
    </row>
    <row r="13" spans="1:17">
      <c r="E13" s="11"/>
      <c r="G13" s="11"/>
      <c r="I13" s="7"/>
      <c r="J13" s="8"/>
      <c r="K13" s="8"/>
      <c r="L13" s="8"/>
      <c r="M13" s="7"/>
      <c r="O13" s="3"/>
      <c r="P13" s="3"/>
      <c r="Q13" s="3"/>
    </row>
    <row r="14" spans="1:17">
      <c r="A14" t="s">
        <v>11</v>
      </c>
      <c r="B14" t="str">
        <f ca="1">VLOOKUP(A14,tableau_ensemble,2,FALSE)</f>
        <v>Château Lagrange</v>
      </c>
      <c r="E14" s="11">
        <f ca="1">INDEX(tableau_ensemble,MATCH($A14,Code_feuille1,0),CHOOSE(MATCH(F14,{0;12;48},1),7,8,9))</f>
        <v>9.6999999999999993</v>
      </c>
      <c r="F14">
        <v>36</v>
      </c>
      <c r="G14" s="11">
        <f ca="1">_?*F14</f>
        <v>475.2</v>
      </c>
      <c r="I14" s="7"/>
      <c r="J14" s="8"/>
      <c r="K14" s="8"/>
      <c r="L14" s="8"/>
      <c r="M14" s="7"/>
      <c r="O14" s="3"/>
      <c r="P14" s="3"/>
      <c r="Q14" s="3"/>
    </row>
    <row r="15" spans="1:17">
      <c r="I15" s="7"/>
      <c r="J15" s="8"/>
      <c r="K15" s="8"/>
      <c r="L15" s="8"/>
      <c r="M15" s="7"/>
      <c r="O15" s="3"/>
      <c r="P15" s="3"/>
      <c r="Q15" s="3"/>
    </row>
    <row r="16" spans="1:17">
      <c r="I16" s="7"/>
      <c r="J16" s="8"/>
      <c r="K16" s="8"/>
      <c r="L16" s="8"/>
      <c r="M16" s="7"/>
      <c r="O16" s="3"/>
      <c r="P16" s="3"/>
      <c r="Q16" s="3"/>
    </row>
    <row r="17" spans="9:17">
      <c r="I17" s="7"/>
      <c r="J17" s="8"/>
      <c r="K17" s="8"/>
      <c r="L17" s="8"/>
      <c r="M17" s="7"/>
      <c r="O17" s="3"/>
      <c r="P17" s="3"/>
      <c r="Q17" s="3"/>
    </row>
    <row r="18" spans="9:17">
      <c r="I18" s="7"/>
      <c r="J18" s="8"/>
      <c r="K18" s="8"/>
      <c r="L18" s="8"/>
      <c r="M18" s="7"/>
      <c r="O18" s="3"/>
      <c r="P18" s="3"/>
      <c r="Q18" s="3"/>
    </row>
    <row r="19" spans="9:17">
      <c r="I19" s="7"/>
      <c r="J19" s="8"/>
      <c r="K19" s="8"/>
      <c r="L19" s="8"/>
      <c r="M19" s="7"/>
      <c r="O19" s="3"/>
      <c r="P19" s="3"/>
      <c r="Q19" s="3"/>
    </row>
    <row r="20" spans="9:17">
      <c r="I20" s="7"/>
      <c r="J20" s="8"/>
      <c r="K20" s="8"/>
      <c r="L20" s="8"/>
      <c r="M20" s="7"/>
      <c r="O20" s="3"/>
      <c r="P20" s="3"/>
      <c r="Q20" s="3"/>
    </row>
    <row r="21" spans="9:17">
      <c r="I21" s="7"/>
      <c r="J21" s="8"/>
      <c r="K21" s="8"/>
      <c r="L21" s="8"/>
      <c r="M21" s="7"/>
      <c r="O21" s="3"/>
      <c r="P21" s="3"/>
      <c r="Q21" s="3"/>
    </row>
    <row r="22" spans="9:17">
      <c r="I22" s="7"/>
      <c r="J22" s="8"/>
      <c r="K22" s="8"/>
      <c r="L22" s="8"/>
      <c r="M22" s="7"/>
      <c r="O22" s="3"/>
      <c r="P22" s="3"/>
      <c r="Q22" s="3"/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_?</vt:lpstr>
      <vt:lpstr>autres_prix</vt:lpstr>
      <vt:lpstr>Code_feuille1</vt:lpstr>
      <vt:lpstr>origine</vt:lpstr>
      <vt:lpstr>prix</vt:lpstr>
      <vt:lpstr>prix2</vt:lpstr>
      <vt:lpstr>tableau_ensemble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Dédé</cp:lastModifiedBy>
  <dcterms:created xsi:type="dcterms:W3CDTF">2012-10-07T20:16:23Z</dcterms:created>
  <dcterms:modified xsi:type="dcterms:W3CDTF">2012-10-08T15:35:59Z</dcterms:modified>
</cp:coreProperties>
</file>