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updateLinks="never" codeName="ThisWorkbook" defaultThemeVersion="124226"/>
  <bookViews>
    <workbookView xWindow="0" yWindow="0" windowWidth="23040" windowHeight="10212" activeTab="1"/>
  </bookViews>
  <sheets>
    <sheet name="INFO GENERALES" sheetId="2" r:id="rId1"/>
    <sheet name="F.E_A COPIER" sheetId="33" r:id="rId2"/>
    <sheet name="Sheet1" sheetId="39" r:id="rId3"/>
  </sheets>
  <calcPr calcId="152511"/>
</workbook>
</file>

<file path=xl/calcChain.xml><?xml version="1.0" encoding="utf-8"?>
<calcChain xmlns="http://schemas.openxmlformats.org/spreadsheetml/2006/main">
  <c r="M9" i="33" l="1"/>
  <c r="S236" i="33"/>
  <c r="Q236" i="33"/>
  <c r="S235" i="33"/>
  <c r="Q235" i="33"/>
  <c r="S234" i="33"/>
  <c r="Q234" i="33"/>
  <c r="S233" i="33"/>
  <c r="Q233" i="33"/>
  <c r="S232" i="33"/>
  <c r="Q232" i="33"/>
  <c r="S231" i="33"/>
  <c r="Q231" i="33"/>
  <c r="S230" i="33"/>
  <c r="Q230" i="33"/>
  <c r="O230" i="33"/>
  <c r="S229" i="33"/>
  <c r="Q229" i="33"/>
  <c r="S228" i="33"/>
  <c r="Q228" i="33"/>
  <c r="S227" i="33"/>
  <c r="Q227" i="33"/>
  <c r="S226" i="33"/>
  <c r="Q226" i="33"/>
  <c r="S225" i="33"/>
  <c r="Q225" i="33"/>
  <c r="S224" i="33"/>
  <c r="Q224" i="33"/>
  <c r="S223" i="33"/>
  <c r="Q223" i="33"/>
  <c r="O223" i="33"/>
  <c r="S222" i="33"/>
  <c r="Q222" i="33"/>
  <c r="S221" i="33"/>
  <c r="Q221" i="33"/>
  <c r="S220" i="33"/>
  <c r="Q220" i="33"/>
  <c r="S219" i="33"/>
  <c r="Q219" i="33"/>
  <c r="S218" i="33"/>
  <c r="Q218" i="33"/>
  <c r="S217" i="33"/>
  <c r="Q217" i="33"/>
  <c r="S216" i="33"/>
  <c r="Q216" i="33"/>
  <c r="O216" i="33"/>
  <c r="S215" i="33"/>
  <c r="Q215" i="33"/>
  <c r="S214" i="33"/>
  <c r="Q214" i="33"/>
  <c r="S213" i="33"/>
  <c r="Q213" i="33"/>
  <c r="S212" i="33"/>
  <c r="Q212" i="33"/>
  <c r="S211" i="33"/>
  <c r="Q211" i="33"/>
  <c r="S210" i="33"/>
  <c r="Q210" i="33"/>
  <c r="S209" i="33"/>
  <c r="Q209" i="33"/>
  <c r="O209" i="33"/>
  <c r="S208" i="33"/>
  <c r="Q208" i="33"/>
  <c r="S207" i="33"/>
  <c r="Q207" i="33"/>
  <c r="S206" i="33"/>
  <c r="Q206" i="33"/>
  <c r="S205" i="33"/>
  <c r="Q205" i="33"/>
  <c r="S204" i="33"/>
  <c r="Q204" i="33"/>
  <c r="S203" i="33"/>
  <c r="Q203" i="33"/>
  <c r="S202" i="33"/>
  <c r="Q202" i="33"/>
  <c r="O202" i="33"/>
  <c r="S201" i="33"/>
  <c r="Q201" i="33"/>
  <c r="S200" i="33"/>
  <c r="Q200" i="33"/>
  <c r="S199" i="33"/>
  <c r="Q199" i="33"/>
  <c r="S198" i="33"/>
  <c r="Q198" i="33"/>
  <c r="S197" i="33"/>
  <c r="Q197" i="33"/>
  <c r="S196" i="33"/>
  <c r="Q196" i="33"/>
  <c r="S195" i="33"/>
  <c r="Q195" i="33"/>
  <c r="O195" i="33"/>
  <c r="S194" i="33"/>
  <c r="Q194" i="33"/>
  <c r="S193" i="33"/>
  <c r="Q193" i="33"/>
  <c r="S192" i="33"/>
  <c r="Q192" i="33"/>
  <c r="S191" i="33"/>
  <c r="Q191" i="33"/>
  <c r="S190" i="33"/>
  <c r="Q190" i="33"/>
  <c r="S189" i="33"/>
  <c r="Q189" i="33"/>
  <c r="S188" i="33"/>
  <c r="Q188" i="33"/>
  <c r="O188" i="33"/>
  <c r="S187" i="33"/>
  <c r="Q187" i="33"/>
  <c r="S186" i="33"/>
  <c r="Q186" i="33"/>
  <c r="S185" i="33"/>
  <c r="Q185" i="33"/>
  <c r="S184" i="33"/>
  <c r="Q184" i="33"/>
  <c r="S183" i="33"/>
  <c r="Q183" i="33"/>
  <c r="S182" i="33"/>
  <c r="Q182" i="33"/>
  <c r="S181" i="33"/>
  <c r="Q181" i="33"/>
  <c r="O181" i="33"/>
  <c r="S180" i="33"/>
  <c r="Q180" i="33"/>
  <c r="S179" i="33"/>
  <c r="Q179" i="33"/>
  <c r="S178" i="33"/>
  <c r="Q178" i="33"/>
  <c r="S177" i="33"/>
  <c r="Q177" i="33"/>
  <c r="S176" i="33"/>
  <c r="Q176" i="33"/>
  <c r="S175" i="33"/>
  <c r="Q175" i="33"/>
  <c r="S174" i="33"/>
  <c r="Q174" i="33"/>
  <c r="O174" i="33"/>
  <c r="S173" i="33"/>
  <c r="Q173" i="33"/>
  <c r="S172" i="33"/>
  <c r="Q172" i="33"/>
  <c r="S171" i="33"/>
  <c r="Q171" i="33"/>
  <c r="S170" i="33"/>
  <c r="Q170" i="33"/>
  <c r="S169" i="33"/>
  <c r="Q169" i="33"/>
  <c r="S168" i="33"/>
  <c r="Q168" i="33"/>
  <c r="S167" i="33"/>
  <c r="Q167" i="33"/>
  <c r="O167" i="33"/>
  <c r="S166" i="33"/>
  <c r="Q166" i="33"/>
  <c r="S165" i="33"/>
  <c r="Q165" i="33"/>
  <c r="S164" i="33"/>
  <c r="Q164" i="33"/>
  <c r="S163" i="33"/>
  <c r="Q163" i="33"/>
  <c r="S162" i="33"/>
  <c r="Q162" i="33"/>
  <c r="S161" i="33"/>
  <c r="Q161" i="33"/>
  <c r="S160" i="33"/>
  <c r="Q160" i="33"/>
  <c r="O160" i="33"/>
  <c r="S159" i="33"/>
  <c r="Q159" i="33"/>
  <c r="S158" i="33"/>
  <c r="Q158" i="33"/>
  <c r="S157" i="33"/>
  <c r="Q157" i="33"/>
  <c r="S156" i="33"/>
  <c r="Q156" i="33"/>
  <c r="S155" i="33"/>
  <c r="Q155" i="33"/>
  <c r="S154" i="33"/>
  <c r="Q154" i="33"/>
  <c r="S153" i="33"/>
  <c r="Q153" i="33"/>
  <c r="O153" i="33"/>
  <c r="S152" i="33"/>
  <c r="Q152" i="33"/>
  <c r="S151" i="33"/>
  <c r="Q151" i="33"/>
  <c r="S150" i="33"/>
  <c r="Q150" i="33"/>
  <c r="S149" i="33"/>
  <c r="Q149" i="33"/>
  <c r="S148" i="33"/>
  <c r="Q148" i="33"/>
  <c r="S147" i="33"/>
  <c r="Q147" i="33"/>
  <c r="S146" i="33"/>
  <c r="Q146" i="33"/>
  <c r="O146" i="33"/>
  <c r="S145" i="33"/>
  <c r="Q145" i="33"/>
  <c r="S144" i="33"/>
  <c r="Q144" i="33"/>
  <c r="S143" i="33"/>
  <c r="Q143" i="33"/>
  <c r="S142" i="33"/>
  <c r="Q142" i="33"/>
  <c r="S141" i="33"/>
  <c r="Q141" i="33"/>
  <c r="S140" i="33"/>
  <c r="Q140" i="33"/>
  <c r="S139" i="33"/>
  <c r="Q139" i="33"/>
  <c r="O139" i="33"/>
  <c r="S138" i="33"/>
  <c r="Q138" i="33"/>
  <c r="S137" i="33"/>
  <c r="Q137" i="33"/>
  <c r="S136" i="33"/>
  <c r="Q136" i="33"/>
  <c r="S135" i="33"/>
  <c r="Q135" i="33"/>
  <c r="S134" i="33"/>
  <c r="Q134" i="33"/>
  <c r="S133" i="33"/>
  <c r="Q133" i="33"/>
  <c r="S132" i="33"/>
  <c r="Q132" i="33"/>
  <c r="O132" i="33"/>
  <c r="S131" i="33"/>
  <c r="Q131" i="33"/>
  <c r="S130" i="33"/>
  <c r="Q130" i="33"/>
  <c r="S129" i="33"/>
  <c r="Q129" i="33"/>
  <c r="S128" i="33"/>
  <c r="Q128" i="33"/>
  <c r="S127" i="33"/>
  <c r="Q127" i="33"/>
  <c r="S126" i="33"/>
  <c r="Q126" i="33"/>
  <c r="S125" i="33"/>
  <c r="Q125" i="33"/>
  <c r="O125" i="33"/>
  <c r="S124" i="33"/>
  <c r="Q124" i="33"/>
  <c r="S123" i="33"/>
  <c r="Q123" i="33"/>
  <c r="S122" i="33"/>
  <c r="Q122" i="33"/>
  <c r="S121" i="33"/>
  <c r="Q121" i="33"/>
  <c r="S120" i="33"/>
  <c r="Q120" i="33"/>
  <c r="S119" i="33"/>
  <c r="Q119" i="33"/>
  <c r="S118" i="33"/>
  <c r="Q118" i="33"/>
  <c r="O118" i="33"/>
  <c r="S117" i="33"/>
  <c r="Q117" i="33"/>
  <c r="S116" i="33"/>
  <c r="Q116" i="33"/>
  <c r="S115" i="33"/>
  <c r="Q115" i="33"/>
  <c r="S114" i="33"/>
  <c r="Q114" i="33"/>
  <c r="S113" i="33"/>
  <c r="Q113" i="33"/>
  <c r="S112" i="33"/>
  <c r="Q112" i="33"/>
  <c r="S111" i="33"/>
  <c r="Q111" i="33"/>
  <c r="O111" i="33"/>
  <c r="S110" i="33"/>
  <c r="Q110" i="33"/>
  <c r="S109" i="33"/>
  <c r="Q109" i="33"/>
  <c r="S108" i="33"/>
  <c r="Q108" i="33"/>
  <c r="S107" i="33"/>
  <c r="Q107" i="33"/>
  <c r="S106" i="33"/>
  <c r="Q106" i="33"/>
  <c r="S105" i="33"/>
  <c r="Q105" i="33"/>
  <c r="S104" i="33"/>
  <c r="Q104" i="33"/>
  <c r="S103" i="33"/>
  <c r="Q103" i="33"/>
  <c r="S102" i="33"/>
  <c r="Q102" i="33"/>
  <c r="S101" i="33"/>
  <c r="Q101" i="33"/>
  <c r="S100" i="33"/>
  <c r="Q100" i="33"/>
  <c r="S99" i="33"/>
  <c r="Q99" i="33"/>
  <c r="S98" i="33"/>
  <c r="Q98" i="33"/>
  <c r="S97" i="33"/>
  <c r="Q97" i="33"/>
  <c r="S96" i="33"/>
  <c r="Q96" i="33"/>
  <c r="S95" i="33"/>
  <c r="Q95" i="33"/>
  <c r="S94" i="33"/>
  <c r="Q94" i="33"/>
  <c r="S93" i="33"/>
  <c r="Q93" i="33"/>
  <c r="S92" i="33"/>
  <c r="Q92" i="33"/>
  <c r="S91" i="33"/>
  <c r="Q91" i="33"/>
  <c r="S90" i="33"/>
  <c r="Q90" i="33"/>
  <c r="S89" i="33"/>
  <c r="Q89" i="33"/>
  <c r="S88" i="33"/>
  <c r="Q88" i="33"/>
  <c r="S87" i="33"/>
  <c r="Q87" i="33"/>
  <c r="S86" i="33"/>
  <c r="Q86" i="33"/>
  <c r="S85" i="33"/>
  <c r="Q85" i="33"/>
  <c r="S84" i="33"/>
  <c r="Q84" i="33"/>
  <c r="S83" i="33"/>
  <c r="Q83" i="33"/>
  <c r="S82" i="33"/>
  <c r="Q82" i="33"/>
  <c r="S81" i="33"/>
  <c r="Q81" i="33"/>
  <c r="S80" i="33"/>
  <c r="Q80" i="33"/>
  <c r="S79" i="33"/>
  <c r="Q79" i="33"/>
  <c r="S78" i="33"/>
  <c r="Q78" i="33"/>
  <c r="S77" i="33"/>
  <c r="Q77" i="33"/>
  <c r="S76" i="33"/>
  <c r="Q76" i="33"/>
  <c r="S75" i="33"/>
  <c r="Q75" i="33"/>
  <c r="S74" i="33"/>
  <c r="Q74" i="33"/>
  <c r="S73" i="33"/>
  <c r="Q73" i="33"/>
  <c r="S72" i="33"/>
  <c r="Q72" i="33"/>
  <c r="S71" i="33"/>
  <c r="Q71" i="33"/>
  <c r="S70" i="33"/>
  <c r="Q70" i="33"/>
  <c r="S69" i="33"/>
  <c r="Q69" i="33"/>
  <c r="S68" i="33"/>
  <c r="Q68" i="33"/>
  <c r="S67" i="33"/>
  <c r="Q67" i="33"/>
  <c r="S66" i="33"/>
  <c r="Q66" i="33"/>
  <c r="S65" i="33"/>
  <c r="Q65" i="33"/>
  <c r="S64" i="33"/>
  <c r="Q64" i="33"/>
  <c r="S63" i="33"/>
  <c r="Q63" i="33"/>
  <c r="S62" i="33"/>
  <c r="Q62" i="33"/>
  <c r="S61" i="33"/>
  <c r="Q61" i="33"/>
  <c r="S60" i="33"/>
  <c r="Q60" i="33"/>
  <c r="S59" i="33"/>
  <c r="Q59" i="33"/>
  <c r="S58" i="33"/>
  <c r="Q58" i="33"/>
  <c r="S57" i="33"/>
  <c r="Q57" i="33"/>
  <c r="S56" i="33"/>
  <c r="Q56" i="33"/>
  <c r="S55" i="33"/>
  <c r="Q55" i="33"/>
  <c r="S54" i="33"/>
  <c r="Q54" i="33"/>
  <c r="S53" i="33"/>
  <c r="Q53" i="33"/>
  <c r="S52" i="33"/>
  <c r="Q52" i="33"/>
  <c r="S51" i="33"/>
  <c r="Q51" i="33"/>
  <c r="S50" i="33"/>
  <c r="Q50" i="33"/>
  <c r="S49" i="33"/>
  <c r="Q49" i="33"/>
  <c r="S48" i="33"/>
  <c r="Q48" i="33"/>
  <c r="S47" i="33"/>
  <c r="Q47" i="33"/>
  <c r="S46" i="33"/>
  <c r="Q46" i="33"/>
  <c r="S45" i="33"/>
  <c r="Q45" i="33"/>
  <c r="S44" i="33"/>
  <c r="Q44" i="33"/>
  <c r="S43" i="33"/>
  <c r="Q43" i="33"/>
  <c r="S42" i="33"/>
  <c r="Q42" i="33"/>
  <c r="S41" i="33"/>
  <c r="Q41" i="33"/>
  <c r="S40" i="33"/>
  <c r="Q40" i="33"/>
  <c r="S39" i="33"/>
  <c r="Q39" i="33"/>
  <c r="S38" i="33"/>
  <c r="Q38" i="33"/>
  <c r="S37" i="33"/>
  <c r="Q37" i="33"/>
  <c r="S36" i="33"/>
  <c r="Q36" i="33"/>
  <c r="S35" i="33"/>
  <c r="Q35" i="33"/>
  <c r="S34" i="33"/>
  <c r="Q34" i="33"/>
  <c r="S33" i="33"/>
  <c r="Q33" i="33"/>
  <c r="S32" i="33"/>
  <c r="Q32" i="33"/>
  <c r="S31" i="33"/>
  <c r="Q31" i="33"/>
  <c r="S30" i="33"/>
  <c r="Q30" i="33"/>
  <c r="S29" i="33"/>
  <c r="Q29" i="33"/>
  <c r="S28" i="33"/>
  <c r="Q28" i="33"/>
  <c r="S27" i="33"/>
  <c r="Q27" i="33"/>
  <c r="S14" i="33"/>
  <c r="S15" i="33"/>
  <c r="S16" i="33"/>
  <c r="S17" i="33"/>
  <c r="S18" i="33"/>
  <c r="S19" i="33"/>
  <c r="S20" i="33"/>
  <c r="S21" i="33"/>
  <c r="S22" i="33"/>
  <c r="S23" i="33"/>
  <c r="S24" i="33"/>
  <c r="S25" i="33"/>
  <c r="S26" i="33"/>
  <c r="S13" i="33"/>
  <c r="Q20" i="33"/>
  <c r="Q21" i="33"/>
  <c r="Q22" i="33"/>
  <c r="Q23" i="33"/>
  <c r="Q24" i="33"/>
  <c r="Q25" i="33"/>
  <c r="Q26" i="33"/>
  <c r="Q14" i="33"/>
  <c r="Q15" i="33"/>
  <c r="Q16" i="33"/>
  <c r="Q17" i="33"/>
  <c r="Q18" i="33"/>
  <c r="Q19" i="33"/>
  <c r="Q13" i="33"/>
  <c r="C14" i="33"/>
  <c r="E13" i="33"/>
  <c r="D13" i="33"/>
  <c r="C13" i="33"/>
  <c r="M110" i="33"/>
  <c r="M106" i="33"/>
  <c r="M102" i="33"/>
  <c r="M98" i="33"/>
  <c r="M94" i="33"/>
  <c r="M90" i="33"/>
  <c r="M86" i="33"/>
  <c r="M82" i="33"/>
  <c r="M78" i="33"/>
  <c r="M74" i="33"/>
  <c r="M70" i="33"/>
  <c r="M66" i="33"/>
  <c r="M62" i="33"/>
  <c r="M58" i="33"/>
  <c r="M54" i="33"/>
  <c r="M50" i="33"/>
  <c r="M46" i="33"/>
  <c r="M42" i="33"/>
  <c r="M38" i="33"/>
  <c r="M34" i="33"/>
  <c r="M30" i="33"/>
  <c r="M26" i="33"/>
  <c r="M22" i="33"/>
  <c r="J110" i="33"/>
  <c r="F110" i="33"/>
  <c r="C110" i="33"/>
  <c r="I109" i="33"/>
  <c r="J108" i="33"/>
  <c r="F108" i="33"/>
  <c r="C108" i="33"/>
  <c r="I107" i="33"/>
  <c r="J106" i="33"/>
  <c r="F106" i="33"/>
  <c r="C106" i="33"/>
  <c r="I105" i="33"/>
  <c r="J104" i="33"/>
  <c r="F104" i="33"/>
  <c r="C104" i="33"/>
  <c r="I103" i="33"/>
  <c r="J102" i="33"/>
  <c r="F102" i="33"/>
  <c r="C102" i="33"/>
  <c r="I101" i="33"/>
  <c r="J100" i="33"/>
  <c r="F100" i="33"/>
  <c r="C100" i="33"/>
  <c r="I99" i="33"/>
  <c r="J98" i="33"/>
  <c r="F98" i="33"/>
  <c r="C98" i="33"/>
  <c r="I97" i="33"/>
  <c r="J96" i="33"/>
  <c r="F96" i="33"/>
  <c r="C96" i="33"/>
  <c r="I95" i="33"/>
  <c r="J94" i="33"/>
  <c r="F94" i="33"/>
  <c r="C94" i="33"/>
  <c r="I93" i="33"/>
  <c r="J92" i="33"/>
  <c r="F92" i="33"/>
  <c r="C92" i="33"/>
  <c r="I91" i="33"/>
  <c r="J90" i="33"/>
  <c r="F90" i="33"/>
  <c r="C90" i="33"/>
  <c r="I89" i="33"/>
  <c r="J88" i="33"/>
  <c r="F88" i="33"/>
  <c r="C88" i="33"/>
  <c r="I87" i="33"/>
  <c r="J86" i="33"/>
  <c r="F86" i="33"/>
  <c r="C86" i="33"/>
  <c r="I85" i="33"/>
  <c r="J84" i="33"/>
  <c r="F84" i="33"/>
  <c r="C84" i="33"/>
  <c r="I83" i="33"/>
  <c r="J82" i="33"/>
  <c r="F82" i="33"/>
  <c r="C82" i="33"/>
  <c r="I81" i="33"/>
  <c r="J80" i="33"/>
  <c r="F80" i="33"/>
  <c r="C80" i="33"/>
  <c r="I79" i="33"/>
  <c r="J78" i="33"/>
  <c r="F78" i="33"/>
  <c r="C78" i="33"/>
  <c r="I77" i="33"/>
  <c r="J76" i="33"/>
  <c r="F76" i="33"/>
  <c r="C76" i="33"/>
  <c r="I75" i="33"/>
  <c r="J74" i="33"/>
  <c r="F74" i="33"/>
  <c r="C74" i="33"/>
  <c r="I73" i="33"/>
  <c r="M109" i="33"/>
  <c r="M104" i="33"/>
  <c r="M99" i="33"/>
  <c r="M93" i="33"/>
  <c r="M88" i="33"/>
  <c r="M83" i="33"/>
  <c r="M77" i="33"/>
  <c r="M72" i="33"/>
  <c r="M67" i="33"/>
  <c r="M61" i="33"/>
  <c r="M56" i="33"/>
  <c r="M51" i="33"/>
  <c r="M45" i="33"/>
  <c r="M40" i="33"/>
  <c r="M35" i="33"/>
  <c r="M29" i="33"/>
  <c r="M24" i="33"/>
  <c r="K110" i="33"/>
  <c r="E110" i="33"/>
  <c r="J109" i="33"/>
  <c r="E109" i="33"/>
  <c r="D107" i="33"/>
  <c r="I106" i="33"/>
  <c r="D106" i="33"/>
  <c r="H105" i="33"/>
  <c r="C105" i="33"/>
  <c r="H104" i="33"/>
  <c r="K103" i="33"/>
  <c r="F103" i="33"/>
  <c r="K102" i="33"/>
  <c r="E102" i="33"/>
  <c r="J101" i="33"/>
  <c r="E101" i="33"/>
  <c r="D99" i="33"/>
  <c r="I98" i="33"/>
  <c r="D98" i="33"/>
  <c r="H97" i="33"/>
  <c r="C97" i="33"/>
  <c r="H96" i="33"/>
  <c r="K95" i="33"/>
  <c r="F95" i="33"/>
  <c r="K94" i="33"/>
  <c r="E94" i="33"/>
  <c r="J93" i="33"/>
  <c r="E93" i="33"/>
  <c r="D91" i="33"/>
  <c r="I90" i="33"/>
  <c r="D90" i="33"/>
  <c r="H89" i="33"/>
  <c r="C89" i="33"/>
  <c r="H88" i="33"/>
  <c r="K87" i="33"/>
  <c r="F87" i="33"/>
  <c r="K86" i="33"/>
  <c r="E86" i="33"/>
  <c r="J85" i="33"/>
  <c r="E85" i="33"/>
  <c r="D83" i="33"/>
  <c r="I82" i="33"/>
  <c r="D82" i="33"/>
  <c r="H81" i="33"/>
  <c r="C81" i="33"/>
  <c r="H80" i="33"/>
  <c r="K79" i="33"/>
  <c r="F79" i="33"/>
  <c r="K78" i="33"/>
  <c r="E78" i="33"/>
  <c r="J77" i="33"/>
  <c r="E77" i="33"/>
  <c r="D75" i="33"/>
  <c r="I74" i="33"/>
  <c r="D74" i="33"/>
  <c r="H73" i="33"/>
  <c r="C73" i="33"/>
  <c r="I72" i="33"/>
  <c r="J71" i="33"/>
  <c r="F71" i="33"/>
  <c r="C71" i="33"/>
  <c r="I70" i="33"/>
  <c r="J69" i="33"/>
  <c r="F69" i="33"/>
  <c r="C69" i="33"/>
  <c r="I68" i="33"/>
  <c r="J67" i="33"/>
  <c r="F67" i="33"/>
  <c r="C67" i="33"/>
  <c r="I66" i="33"/>
  <c r="J65" i="33"/>
  <c r="F65" i="33"/>
  <c r="C65" i="33"/>
  <c r="I64" i="33"/>
  <c r="J63" i="33"/>
  <c r="F63" i="33"/>
  <c r="C63" i="33"/>
  <c r="I62" i="33"/>
  <c r="J61" i="33"/>
  <c r="F61" i="33"/>
  <c r="C61" i="33"/>
  <c r="I60" i="33"/>
  <c r="J59" i="33"/>
  <c r="F59" i="33"/>
  <c r="C59" i="33"/>
  <c r="I58" i="33"/>
  <c r="J57" i="33"/>
  <c r="F57" i="33"/>
  <c r="C57" i="33"/>
  <c r="I56" i="33"/>
  <c r="J55" i="33"/>
  <c r="F55" i="33"/>
  <c r="C55" i="33"/>
  <c r="I54" i="33"/>
  <c r="J53" i="33"/>
  <c r="F53" i="33"/>
  <c r="C53" i="33"/>
  <c r="I52" i="33"/>
  <c r="J51" i="33"/>
  <c r="F51" i="33"/>
  <c r="C51" i="33"/>
  <c r="I50" i="33"/>
  <c r="J49" i="33"/>
  <c r="F49" i="33"/>
  <c r="C49" i="33"/>
  <c r="I48" i="33"/>
  <c r="J47" i="33"/>
  <c r="F47" i="33"/>
  <c r="C47" i="33"/>
  <c r="I46" i="33"/>
  <c r="J45" i="33"/>
  <c r="F45" i="33"/>
  <c r="C45" i="33"/>
  <c r="I44" i="33"/>
  <c r="J43" i="33"/>
  <c r="F43" i="33"/>
  <c r="C43" i="33"/>
  <c r="I42" i="33"/>
  <c r="J41" i="33"/>
  <c r="F41" i="33"/>
  <c r="C41" i="33"/>
  <c r="I40" i="33"/>
  <c r="J39" i="33"/>
  <c r="F39" i="33"/>
  <c r="C39" i="33"/>
  <c r="I38" i="33"/>
  <c r="J37" i="33"/>
  <c r="F37" i="33"/>
  <c r="C37" i="33"/>
  <c r="I36" i="33"/>
  <c r="J35" i="33"/>
  <c r="F35" i="33"/>
  <c r="C35" i="33"/>
  <c r="I34" i="33"/>
  <c r="J33" i="33"/>
  <c r="F33" i="33"/>
  <c r="C33" i="33"/>
  <c r="I32" i="33"/>
  <c r="J31" i="33"/>
  <c r="F31" i="33"/>
  <c r="C31" i="33"/>
  <c r="I30" i="33"/>
  <c r="J29" i="33"/>
  <c r="F29" i="33"/>
  <c r="C29" i="33"/>
  <c r="I28" i="33"/>
  <c r="J27" i="33"/>
  <c r="F27" i="33"/>
  <c r="C27" i="33"/>
  <c r="I26" i="33"/>
  <c r="J25" i="33"/>
  <c r="F25" i="33"/>
  <c r="C25" i="33"/>
  <c r="I24" i="33"/>
  <c r="J23" i="33"/>
  <c r="F23" i="33"/>
  <c r="C23" i="33"/>
  <c r="I22" i="33"/>
  <c r="J21" i="33"/>
  <c r="F21" i="33"/>
  <c r="C21" i="33"/>
  <c r="I20" i="33"/>
  <c r="K19" i="33"/>
  <c r="H19" i="33"/>
  <c r="D19" i="33"/>
  <c r="J18" i="33"/>
  <c r="F18" i="33"/>
  <c r="C18" i="33"/>
  <c r="E17" i="33"/>
  <c r="M16" i="33"/>
  <c r="I16" i="33"/>
  <c r="K15" i="33"/>
  <c r="M108" i="33"/>
  <c r="M101" i="33"/>
  <c r="M95" i="33"/>
  <c r="M87" i="33"/>
  <c r="M80" i="33"/>
  <c r="M73" i="33"/>
  <c r="M65" i="33"/>
  <c r="M59" i="33"/>
  <c r="M52" i="33"/>
  <c r="M44" i="33"/>
  <c r="M37" i="33"/>
  <c r="M31" i="33"/>
  <c r="M23" i="33"/>
  <c r="I110" i="33"/>
  <c r="K109" i="33"/>
  <c r="D109" i="33"/>
  <c r="H108" i="33"/>
  <c r="J107" i="33"/>
  <c r="C107" i="33"/>
  <c r="E106" i="33"/>
  <c r="K104" i="33"/>
  <c r="H103" i="33"/>
  <c r="D102" i="33"/>
  <c r="F101" i="33"/>
  <c r="I100" i="33"/>
  <c r="K99" i="33"/>
  <c r="E99" i="33"/>
  <c r="H98" i="33"/>
  <c r="J97" i="33"/>
  <c r="D97" i="33"/>
  <c r="E96" i="33"/>
  <c r="C95" i="33"/>
  <c r="H93" i="33"/>
  <c r="K92" i="33"/>
  <c r="D92" i="33"/>
  <c r="F91" i="33"/>
  <c r="K89" i="33"/>
  <c r="E89" i="33"/>
  <c r="I88" i="33"/>
  <c r="J87" i="33"/>
  <c r="D87" i="33"/>
  <c r="H86" i="33"/>
  <c r="C85" i="33"/>
  <c r="E84" i="33"/>
  <c r="H83" i="33"/>
  <c r="K82" i="33"/>
  <c r="F81" i="33"/>
  <c r="D80" i="33"/>
  <c r="E79" i="33"/>
  <c r="I78" i="33"/>
  <c r="K77" i="33"/>
  <c r="D77" i="33"/>
  <c r="H76" i="33"/>
  <c r="J75" i="33"/>
  <c r="C75" i="33"/>
  <c r="E74" i="33"/>
  <c r="K72" i="33"/>
  <c r="F72" i="33"/>
  <c r="K71" i="33"/>
  <c r="E71" i="33"/>
  <c r="J70" i="33"/>
  <c r="E70" i="33"/>
  <c r="D68" i="33"/>
  <c r="I67" i="33"/>
  <c r="D67" i="33"/>
  <c r="H66" i="33"/>
  <c r="C66" i="33"/>
  <c r="H65" i="33"/>
  <c r="K64" i="33"/>
  <c r="F64" i="33"/>
  <c r="K63" i="33"/>
  <c r="E63" i="33"/>
  <c r="J62" i="33"/>
  <c r="E62" i="33"/>
  <c r="D60" i="33"/>
  <c r="I59" i="33"/>
  <c r="D59" i="33"/>
  <c r="H58" i="33"/>
  <c r="C58" i="33"/>
  <c r="H57" i="33"/>
  <c r="K56" i="33"/>
  <c r="F56" i="33"/>
  <c r="K55" i="33"/>
  <c r="E55" i="33"/>
  <c r="J54" i="33"/>
  <c r="E54" i="33"/>
  <c r="D52" i="33"/>
  <c r="I51" i="33"/>
  <c r="D51" i="33"/>
  <c r="H50" i="33"/>
  <c r="C50" i="33"/>
  <c r="H49" i="33"/>
  <c r="K48" i="33"/>
  <c r="F48" i="33"/>
  <c r="K47" i="33"/>
  <c r="E47" i="33"/>
  <c r="J46" i="33"/>
  <c r="E46" i="33"/>
  <c r="D44" i="33"/>
  <c r="I43" i="33"/>
  <c r="D43" i="33"/>
  <c r="H42" i="33"/>
  <c r="C42" i="33"/>
  <c r="H41" i="33"/>
  <c r="K40" i="33"/>
  <c r="F40" i="33"/>
  <c r="K39" i="33"/>
  <c r="E39" i="33"/>
  <c r="J38" i="33"/>
  <c r="E38" i="33"/>
  <c r="D36" i="33"/>
  <c r="I35" i="33"/>
  <c r="D35" i="33"/>
  <c r="H34" i="33"/>
  <c r="C34" i="33"/>
  <c r="H33" i="33"/>
  <c r="K32" i="33"/>
  <c r="F32" i="33"/>
  <c r="K31" i="33"/>
  <c r="E31" i="33"/>
  <c r="J30" i="33"/>
  <c r="E30" i="33"/>
  <c r="D28" i="33"/>
  <c r="I27" i="33"/>
  <c r="D27" i="33"/>
  <c r="H26" i="33"/>
  <c r="C26" i="33"/>
  <c r="H25" i="33"/>
  <c r="K24" i="33"/>
  <c r="F24" i="33"/>
  <c r="K23" i="33"/>
  <c r="E23" i="33"/>
  <c r="J22" i="33"/>
  <c r="E22" i="33"/>
  <c r="D20" i="33"/>
  <c r="J17" i="33"/>
  <c r="J16" i="33"/>
  <c r="E16" i="33"/>
  <c r="J15" i="33"/>
  <c r="F15" i="33"/>
  <c r="C15" i="33"/>
  <c r="E14" i="33"/>
  <c r="M13" i="33"/>
  <c r="I13" i="33"/>
  <c r="M107" i="33"/>
  <c r="M100" i="33"/>
  <c r="M92" i="33"/>
  <c r="M85" i="33"/>
  <c r="M79" i="33"/>
  <c r="M71" i="33"/>
  <c r="M64" i="33"/>
  <c r="M57" i="33"/>
  <c r="M49" i="33"/>
  <c r="M43" i="33"/>
  <c r="M36" i="33"/>
  <c r="M28" i="33"/>
  <c r="M21" i="33"/>
  <c r="H110" i="33"/>
  <c r="C109" i="33"/>
  <c r="E108" i="33"/>
  <c r="H107" i="33"/>
  <c r="K106" i="33"/>
  <c r="F105" i="33"/>
  <c r="D104" i="33"/>
  <c r="E103" i="33"/>
  <c r="I102" i="33"/>
  <c r="K101" i="33"/>
  <c r="D101" i="33"/>
  <c r="H100" i="33"/>
  <c r="J99" i="33"/>
  <c r="C99" i="33"/>
  <c r="E98" i="33"/>
  <c r="K96" i="33"/>
  <c r="H95" i="33"/>
  <c r="D94" i="33"/>
  <c r="F93" i="33"/>
  <c r="I92" i="33"/>
  <c r="K91" i="33"/>
  <c r="E91" i="33"/>
  <c r="H90" i="33"/>
  <c r="J89" i="33"/>
  <c r="D89" i="33"/>
  <c r="E88" i="33"/>
  <c r="C87" i="33"/>
  <c r="H85" i="33"/>
  <c r="K84" i="33"/>
  <c r="D84" i="33"/>
  <c r="F83" i="33"/>
  <c r="K81" i="33"/>
  <c r="E81" i="33"/>
  <c r="I80" i="33"/>
  <c r="J79" i="33"/>
  <c r="D79" i="33"/>
  <c r="H78" i="33"/>
  <c r="C77" i="33"/>
  <c r="E76" i="33"/>
  <c r="H75" i="33"/>
  <c r="K74" i="33"/>
  <c r="F73" i="33"/>
  <c r="J72" i="33"/>
  <c r="E72" i="33"/>
  <c r="D70" i="33"/>
  <c r="I69" i="33"/>
  <c r="D69" i="33"/>
  <c r="H68" i="33"/>
  <c r="C68" i="33"/>
  <c r="H67" i="33"/>
  <c r="K66" i="33"/>
  <c r="F66" i="33"/>
  <c r="K65" i="33"/>
  <c r="E65" i="33"/>
  <c r="J64" i="33"/>
  <c r="E64" i="33"/>
  <c r="D62" i="33"/>
  <c r="I61" i="33"/>
  <c r="D61" i="33"/>
  <c r="H60" i="33"/>
  <c r="C60" i="33"/>
  <c r="H59" i="33"/>
  <c r="K58" i="33"/>
  <c r="F58" i="33"/>
  <c r="K57" i="33"/>
  <c r="E57" i="33"/>
  <c r="J56" i="33"/>
  <c r="E56" i="33"/>
  <c r="D54" i="33"/>
  <c r="I53" i="33"/>
  <c r="D53" i="33"/>
  <c r="H52" i="33"/>
  <c r="C52" i="33"/>
  <c r="H51" i="33"/>
  <c r="K50" i="33"/>
  <c r="F50" i="33"/>
  <c r="K49" i="33"/>
  <c r="E49" i="33"/>
  <c r="J48" i="33"/>
  <c r="E48" i="33"/>
  <c r="D46" i="33"/>
  <c r="I45" i="33"/>
  <c r="D45" i="33"/>
  <c r="H44" i="33"/>
  <c r="C44" i="33"/>
  <c r="H43" i="33"/>
  <c r="K42" i="33"/>
  <c r="F42" i="33"/>
  <c r="K41" i="33"/>
  <c r="E41" i="33"/>
  <c r="J40" i="33"/>
  <c r="E40" i="33"/>
  <c r="D38" i="33"/>
  <c r="I37" i="33"/>
  <c r="D37" i="33"/>
  <c r="H36" i="33"/>
  <c r="C36" i="33"/>
  <c r="H35" i="33"/>
  <c r="K34" i="33"/>
  <c r="F34" i="33"/>
  <c r="K33" i="33"/>
  <c r="E33" i="33"/>
  <c r="J32" i="33"/>
  <c r="E32" i="33"/>
  <c r="D30" i="33"/>
  <c r="I29" i="33"/>
  <c r="D29" i="33"/>
  <c r="H28" i="33"/>
  <c r="C28" i="33"/>
  <c r="H27" i="33"/>
  <c r="K26" i="33"/>
  <c r="F26" i="33"/>
  <c r="K25" i="33"/>
  <c r="E25" i="33"/>
  <c r="J24" i="33"/>
  <c r="E24" i="33"/>
  <c r="D22" i="33"/>
  <c r="I21" i="33"/>
  <c r="D21" i="33"/>
  <c r="H20" i="33"/>
  <c r="C20" i="33"/>
  <c r="I19" i="33"/>
  <c r="C19" i="33"/>
  <c r="I18" i="33"/>
  <c r="D18" i="33"/>
  <c r="I17" i="33"/>
  <c r="D17" i="33"/>
  <c r="D16" i="33"/>
  <c r="E15" i="33"/>
  <c r="M14" i="33"/>
  <c r="I14" i="33"/>
  <c r="K13" i="33"/>
  <c r="H13" i="33"/>
  <c r="M105" i="33"/>
  <c r="M97" i="33"/>
  <c r="M91" i="33"/>
  <c r="M84" i="33"/>
  <c r="M76" i="33"/>
  <c r="M69" i="33"/>
  <c r="M63" i="33"/>
  <c r="M55" i="33"/>
  <c r="M48" i="33"/>
  <c r="M41" i="33"/>
  <c r="M33" i="33"/>
  <c r="M27" i="33"/>
  <c r="M20" i="33"/>
  <c r="H109" i="33"/>
  <c r="K108" i="33"/>
  <c r="D108" i="33"/>
  <c r="F107" i="33"/>
  <c r="K105" i="33"/>
  <c r="E105" i="33"/>
  <c r="I104" i="33"/>
  <c r="J103" i="33"/>
  <c r="D103" i="33"/>
  <c r="H102" i="33"/>
  <c r="M103" i="33"/>
  <c r="M75" i="33"/>
  <c r="M47" i="33"/>
  <c r="K107" i="33"/>
  <c r="D105" i="33"/>
  <c r="E100" i="33"/>
  <c r="K98" i="33"/>
  <c r="F97" i="33"/>
  <c r="D96" i="33"/>
  <c r="I94" i="33"/>
  <c r="D93" i="33"/>
  <c r="J91" i="33"/>
  <c r="E90" i="33"/>
  <c r="K88" i="33"/>
  <c r="H87" i="33"/>
  <c r="D86" i="33"/>
  <c r="I84" i="33"/>
  <c r="E83" i="33"/>
  <c r="J81" i="33"/>
  <c r="E80" i="33"/>
  <c r="C79" i="33"/>
  <c r="H77" i="33"/>
  <c r="D76" i="33"/>
  <c r="E73" i="33"/>
  <c r="D72" i="33"/>
  <c r="D71" i="33"/>
  <c r="C70" i="33"/>
  <c r="K68" i="33"/>
  <c r="K67" i="33"/>
  <c r="J66" i="33"/>
  <c r="I63" i="33"/>
  <c r="H62" i="33"/>
  <c r="H61" i="33"/>
  <c r="F60" i="33"/>
  <c r="E59" i="33"/>
  <c r="E58" i="33"/>
  <c r="D56" i="33"/>
  <c r="D55" i="33"/>
  <c r="C54" i="33"/>
  <c r="K52" i="33"/>
  <c r="K51" i="33"/>
  <c r="J50" i="33"/>
  <c r="I47" i="33"/>
  <c r="H46" i="33"/>
  <c r="H45" i="33"/>
  <c r="F44" i="33"/>
  <c r="E43" i="33"/>
  <c r="E42" i="33"/>
  <c r="D40" i="33"/>
  <c r="D39" i="33"/>
  <c r="C38" i="33"/>
  <c r="K36" i="33"/>
  <c r="K35" i="33"/>
  <c r="J34" i="33"/>
  <c r="I31" i="33"/>
  <c r="H30" i="33"/>
  <c r="H29" i="33"/>
  <c r="F28" i="33"/>
  <c r="E27" i="33"/>
  <c r="E26" i="33"/>
  <c r="D24" i="33"/>
  <c r="D23" i="33"/>
  <c r="C22" i="33"/>
  <c r="K20" i="33"/>
  <c r="M19" i="33"/>
  <c r="M18" i="33"/>
  <c r="M17" i="33"/>
  <c r="C17" i="33"/>
  <c r="C16" i="33"/>
  <c r="H14" i="33"/>
  <c r="J13" i="33"/>
  <c r="M96" i="33"/>
  <c r="M68" i="33"/>
  <c r="M39" i="33"/>
  <c r="D110" i="33"/>
  <c r="E107" i="33"/>
  <c r="E104" i="33"/>
  <c r="H101" i="33"/>
  <c r="D100" i="33"/>
  <c r="E97" i="33"/>
  <c r="J95" i="33"/>
  <c r="H94" i="33"/>
  <c r="C93" i="33"/>
  <c r="H91" i="33"/>
  <c r="E87" i="33"/>
  <c r="K85" i="33"/>
  <c r="H84" i="33"/>
  <c r="C83" i="33"/>
  <c r="F77" i="33"/>
  <c r="K75" i="33"/>
  <c r="H74" i="33"/>
  <c r="D73" i="33"/>
  <c r="C72" i="33"/>
  <c r="K70" i="33"/>
  <c r="K69" i="33"/>
  <c r="J68" i="33"/>
  <c r="I65" i="33"/>
  <c r="H64" i="33"/>
  <c r="H63" i="33"/>
  <c r="F62" i="33"/>
  <c r="E61" i="33"/>
  <c r="E60" i="33"/>
  <c r="D58" i="33"/>
  <c r="D57" i="33"/>
  <c r="C56" i="33"/>
  <c r="K54" i="33"/>
  <c r="K53" i="33"/>
  <c r="J52" i="33"/>
  <c r="I49" i="33"/>
  <c r="H48" i="33"/>
  <c r="H47" i="33"/>
  <c r="F46" i="33"/>
  <c r="E45" i="33"/>
  <c r="E44" i="33"/>
  <c r="D42" i="33"/>
  <c r="D41" i="33"/>
  <c r="C40" i="33"/>
  <c r="K38" i="33"/>
  <c r="K37" i="33"/>
  <c r="J36" i="33"/>
  <c r="I33" i="33"/>
  <c r="H32" i="33"/>
  <c r="H31" i="33"/>
  <c r="F30" i="33"/>
  <c r="E29" i="33"/>
  <c r="E28" i="33"/>
  <c r="D26" i="33"/>
  <c r="D25" i="33"/>
  <c r="C24" i="33"/>
  <c r="K22" i="33"/>
  <c r="K21" i="33"/>
  <c r="J20" i="33"/>
  <c r="J19" i="33"/>
  <c r="K18" i="33"/>
  <c r="K17" i="33"/>
  <c r="K16" i="33"/>
  <c r="M15" i="33"/>
  <c r="D15" i="33"/>
  <c r="F14" i="33"/>
  <c r="M89" i="33"/>
  <c r="M60" i="33"/>
  <c r="M32" i="33"/>
  <c r="F109" i="33"/>
  <c r="H106" i="33"/>
  <c r="C101" i="33"/>
  <c r="H99" i="33"/>
  <c r="E95" i="33"/>
  <c r="K93" i="33"/>
  <c r="H92" i="33"/>
  <c r="C91" i="33"/>
  <c r="F85" i="33"/>
  <c r="K83" i="33"/>
  <c r="H82" i="33"/>
  <c r="D81" i="33"/>
  <c r="K76" i="33"/>
  <c r="F75" i="33"/>
  <c r="K73" i="33"/>
  <c r="I71" i="33"/>
  <c r="H70" i="33"/>
  <c r="H69" i="33"/>
  <c r="F68" i="33"/>
  <c r="E67" i="33"/>
  <c r="E66" i="33"/>
  <c r="D64" i="33"/>
  <c r="D63" i="33"/>
  <c r="C62" i="33"/>
  <c r="K60" i="33"/>
  <c r="K59" i="33"/>
  <c r="J58" i="33"/>
  <c r="I55" i="33"/>
  <c r="H54" i="33"/>
  <c r="H53" i="33"/>
  <c r="F52" i="33"/>
  <c r="E51" i="33"/>
  <c r="E50" i="33"/>
  <c r="D48" i="33"/>
  <c r="D47" i="33"/>
  <c r="C46" i="33"/>
  <c r="K44" i="33"/>
  <c r="K43" i="33"/>
  <c r="J42" i="33"/>
  <c r="I39" i="33"/>
  <c r="H38" i="33"/>
  <c r="H37" i="33"/>
  <c r="F36" i="33"/>
  <c r="E35" i="33"/>
  <c r="E34" i="33"/>
  <c r="D32" i="33"/>
  <c r="D31" i="33"/>
  <c r="C30" i="33"/>
  <c r="K28" i="33"/>
  <c r="K27" i="33"/>
  <c r="J26" i="33"/>
  <c r="I23" i="33"/>
  <c r="H22" i="33"/>
  <c r="H21" i="33"/>
  <c r="F20" i="33"/>
  <c r="F19" i="33"/>
  <c r="H18" i="33"/>
  <c r="H17" i="33"/>
  <c r="H16" i="33"/>
  <c r="I15" i="33"/>
  <c r="K14" i="33"/>
  <c r="D14" i="33"/>
  <c r="F13" i="33"/>
  <c r="M81" i="33"/>
  <c r="M53" i="33"/>
  <c r="M25" i="33"/>
  <c r="I108" i="33"/>
  <c r="J105" i="33"/>
  <c r="C103" i="33"/>
  <c r="K100" i="33"/>
  <c r="F99" i="33"/>
  <c r="K97" i="33"/>
  <c r="I96" i="33"/>
  <c r="D95" i="33"/>
  <c r="E92" i="33"/>
  <c r="K90" i="33"/>
  <c r="F89" i="33"/>
  <c r="D88" i="33"/>
  <c r="I86" i="33"/>
  <c r="D85" i="33"/>
  <c r="J83" i="33"/>
  <c r="E82" i="33"/>
  <c r="K80" i="33"/>
  <c r="H79" i="33"/>
  <c r="D78" i="33"/>
  <c r="I76" i="33"/>
  <c r="E75" i="33"/>
  <c r="J73" i="33"/>
  <c r="H72" i="33"/>
  <c r="H71" i="33"/>
  <c r="F70" i="33"/>
  <c r="E69" i="33"/>
  <c r="E68" i="33"/>
  <c r="D66" i="33"/>
  <c r="D65" i="33"/>
  <c r="C64" i="33"/>
  <c r="K62" i="33"/>
  <c r="K61" i="33"/>
  <c r="J60" i="33"/>
  <c r="I57" i="33"/>
  <c r="H56" i="33"/>
  <c r="H55" i="33"/>
  <c r="F54" i="33"/>
  <c r="E53" i="33"/>
  <c r="E52" i="33"/>
  <c r="D50" i="33"/>
  <c r="D49" i="33"/>
  <c r="C48" i="33"/>
  <c r="K46" i="33"/>
  <c r="K45" i="33"/>
  <c r="J44" i="33"/>
  <c r="I41" i="33"/>
  <c r="H40" i="33"/>
  <c r="H39" i="33"/>
  <c r="F38" i="33"/>
  <c r="E37" i="33"/>
  <c r="E36" i="33"/>
  <c r="D34" i="33"/>
  <c r="D33" i="33"/>
  <c r="C32" i="33"/>
  <c r="K30" i="33"/>
  <c r="K29" i="33"/>
  <c r="J28" i="33"/>
  <c r="I25" i="33"/>
  <c r="H24" i="33"/>
  <c r="H23" i="33"/>
  <c r="F22" i="33"/>
  <c r="E21" i="33"/>
  <c r="E20" i="33"/>
  <c r="E19" i="33"/>
  <c r="E18" i="33"/>
  <c r="F17" i="33"/>
  <c r="F16" i="33"/>
  <c r="H15" i="33"/>
  <c r="J14" i="33"/>
  <c r="G16" i="33" l="1"/>
  <c r="G17" i="33"/>
  <c r="G22" i="33"/>
  <c r="L29" i="33"/>
  <c r="L30" i="33"/>
  <c r="G38" i="33"/>
  <c r="L45" i="33"/>
  <c r="L46" i="33"/>
  <c r="G54" i="33"/>
  <c r="L61" i="33"/>
  <c r="L62" i="33"/>
  <c r="G70" i="33"/>
  <c r="L80" i="33"/>
  <c r="G89" i="33"/>
  <c r="L90" i="33"/>
  <c r="L97" i="33"/>
  <c r="G99" i="33"/>
  <c r="L100" i="33"/>
  <c r="G13" i="33"/>
  <c r="L14" i="33"/>
  <c r="G19" i="33"/>
  <c r="G20" i="33"/>
  <c r="L27" i="33"/>
  <c r="L28" i="33"/>
  <c r="G36" i="33"/>
  <c r="L43" i="33"/>
  <c r="L44" i="33"/>
  <c r="G52" i="33"/>
  <c r="L59" i="33"/>
  <c r="L60" i="33"/>
  <c r="G68" i="33"/>
  <c r="L73" i="33"/>
  <c r="G75" i="33"/>
  <c r="L76" i="33"/>
  <c r="L83" i="33"/>
  <c r="G85" i="33"/>
  <c r="L93" i="33"/>
  <c r="G109" i="33"/>
  <c r="G14" i="33"/>
  <c r="L16" i="33"/>
  <c r="L17" i="33"/>
  <c r="L18" i="33"/>
  <c r="L21" i="33"/>
  <c r="L22" i="33"/>
  <c r="G30" i="33"/>
  <c r="N30" i="33" s="1"/>
  <c r="L37" i="33"/>
  <c r="L38" i="33"/>
  <c r="G46" i="33"/>
  <c r="N46" i="33" s="1"/>
  <c r="L53" i="33"/>
  <c r="L54" i="33"/>
  <c r="G62" i="33"/>
  <c r="N62" i="33" s="1"/>
  <c r="O62" i="33" s="1"/>
  <c r="L69" i="33"/>
  <c r="L70" i="33"/>
  <c r="L75" i="33"/>
  <c r="G77" i="33"/>
  <c r="L85" i="33"/>
  <c r="L20" i="33"/>
  <c r="G28" i="33"/>
  <c r="L35" i="33"/>
  <c r="L36" i="33"/>
  <c r="G44" i="33"/>
  <c r="L51" i="33"/>
  <c r="L52" i="33"/>
  <c r="G60" i="33"/>
  <c r="L67" i="33"/>
  <c r="L68" i="33"/>
  <c r="L88" i="33"/>
  <c r="G97" i="33"/>
  <c r="N97" i="33" s="1"/>
  <c r="O97" i="33" s="1"/>
  <c r="L98" i="33"/>
  <c r="L107" i="33"/>
  <c r="L105" i="33"/>
  <c r="G107" i="33"/>
  <c r="L108" i="33"/>
  <c r="L13" i="33"/>
  <c r="L25" i="33"/>
  <c r="G26" i="33"/>
  <c r="L26" i="33"/>
  <c r="L33" i="33"/>
  <c r="G34" i="33"/>
  <c r="L34" i="33"/>
  <c r="L41" i="33"/>
  <c r="G42" i="33"/>
  <c r="L42" i="33"/>
  <c r="L49" i="33"/>
  <c r="G50" i="33"/>
  <c r="L50" i="33"/>
  <c r="L57" i="33"/>
  <c r="G58" i="33"/>
  <c r="L58" i="33"/>
  <c r="L65" i="33"/>
  <c r="G66" i="33"/>
  <c r="L66" i="33"/>
  <c r="G73" i="33"/>
  <c r="L74" i="33"/>
  <c r="L81" i="33"/>
  <c r="G83" i="33"/>
  <c r="L84" i="33"/>
  <c r="L91" i="33"/>
  <c r="G93" i="33"/>
  <c r="L96" i="33"/>
  <c r="L101" i="33"/>
  <c r="G105" i="33"/>
  <c r="L106" i="33"/>
  <c r="G15" i="33"/>
  <c r="L23" i="33"/>
  <c r="G24" i="33"/>
  <c r="L24" i="33"/>
  <c r="L31" i="33"/>
  <c r="G32" i="33"/>
  <c r="L32" i="33"/>
  <c r="L39" i="33"/>
  <c r="G40" i="33"/>
  <c r="L40" i="33"/>
  <c r="L47" i="33"/>
  <c r="G48" i="33"/>
  <c r="L48" i="33"/>
  <c r="L55" i="33"/>
  <c r="G56" i="33"/>
  <c r="L56" i="33"/>
  <c r="L63" i="33"/>
  <c r="G64" i="33"/>
  <c r="L64" i="33"/>
  <c r="L71" i="33"/>
  <c r="G72" i="33"/>
  <c r="L72" i="33"/>
  <c r="L77" i="33"/>
  <c r="G81" i="33"/>
  <c r="N81" i="33" s="1"/>
  <c r="L82" i="33"/>
  <c r="L89" i="33"/>
  <c r="G91" i="33"/>
  <c r="N91" i="33" s="1"/>
  <c r="L92" i="33"/>
  <c r="L99" i="33"/>
  <c r="G101" i="33"/>
  <c r="N101" i="33" s="1"/>
  <c r="L104" i="33"/>
  <c r="L109" i="33"/>
  <c r="L15" i="33"/>
  <c r="G18" i="33"/>
  <c r="L19" i="33"/>
  <c r="G21" i="33"/>
  <c r="N21" i="33" s="1"/>
  <c r="G23" i="33"/>
  <c r="G25" i="33"/>
  <c r="G27" i="33"/>
  <c r="G29" i="33"/>
  <c r="G31" i="33"/>
  <c r="N31" i="33" s="1"/>
  <c r="G33" i="33"/>
  <c r="G35" i="33"/>
  <c r="G37" i="33"/>
  <c r="N37" i="33" s="1"/>
  <c r="G39" i="33"/>
  <c r="G41" i="33"/>
  <c r="N41" i="33" s="1"/>
  <c r="O41" i="33" s="1"/>
  <c r="G43" i="33"/>
  <c r="N43" i="33" s="1"/>
  <c r="G45" i="33"/>
  <c r="N45" i="33" s="1"/>
  <c r="G47" i="33"/>
  <c r="G49" i="33"/>
  <c r="G51" i="33"/>
  <c r="N51" i="33" s="1"/>
  <c r="G53" i="33"/>
  <c r="G55" i="33"/>
  <c r="G57" i="33"/>
  <c r="G59" i="33"/>
  <c r="G61" i="33"/>
  <c r="N61" i="33" s="1"/>
  <c r="G63" i="33"/>
  <c r="G65" i="33"/>
  <c r="G67" i="33"/>
  <c r="G69" i="33"/>
  <c r="G71" i="33"/>
  <c r="L78" i="33"/>
  <c r="G79" i="33"/>
  <c r="L79" i="33"/>
  <c r="L86" i="33"/>
  <c r="G87" i="33"/>
  <c r="L87" i="33"/>
  <c r="L94" i="33"/>
  <c r="G95" i="33"/>
  <c r="L95" i="33"/>
  <c r="L102" i="33"/>
  <c r="G103" i="33"/>
  <c r="L103" i="33"/>
  <c r="L110" i="33"/>
  <c r="G74" i="33"/>
  <c r="N74" i="33" s="1"/>
  <c r="G76" i="33"/>
  <c r="N76" i="33" s="1"/>
  <c r="O76" i="33" s="1"/>
  <c r="G78" i="33"/>
  <c r="G80" i="33"/>
  <c r="N80" i="33" s="1"/>
  <c r="G82" i="33"/>
  <c r="G84" i="33"/>
  <c r="G86" i="33"/>
  <c r="N86" i="33" s="1"/>
  <c r="G88" i="33"/>
  <c r="G90" i="33"/>
  <c r="G92" i="33"/>
  <c r="N92" i="33" s="1"/>
  <c r="G94" i="33"/>
  <c r="G96" i="33"/>
  <c r="G98" i="33"/>
  <c r="G100" i="33"/>
  <c r="N100" i="33" s="1"/>
  <c r="G102" i="33"/>
  <c r="G104" i="33"/>
  <c r="G106" i="33"/>
  <c r="G108" i="33"/>
  <c r="G110" i="33"/>
  <c r="N108" i="33" l="1"/>
  <c r="N53" i="33"/>
  <c r="N93" i="33"/>
  <c r="N63" i="33"/>
  <c r="N98" i="33"/>
  <c r="N59" i="33"/>
  <c r="N77" i="33"/>
  <c r="N68" i="33"/>
  <c r="N13" i="33"/>
  <c r="N67" i="33"/>
  <c r="N96" i="33"/>
  <c r="N49" i="33"/>
  <c r="N73" i="33"/>
  <c r="N84" i="33"/>
  <c r="N103" i="33"/>
  <c r="N69" i="33"/>
  <c r="O69" i="33" s="1"/>
  <c r="N29" i="33"/>
  <c r="N48" i="33"/>
  <c r="O48" i="33" s="1"/>
  <c r="N66" i="33"/>
  <c r="N34" i="33"/>
  <c r="O34" i="33" s="1"/>
  <c r="N14" i="33"/>
  <c r="N22" i="33"/>
  <c r="N82" i="33"/>
  <c r="N28" i="33"/>
  <c r="N20" i="33"/>
  <c r="O20" i="33" s="1"/>
  <c r="N89" i="33"/>
  <c r="N17" i="33"/>
  <c r="N36" i="33"/>
  <c r="N99" i="33"/>
  <c r="N16" i="33"/>
  <c r="N106" i="33"/>
  <c r="N90" i="33"/>
  <c r="O90" i="33" s="1"/>
  <c r="N79" i="33"/>
  <c r="N35" i="33"/>
  <c r="N56" i="33"/>
  <c r="N105" i="33"/>
  <c r="N42" i="33"/>
  <c r="N109" i="33"/>
  <c r="N104" i="33"/>
  <c r="O104" i="33" s="1"/>
  <c r="N87" i="33"/>
  <c r="N57" i="33"/>
  <c r="N33" i="33"/>
  <c r="N25" i="33"/>
  <c r="N64" i="33"/>
  <c r="N50" i="33"/>
  <c r="N44" i="33"/>
  <c r="N110" i="33"/>
  <c r="N102" i="33"/>
  <c r="N94" i="33"/>
  <c r="N78" i="33"/>
  <c r="N95" i="33"/>
  <c r="N71" i="33"/>
  <c r="N55" i="33"/>
  <c r="O55" i="33" s="1"/>
  <c r="N47" i="33"/>
  <c r="N39" i="33"/>
  <c r="N23" i="33"/>
  <c r="N72" i="33"/>
  <c r="N40" i="33"/>
  <c r="N15" i="33"/>
  <c r="N83" i="33"/>
  <c r="O83" i="33" s="1"/>
  <c r="N58" i="33"/>
  <c r="N26" i="33"/>
  <c r="N107" i="33"/>
  <c r="N60" i="33"/>
  <c r="N85" i="33"/>
  <c r="N52" i="33"/>
  <c r="N70" i="33"/>
  <c r="N27" i="33"/>
  <c r="O27" i="33" s="1"/>
  <c r="N24" i="33"/>
  <c r="N38" i="33"/>
  <c r="N88" i="33"/>
  <c r="N65" i="33"/>
  <c r="N18" i="33"/>
  <c r="N32" i="33"/>
  <c r="N75" i="33"/>
  <c r="N19" i="33"/>
  <c r="N54" i="33"/>
  <c r="O13" i="33" l="1"/>
</calcChain>
</file>

<file path=xl/sharedStrings.xml><?xml version="1.0" encoding="utf-8"?>
<sst xmlns="http://schemas.openxmlformats.org/spreadsheetml/2006/main" count="834" uniqueCount="224">
  <si>
    <t>NOM</t>
  </si>
  <si>
    <t>telephone</t>
  </si>
  <si>
    <t>courriel</t>
  </si>
  <si>
    <t>NAS</t>
  </si>
  <si>
    <t>CCQ</t>
  </si>
  <si>
    <t>REGULIER</t>
  </si>
  <si>
    <t>KM</t>
  </si>
  <si>
    <t>HR Banque</t>
  </si>
  <si>
    <t>Titre</t>
  </si>
  <si>
    <t>Cartes</t>
  </si>
  <si>
    <t>date embauche</t>
  </si>
  <si>
    <t>PROJET</t>
  </si>
  <si>
    <t>Total Heures</t>
  </si>
  <si>
    <t>LISTE DES PROJETS</t>
  </si>
  <si>
    <t>LISTE DES EMPLOYÉS</t>
  </si>
  <si>
    <t>DÉTAILS des HEURES EFFECTUEES</t>
  </si>
  <si>
    <t>TAUX Horaire</t>
  </si>
  <si>
    <t>no projet</t>
  </si>
  <si>
    <t xml:space="preserve">Info Generales </t>
  </si>
  <si>
    <t>$ KM</t>
  </si>
  <si>
    <t>Ecole Ste Julienne</t>
  </si>
  <si>
    <t>Centre Edouar Rivest</t>
  </si>
  <si>
    <t>Poste Police</t>
  </si>
  <si>
    <t>Golf le Mirage</t>
  </si>
  <si>
    <t>CPE multi-gardes</t>
  </si>
  <si>
    <t>PROJET 2</t>
  </si>
  <si>
    <t>Sheet1</t>
  </si>
  <si>
    <t>NOM FICHIER</t>
  </si>
  <si>
    <t>DATE</t>
  </si>
  <si>
    <t>CATEGORIE</t>
  </si>
  <si>
    <t>HR DEBUT</t>
  </si>
  <si>
    <t>HR FIN</t>
  </si>
  <si>
    <t>Sous-total</t>
  </si>
  <si>
    <t>CATEGORIE 2</t>
  </si>
  <si>
    <t>HR debut 2</t>
  </si>
  <si>
    <t>HR Fin 2</t>
  </si>
  <si>
    <t>Diner</t>
  </si>
  <si>
    <t>Sous-total 2</t>
  </si>
  <si>
    <t>Sheet1 (2)</t>
  </si>
  <si>
    <t>Hr Regulieres</t>
  </si>
  <si>
    <t>$ Regulier</t>
  </si>
  <si>
    <t>Hr Banque</t>
  </si>
  <si>
    <t>Sheet1 (3)</t>
  </si>
  <si>
    <t>BONI$</t>
  </si>
  <si>
    <t>Sonya Côté</t>
  </si>
  <si>
    <t>Pascal Plante</t>
  </si>
  <si>
    <t>Dominique</t>
  </si>
  <si>
    <t>Pascal Goneau</t>
  </si>
  <si>
    <t>Julien Hogue</t>
  </si>
  <si>
    <t>Kevin Rodrigue</t>
  </si>
  <si>
    <t>TOTAL SEMAINE</t>
  </si>
  <si>
    <t xml:space="preserve">BONIS </t>
  </si>
  <si>
    <t>Bonis $</t>
  </si>
  <si>
    <t>UTIL. Hr Bnq</t>
  </si>
  <si>
    <t>Sheet1 (4)</t>
  </si>
  <si>
    <t>Sheet1 (5)</t>
  </si>
  <si>
    <t>Sheet1 (6)</t>
  </si>
  <si>
    <t>Sheet1 (7)</t>
  </si>
  <si>
    <t>Sheet1 (8)</t>
  </si>
  <si>
    <t>Sheet1 (9)</t>
  </si>
  <si>
    <t>Sheet1 (10)</t>
  </si>
  <si>
    <t>Sheet1 (11)</t>
  </si>
  <si>
    <t>Sheet1 (12)</t>
  </si>
  <si>
    <t>Sheet1 (13)</t>
  </si>
  <si>
    <t>Sheet1 (14)</t>
  </si>
  <si>
    <t>Sheet1 (15)</t>
  </si>
  <si>
    <t>Sheet1 (16)</t>
  </si>
  <si>
    <t>Sheet1 (17)</t>
  </si>
  <si>
    <t>Sheet1 (18)</t>
  </si>
  <si>
    <t>Sheet1 (19)</t>
  </si>
  <si>
    <t>Sheet1 (20)</t>
  </si>
  <si>
    <t>Sheet1 (21)</t>
  </si>
  <si>
    <t>Sheet1 (22)</t>
  </si>
  <si>
    <t>Sheet1 (23)</t>
  </si>
  <si>
    <t>Sheet1 (24)</t>
  </si>
  <si>
    <t>Sheet1 (25)</t>
  </si>
  <si>
    <t>Sheet1 (26)</t>
  </si>
  <si>
    <t>Sheet1 (27)</t>
  </si>
  <si>
    <t>Sheet1 (28)</t>
  </si>
  <si>
    <t>Sheet1 (29)</t>
  </si>
  <si>
    <t>Sheet1 (30)</t>
  </si>
  <si>
    <t>Sheet1 (31)</t>
  </si>
  <si>
    <t>Sheet1 (32)</t>
  </si>
  <si>
    <t>Sheet1 (33)</t>
  </si>
  <si>
    <t>Sheet1 (34)</t>
  </si>
  <si>
    <t>Sheet1 (35)</t>
  </si>
  <si>
    <t>Sheet1 (36)</t>
  </si>
  <si>
    <t>Sheet1 (37)</t>
  </si>
  <si>
    <t>Sheet1 (38)</t>
  </si>
  <si>
    <t>Sheet1 (39)</t>
  </si>
  <si>
    <t>Sheet1 (40)</t>
  </si>
  <si>
    <t>Sheet1 (41)</t>
  </si>
  <si>
    <t>Sheet1 (42)</t>
  </si>
  <si>
    <t>Sheet1 (43)</t>
  </si>
  <si>
    <t>Sheet1 (44)</t>
  </si>
  <si>
    <t>Sheet1 (45)</t>
  </si>
  <si>
    <t>Sheet1 (46)</t>
  </si>
  <si>
    <t>Sheet1 (47)</t>
  </si>
  <si>
    <t>Sheet1 (48)</t>
  </si>
  <si>
    <t>Sheet1 (49)</t>
  </si>
  <si>
    <t>Sheet1 (50)</t>
  </si>
  <si>
    <t>Sheet1 (51)</t>
  </si>
  <si>
    <t>Sheet1 (52)</t>
  </si>
  <si>
    <t>Submitted</t>
  </si>
  <si>
    <t>your-name</t>
  </si>
  <si>
    <t>LundiProj</t>
  </si>
  <si>
    <t>LundiDesc</t>
  </si>
  <si>
    <t>LundiDeb</t>
  </si>
  <si>
    <t>LundiFin</t>
  </si>
  <si>
    <t>LunDin</t>
  </si>
  <si>
    <t>LundiProj2</t>
  </si>
  <si>
    <t>LundiDesc2</t>
  </si>
  <si>
    <t>LundiDeb2</t>
  </si>
  <si>
    <t>LundiFin2</t>
  </si>
  <si>
    <t>MardiProj</t>
  </si>
  <si>
    <t>MardiDesc</t>
  </si>
  <si>
    <t>MardiDeb</t>
  </si>
  <si>
    <t>MardiFin</t>
  </si>
  <si>
    <t>MarDin</t>
  </si>
  <si>
    <t>MardiProj2</t>
  </si>
  <si>
    <t>MardiDesc2</t>
  </si>
  <si>
    <t>MardiDeb2</t>
  </si>
  <si>
    <t>MardiFin2</t>
  </si>
  <si>
    <t>MercrediProj</t>
  </si>
  <si>
    <t>MercrediDesc</t>
  </si>
  <si>
    <t>MercrediDeb</t>
  </si>
  <si>
    <t>MercrediFin</t>
  </si>
  <si>
    <t>MerDin</t>
  </si>
  <si>
    <t>MercrediProj2</t>
  </si>
  <si>
    <t>MercrediDesc2</t>
  </si>
  <si>
    <t>MercrediDeb2</t>
  </si>
  <si>
    <t>MercrediFin2</t>
  </si>
  <si>
    <t>JeudiProj</t>
  </si>
  <si>
    <t>JeudiDesc</t>
  </si>
  <si>
    <t>JeudiDeb</t>
  </si>
  <si>
    <t>JeudiFin</t>
  </si>
  <si>
    <t>JeuDin</t>
  </si>
  <si>
    <t>JeudiProj2</t>
  </si>
  <si>
    <t>JeudiDesc2</t>
  </si>
  <si>
    <t>JeudiDeb2</t>
  </si>
  <si>
    <t>JeudiFin2</t>
  </si>
  <si>
    <t>VendrediProj</t>
  </si>
  <si>
    <t>VendrediDesc</t>
  </si>
  <si>
    <t>VendrediDeb</t>
  </si>
  <si>
    <t>VendrediFin</t>
  </si>
  <si>
    <t>VenDin</t>
  </si>
  <si>
    <t>VendrediProj2</t>
  </si>
  <si>
    <t>VendrediDesc2</t>
  </si>
  <si>
    <t>VendrediDeb2</t>
  </si>
  <si>
    <t>VendrediFin2</t>
  </si>
  <si>
    <t>SamediProj</t>
  </si>
  <si>
    <t>SamediDesc</t>
  </si>
  <si>
    <t>SamediDeb</t>
  </si>
  <si>
    <t>SamediFin</t>
  </si>
  <si>
    <t>SamDin</t>
  </si>
  <si>
    <t>SamediProj2</t>
  </si>
  <si>
    <t>SamediDesc2</t>
  </si>
  <si>
    <t>SamediDeb2</t>
  </si>
  <si>
    <t>SamediFin2</t>
  </si>
  <si>
    <t>DimancheProj</t>
  </si>
  <si>
    <t>DimancheDesc</t>
  </si>
  <si>
    <t>DimancheDeb</t>
  </si>
  <si>
    <t>DimancheFin</t>
  </si>
  <si>
    <t>DimDin</t>
  </si>
  <si>
    <t>DimancheProj2</t>
  </si>
  <si>
    <t>DimancheDesc2</t>
  </si>
  <si>
    <t>DimancheDeb2</t>
  </si>
  <si>
    <t>DimancheFin2</t>
  </si>
  <si>
    <t>Submitted From</t>
  </si>
  <si>
    <t>2017-01-30 16:30:52</t>
  </si>
  <si>
    <t>0</t>
  </si>
  <si>
    <t>Gestion de projet</t>
  </si>
  <si>
    <t>6:00</t>
  </si>
  <si>
    <t>15:30</t>
  </si>
  <si>
    <t>0,5</t>
  </si>
  <si>
    <t>14:30</t>
  </si>
  <si>
    <t>173.177.112.196</t>
  </si>
  <si>
    <t>2017-01-30 09:37:30</t>
  </si>
  <si>
    <t>Bureau</t>
  </si>
  <si>
    <t>8:00</t>
  </si>
  <si>
    <t>16:00</t>
  </si>
  <si>
    <t>104.221.10.154</t>
  </si>
  <si>
    <t>2017-01-30 07:54:19</t>
  </si>
  <si>
    <t>7:30</t>
  </si>
  <si>
    <t>9:30</t>
  </si>
  <si>
    <t>15:00</t>
  </si>
  <si>
    <t>1</t>
  </si>
  <si>
    <t>12:00</t>
  </si>
  <si>
    <t>2017-01-30 05:18:36</t>
  </si>
  <si>
    <t>Joint</t>
  </si>
  <si>
    <t>14:00</t>
  </si>
  <si>
    <t>184.151.111.139</t>
  </si>
  <si>
    <t>2017-01-29 20:56:18</t>
  </si>
  <si>
    <t>Gypse murs</t>
  </si>
  <si>
    <t>184.163.178.180</t>
  </si>
  <si>
    <t>2017-01-29 20:53:27</t>
  </si>
  <si>
    <t>135.19.208.141</t>
  </si>
  <si>
    <t>2017-01-29 12:48:23</t>
  </si>
  <si>
    <t>Métal des murs extérieur</t>
  </si>
  <si>
    <t>8:30</t>
  </si>
  <si>
    <t>Laine Cloisons Intérieures</t>
  </si>
  <si>
    <t>142.169.78.165</t>
  </si>
  <si>
    <t>2017-01-29 11:21:21</t>
  </si>
  <si>
    <t>11:00</t>
  </si>
  <si>
    <t>70.55.137.68</t>
  </si>
  <si>
    <t>2017-01-28 09:11:43</t>
  </si>
  <si>
    <t>2:30</t>
  </si>
  <si>
    <t>24.114.98.29</t>
  </si>
  <si>
    <t>2017-01-27 17:26:58</t>
  </si>
  <si>
    <t>24.203.152.204</t>
  </si>
  <si>
    <t>2017-01-27 14:37:02</t>
  </si>
  <si>
    <t>16:30</t>
  </si>
  <si>
    <t>17:00</t>
  </si>
  <si>
    <t>2017-01-27 14:29:16</t>
  </si>
  <si>
    <t>Rafael Ramirez</t>
  </si>
  <si>
    <t>142.169.78.243</t>
  </si>
  <si>
    <t>EXEMPLE TEST</t>
  </si>
  <si>
    <t>Francis Bergeron</t>
  </si>
  <si>
    <t>Hugo Jolin</t>
  </si>
  <si>
    <t>Yannick Salerno</t>
  </si>
  <si>
    <t>Benoît Lacombe</t>
  </si>
  <si>
    <t>Yan Côté</t>
  </si>
  <si>
    <t>Marilyn Simoneau</t>
  </si>
  <si>
    <t>QUAND ON CHANGE LE NOM, DES FOIS CA MARCHE, DAUTRE NON!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</si>
</sst>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 * #,##0.00_)\ &quot;$&quot;_ ;_ * \(#,##0.00\)\ &quot;$&quot;_ ;_ * &quot;-&quot;??_)\ &quot;$&quot;_ ;_ @_ "/>
    <numFmt numFmtId="165" formatCode="[$-F400]h:mm:ss\ AM/PM"/>
    <numFmt numFmtId="166" formatCode="h:mm;@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Britannic Bold"/>
      <family val="2"/>
    </font>
    <font>
      <b/>
      <sz val="12"/>
      <color theme="1"/>
      <name val="Britannic Bold"/>
      <family val="2"/>
    </font>
    <font>
      <b/>
      <sz val="11"/>
      <color theme="1"/>
      <name val="Britannic Bold"/>
      <family val="2"/>
    </font>
    <font>
      <sz val="11"/>
      <color theme="1"/>
      <name val="Britannic Bold"/>
      <family val="2"/>
    </font>
    <font>
      <sz val="12"/>
      <color rgb="FF000000"/>
      <name val="Calibri"/>
      <family val="2"/>
    </font>
    <font>
      <sz val="12"/>
      <color rgb="FF000000"/>
      <name val="Calibri"/>
      <family val="2"/>
    </font>
    <font>
      <sz val="11"/>
      <color theme="7" tint="-0.249977111117893"/>
      <name val="Britannic Bold"/>
      <family val="2"/>
    </font>
    <font>
      <sz val="14"/>
      <color theme="1"/>
      <name val="Calibri"/>
      <family val="2"/>
      <scheme val="minor"/>
    </font>
    <font>
      <b/>
      <sz val="12"/>
      <color rgb="FF00000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DashDotDot">
        <color indexed="64"/>
      </left>
      <right style="mediumDashDotDot">
        <color indexed="64"/>
      </right>
      <top style="medium">
        <color indexed="64"/>
      </top>
      <bottom/>
      <diagonal/>
    </border>
    <border>
      <left style="mediumDashDotDot">
        <color indexed="64"/>
      </left>
      <right style="mediumDashDotDot">
        <color indexed="64"/>
      </right>
      <top/>
      <bottom/>
      <diagonal/>
    </border>
    <border>
      <left/>
      <right style="mediumDashDotDot">
        <color indexed="64"/>
      </right>
      <top style="medium">
        <color indexed="64"/>
      </top>
      <bottom/>
      <diagonal/>
    </border>
    <border>
      <left/>
      <right style="mediumDashDotDot">
        <color indexed="64"/>
      </right>
      <top/>
      <bottom/>
      <diagonal/>
    </border>
    <border>
      <left/>
      <right style="mediumDashDotDot">
        <color indexed="64"/>
      </right>
      <top/>
      <bottom style="medium">
        <color indexed="64"/>
      </bottom>
      <diagonal/>
    </border>
    <border>
      <left style="mediumDashDotDot">
        <color indexed="64"/>
      </left>
      <right style="mediumDashDotDot">
        <color indexed="64"/>
      </right>
      <top/>
      <bottom style="medium">
        <color indexed="64"/>
      </bottom>
      <diagonal/>
    </border>
    <border>
      <left style="mediumDashDotDot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DashDotDot">
        <color indexed="64"/>
      </top>
      <bottom style="mediumDashDotDot">
        <color indexed="64"/>
      </bottom>
      <diagonal/>
    </border>
    <border>
      <left/>
      <right style="medium">
        <color indexed="64"/>
      </right>
      <top style="mediumDashDotDot">
        <color indexed="64"/>
      </top>
      <bottom style="mediumDashDotDot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7" fillId="0" borderId="0"/>
    <xf numFmtId="0" fontId="8" fillId="0" borderId="0"/>
  </cellStyleXfs>
  <cellXfs count="74">
    <xf numFmtId="0" fontId="0" fillId="0" borderId="0" xfId="0"/>
    <xf numFmtId="14" fontId="0" fillId="0" borderId="0" xfId="0" applyNumberFormat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9" xfId="0" applyBorder="1"/>
    <xf numFmtId="0" fontId="0" fillId="0" borderId="13" xfId="0" applyBorder="1"/>
    <xf numFmtId="164" fontId="0" fillId="0" borderId="11" xfId="1" applyFont="1" applyBorder="1"/>
    <xf numFmtId="0" fontId="0" fillId="2" borderId="0" xfId="0" applyFill="1"/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4" fillId="0" borderId="1" xfId="0" applyFont="1" applyBorder="1"/>
    <xf numFmtId="0" fontId="5" fillId="0" borderId="1" xfId="0" applyFont="1" applyBorder="1"/>
    <xf numFmtId="0" fontId="5" fillId="2" borderId="0" xfId="0" applyFont="1" applyFill="1" applyAlignment="1">
      <alignment horizontal="right"/>
    </xf>
    <xf numFmtId="0" fontId="5" fillId="0" borderId="0" xfId="0" applyFont="1"/>
    <xf numFmtId="0" fontId="6" fillId="0" borderId="8" xfId="0" applyFont="1" applyBorder="1"/>
    <xf numFmtId="0" fontId="6" fillId="0" borderId="10" xfId="0" applyFont="1" applyBorder="1"/>
    <xf numFmtId="0" fontId="6" fillId="0" borderId="12" xfId="0" applyFont="1" applyBorder="1"/>
    <xf numFmtId="0" fontId="0" fillId="0" borderId="0" xfId="0" applyNumberFormat="1"/>
    <xf numFmtId="0" fontId="6" fillId="0" borderId="14" xfId="0" applyFont="1" applyFill="1" applyBorder="1"/>
    <xf numFmtId="166" fontId="0" fillId="0" borderId="0" xfId="0" applyNumberFormat="1"/>
    <xf numFmtId="165" fontId="0" fillId="0" borderId="0" xfId="0" applyNumberFormat="1" applyAlignment="1">
      <alignment horizontal="right"/>
    </xf>
    <xf numFmtId="166" fontId="0" fillId="0" borderId="0" xfId="0" applyNumberFormat="1" applyAlignment="1">
      <alignment horizontal="right"/>
    </xf>
    <xf numFmtId="0" fontId="0" fillId="0" borderId="15" xfId="0" applyBorder="1" applyAlignment="1">
      <alignment horizontal="center"/>
    </xf>
    <xf numFmtId="0" fontId="0" fillId="0" borderId="16" xfId="0" applyNumberForma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1" xfId="0" applyBorder="1"/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6" fillId="0" borderId="2" xfId="0" applyFont="1" applyBorder="1"/>
    <xf numFmtId="0" fontId="6" fillId="0" borderId="2" xfId="0" applyFont="1" applyFill="1" applyBorder="1"/>
    <xf numFmtId="0" fontId="6" fillId="0" borderId="3" xfId="0" applyFont="1" applyFill="1" applyBorder="1"/>
    <xf numFmtId="0" fontId="8" fillId="0" borderId="0" xfId="3" applyFont="1"/>
    <xf numFmtId="0" fontId="0" fillId="0" borderId="0" xfId="0" applyBorder="1"/>
    <xf numFmtId="0" fontId="5" fillId="0" borderId="22" xfId="0" applyFont="1" applyBorder="1"/>
    <xf numFmtId="0" fontId="2" fillId="0" borderId="23" xfId="0" applyFont="1" applyBorder="1"/>
    <xf numFmtId="0" fontId="6" fillId="6" borderId="14" xfId="0" applyFont="1" applyFill="1" applyBorder="1"/>
    <xf numFmtId="0" fontId="6" fillId="4" borderId="14" xfId="0" applyFont="1" applyFill="1" applyBorder="1"/>
    <xf numFmtId="0" fontId="6" fillId="7" borderId="14" xfId="0" applyFont="1" applyFill="1" applyBorder="1"/>
    <xf numFmtId="0" fontId="6" fillId="8" borderId="14" xfId="0" applyFont="1" applyFill="1" applyBorder="1"/>
    <xf numFmtId="0" fontId="6" fillId="9" borderId="14" xfId="0" applyFont="1" applyFill="1" applyBorder="1"/>
    <xf numFmtId="0" fontId="6" fillId="10" borderId="14" xfId="0" applyFont="1" applyFill="1" applyBorder="1"/>
    <xf numFmtId="0" fontId="0" fillId="0" borderId="0" xfId="0" applyAlignment="1">
      <alignment vertical="top"/>
    </xf>
    <xf numFmtId="0" fontId="0" fillId="0" borderId="7" xfId="0" applyBorder="1" applyAlignment="1">
      <alignment vertical="top"/>
    </xf>
    <xf numFmtId="166" fontId="0" fillId="0" borderId="7" xfId="0" applyNumberFormat="1" applyBorder="1" applyAlignment="1">
      <alignment vertical="top"/>
    </xf>
    <xf numFmtId="0" fontId="0" fillId="0" borderId="19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20" xfId="0" applyBorder="1" applyAlignment="1">
      <alignment horizontal="center" vertical="top"/>
    </xf>
    <xf numFmtId="0" fontId="0" fillId="0" borderId="21" xfId="0" applyBorder="1" applyAlignment="1">
      <alignment vertical="top"/>
    </xf>
    <xf numFmtId="0" fontId="0" fillId="2" borderId="0" xfId="0" applyFill="1" applyAlignment="1">
      <alignment vertical="top"/>
    </xf>
    <xf numFmtId="0" fontId="0" fillId="0" borderId="13" xfId="0" applyBorder="1" applyAlignment="1">
      <alignment vertical="top"/>
    </xf>
    <xf numFmtId="0" fontId="9" fillId="9" borderId="3" xfId="0" applyFont="1" applyFill="1" applyBorder="1"/>
    <xf numFmtId="0" fontId="7" fillId="0" borderId="0" xfId="3" applyFont="1"/>
    <xf numFmtId="0" fontId="0" fillId="2" borderId="2" xfId="0" applyFill="1" applyBorder="1"/>
    <xf numFmtId="0" fontId="0" fillId="2" borderId="3" xfId="0" applyFill="1" applyBorder="1"/>
    <xf numFmtId="0" fontId="0" fillId="0" borderId="0" xfId="0" applyAlignment="1">
      <alignment horizontal="center"/>
    </xf>
    <xf numFmtId="0" fontId="0" fillId="11" borderId="0" xfId="0" applyFill="1"/>
    <xf numFmtId="0" fontId="6" fillId="0" borderId="1" xfId="0" applyFont="1" applyFill="1" applyBorder="1"/>
    <xf numFmtId="164" fontId="0" fillId="0" borderId="0" xfId="0" applyNumberFormat="1"/>
    <xf numFmtId="164" fontId="0" fillId="0" borderId="7" xfId="0" applyNumberFormat="1" applyBorder="1"/>
    <xf numFmtId="0" fontId="11" fillId="0" borderId="0" xfId="3" applyFont="1"/>
    <xf numFmtId="0" fontId="0" fillId="0" borderId="0" xfId="0" applyAlignment="1">
      <alignment horizontal="center"/>
    </xf>
    <xf numFmtId="0" fontId="0" fillId="0" borderId="17" xfId="0" applyFill="1" applyBorder="1" applyAlignment="1">
      <alignment horizontal="center"/>
    </xf>
    <xf numFmtId="0" fontId="0" fillId="12" borderId="0" xfId="0" applyFill="1"/>
    <xf numFmtId="0" fontId="0" fillId="3" borderId="0" xfId="0" applyFill="1"/>
    <xf numFmtId="0" fontId="0" fillId="5" borderId="0" xfId="0" applyFill="1"/>
    <xf numFmtId="0" fontId="3" fillId="2" borderId="0" xfId="0" applyFont="1" applyFill="1" applyAlignment="1">
      <alignment horizontal="left"/>
    </xf>
    <xf numFmtId="0" fontId="2" fillId="2" borderId="10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Border="1" applyAlignment="1">
      <alignment horizontal="left" vertical="top"/>
    </xf>
    <xf numFmtId="0" fontId="10" fillId="0" borderId="0" xfId="0" applyFont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</cellXfs>
  <cellStyles count="4">
    <cellStyle name="Monétaire" xfId="1" builtinId="4"/>
    <cellStyle name="Normal" xfId="0" builtinId="0"/>
    <cellStyle name="Normal 2" xfId="2"/>
    <cellStyle name="Normal 3" xfId="3"/>
  </cellStyles>
  <dxfs count="83">
    <dxf>
      <font>
        <color theme="1" tint="0.499984740745262"/>
      </font>
    </dxf>
    <dxf>
      <font>
        <color theme="1" tint="0.499984740745262"/>
      </font>
    </dxf>
    <dxf>
      <font>
        <color theme="1" tint="0.499984740745262"/>
      </font>
    </dxf>
    <dxf>
      <font>
        <color theme="1" tint="0.499984740745262"/>
      </font>
    </dxf>
    <dxf>
      <font>
        <color theme="1" tint="0.499984740745262"/>
      </font>
    </dxf>
    <dxf>
      <font>
        <color theme="1" tint="0.499984740745262"/>
      </font>
    </dxf>
    <dxf>
      <font>
        <color theme="1" tint="0.499984740745262"/>
      </font>
    </dxf>
    <dxf>
      <font>
        <color theme="1" tint="0.499984740745262"/>
      </font>
    </dxf>
    <dxf>
      <font>
        <color theme="1" tint="0.499984740745262"/>
      </font>
    </dxf>
    <dxf>
      <font>
        <color theme="1" tint="0.499984740745262"/>
      </font>
    </dxf>
    <dxf>
      <font>
        <color theme="1" tint="0.499984740745262"/>
      </font>
    </dxf>
    <dxf>
      <font>
        <color theme="1" tint="0.499984740745262"/>
      </font>
    </dxf>
    <dxf>
      <font>
        <color theme="1" tint="0.499984740745262"/>
      </font>
    </dxf>
    <dxf>
      <font>
        <color theme="1" tint="0.499984740745262"/>
      </font>
    </dxf>
    <dxf>
      <font>
        <color theme="1" tint="0.499984740745262"/>
      </font>
    </dxf>
    <dxf>
      <font>
        <color theme="1" tint="0.499984740745262"/>
      </font>
    </dxf>
    <dxf>
      <font>
        <color theme="1" tint="0.499984740745262"/>
      </font>
    </dxf>
    <dxf>
      <font>
        <color theme="1" tint="0.499984740745262"/>
      </font>
    </dxf>
    <dxf>
      <font>
        <color theme="1" tint="0.499984740745262"/>
      </font>
    </dxf>
    <dxf>
      <font>
        <color theme="1" tint="0.499984740745262"/>
      </font>
    </dxf>
    <dxf>
      <font>
        <color theme="1" tint="0.499984740745262"/>
      </font>
    </dxf>
    <dxf>
      <font>
        <color theme="1" tint="0.499984740745262"/>
      </font>
    </dxf>
    <dxf>
      <font>
        <color theme="1" tint="0.499984740745262"/>
      </font>
    </dxf>
    <dxf>
      <font>
        <color theme="1" tint="0.499984740745262"/>
      </font>
    </dxf>
    <dxf>
      <font>
        <color theme="1" tint="0.499984740745262"/>
      </font>
    </dxf>
    <dxf>
      <font>
        <color theme="1" tint="0.499984740745262"/>
      </font>
    </dxf>
    <dxf>
      <font>
        <color theme="1" tint="0.499984740745262"/>
      </font>
    </dxf>
    <dxf>
      <font>
        <color theme="0"/>
      </font>
    </dxf>
    <dxf>
      <font>
        <color theme="1" tint="0.499984740745262"/>
      </font>
    </dxf>
    <dxf>
      <font>
        <color theme="0"/>
      </font>
    </dxf>
    <dxf>
      <font>
        <color theme="1" tint="0.499984740745262"/>
      </font>
    </dxf>
    <dxf>
      <font>
        <color theme="0"/>
      </font>
    </dxf>
    <dxf>
      <font>
        <color theme="1" tint="0.499984740745262"/>
      </font>
    </dxf>
    <dxf>
      <font>
        <color theme="0"/>
      </font>
    </dxf>
    <dxf>
      <font>
        <color theme="1" tint="0.499984740745262"/>
      </font>
    </dxf>
    <dxf>
      <font>
        <color theme="0"/>
      </font>
    </dxf>
    <dxf>
      <font>
        <color theme="1" tint="0.499984740745262"/>
      </font>
    </dxf>
    <dxf>
      <font>
        <color theme="0"/>
      </font>
    </dxf>
    <dxf>
      <font>
        <color theme="1" tint="0.499984740745262"/>
      </font>
    </dxf>
    <dxf>
      <font>
        <color theme="0"/>
      </font>
    </dxf>
    <dxf>
      <font>
        <color theme="1" tint="0.499984740745262"/>
      </font>
    </dxf>
    <dxf>
      <font>
        <color theme="0"/>
      </font>
    </dxf>
    <dxf>
      <font>
        <color theme="1" tint="0.499984740745262"/>
      </font>
    </dxf>
    <dxf>
      <font>
        <color theme="0"/>
      </font>
    </dxf>
    <dxf>
      <font>
        <color theme="1" tint="0.499984740745262"/>
      </font>
    </dxf>
    <dxf>
      <font>
        <color theme="0"/>
      </font>
    </dxf>
    <dxf>
      <font>
        <color theme="1" tint="0.499984740745262"/>
      </font>
    </dxf>
    <dxf>
      <font>
        <color theme="0"/>
      </font>
    </dxf>
    <dxf>
      <font>
        <color theme="1" tint="0.499984740745262"/>
      </font>
    </dxf>
    <dxf>
      <font>
        <color theme="0"/>
      </font>
    </dxf>
    <dxf>
      <font>
        <color theme="1" tint="0.499984740745262"/>
      </font>
    </dxf>
    <dxf>
      <font>
        <color theme="0"/>
      </font>
    </dxf>
    <dxf>
      <font>
        <color theme="1" tint="0.499984740745262"/>
      </font>
    </dxf>
    <dxf>
      <font>
        <color theme="0"/>
      </font>
    </dxf>
    <dxf>
      <font>
        <color theme="1" tint="0.499984740745262"/>
      </font>
    </dxf>
    <dxf>
      <font>
        <color theme="0"/>
      </font>
    </dxf>
    <dxf>
      <font>
        <color theme="1" tint="0.499984740745262"/>
      </font>
    </dxf>
    <dxf>
      <font>
        <color theme="0"/>
      </font>
    </dxf>
    <dxf>
      <font>
        <color theme="1" tint="0.499984740745262"/>
      </font>
    </dxf>
    <dxf>
      <font>
        <color theme="0"/>
      </font>
    </dxf>
    <dxf>
      <font>
        <color theme="1" tint="0.499984740745262"/>
      </font>
    </dxf>
    <dxf>
      <font>
        <color theme="0"/>
      </font>
    </dxf>
    <dxf>
      <font>
        <color theme="1" tint="0.499984740745262"/>
      </font>
    </dxf>
    <dxf>
      <font>
        <color theme="0"/>
      </font>
    </dxf>
    <dxf>
      <font>
        <color theme="1" tint="0.499984740745262"/>
      </font>
    </dxf>
    <dxf>
      <font>
        <color theme="0"/>
      </font>
    </dxf>
    <dxf>
      <font>
        <color theme="1" tint="0.499984740745262"/>
      </font>
    </dxf>
    <dxf>
      <font>
        <color theme="0"/>
      </font>
    </dxf>
    <dxf>
      <font>
        <color theme="1" tint="0.499984740745262"/>
      </font>
    </dxf>
    <dxf>
      <font>
        <color theme="0"/>
      </font>
    </dxf>
    <dxf>
      <font>
        <color theme="1" tint="0.499984740745262"/>
      </font>
    </dxf>
    <dxf>
      <font>
        <color theme="0"/>
      </font>
    </dxf>
    <dxf>
      <font>
        <color theme="1" tint="0.499984740745262"/>
      </font>
    </dxf>
    <dxf>
      <font>
        <color theme="0"/>
      </font>
    </dxf>
    <dxf>
      <font>
        <color theme="1" tint="0.499984740745262"/>
      </font>
    </dxf>
    <dxf>
      <font>
        <color theme="0"/>
      </font>
    </dxf>
    <dxf>
      <font>
        <color theme="1" tint="0.499984740745262"/>
      </font>
    </dxf>
    <dxf>
      <font>
        <color theme="0"/>
      </font>
    </dxf>
    <dxf>
      <font>
        <color theme="1" tint="0.499984740745262"/>
      </font>
    </dxf>
    <dxf>
      <font>
        <color theme="0"/>
      </font>
    </dxf>
    <dxf>
      <font>
        <color theme="1" tint="0.499984740745262"/>
      </font>
    </dxf>
    <dxf>
      <font>
        <color theme="0"/>
      </font>
    </dxf>
    <dxf>
      <font>
        <color theme="1" tint="0.499984740745262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1200149</xdr:colOff>
      <xdr:row>3</xdr:row>
      <xdr:rowOff>85725</xdr:rowOff>
    </xdr:from>
    <xdr:to>
      <xdr:col>2</xdr:col>
      <xdr:colOff>371474</xdr:colOff>
      <xdr:row>3</xdr:row>
      <xdr:rowOff>504825</xdr:rowOff>
    </xdr:to>
    <xdr:sp macro="" textlink="">
      <xdr:nvSpPr>
        <xdr:cNvPr id="3" name="Flèche : bas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2095499" y="752475"/>
          <a:ext cx="809625" cy="419100"/>
        </a:xfrm>
        <a:prstGeom prst="downArrow">
          <a:avLst/>
        </a:prstGeom>
        <a:solidFill>
          <a:schemeClr val="accent2">
            <a:lumMod val="40000"/>
            <a:lumOff val="60000"/>
          </a:schemeClr>
        </a:solidFill>
        <a:ln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4</xdr:col>
      <xdr:colOff>676274</xdr:colOff>
      <xdr:row>3</xdr:row>
      <xdr:rowOff>257175</xdr:rowOff>
    </xdr:from>
    <xdr:to>
      <xdr:col>4</xdr:col>
      <xdr:colOff>857249</xdr:colOff>
      <xdr:row>3</xdr:row>
      <xdr:rowOff>485775</xdr:rowOff>
    </xdr:to>
    <xdr:sp macro="" textlink="">
      <xdr:nvSpPr>
        <xdr:cNvPr id="4" name="Flèche : bas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5200649" y="923925"/>
          <a:ext cx="180975" cy="228600"/>
        </a:xfrm>
        <a:prstGeom prst="downArrow">
          <a:avLst/>
        </a:prstGeom>
        <a:solidFill>
          <a:schemeClr val="accent2">
            <a:lumMod val="40000"/>
            <a:lumOff val="60000"/>
          </a:schemeClr>
        </a:solidFill>
        <a:ln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3</xdr:col>
      <xdr:colOff>200025</xdr:colOff>
      <xdr:row>5</xdr:row>
      <xdr:rowOff>95250</xdr:rowOff>
    </xdr:from>
    <xdr:to>
      <xdr:col>3</xdr:col>
      <xdr:colOff>600075</xdr:colOff>
      <xdr:row>7</xdr:row>
      <xdr:rowOff>38100</xdr:rowOff>
    </xdr:to>
    <xdr:sp macro="" textlink="">
      <xdr:nvSpPr>
        <xdr:cNvPr id="5" name="Étoile : 5 branches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505200" y="1581150"/>
          <a:ext cx="400050" cy="323850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7</xdr:col>
      <xdr:colOff>419100</xdr:colOff>
      <xdr:row>3</xdr:row>
      <xdr:rowOff>495300</xdr:rowOff>
    </xdr:from>
    <xdr:to>
      <xdr:col>9</xdr:col>
      <xdr:colOff>47625</xdr:colOff>
      <xdr:row>9</xdr:row>
      <xdr:rowOff>57150</xdr:rowOff>
    </xdr:to>
    <xdr:sp macro="" textlink="">
      <xdr:nvSpPr>
        <xdr:cNvPr id="6" name="Étoile : 5 branches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8029575" y="1162050"/>
          <a:ext cx="1152525" cy="1143000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885825</xdr:colOff>
      <xdr:row>1</xdr:row>
      <xdr:rowOff>123825</xdr:rowOff>
    </xdr:from>
    <xdr:to>
      <xdr:col>4</xdr:col>
      <xdr:colOff>314325</xdr:colOff>
      <xdr:row>2</xdr:row>
      <xdr:rowOff>19050</xdr:rowOff>
    </xdr:to>
    <xdr:sp macro="" textlink="">
      <xdr:nvSpPr>
        <xdr:cNvPr id="3" name="Flèche : bas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/>
      </xdr:nvSpPr>
      <xdr:spPr>
        <a:xfrm rot="16200000">
          <a:off x="4519613" y="-100013"/>
          <a:ext cx="266700" cy="1114425"/>
        </a:xfrm>
        <a:prstGeom prst="downArrow">
          <a:avLst/>
        </a:prstGeom>
        <a:solidFill>
          <a:schemeClr val="accent2">
            <a:lumMod val="40000"/>
            <a:lumOff val="60000"/>
          </a:schemeClr>
        </a:solidFill>
        <a:ln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10</xdr:col>
      <xdr:colOff>228601</xdr:colOff>
      <xdr:row>2</xdr:row>
      <xdr:rowOff>171449</xdr:rowOff>
    </xdr:from>
    <xdr:to>
      <xdr:col>10</xdr:col>
      <xdr:colOff>628651</xdr:colOff>
      <xdr:row>7</xdr:row>
      <xdr:rowOff>85724</xdr:rowOff>
    </xdr:to>
    <xdr:sp macro="" textlink="">
      <xdr:nvSpPr>
        <xdr:cNvPr id="4" name="Flèche : bas 3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/>
      </xdr:nvSpPr>
      <xdr:spPr>
        <a:xfrm rot="16200000">
          <a:off x="10682288" y="976312"/>
          <a:ext cx="866775" cy="400050"/>
        </a:xfrm>
        <a:prstGeom prst="downArrow">
          <a:avLst/>
        </a:prstGeom>
        <a:solidFill>
          <a:schemeClr val="accent2">
            <a:lumMod val="40000"/>
            <a:lumOff val="60000"/>
          </a:schemeClr>
        </a:solidFill>
        <a:ln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22</xdr:col>
      <xdr:colOff>314325</xdr:colOff>
      <xdr:row>10</xdr:row>
      <xdr:rowOff>238125</xdr:rowOff>
    </xdr:from>
    <xdr:to>
      <xdr:col>22</xdr:col>
      <xdr:colOff>495300</xdr:colOff>
      <xdr:row>10</xdr:row>
      <xdr:rowOff>466725</xdr:rowOff>
    </xdr:to>
    <xdr:sp macro="" textlink="">
      <xdr:nvSpPr>
        <xdr:cNvPr id="7" name="Flèche : bas 6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/>
      </xdr:nvSpPr>
      <xdr:spPr>
        <a:xfrm>
          <a:off x="21412200" y="2362200"/>
          <a:ext cx="180975" cy="228600"/>
        </a:xfrm>
        <a:prstGeom prst="downArrow">
          <a:avLst/>
        </a:prstGeom>
        <a:solidFill>
          <a:schemeClr val="accent2">
            <a:lumMod val="40000"/>
            <a:lumOff val="60000"/>
          </a:schemeClr>
        </a:solidFill>
        <a:ln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23</xdr:col>
      <xdr:colOff>285750</xdr:colOff>
      <xdr:row>10</xdr:row>
      <xdr:rowOff>238125</xdr:rowOff>
    </xdr:from>
    <xdr:to>
      <xdr:col>23</xdr:col>
      <xdr:colOff>466725</xdr:colOff>
      <xdr:row>10</xdr:row>
      <xdr:rowOff>466725</xdr:rowOff>
    </xdr:to>
    <xdr:sp macro="" textlink="">
      <xdr:nvSpPr>
        <xdr:cNvPr id="8" name="Flèche : bas 7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/>
      </xdr:nvSpPr>
      <xdr:spPr>
        <a:xfrm>
          <a:off x="21650325" y="2362200"/>
          <a:ext cx="180975" cy="228600"/>
        </a:xfrm>
        <a:prstGeom prst="downArrow">
          <a:avLst/>
        </a:prstGeom>
        <a:solidFill>
          <a:schemeClr val="accent2">
            <a:lumMod val="40000"/>
            <a:lumOff val="60000"/>
          </a:schemeClr>
        </a:solidFill>
        <a:ln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17</xdr:col>
      <xdr:colOff>371475</xdr:colOff>
      <xdr:row>10</xdr:row>
      <xdr:rowOff>200025</xdr:rowOff>
    </xdr:from>
    <xdr:to>
      <xdr:col>17</xdr:col>
      <xdr:colOff>552450</xdr:colOff>
      <xdr:row>10</xdr:row>
      <xdr:rowOff>428625</xdr:rowOff>
    </xdr:to>
    <xdr:sp macro="" textlink="">
      <xdr:nvSpPr>
        <xdr:cNvPr id="11" name="Flèche : bas 10">
          <a:extLst>
            <a:ext uri="{FF2B5EF4-FFF2-40B4-BE49-F238E27FC236}">
              <a16:creationId xmlns:a16="http://schemas.microsoft.com/office/drawing/2014/main" xmlns="" id="{EFF84E61-731B-4F89-B1E0-4624C161AB14}"/>
            </a:ext>
          </a:extLst>
        </xdr:cNvPr>
        <xdr:cNvSpPr/>
      </xdr:nvSpPr>
      <xdr:spPr>
        <a:xfrm>
          <a:off x="17316450" y="2324100"/>
          <a:ext cx="180975" cy="228600"/>
        </a:xfrm>
        <a:prstGeom prst="downArrow">
          <a:avLst/>
        </a:prstGeom>
        <a:solidFill>
          <a:schemeClr val="accent2">
            <a:lumMod val="40000"/>
            <a:lumOff val="60000"/>
          </a:schemeClr>
        </a:solidFill>
        <a:ln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15</xdr:col>
      <xdr:colOff>342900</xdr:colOff>
      <xdr:row>10</xdr:row>
      <xdr:rowOff>190500</xdr:rowOff>
    </xdr:from>
    <xdr:to>
      <xdr:col>15</xdr:col>
      <xdr:colOff>523875</xdr:colOff>
      <xdr:row>10</xdr:row>
      <xdr:rowOff>419100</xdr:rowOff>
    </xdr:to>
    <xdr:sp macro="" textlink="">
      <xdr:nvSpPr>
        <xdr:cNvPr id="12" name="Flèche : bas 11">
          <a:extLst>
            <a:ext uri="{FF2B5EF4-FFF2-40B4-BE49-F238E27FC236}">
              <a16:creationId xmlns:a16="http://schemas.microsoft.com/office/drawing/2014/main" xmlns="" id="{357D7DB1-A9BD-4D9B-9B2E-22394F987523}"/>
            </a:ext>
          </a:extLst>
        </xdr:cNvPr>
        <xdr:cNvSpPr/>
      </xdr:nvSpPr>
      <xdr:spPr>
        <a:xfrm>
          <a:off x="15497175" y="2314575"/>
          <a:ext cx="180975" cy="228600"/>
        </a:xfrm>
        <a:prstGeom prst="downArrow">
          <a:avLst/>
        </a:prstGeom>
        <a:solidFill>
          <a:schemeClr val="accent2">
            <a:lumMod val="40000"/>
            <a:lumOff val="60000"/>
          </a:schemeClr>
        </a:solidFill>
        <a:ln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oneCellAnchor>
    <xdr:from>
      <xdr:col>1</xdr:col>
      <xdr:colOff>480060</xdr:colOff>
      <xdr:row>4</xdr:row>
      <xdr:rowOff>45720</xdr:rowOff>
    </xdr:from>
    <xdr:ext cx="9157379" cy="953466"/>
    <xdr:sp macro="" textlink="">
      <xdr:nvSpPr>
        <xdr:cNvPr id="5" name="ZoneTexte 4"/>
        <xdr:cNvSpPr txBox="1"/>
      </xdr:nvSpPr>
      <xdr:spPr>
        <a:xfrm>
          <a:off x="1394460" y="838200"/>
          <a:ext cx="9157379" cy="953466"/>
        </a:xfrm>
        <a:prstGeom prst="rect">
          <a:avLst/>
        </a:prstGeom>
        <a:solidFill>
          <a:srgbClr val="FF0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En C14</a:t>
          </a:r>
        </a:p>
        <a:p>
          <a:r>
            <a:rPr lang="fr-FR" sz="1100"/>
            <a:t>=SI($F$2=RECHERCHE($F$2;INDIRECT("'"&amp;$A14&amp;"'"&amp;"!$B$2:$B$50";VRAI));RECHERCHEV($F$2;INDIRECT("'"&amp;$A14&amp;"'"&amp;"!$B$2:$BP$50";VRAI);12;FAUX);"")</a:t>
          </a:r>
        </a:p>
        <a:p>
          <a:r>
            <a:rPr lang="fr-FR" sz="1100"/>
            <a:t>remplcer par</a:t>
          </a:r>
        </a:p>
        <a:p>
          <a:r>
            <a:rPr lang="fr-FR" sz="1100"/>
            <a:t>=SIERREUR(RECHERCHEV($F$2;INDIRECT("'"&amp;$A14&amp;"'"&amp;"!$B$2:$BP$50";VRAI);12;FAUX);"")</a:t>
          </a:r>
        </a:p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9" tint="-0.249977111117893"/>
  </sheetPr>
  <dimension ref="A1:T150"/>
  <sheetViews>
    <sheetView topLeftCell="A4" workbookViewId="0">
      <selection activeCell="E12" sqref="E12"/>
    </sheetView>
  </sheetViews>
  <sheetFormatPr baseColWidth="10" defaultRowHeight="14.4" x14ac:dyDescent="0.3"/>
  <cols>
    <col min="1" max="1" width="13.44140625" style="8" customWidth="1"/>
    <col min="2" max="2" width="24.5546875" customWidth="1"/>
    <col min="3" max="3" width="11.5546875" customWidth="1"/>
    <col min="4" max="4" width="18.33203125" style="8" customWidth="1"/>
    <col min="5" max="5" width="23.44140625" customWidth="1"/>
    <col min="6" max="20" width="11.44140625" style="8"/>
  </cols>
  <sheetData>
    <row r="1" spans="2:8" s="8" customFormat="1" x14ac:dyDescent="0.3"/>
    <row r="2" spans="2:8" s="8" customFormat="1" x14ac:dyDescent="0.3"/>
    <row r="3" spans="2:8" s="8" customFormat="1" ht="22.2" x14ac:dyDescent="0.35">
      <c r="C3" s="66" t="s">
        <v>18</v>
      </c>
      <c r="D3" s="66"/>
      <c r="E3" s="66"/>
    </row>
    <row r="4" spans="2:8" s="8" customFormat="1" ht="48" customHeight="1" thickBot="1" x14ac:dyDescent="0.35"/>
    <row r="5" spans="2:8" ht="16.2" thickBot="1" x14ac:dyDescent="0.35">
      <c r="B5" s="11" t="s">
        <v>13</v>
      </c>
      <c r="C5" s="11" t="s">
        <v>17</v>
      </c>
      <c r="E5" s="12" t="s">
        <v>14</v>
      </c>
      <c r="F5" s="53"/>
      <c r="G5" s="54"/>
    </row>
    <row r="6" spans="2:8" x14ac:dyDescent="0.3">
      <c r="B6" s="9" t="s">
        <v>20</v>
      </c>
      <c r="C6" s="2">
        <v>101</v>
      </c>
      <c r="E6" s="3" t="s">
        <v>217</v>
      </c>
      <c r="F6" s="64"/>
    </row>
    <row r="7" spans="2:8" x14ac:dyDescent="0.3">
      <c r="B7" s="10" t="s">
        <v>21</v>
      </c>
      <c r="C7" s="3"/>
      <c r="E7" s="3" t="s">
        <v>44</v>
      </c>
      <c r="F7" s="64"/>
    </row>
    <row r="8" spans="2:8" x14ac:dyDescent="0.3">
      <c r="B8" s="10" t="s">
        <v>22</v>
      </c>
      <c r="C8" s="3"/>
      <c r="E8" s="3" t="s">
        <v>218</v>
      </c>
      <c r="F8" s="64"/>
    </row>
    <row r="9" spans="2:8" x14ac:dyDescent="0.3">
      <c r="B9" s="10" t="s">
        <v>23</v>
      </c>
      <c r="C9" s="3"/>
      <c r="E9" s="3" t="s">
        <v>219</v>
      </c>
      <c r="F9" s="64"/>
    </row>
    <row r="10" spans="2:8" x14ac:dyDescent="0.3">
      <c r="B10" s="10" t="s">
        <v>24</v>
      </c>
      <c r="C10" s="3"/>
      <c r="E10" s="3" t="s">
        <v>220</v>
      </c>
      <c r="F10" s="63"/>
    </row>
    <row r="11" spans="2:8" x14ac:dyDescent="0.3">
      <c r="B11" s="10"/>
      <c r="C11" s="3"/>
      <c r="E11" s="3" t="s">
        <v>221</v>
      </c>
      <c r="F11" s="64"/>
    </row>
    <row r="12" spans="2:8" x14ac:dyDescent="0.3">
      <c r="B12" s="10"/>
      <c r="C12" s="3"/>
      <c r="E12" s="3" t="s">
        <v>49</v>
      </c>
      <c r="F12" s="64"/>
    </row>
    <row r="13" spans="2:8" x14ac:dyDescent="0.3">
      <c r="B13" s="10"/>
      <c r="C13" s="3"/>
      <c r="E13" s="3" t="s">
        <v>45</v>
      </c>
      <c r="F13" s="64"/>
    </row>
    <row r="14" spans="2:8" x14ac:dyDescent="0.3">
      <c r="B14" s="3"/>
      <c r="C14" s="3"/>
      <c r="E14" s="3" t="s">
        <v>46</v>
      </c>
      <c r="F14" s="64"/>
    </row>
    <row r="15" spans="2:8" x14ac:dyDescent="0.3">
      <c r="B15" s="3"/>
      <c r="C15" s="3"/>
      <c r="E15" s="3" t="s">
        <v>47</v>
      </c>
      <c r="F15" s="64"/>
    </row>
    <row r="16" spans="2:8" ht="15.6" x14ac:dyDescent="0.3">
      <c r="B16" s="3"/>
      <c r="C16" s="3"/>
      <c r="E16" s="3" t="s">
        <v>222</v>
      </c>
      <c r="F16" s="63"/>
      <c r="H16" s="32"/>
    </row>
    <row r="17" spans="2:8" ht="15.6" x14ac:dyDescent="0.3">
      <c r="B17" s="3"/>
      <c r="C17" s="3"/>
      <c r="E17" s="3" t="s">
        <v>214</v>
      </c>
      <c r="F17" s="63"/>
      <c r="H17" s="52"/>
    </row>
    <row r="18" spans="2:8" x14ac:dyDescent="0.3">
      <c r="B18" s="3"/>
      <c r="C18" s="3"/>
      <c r="E18" s="3" t="s">
        <v>48</v>
      </c>
      <c r="F18" s="64"/>
    </row>
    <row r="19" spans="2:8" x14ac:dyDescent="0.3">
      <c r="B19" s="3"/>
      <c r="C19" s="3"/>
      <c r="E19" s="3"/>
    </row>
    <row r="20" spans="2:8" x14ac:dyDescent="0.3">
      <c r="B20" s="3"/>
      <c r="C20" s="3"/>
      <c r="E20" s="3"/>
    </row>
    <row r="21" spans="2:8" x14ac:dyDescent="0.3">
      <c r="B21" s="3"/>
      <c r="C21" s="3"/>
      <c r="E21" s="3"/>
    </row>
    <row r="22" spans="2:8" x14ac:dyDescent="0.3">
      <c r="B22" s="3"/>
      <c r="C22" s="3"/>
      <c r="E22" s="3"/>
    </row>
    <row r="23" spans="2:8" x14ac:dyDescent="0.3">
      <c r="B23" s="3"/>
      <c r="C23" s="3"/>
      <c r="E23" s="3"/>
    </row>
    <row r="24" spans="2:8" x14ac:dyDescent="0.3">
      <c r="B24" s="3"/>
      <c r="C24" s="3"/>
      <c r="E24" s="3"/>
    </row>
    <row r="25" spans="2:8" x14ac:dyDescent="0.3">
      <c r="B25" s="3"/>
      <c r="C25" s="3"/>
      <c r="E25" s="3"/>
    </row>
    <row r="26" spans="2:8" x14ac:dyDescent="0.3">
      <c r="B26" s="3"/>
      <c r="C26" s="3"/>
      <c r="E26" s="3"/>
    </row>
    <row r="27" spans="2:8" x14ac:dyDescent="0.3">
      <c r="B27" s="3"/>
      <c r="C27" s="3"/>
      <c r="E27" s="3"/>
    </row>
    <row r="28" spans="2:8" x14ac:dyDescent="0.3">
      <c r="B28" s="3"/>
      <c r="C28" s="3"/>
      <c r="E28" s="3"/>
    </row>
    <row r="29" spans="2:8" x14ac:dyDescent="0.3">
      <c r="B29" s="3"/>
      <c r="C29" s="3"/>
      <c r="E29" s="3"/>
    </row>
    <row r="30" spans="2:8" x14ac:dyDescent="0.3">
      <c r="B30" s="3"/>
      <c r="C30" s="3"/>
      <c r="E30" s="3"/>
    </row>
    <row r="31" spans="2:8" x14ac:dyDescent="0.3">
      <c r="B31" s="3"/>
      <c r="C31" s="3"/>
      <c r="E31" s="3"/>
    </row>
    <row r="32" spans="2:8" x14ac:dyDescent="0.3">
      <c r="B32" s="3"/>
      <c r="C32" s="3"/>
      <c r="E32" s="3"/>
    </row>
    <row r="33" spans="2:5" x14ac:dyDescent="0.3">
      <c r="B33" s="3"/>
      <c r="C33" s="3"/>
      <c r="E33" s="3"/>
    </row>
    <row r="34" spans="2:5" x14ac:dyDescent="0.3">
      <c r="B34" s="3"/>
      <c r="C34" s="3"/>
      <c r="E34" s="3"/>
    </row>
    <row r="35" spans="2:5" x14ac:dyDescent="0.3">
      <c r="B35" s="3"/>
      <c r="C35" s="3"/>
      <c r="E35" s="3"/>
    </row>
    <row r="36" spans="2:5" x14ac:dyDescent="0.3">
      <c r="B36" s="3"/>
      <c r="C36" s="3"/>
      <c r="E36" s="3"/>
    </row>
    <row r="37" spans="2:5" x14ac:dyDescent="0.3">
      <c r="B37" s="3"/>
      <c r="C37" s="3"/>
      <c r="E37" s="3"/>
    </row>
    <row r="38" spans="2:5" x14ac:dyDescent="0.3">
      <c r="B38" s="3"/>
      <c r="C38" s="3"/>
      <c r="E38" s="3"/>
    </row>
    <row r="39" spans="2:5" x14ac:dyDescent="0.3">
      <c r="B39" s="3"/>
      <c r="C39" s="3"/>
      <c r="E39" s="3"/>
    </row>
    <row r="40" spans="2:5" x14ac:dyDescent="0.3">
      <c r="B40" s="3"/>
      <c r="C40" s="3"/>
      <c r="E40" s="3"/>
    </row>
    <row r="41" spans="2:5" x14ac:dyDescent="0.3">
      <c r="B41" s="3"/>
      <c r="C41" s="3"/>
      <c r="E41" s="3"/>
    </row>
    <row r="42" spans="2:5" x14ac:dyDescent="0.3">
      <c r="B42" s="3"/>
      <c r="C42" s="3"/>
      <c r="E42" s="3"/>
    </row>
    <row r="43" spans="2:5" x14ac:dyDescent="0.3">
      <c r="B43" s="3"/>
      <c r="C43" s="3"/>
      <c r="E43" s="3"/>
    </row>
    <row r="44" spans="2:5" x14ac:dyDescent="0.3">
      <c r="B44" s="3"/>
      <c r="C44" s="3"/>
      <c r="E44" s="3"/>
    </row>
    <row r="45" spans="2:5" x14ac:dyDescent="0.3">
      <c r="B45" s="3"/>
      <c r="C45" s="3"/>
      <c r="E45" s="3"/>
    </row>
    <row r="46" spans="2:5" x14ac:dyDescent="0.3">
      <c r="B46" s="3"/>
      <c r="C46" s="3"/>
      <c r="E46" s="3"/>
    </row>
    <row r="47" spans="2:5" x14ac:dyDescent="0.3">
      <c r="B47" s="3"/>
      <c r="C47" s="3"/>
      <c r="E47" s="3"/>
    </row>
    <row r="48" spans="2:5" x14ac:dyDescent="0.3">
      <c r="B48" s="3"/>
      <c r="C48" s="3"/>
      <c r="E48" s="3"/>
    </row>
    <row r="49" spans="2:5" x14ac:dyDescent="0.3">
      <c r="B49" s="3"/>
      <c r="C49" s="3"/>
      <c r="E49" s="3"/>
    </row>
    <row r="50" spans="2:5" ht="15" thickBot="1" x14ac:dyDescent="0.35">
      <c r="B50" s="3"/>
      <c r="C50" s="3"/>
      <c r="E50" s="4"/>
    </row>
    <row r="51" spans="2:5" x14ac:dyDescent="0.3">
      <c r="B51" s="3"/>
      <c r="C51" s="3"/>
    </row>
    <row r="52" spans="2:5" x14ac:dyDescent="0.3">
      <c r="B52" s="3"/>
      <c r="C52" s="3"/>
    </row>
    <row r="53" spans="2:5" x14ac:dyDescent="0.3">
      <c r="B53" s="3"/>
      <c r="C53" s="3"/>
    </row>
    <row r="54" spans="2:5" x14ac:dyDescent="0.3">
      <c r="B54" s="3"/>
      <c r="C54" s="3"/>
    </row>
    <row r="55" spans="2:5" x14ac:dyDescent="0.3">
      <c r="B55" s="3"/>
      <c r="C55" s="3"/>
    </row>
    <row r="56" spans="2:5" x14ac:dyDescent="0.3">
      <c r="B56" s="3"/>
      <c r="C56" s="3"/>
    </row>
    <row r="57" spans="2:5" x14ac:dyDescent="0.3">
      <c r="B57" s="3"/>
      <c r="C57" s="3"/>
    </row>
    <row r="58" spans="2:5" x14ac:dyDescent="0.3">
      <c r="B58" s="3"/>
      <c r="C58" s="3"/>
    </row>
    <row r="59" spans="2:5" x14ac:dyDescent="0.3">
      <c r="B59" s="3"/>
      <c r="C59" s="3"/>
    </row>
    <row r="60" spans="2:5" x14ac:dyDescent="0.3">
      <c r="B60" s="3"/>
      <c r="C60" s="3"/>
    </row>
    <row r="61" spans="2:5" x14ac:dyDescent="0.3">
      <c r="B61" s="3"/>
      <c r="C61" s="3"/>
    </row>
    <row r="62" spans="2:5" x14ac:dyDescent="0.3">
      <c r="B62" s="3"/>
      <c r="C62" s="3"/>
    </row>
    <row r="63" spans="2:5" x14ac:dyDescent="0.3">
      <c r="B63" s="3"/>
      <c r="C63" s="3"/>
    </row>
    <row r="64" spans="2:5" x14ac:dyDescent="0.3">
      <c r="B64" s="3"/>
      <c r="C64" s="3"/>
    </row>
    <row r="65" spans="2:3" x14ac:dyDescent="0.3">
      <c r="B65" s="3"/>
      <c r="C65" s="3"/>
    </row>
    <row r="66" spans="2:3" x14ac:dyDescent="0.3">
      <c r="B66" s="3"/>
      <c r="C66" s="3"/>
    </row>
    <row r="67" spans="2:3" x14ac:dyDescent="0.3">
      <c r="B67" s="3"/>
      <c r="C67" s="3"/>
    </row>
    <row r="68" spans="2:3" x14ac:dyDescent="0.3">
      <c r="B68" s="3"/>
      <c r="C68" s="3"/>
    </row>
    <row r="69" spans="2:3" x14ac:dyDescent="0.3">
      <c r="B69" s="3"/>
      <c r="C69" s="3"/>
    </row>
    <row r="70" spans="2:3" x14ac:dyDescent="0.3">
      <c r="B70" s="3"/>
      <c r="C70" s="3"/>
    </row>
    <row r="71" spans="2:3" x14ac:dyDescent="0.3">
      <c r="B71" s="3"/>
      <c r="C71" s="3"/>
    </row>
    <row r="72" spans="2:3" x14ac:dyDescent="0.3">
      <c r="B72" s="3"/>
      <c r="C72" s="3"/>
    </row>
    <row r="73" spans="2:3" x14ac:dyDescent="0.3">
      <c r="B73" s="3"/>
      <c r="C73" s="3"/>
    </row>
    <row r="74" spans="2:3" x14ac:dyDescent="0.3">
      <c r="B74" s="3"/>
      <c r="C74" s="3"/>
    </row>
    <row r="75" spans="2:3" x14ac:dyDescent="0.3">
      <c r="B75" s="3"/>
      <c r="C75" s="3"/>
    </row>
    <row r="76" spans="2:3" x14ac:dyDescent="0.3">
      <c r="B76" s="3"/>
      <c r="C76" s="3"/>
    </row>
    <row r="77" spans="2:3" x14ac:dyDescent="0.3">
      <c r="B77" s="3"/>
      <c r="C77" s="3"/>
    </row>
    <row r="78" spans="2:3" x14ac:dyDescent="0.3">
      <c r="B78" s="3"/>
      <c r="C78" s="3"/>
    </row>
    <row r="79" spans="2:3" x14ac:dyDescent="0.3">
      <c r="B79" s="3"/>
      <c r="C79" s="3"/>
    </row>
    <row r="80" spans="2:3" x14ac:dyDescent="0.3">
      <c r="B80" s="3"/>
      <c r="C80" s="3"/>
    </row>
    <row r="81" spans="2:3" x14ac:dyDescent="0.3">
      <c r="B81" s="3"/>
      <c r="C81" s="3"/>
    </row>
    <row r="82" spans="2:3" x14ac:dyDescent="0.3">
      <c r="B82" s="3"/>
      <c r="C82" s="3"/>
    </row>
    <row r="83" spans="2:3" x14ac:dyDescent="0.3">
      <c r="B83" s="3"/>
      <c r="C83" s="3"/>
    </row>
    <row r="84" spans="2:3" x14ac:dyDescent="0.3">
      <c r="B84" s="3"/>
      <c r="C84" s="3"/>
    </row>
    <row r="85" spans="2:3" x14ac:dyDescent="0.3">
      <c r="B85" s="3"/>
      <c r="C85" s="3"/>
    </row>
    <row r="86" spans="2:3" x14ac:dyDescent="0.3">
      <c r="B86" s="3"/>
      <c r="C86" s="3"/>
    </row>
    <row r="87" spans="2:3" x14ac:dyDescent="0.3">
      <c r="B87" s="3"/>
      <c r="C87" s="3"/>
    </row>
    <row r="88" spans="2:3" x14ac:dyDescent="0.3">
      <c r="B88" s="3"/>
      <c r="C88" s="3"/>
    </row>
    <row r="89" spans="2:3" x14ac:dyDescent="0.3">
      <c r="B89" s="3"/>
      <c r="C89" s="3"/>
    </row>
    <row r="90" spans="2:3" x14ac:dyDescent="0.3">
      <c r="B90" s="3"/>
      <c r="C90" s="3"/>
    </row>
    <row r="91" spans="2:3" x14ac:dyDescent="0.3">
      <c r="B91" s="3"/>
      <c r="C91" s="3"/>
    </row>
    <row r="92" spans="2:3" x14ac:dyDescent="0.3">
      <c r="B92" s="3"/>
      <c r="C92" s="3"/>
    </row>
    <row r="93" spans="2:3" x14ac:dyDescent="0.3">
      <c r="B93" s="3"/>
      <c r="C93" s="3"/>
    </row>
    <row r="94" spans="2:3" x14ac:dyDescent="0.3">
      <c r="B94" s="3"/>
      <c r="C94" s="3"/>
    </row>
    <row r="95" spans="2:3" x14ac:dyDescent="0.3">
      <c r="B95" s="3"/>
      <c r="C95" s="3"/>
    </row>
    <row r="96" spans="2:3" x14ac:dyDescent="0.3">
      <c r="B96" s="3"/>
      <c r="C96" s="3"/>
    </row>
    <row r="97" spans="2:3" x14ac:dyDescent="0.3">
      <c r="B97" s="3"/>
      <c r="C97" s="3"/>
    </row>
    <row r="98" spans="2:3" x14ac:dyDescent="0.3">
      <c r="B98" s="3"/>
      <c r="C98" s="3"/>
    </row>
    <row r="99" spans="2:3" x14ac:dyDescent="0.3">
      <c r="B99" s="3"/>
      <c r="C99" s="3"/>
    </row>
    <row r="100" spans="2:3" x14ac:dyDescent="0.3">
      <c r="B100" s="3"/>
      <c r="C100" s="3"/>
    </row>
    <row r="101" spans="2:3" x14ac:dyDescent="0.3">
      <c r="B101" s="3"/>
      <c r="C101" s="3"/>
    </row>
    <row r="102" spans="2:3" x14ac:dyDescent="0.3">
      <c r="B102" s="3"/>
      <c r="C102" s="3"/>
    </row>
    <row r="103" spans="2:3" x14ac:dyDescent="0.3">
      <c r="B103" s="3"/>
      <c r="C103" s="3"/>
    </row>
    <row r="104" spans="2:3" x14ac:dyDescent="0.3">
      <c r="B104" s="3"/>
      <c r="C104" s="3"/>
    </row>
    <row r="105" spans="2:3" x14ac:dyDescent="0.3">
      <c r="B105" s="3"/>
      <c r="C105" s="3"/>
    </row>
    <row r="106" spans="2:3" x14ac:dyDescent="0.3">
      <c r="B106" s="3"/>
      <c r="C106" s="3"/>
    </row>
    <row r="107" spans="2:3" x14ac:dyDescent="0.3">
      <c r="B107" s="3"/>
      <c r="C107" s="3"/>
    </row>
    <row r="108" spans="2:3" x14ac:dyDescent="0.3">
      <c r="B108" s="3"/>
      <c r="C108" s="3"/>
    </row>
    <row r="109" spans="2:3" x14ac:dyDescent="0.3">
      <c r="B109" s="3"/>
      <c r="C109" s="3"/>
    </row>
    <row r="110" spans="2:3" x14ac:dyDescent="0.3">
      <c r="B110" s="3"/>
      <c r="C110" s="3"/>
    </row>
    <row r="111" spans="2:3" x14ac:dyDescent="0.3">
      <c r="B111" s="3"/>
      <c r="C111" s="3"/>
    </row>
    <row r="112" spans="2:3" x14ac:dyDescent="0.3">
      <c r="B112" s="3"/>
      <c r="C112" s="3"/>
    </row>
    <row r="113" spans="2:3" x14ac:dyDescent="0.3">
      <c r="B113" s="3"/>
      <c r="C113" s="3"/>
    </row>
    <row r="114" spans="2:3" x14ac:dyDescent="0.3">
      <c r="B114" s="3"/>
      <c r="C114" s="3"/>
    </row>
    <row r="115" spans="2:3" x14ac:dyDescent="0.3">
      <c r="B115" s="3"/>
      <c r="C115" s="3"/>
    </row>
    <row r="116" spans="2:3" x14ac:dyDescent="0.3">
      <c r="B116" s="3"/>
      <c r="C116" s="3"/>
    </row>
    <row r="117" spans="2:3" x14ac:dyDescent="0.3">
      <c r="B117" s="3"/>
      <c r="C117" s="3"/>
    </row>
    <row r="118" spans="2:3" x14ac:dyDescent="0.3">
      <c r="B118" s="3"/>
      <c r="C118" s="3"/>
    </row>
    <row r="119" spans="2:3" x14ac:dyDescent="0.3">
      <c r="B119" s="3"/>
      <c r="C119" s="3"/>
    </row>
    <row r="120" spans="2:3" x14ac:dyDescent="0.3">
      <c r="B120" s="3"/>
      <c r="C120" s="3"/>
    </row>
    <row r="121" spans="2:3" x14ac:dyDescent="0.3">
      <c r="B121" s="3"/>
      <c r="C121" s="3"/>
    </row>
    <row r="122" spans="2:3" x14ac:dyDescent="0.3">
      <c r="B122" s="3"/>
      <c r="C122" s="3"/>
    </row>
    <row r="123" spans="2:3" x14ac:dyDescent="0.3">
      <c r="B123" s="3"/>
      <c r="C123" s="3"/>
    </row>
    <row r="124" spans="2:3" x14ac:dyDescent="0.3">
      <c r="B124" s="3"/>
      <c r="C124" s="3"/>
    </row>
    <row r="125" spans="2:3" x14ac:dyDescent="0.3">
      <c r="B125" s="3"/>
      <c r="C125" s="3"/>
    </row>
    <row r="126" spans="2:3" x14ac:dyDescent="0.3">
      <c r="B126" s="3"/>
      <c r="C126" s="3"/>
    </row>
    <row r="127" spans="2:3" x14ac:dyDescent="0.3">
      <c r="B127" s="3"/>
      <c r="C127" s="3"/>
    </row>
    <row r="128" spans="2:3" x14ac:dyDescent="0.3">
      <c r="B128" s="3"/>
      <c r="C128" s="3"/>
    </row>
    <row r="129" spans="2:3" x14ac:dyDescent="0.3">
      <c r="B129" s="3"/>
      <c r="C129" s="3"/>
    </row>
    <row r="130" spans="2:3" x14ac:dyDescent="0.3">
      <c r="B130" s="3"/>
      <c r="C130" s="3"/>
    </row>
    <row r="131" spans="2:3" x14ac:dyDescent="0.3">
      <c r="B131" s="3"/>
      <c r="C131" s="3"/>
    </row>
    <row r="132" spans="2:3" x14ac:dyDescent="0.3">
      <c r="B132" s="3"/>
      <c r="C132" s="3"/>
    </row>
    <row r="133" spans="2:3" x14ac:dyDescent="0.3">
      <c r="B133" s="3"/>
      <c r="C133" s="3"/>
    </row>
    <row r="134" spans="2:3" x14ac:dyDescent="0.3">
      <c r="B134" s="3"/>
      <c r="C134" s="3"/>
    </row>
    <row r="135" spans="2:3" x14ac:dyDescent="0.3">
      <c r="B135" s="3"/>
      <c r="C135" s="3"/>
    </row>
    <row r="136" spans="2:3" x14ac:dyDescent="0.3">
      <c r="B136" s="3"/>
      <c r="C136" s="3"/>
    </row>
    <row r="137" spans="2:3" x14ac:dyDescent="0.3">
      <c r="B137" s="3"/>
      <c r="C137" s="3"/>
    </row>
    <row r="138" spans="2:3" x14ac:dyDescent="0.3">
      <c r="B138" s="3"/>
      <c r="C138" s="3"/>
    </row>
    <row r="139" spans="2:3" x14ac:dyDescent="0.3">
      <c r="B139" s="3"/>
      <c r="C139" s="3"/>
    </row>
    <row r="140" spans="2:3" x14ac:dyDescent="0.3">
      <c r="B140" s="3"/>
      <c r="C140" s="3"/>
    </row>
    <row r="141" spans="2:3" x14ac:dyDescent="0.3">
      <c r="B141" s="3"/>
      <c r="C141" s="3"/>
    </row>
    <row r="142" spans="2:3" x14ac:dyDescent="0.3">
      <c r="B142" s="3"/>
      <c r="C142" s="3"/>
    </row>
    <row r="143" spans="2:3" x14ac:dyDescent="0.3">
      <c r="B143" s="3"/>
      <c r="C143" s="3"/>
    </row>
    <row r="144" spans="2:3" x14ac:dyDescent="0.3">
      <c r="B144" s="3"/>
      <c r="C144" s="3"/>
    </row>
    <row r="145" spans="2:3" x14ac:dyDescent="0.3">
      <c r="B145" s="3"/>
      <c r="C145" s="3"/>
    </row>
    <row r="146" spans="2:3" x14ac:dyDescent="0.3">
      <c r="B146" s="3"/>
      <c r="C146" s="3"/>
    </row>
    <row r="147" spans="2:3" x14ac:dyDescent="0.3">
      <c r="B147" s="3"/>
      <c r="C147" s="3"/>
    </row>
    <row r="148" spans="2:3" x14ac:dyDescent="0.3">
      <c r="B148" s="3"/>
      <c r="C148" s="3"/>
    </row>
    <row r="149" spans="2:3" x14ac:dyDescent="0.3">
      <c r="B149" s="3"/>
      <c r="C149" s="3"/>
    </row>
    <row r="150" spans="2:3" ht="15" thickBot="1" x14ac:dyDescent="0.35">
      <c r="B150" s="4"/>
      <c r="C150" s="4"/>
    </row>
  </sheetData>
  <mergeCells count="1">
    <mergeCell ref="C3:E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8" tint="-0.249977111117893"/>
  </sheetPr>
  <dimension ref="A1:AW404"/>
  <sheetViews>
    <sheetView tabSelected="1" workbookViewId="0">
      <selection activeCell="I2" sqref="I2:J2"/>
    </sheetView>
  </sheetViews>
  <sheetFormatPr baseColWidth="10" defaultRowHeight="14.4" x14ac:dyDescent="0.3"/>
  <cols>
    <col min="1" max="1" width="13.33203125" customWidth="1"/>
    <col min="3" max="3" width="23.44140625" customWidth="1"/>
    <col min="4" max="4" width="25.33203125" customWidth="1"/>
    <col min="5" max="5" width="10.6640625" customWidth="1"/>
    <col min="6" max="6" width="9.109375" customWidth="1"/>
    <col min="7" max="7" width="10" customWidth="1"/>
    <col min="8" max="8" width="21.88671875" customWidth="1"/>
    <col min="9" max="9" width="23.6640625" customWidth="1"/>
    <col min="12" max="12" width="12.109375" customWidth="1"/>
    <col min="14" max="14" width="13.109375" customWidth="1"/>
    <col min="15" max="15" width="18.88671875" style="8" customWidth="1"/>
    <col min="16" max="16" width="14.33203125" customWidth="1"/>
    <col min="17" max="17" width="12.5546875" customWidth="1"/>
    <col min="18" max="18" width="14.5546875" customWidth="1"/>
    <col min="19" max="19" width="13.44140625" customWidth="1"/>
    <col min="23" max="23" width="15" customWidth="1"/>
    <col min="25" max="44" width="11.44140625" style="8"/>
  </cols>
  <sheetData>
    <row r="1" spans="1:49" ht="15" thickBot="1" x14ac:dyDescent="0.35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P1" s="8"/>
      <c r="Q1" s="8"/>
      <c r="R1" s="8"/>
      <c r="S1" s="8"/>
      <c r="T1" s="8"/>
      <c r="U1" s="8"/>
      <c r="V1" s="8"/>
      <c r="W1" s="8"/>
      <c r="X1" s="8"/>
      <c r="AS1" s="8"/>
      <c r="AT1" s="8"/>
      <c r="AU1" s="8"/>
      <c r="AV1" s="8"/>
      <c r="AW1" s="8"/>
    </row>
    <row r="2" spans="1:49" ht="18.600000000000001" thickBot="1" x14ac:dyDescent="0.4">
      <c r="A2" s="8"/>
      <c r="B2" s="8"/>
      <c r="C2" s="8"/>
      <c r="D2" s="8"/>
      <c r="E2" s="13" t="s">
        <v>0</v>
      </c>
      <c r="F2" s="71" t="s">
        <v>49</v>
      </c>
      <c r="G2" s="71"/>
      <c r="H2" s="14" t="s">
        <v>8</v>
      </c>
      <c r="I2" s="69"/>
      <c r="J2" s="69"/>
      <c r="K2" s="8"/>
      <c r="L2" s="72" t="s">
        <v>16</v>
      </c>
      <c r="M2" s="73"/>
      <c r="N2" s="8"/>
      <c r="P2" s="8"/>
      <c r="Q2" s="8"/>
      <c r="R2" s="8"/>
      <c r="S2" s="8"/>
      <c r="T2" s="8"/>
      <c r="U2" s="8"/>
      <c r="V2" s="8"/>
      <c r="W2" s="8"/>
      <c r="X2" s="8"/>
      <c r="AS2" s="8"/>
      <c r="AT2" s="8"/>
      <c r="AU2" s="8"/>
      <c r="AV2" s="8"/>
      <c r="AW2" s="8"/>
    </row>
    <row r="3" spans="1:49" x14ac:dyDescent="0.3">
      <c r="A3" s="65" t="s">
        <v>223</v>
      </c>
      <c r="B3" s="65"/>
      <c r="C3" s="65"/>
      <c r="D3" s="8"/>
      <c r="E3" s="13" t="s">
        <v>1</v>
      </c>
      <c r="F3" s="69"/>
      <c r="G3" s="69"/>
      <c r="H3" s="14" t="s">
        <v>9</v>
      </c>
      <c r="I3" s="69"/>
      <c r="J3" s="69"/>
      <c r="K3" s="8"/>
      <c r="L3" s="15"/>
      <c r="M3" s="5"/>
      <c r="N3" s="8"/>
      <c r="P3" s="8"/>
      <c r="Q3" s="8"/>
      <c r="R3" s="8"/>
      <c r="S3" s="8"/>
      <c r="T3" s="8"/>
      <c r="U3" s="8"/>
      <c r="V3" s="8"/>
      <c r="W3" s="8"/>
      <c r="X3" s="8"/>
      <c r="AS3" s="8"/>
      <c r="AT3" s="8"/>
      <c r="AU3" s="8"/>
      <c r="AV3" s="8"/>
      <c r="AW3" s="8"/>
    </row>
    <row r="4" spans="1:49" x14ac:dyDescent="0.3">
      <c r="A4" s="8"/>
      <c r="B4" s="8"/>
      <c r="C4" s="8"/>
      <c r="D4" s="8"/>
      <c r="E4" s="13" t="s">
        <v>2</v>
      </c>
      <c r="F4" s="69"/>
      <c r="G4" s="69"/>
      <c r="H4" s="14" t="s">
        <v>3</v>
      </c>
      <c r="I4" s="69"/>
      <c r="J4" s="69"/>
      <c r="K4" s="8"/>
      <c r="L4" s="16" t="s">
        <v>5</v>
      </c>
      <c r="M4" s="7">
        <v>15</v>
      </c>
      <c r="N4" s="8"/>
      <c r="P4" s="8"/>
      <c r="Q4" s="8"/>
      <c r="R4" s="8"/>
      <c r="S4" s="8"/>
      <c r="T4" s="8"/>
      <c r="U4" s="8"/>
      <c r="V4" s="8"/>
      <c r="W4" s="8"/>
      <c r="X4" s="8"/>
      <c r="AS4" s="8"/>
      <c r="AT4" s="8"/>
      <c r="AU4" s="8"/>
      <c r="AV4" s="8"/>
      <c r="AW4" s="8"/>
    </row>
    <row r="5" spans="1:49" x14ac:dyDescent="0.3">
      <c r="A5" s="8"/>
      <c r="B5" s="8"/>
      <c r="C5" s="8"/>
      <c r="D5" s="8"/>
      <c r="E5" s="13" t="s">
        <v>10</v>
      </c>
      <c r="F5" s="68">
        <v>42734</v>
      </c>
      <c r="G5" s="68"/>
      <c r="H5" s="14" t="s">
        <v>4</v>
      </c>
      <c r="I5" s="69"/>
      <c r="J5" s="69"/>
      <c r="K5" s="8"/>
      <c r="L5" s="16" t="s">
        <v>4</v>
      </c>
      <c r="M5" s="7"/>
      <c r="N5" s="8"/>
      <c r="P5" s="8"/>
      <c r="Q5" s="8"/>
      <c r="R5" s="8"/>
      <c r="S5" s="8"/>
      <c r="T5" s="8"/>
      <c r="U5" s="8"/>
      <c r="V5" s="8"/>
      <c r="W5" s="8"/>
      <c r="X5" s="8"/>
      <c r="AS5" s="8"/>
      <c r="AT5" s="8"/>
      <c r="AU5" s="8"/>
      <c r="AV5" s="8"/>
      <c r="AW5" s="8"/>
    </row>
    <row r="6" spans="1:49" x14ac:dyDescent="0.3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16"/>
      <c r="M6" s="7"/>
      <c r="N6" s="8"/>
      <c r="P6" s="8"/>
      <c r="Q6" s="8"/>
      <c r="R6" s="8"/>
      <c r="S6" s="8"/>
      <c r="T6" s="8"/>
      <c r="U6" s="8"/>
      <c r="V6" s="8"/>
      <c r="W6" s="8"/>
      <c r="X6" s="8"/>
      <c r="AS6" s="8"/>
      <c r="AT6" s="8"/>
      <c r="AU6" s="8"/>
      <c r="AV6" s="8"/>
      <c r="AW6" s="8"/>
    </row>
    <row r="7" spans="1:49" x14ac:dyDescent="0.3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16" t="s">
        <v>6</v>
      </c>
      <c r="M7" s="7"/>
      <c r="N7" s="8"/>
      <c r="P7" s="8"/>
      <c r="Q7" s="8"/>
      <c r="R7" s="8"/>
      <c r="S7" s="8"/>
      <c r="T7" s="8"/>
      <c r="U7" s="8"/>
      <c r="V7" s="8"/>
      <c r="W7" s="8"/>
      <c r="X7" s="8"/>
      <c r="AS7" s="8"/>
      <c r="AT7" s="8"/>
      <c r="AU7" s="8"/>
      <c r="AV7" s="8"/>
      <c r="AW7" s="8"/>
    </row>
    <row r="8" spans="1:49" ht="15" thickBot="1" x14ac:dyDescent="0.35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16" t="s">
        <v>43</v>
      </c>
      <c r="M8" s="7"/>
      <c r="N8" s="8"/>
      <c r="P8" s="8"/>
      <c r="Q8" s="8"/>
      <c r="R8" s="8"/>
      <c r="S8" s="8"/>
      <c r="T8" s="8"/>
      <c r="U8" s="8"/>
      <c r="V8" s="8"/>
      <c r="W8" s="8"/>
      <c r="X8" s="8"/>
      <c r="AS8" s="8"/>
      <c r="AT8" s="8"/>
      <c r="AU8" s="8"/>
      <c r="AV8" s="8"/>
      <c r="AW8" s="8"/>
    </row>
    <row r="9" spans="1:49" ht="15" thickBot="1" x14ac:dyDescent="0.3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34" t="s">
        <v>7</v>
      </c>
      <c r="M9" s="35">
        <f>SUM(X13:X376)-SUM(W13:W376)</f>
        <v>0</v>
      </c>
      <c r="N9" s="8"/>
      <c r="P9" s="8"/>
      <c r="Q9" s="8"/>
      <c r="R9" s="8"/>
      <c r="S9" s="8"/>
      <c r="T9" s="8"/>
      <c r="U9" s="8"/>
      <c r="V9" s="8"/>
      <c r="W9" s="8"/>
      <c r="X9" s="8"/>
      <c r="AS9" s="8"/>
      <c r="AT9" s="8"/>
      <c r="AU9" s="8"/>
      <c r="AV9" s="8"/>
      <c r="AW9" s="8"/>
    </row>
    <row r="10" spans="1:49" ht="15" thickBot="1" x14ac:dyDescent="0.3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17"/>
      <c r="M10" s="6"/>
      <c r="N10" s="8"/>
      <c r="P10" s="8"/>
      <c r="Q10" s="8"/>
      <c r="R10" s="8"/>
      <c r="S10" s="8"/>
      <c r="T10" s="8"/>
      <c r="U10" s="8"/>
      <c r="V10" s="8"/>
      <c r="W10" s="8"/>
      <c r="X10" s="8"/>
      <c r="AS10" s="8"/>
      <c r="AT10" s="8"/>
      <c r="AU10" s="8"/>
      <c r="AV10" s="8"/>
      <c r="AW10" s="8"/>
    </row>
    <row r="11" spans="1:49" ht="42.75" customHeight="1" thickBot="1" x14ac:dyDescent="0.35">
      <c r="A11" s="8"/>
      <c r="B11" s="70" t="s">
        <v>15</v>
      </c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  <c r="T11" s="70"/>
      <c r="U11" s="70"/>
      <c r="V11" s="70"/>
      <c r="W11" s="70"/>
      <c r="X11" s="70"/>
      <c r="AS11" s="8"/>
      <c r="AT11" s="8"/>
      <c r="AU11" s="8"/>
      <c r="AV11" s="8"/>
      <c r="AW11" s="8"/>
    </row>
    <row r="12" spans="1:49" ht="15" thickBot="1" x14ac:dyDescent="0.35">
      <c r="A12" s="29" t="s">
        <v>27</v>
      </c>
      <c r="B12" s="41" t="s">
        <v>28</v>
      </c>
      <c r="C12" s="37" t="s">
        <v>11</v>
      </c>
      <c r="D12" s="36" t="s">
        <v>29</v>
      </c>
      <c r="E12" s="40" t="s">
        <v>30</v>
      </c>
      <c r="F12" s="40" t="s">
        <v>31</v>
      </c>
      <c r="G12" s="39" t="s">
        <v>32</v>
      </c>
      <c r="H12" s="37" t="s">
        <v>25</v>
      </c>
      <c r="I12" s="36" t="s">
        <v>33</v>
      </c>
      <c r="J12" s="40" t="s">
        <v>34</v>
      </c>
      <c r="K12" s="40" t="s">
        <v>35</v>
      </c>
      <c r="L12" s="39" t="s">
        <v>37</v>
      </c>
      <c r="M12" s="38" t="s">
        <v>36</v>
      </c>
      <c r="N12" s="51" t="s">
        <v>12</v>
      </c>
      <c r="O12" s="56" t="s">
        <v>50</v>
      </c>
      <c r="P12" s="30" t="s">
        <v>39</v>
      </c>
      <c r="Q12" s="19" t="s">
        <v>40</v>
      </c>
      <c r="R12" s="19" t="s">
        <v>51</v>
      </c>
      <c r="S12" s="19" t="s">
        <v>52</v>
      </c>
      <c r="T12" s="19" t="s">
        <v>6</v>
      </c>
      <c r="U12" s="19" t="s">
        <v>19</v>
      </c>
      <c r="W12" s="57" t="s">
        <v>53</v>
      </c>
      <c r="X12" s="31" t="s">
        <v>41</v>
      </c>
    </row>
    <row r="13" spans="1:49" x14ac:dyDescent="0.3">
      <c r="A13" t="s">
        <v>26</v>
      </c>
      <c r="B13" s="1">
        <v>42758</v>
      </c>
      <c r="C13">
        <f ca="1">IFERROR(VLOOKUP($F$2,INDIRECT("'"&amp;$A13&amp;"'"&amp;"!$B$2:$BP$50",TRUE),2,FALSE),"")</f>
        <v>0</v>
      </c>
      <c r="D13" t="str">
        <f ca="1">IFERROR(VLOOKUP($F$2,INDIRECT("'"&amp;$A13&amp;"'"&amp;"!$B$2:$BP$50",TRUE),4,FALSE),"")</f>
        <v>Métal des murs extérieur</v>
      </c>
      <c r="E13" s="22" t="str">
        <f ca="1">IFERROR(VLOOKUP($F$2,INDIRECT("'"&amp;$A13&amp;"'"&amp;"!$B$2:$BP$50",TRUE),5,FALSE),"")</f>
        <v>6:00</v>
      </c>
      <c r="F13" s="20" t="str">
        <f ca="1">IF($F$2=LOOKUP($F$2,INDIRECT("'"&amp;$A13&amp;"'"&amp;"!$B$2:$B$50",TRUE)),VLOOKUP($F$2,INDIRECT("'"&amp;$A13&amp;"'"&amp;"!$B$2:$BP$50",TRUE),6,FALSE),"")</f>
        <v/>
      </c>
      <c r="G13" s="62" t="e">
        <f t="shared" ref="G13:G19" ca="1" si="0">(F13-E13)*24</f>
        <v>#VALUE!</v>
      </c>
      <c r="H13" t="str">
        <f ca="1">IF($F$2=LOOKUP($F$2,INDIRECT("'"&amp;$A13&amp;"'"&amp;"!$B$2:$B$50",TRUE)),VLOOKUP($F$2,INDIRECT("'"&amp;$A13&amp;"'"&amp;"!$B$2:$BP$50",TRUE),8,FALSE),"")</f>
        <v/>
      </c>
      <c r="I13" t="str">
        <f ca="1">IF($F$2=LOOKUP($F$2,INDIRECT("'"&amp;$A13&amp;"'"&amp;"!$B$2:$B$50",TRUE)),VLOOKUP($F$2,INDIRECT("'"&amp;$A13&amp;"'"&amp;"!$B$2:$BP$50",TRUE),9,FALSE),"")</f>
        <v/>
      </c>
      <c r="J13" s="20" t="str">
        <f ca="1">IF($F$2=LOOKUP($F$2,INDIRECT("'"&amp;$A13&amp;"'"&amp;"!$B$2:$B$50",TRUE)),VLOOKUP($F$2,INDIRECT("'"&amp;$A13&amp;"'"&amp;"!$B$2:$BP$50",TRUE),10,FALSE),"")</f>
        <v/>
      </c>
      <c r="K13" s="20" t="str">
        <f ca="1">IF($F$2=LOOKUP($F$2,INDIRECT("'"&amp;$A13&amp;"'"&amp;"!$B$2:$B$50",TRUE)),VLOOKUP($F$2,INDIRECT("'"&amp;$A13&amp;"'"&amp;"!$B$2:$BP$50",TRUE),11,FALSE),"")</f>
        <v/>
      </c>
      <c r="L13" s="61" t="e">
        <f ca="1">(K13-J13)*24</f>
        <v>#VALUE!</v>
      </c>
      <c r="M13" s="23" t="str">
        <f ca="1">IF($F$2=LOOKUP($F$2,INDIRECT("'"&amp;$A13&amp;"'"&amp;"!$B$2:$B$50",TRUE)),VLOOKUP($F$2,INDIRECT("'"&amp;$A13&amp;"'"&amp;"!$B$2:$BP$50",TRUE),7,FALSE),"")</f>
        <v/>
      </c>
      <c r="N13" s="26" t="e">
        <f ca="1">G13+L13-M13</f>
        <v>#VALUE!</v>
      </c>
      <c r="O13" s="67" t="e">
        <f ca="1">SUM(N13:N19)</f>
        <v>#VALUE!</v>
      </c>
      <c r="Q13" s="58">
        <f>P13*$M$4</f>
        <v>0</v>
      </c>
      <c r="S13" s="58">
        <f>R13*M$8</f>
        <v>0</v>
      </c>
    </row>
    <row r="14" spans="1:49" x14ac:dyDescent="0.3">
      <c r="A14" t="s">
        <v>26</v>
      </c>
      <c r="B14" s="1">
        <v>42759</v>
      </c>
      <c r="C14" t="str">
        <f ca="1">IFERROR(VLOOKUP($F$2,INDIRECT("'"&amp;$A14&amp;"'"&amp;"!$B$2:$BP$50",TRUE),12,FALSE),"")</f>
        <v>Centre Edouar Rivest</v>
      </c>
      <c r="D14" t="str">
        <f ca="1">IF($F$2=LOOKUP($F$2,INDIRECT("'"&amp;$A14&amp;"'"&amp;"!$B$2:$B$50",TRUE)),VLOOKUP($F$2,INDIRECT("'"&amp;$A14&amp;"'"&amp;"!$B$2:$BP$50",TRUE),13,FALSE),"")</f>
        <v/>
      </c>
      <c r="E14" s="20" t="str">
        <f ca="1">IF($F$2=LOOKUP($F$2,INDIRECT("'"&amp;$A14&amp;"'"&amp;"!$B$2:$B$50",TRUE)),VLOOKUP($F$2,INDIRECT("'"&amp;$A14&amp;"'"&amp;"!$B$2:$BP$50",TRUE),14,FALSE),"")</f>
        <v/>
      </c>
      <c r="F14" s="20" t="str">
        <f ca="1">IF($F$2=LOOKUP($F$2,INDIRECT("'"&amp;$A14&amp;"'"&amp;"!$B$2:$B$50",TRUE)),VLOOKUP($F$2,INDIRECT("'"&amp;$A14&amp;"'"&amp;"!$B$2:$BP$50",TRUE),15,FALSE),"")</f>
        <v/>
      </c>
      <c r="G14" s="28" t="e">
        <f t="shared" ca="1" si="0"/>
        <v>#VALUE!</v>
      </c>
      <c r="H14" s="18" t="str">
        <f ca="1">IF($F$2=LOOKUP($F$2,INDIRECT("'"&amp;$A14&amp;"'"&amp;"!$B$2:$B$50",TRUE)),VLOOKUP($F$2,INDIRECT("'"&amp;$A14&amp;"'"&amp;"!$B$2:$BP$50",TRUE),17,FALSE),"")</f>
        <v/>
      </c>
      <c r="I14" t="str">
        <f ca="1">IF($F$2=LOOKUP($F$2,INDIRECT("'"&amp;$A14&amp;"'"&amp;"!$B$2:$B$50",TRUE)),VLOOKUP($F$2,INDIRECT("'"&amp;$A14&amp;"'"&amp;"!$B$2:$BP$50",TRUE),18,FALSE),"")</f>
        <v/>
      </c>
      <c r="J14" s="20" t="str">
        <f ca="1">IF($F$2=LOOKUP($F$2,INDIRECT("'"&amp;$A14&amp;"'"&amp;"!$B$2:$B$50",TRUE)),VLOOKUP($F$2,INDIRECT("'"&amp;$A14&amp;"'"&amp;"!$B$2:$BP$50",TRUE),19,FALSE),"")</f>
        <v/>
      </c>
      <c r="K14" s="20" t="str">
        <f ca="1">IF($F$2=LOOKUP($F$2,INDIRECT("'"&amp;$A14&amp;"'"&amp;"!$B$2:$B$50",TRUE)),VLOOKUP($F$2,INDIRECT("'"&amp;$A14&amp;"'"&amp;"!$B$2:$BP$50",TRUE),20,FALSE),"")</f>
        <v/>
      </c>
      <c r="L14" s="61" t="e">
        <f t="shared" ref="L14:L19" ca="1" si="1">(K14-J14)*24</f>
        <v>#VALUE!</v>
      </c>
      <c r="M14" s="24" t="str">
        <f ca="1">IF($F$2=LOOKUP($F$2,INDIRECT("'"&amp;$A14&amp;"'"&amp;"!$B$2:$B$50",TRUE)),VLOOKUP($F$2,INDIRECT("'"&amp;$A14&amp;"'"&amp;"!$B$2:$BP$50",TRUE),16,FALSE),"")</f>
        <v/>
      </c>
      <c r="N14" s="26" t="e">
        <f t="shared" ref="N14:N19" ca="1" si="2">G14+L14-M14</f>
        <v>#VALUE!</v>
      </c>
      <c r="O14" s="67"/>
      <c r="Q14" s="58">
        <f t="shared" ref="Q14:Q77" si="3">P14*$M$4</f>
        <v>0</v>
      </c>
      <c r="S14" s="58">
        <f t="shared" ref="S14:S26" si="4">R14*M$8</f>
        <v>0</v>
      </c>
    </row>
    <row r="15" spans="1:49" x14ac:dyDescent="0.3">
      <c r="A15" t="s">
        <v>26</v>
      </c>
      <c r="B15" s="1">
        <v>42760</v>
      </c>
      <c r="C15" t="str">
        <f ca="1">IF($F$2=LOOKUP($F$2,INDIRECT("'"&amp;$A15&amp;"'"&amp;"!$B$2:$B$50",TRUE)),VLOOKUP($F$2,INDIRECT("'"&amp;$A15&amp;"'"&amp;"!$B$2:$BP$50",TRUE),21,FALSE),"")</f>
        <v/>
      </c>
      <c r="D15" t="str">
        <f ca="1">IF($F$2=LOOKUP($F$2,INDIRECT("'"&amp;$A15&amp;"'"&amp;"!$B$2:$B$50",TRUE)),VLOOKUP($F$2,INDIRECT("'"&amp;$A15&amp;"'"&amp;"!$B$2:$BP$50",TRUE),22,FALSE),"")</f>
        <v/>
      </c>
      <c r="E15" s="20" t="str">
        <f ca="1">IF($F$2=LOOKUP($F$2,INDIRECT("'"&amp;$A15&amp;"'"&amp;"!$B$2:$B$50",TRUE)),VLOOKUP($F$2,INDIRECT("'"&amp;$A15&amp;"'"&amp;"!$B$2:$BP$50",TRUE),23,FALSE),"")</f>
        <v/>
      </c>
      <c r="F15" s="20" t="str">
        <f ca="1">IF($F$2=LOOKUP($F$2,INDIRECT("'"&amp;$A15&amp;"'"&amp;"!$B$2:$B$50",TRUE)),VLOOKUP($F$2,INDIRECT("'"&amp;$A15&amp;"'"&amp;"!$B$2:$BP$50",TRUE),24,FALSE),"")</f>
        <v/>
      </c>
      <c r="G15" s="28" t="e">
        <f t="shared" ca="1" si="0"/>
        <v>#VALUE!</v>
      </c>
      <c r="H15" t="str">
        <f ca="1">IF($F$2=LOOKUP($F$2,INDIRECT("'"&amp;$A15&amp;"'"&amp;"!$B$2:$B$50",TRUE)),VLOOKUP($F$2,INDIRECT("'"&amp;$A15&amp;"'"&amp;"!$B$2:$BP$50",TRUE),26,FALSE),"")</f>
        <v/>
      </c>
      <c r="I15" t="str">
        <f ca="1">IF($F$2=LOOKUP($F$2,INDIRECT("'"&amp;$A15&amp;"'"&amp;"!$B$2:$B$50",TRUE)),VLOOKUP($F$2,INDIRECT("'"&amp;$A15&amp;"'"&amp;"!$B$2:$BP$50",TRUE),27,FALSE),"")</f>
        <v/>
      </c>
      <c r="J15" s="20" t="str">
        <f ca="1">IF($F$2=LOOKUP($F$2,INDIRECT("'"&amp;$A15&amp;"'"&amp;"!$B$2:$B$50",TRUE)),VLOOKUP($F$2,INDIRECT("'"&amp;$A15&amp;"'"&amp;"!$B$2:$BP$50",TRUE),28,FALSE),"")</f>
        <v/>
      </c>
      <c r="K15" s="20" t="str">
        <f ca="1">IF($F$2=LOOKUP($F$2,INDIRECT("'"&amp;$A15&amp;"'"&amp;"!$B$2:$B$50",TRUE)),VLOOKUP($F$2,INDIRECT("'"&amp;$A15&amp;"'"&amp;"!$B$2:$BP$50",TRUE),29,FALSE),"")</f>
        <v/>
      </c>
      <c r="L15" s="61" t="e">
        <f t="shared" ca="1" si="1"/>
        <v>#VALUE!</v>
      </c>
      <c r="M15" s="25" t="str">
        <f ca="1">IF($F$2=LOOKUP($F$2,INDIRECT("'"&amp;$A15&amp;"'"&amp;"!$B$2:$B$50",TRUE)),VLOOKUP($F$2,INDIRECT("'"&amp;$A15&amp;"'"&amp;"!$B$2:$BP$50",TRUE),25,FALSE),"")</f>
        <v/>
      </c>
      <c r="N15" s="26" t="e">
        <f t="shared" ca="1" si="2"/>
        <v>#VALUE!</v>
      </c>
      <c r="O15" s="67"/>
      <c r="Q15" s="58">
        <f t="shared" si="3"/>
        <v>0</v>
      </c>
      <c r="S15" s="58">
        <f t="shared" si="4"/>
        <v>0</v>
      </c>
    </row>
    <row r="16" spans="1:49" x14ac:dyDescent="0.3">
      <c r="A16" t="s">
        <v>26</v>
      </c>
      <c r="B16" s="1">
        <v>42761</v>
      </c>
      <c r="C16" t="str">
        <f ca="1">IF($F$2=LOOKUP($F$2,INDIRECT("'"&amp;$A16&amp;"'"&amp;"!$B$2:$B$50",TRUE)),VLOOKUP($F$2,INDIRECT("'"&amp;$A16&amp;"'"&amp;"!$B$2:$BP$50",TRUE),30,FALSE),"")</f>
        <v/>
      </c>
      <c r="D16" t="str">
        <f ca="1">IF($F$2=LOOKUP($F$2,INDIRECT("'"&amp;$A16&amp;"'"&amp;"!$B$2:$B$50",TRUE)),VLOOKUP($F$2,INDIRECT("'"&amp;$A16&amp;"'"&amp;"!$B$2:$BP$50",TRUE),31,FALSE),"")</f>
        <v/>
      </c>
      <c r="E16" s="20" t="str">
        <f ca="1">IF($F$2=LOOKUP($F$2,INDIRECT("'"&amp;$A16&amp;"'"&amp;"!$B$2:$B$50",TRUE)),VLOOKUP($F$2,INDIRECT("'"&amp;$A16&amp;"'"&amp;"!$B$2:$BP$50",TRUE),32,FALSE),"")</f>
        <v/>
      </c>
      <c r="F16" s="20" t="str">
        <f ca="1">IF($F$2=LOOKUP($F$2,INDIRECT("'"&amp;$A16&amp;"'"&amp;"!$B$2:$B$50",TRUE)),VLOOKUP($F$2,INDIRECT("'"&amp;$A16&amp;"'"&amp;"!$B$2:$BP$50",TRUE),33,FALSE),"")</f>
        <v/>
      </c>
      <c r="G16" s="28" t="e">
        <f t="shared" ca="1" si="0"/>
        <v>#VALUE!</v>
      </c>
      <c r="H16" t="str">
        <f ca="1">IF($F$2=LOOKUP($F$2,INDIRECT("'"&amp;$A16&amp;"'"&amp;"!$B$2:$B$50",TRUE)),VLOOKUP($F$2,INDIRECT("'"&amp;$A16&amp;"'"&amp;"!$B$2:$BP$50",TRUE),35,FALSE),"")</f>
        <v/>
      </c>
      <c r="I16" t="str">
        <f ca="1">IF($F$2=LOOKUP($F$2,INDIRECT("'"&amp;$A16&amp;"'"&amp;"!$B$2:$B$50",TRUE)),VLOOKUP($F$2,INDIRECT("'"&amp;$A16&amp;"'"&amp;"!$B$2:$BP$50",TRUE),36,FALSE),"")</f>
        <v/>
      </c>
      <c r="J16" s="20" t="str">
        <f ca="1">IF($F$2=LOOKUP($F$2,INDIRECT("'"&amp;$A16&amp;"'"&amp;"!$B$2:$B$50",TRUE)),VLOOKUP($F$2,INDIRECT("'"&amp;$A16&amp;"'"&amp;"!$B$2:$BP$50",TRUE),37,FALSE),"")</f>
        <v/>
      </c>
      <c r="K16" s="20" t="str">
        <f ca="1">IF($F$2=LOOKUP($F$2,INDIRECT("'"&amp;$A16&amp;"'"&amp;"!$B$2:$B$50",TRUE)),VLOOKUP($F$2,INDIRECT("'"&amp;$A16&amp;"'"&amp;"!$B$2:$BP$50",TRUE),38,FALSE),"")</f>
        <v/>
      </c>
      <c r="L16" s="61" t="e">
        <f t="shared" ca="1" si="1"/>
        <v>#VALUE!</v>
      </c>
      <c r="M16" s="25" t="str">
        <f ca="1">IF($F$2=LOOKUP($F$2,INDIRECT("'"&amp;$A16&amp;"'"&amp;"!$B$2:$B$50",TRUE)),VLOOKUP($F$2,INDIRECT("'"&amp;$A16&amp;"'"&amp;"!$B$2:$BP$50",TRUE),34,FALSE),"")</f>
        <v/>
      </c>
      <c r="N16" s="26" t="e">
        <f t="shared" ca="1" si="2"/>
        <v>#VALUE!</v>
      </c>
      <c r="O16" s="67"/>
      <c r="Q16" s="58">
        <f t="shared" si="3"/>
        <v>0</v>
      </c>
      <c r="S16" s="58">
        <f t="shared" si="4"/>
        <v>0</v>
      </c>
    </row>
    <row r="17" spans="1:44" x14ac:dyDescent="0.3">
      <c r="A17" t="s">
        <v>26</v>
      </c>
      <c r="B17" s="1">
        <v>42762</v>
      </c>
      <c r="C17" t="str">
        <f ca="1">IF($F$2=LOOKUP($F$2,INDIRECT("'"&amp;$A17&amp;"'"&amp;"!$B$2:$B$50",TRUE)),VLOOKUP($F$2,INDIRECT("'"&amp;$A17&amp;"'"&amp;"!$B$2:$BP$50",TRUE),39,FALSE),"")</f>
        <v/>
      </c>
      <c r="D17" t="str">
        <f ca="1">IF($F$2=LOOKUP($F$2,INDIRECT("'"&amp;$A17&amp;"'"&amp;"!$B$2:$B$50",TRUE)),VLOOKUP($F$2,INDIRECT("'"&amp;$A17&amp;"'"&amp;"!$B$2:$BP$50",TRUE),40,FALSE),"")</f>
        <v/>
      </c>
      <c r="E17" s="20" t="str">
        <f ca="1">IF($F$2=LOOKUP($F$2,INDIRECT("'"&amp;$A17&amp;"'"&amp;"!$B$2:$B$50",TRUE)),VLOOKUP($F$2,INDIRECT("'"&amp;$A17&amp;"'"&amp;"!$B$2:$BP$50",TRUE),41,FALSE),"")</f>
        <v/>
      </c>
      <c r="F17" s="20" t="str">
        <f ca="1">IF($F$2=LOOKUP($F$2,INDIRECT("'"&amp;$A17&amp;"'"&amp;"!$B$2:$B$50",TRUE)),VLOOKUP($F$2,INDIRECT("'"&amp;$A17&amp;"'"&amp;"!$B$2:$BP$50",TRUE),42,FALSE),"")</f>
        <v/>
      </c>
      <c r="G17" s="28" t="e">
        <f t="shared" ca="1" si="0"/>
        <v>#VALUE!</v>
      </c>
      <c r="H17" t="str">
        <f ca="1">IF($F$2=LOOKUP($F$2,INDIRECT("'"&amp;$A17&amp;"'"&amp;"!$B$2:$B$50",TRUE)),VLOOKUP($F$2,INDIRECT("'"&amp;$A17&amp;"'"&amp;"!$B$2:$BP$50",TRUE),44,FALSE),"")</f>
        <v/>
      </c>
      <c r="I17" t="str">
        <f ca="1">IF($F$2=LOOKUP($F$2,INDIRECT("'"&amp;$A17&amp;"'"&amp;"!$B$2:$B$50",TRUE)),VLOOKUP($F$2,INDIRECT("'"&amp;$A17&amp;"'"&amp;"!$B$2:$BP$50",TRUE),45,FALSE),"")</f>
        <v/>
      </c>
      <c r="J17" s="20" t="str">
        <f ca="1">IF($F$2=LOOKUP($F$2,INDIRECT("'"&amp;$A17&amp;"'"&amp;"!$B$2:$B$50",TRUE)),VLOOKUP($F$2,INDIRECT("'"&amp;$A17&amp;"'"&amp;"!$B$2:$BP$50",TRUE),46,FALSE),"")</f>
        <v/>
      </c>
      <c r="K17" s="20" t="str">
        <f ca="1">IF($F$2=LOOKUP($F$2,INDIRECT("'"&amp;$A17&amp;"'"&amp;"!$B$2:$B$50",TRUE)),VLOOKUP($F$2,INDIRECT("'"&amp;$A17&amp;"'"&amp;"!$B$2:$BP$50",TRUE),47,FALSE),"")</f>
        <v/>
      </c>
      <c r="L17" s="61" t="e">
        <f t="shared" ca="1" si="1"/>
        <v>#VALUE!</v>
      </c>
      <c r="M17" s="25" t="str">
        <f ca="1">IF($F$2=LOOKUP($F$2,INDIRECT("'"&amp;$A17&amp;"'"&amp;"!$B$2:$B$50",TRUE)),VLOOKUP($F$2,INDIRECT("'"&amp;$A17&amp;"'"&amp;"!$B$2:$BP$50",TRUE),43,FALSE),"")</f>
        <v/>
      </c>
      <c r="N17" s="26" t="e">
        <f t="shared" ca="1" si="2"/>
        <v>#VALUE!</v>
      </c>
      <c r="O17" s="67"/>
      <c r="Q17" s="58">
        <f t="shared" si="3"/>
        <v>0</v>
      </c>
      <c r="S17" s="58">
        <f t="shared" si="4"/>
        <v>0</v>
      </c>
    </row>
    <row r="18" spans="1:44" x14ac:dyDescent="0.3">
      <c r="A18" t="s">
        <v>26</v>
      </c>
      <c r="B18" s="1">
        <v>42763</v>
      </c>
      <c r="C18" t="str">
        <f ca="1">IF($F$2=LOOKUP($F$2,INDIRECT("'"&amp;$A18&amp;"'"&amp;"!$B$2:$B$50",TRUE)),VLOOKUP($F$2,INDIRECT("'"&amp;$A18&amp;"'"&amp;"!$B$2:$BP$50",TRUE),48,FALSE),"")</f>
        <v/>
      </c>
      <c r="D18" t="str">
        <f ca="1">IF($F$2=LOOKUP($F$2,INDIRECT("'"&amp;$A18&amp;"'"&amp;"!$B$2:$B$50",TRUE)),VLOOKUP($F$2,INDIRECT("'"&amp;$A18&amp;"'"&amp;"!$B$2:$BP$50",TRUE),49,FALSE),"")</f>
        <v/>
      </c>
      <c r="E18" s="20" t="str">
        <f ca="1">IF($F$2=LOOKUP($F$2,INDIRECT("'"&amp;$A18&amp;"'"&amp;"!$B$2:$B$50",TRUE)),VLOOKUP($F$2,INDIRECT("'"&amp;$A18&amp;"'"&amp;"!$B$2:$BP$50",TRUE),50,FALSE),"")</f>
        <v/>
      </c>
      <c r="F18" s="20" t="str">
        <f ca="1">IF($F$2=LOOKUP($F$2,INDIRECT("'"&amp;$A18&amp;"'"&amp;"!$B$2:$B$50",TRUE)),VLOOKUP($F$2,INDIRECT("'"&amp;$A18&amp;"'"&amp;"!$B$2:$BP$50",TRUE),51,FALSE),"")</f>
        <v/>
      </c>
      <c r="G18" s="28" t="e">
        <f t="shared" ca="1" si="0"/>
        <v>#VALUE!</v>
      </c>
      <c r="H18" t="str">
        <f ca="1">IF($F$2=LOOKUP($F$2,INDIRECT("'"&amp;$A18&amp;"'"&amp;"!$B$2:$B$50",TRUE)),VLOOKUP($F$2,INDIRECT("'"&amp;$A18&amp;"'"&amp;"!$B$2:$BP$50",TRUE),53,FALSE),"")</f>
        <v/>
      </c>
      <c r="I18" t="str">
        <f ca="1">IF($F$2=LOOKUP($F$2,INDIRECT("'"&amp;$A18&amp;"'"&amp;"!$B$2:$B$50",TRUE)),VLOOKUP($F$2,INDIRECT("'"&amp;$A18&amp;"'"&amp;"!$B$2:$BP$50",TRUE),54,FALSE),"")</f>
        <v/>
      </c>
      <c r="J18" s="20" t="str">
        <f ca="1">IF($F$2=LOOKUP($F$2,INDIRECT("'"&amp;$A18&amp;"'"&amp;"!$B$2:$B$50",TRUE)),VLOOKUP($F$2,INDIRECT("'"&amp;$A18&amp;"'"&amp;"!$B$2:$BP$50",TRUE),55,FALSE),"")</f>
        <v/>
      </c>
      <c r="K18" s="20" t="str">
        <f ca="1">IF($F$2=LOOKUP($F$2,INDIRECT("'"&amp;$A18&amp;"'"&amp;"!$B$2:$B$50",TRUE)),VLOOKUP($F$2,INDIRECT("'"&amp;$A18&amp;"'"&amp;"!$B$2:$BP$50",TRUE),56,FALSE),"")</f>
        <v/>
      </c>
      <c r="L18" s="61" t="e">
        <f t="shared" ca="1" si="1"/>
        <v>#VALUE!</v>
      </c>
      <c r="M18" s="25" t="str">
        <f ca="1">IF($F$2=LOOKUP($F$2,INDIRECT("'"&amp;$A18&amp;"'"&amp;"!$B$2:$B$50",TRUE)),VLOOKUP($F$2,INDIRECT("'"&amp;$A18&amp;"'"&amp;"!$B$2:$BP$50",TRUE),52,FALSE),"")</f>
        <v/>
      </c>
      <c r="N18" s="26" t="e">
        <f t="shared" ca="1" si="2"/>
        <v>#VALUE!</v>
      </c>
      <c r="O18" s="67"/>
      <c r="P18" s="33"/>
      <c r="Q18" s="58">
        <f t="shared" si="3"/>
        <v>0</v>
      </c>
      <c r="R18" s="33"/>
      <c r="S18" s="58">
        <f t="shared" si="4"/>
        <v>0</v>
      </c>
      <c r="T18" s="33"/>
      <c r="U18" s="33"/>
      <c r="V18" s="33"/>
      <c r="W18" s="33"/>
      <c r="X18" s="33"/>
    </row>
    <row r="19" spans="1:44" s="42" customFormat="1" ht="27.75" customHeight="1" thickBot="1" x14ac:dyDescent="0.35">
      <c r="A19" s="42" t="s">
        <v>26</v>
      </c>
      <c r="B19" s="1">
        <v>42764</v>
      </c>
      <c r="C19" s="43" t="str">
        <f ca="1">IF($F$2=LOOKUP($F$2,INDIRECT("'"&amp;$A19&amp;"'"&amp;"!$B$2:$B$50",TRUE)),VLOOKUP($F$2,INDIRECT("'"&amp;$A19&amp;"'"&amp;"!$B$2:$BP$50",TRUE),57,FALSE),"")</f>
        <v/>
      </c>
      <c r="D19" s="43" t="str">
        <f ca="1">IF($F$2=LOOKUP($F$2,INDIRECT("'"&amp;$A19&amp;"'"&amp;"!$B$2:$B$50",TRUE)),VLOOKUP($F$2,INDIRECT("'"&amp;$A19&amp;"'"&amp;"!$B$2:$BP$50",TRUE),58,FALSE),"")</f>
        <v/>
      </c>
      <c r="E19" s="44" t="str">
        <f ca="1">IF($F$2=LOOKUP($F$2,INDIRECT("'"&amp;$A19&amp;"'"&amp;"!$B$2:$B$50",TRUE)),VLOOKUP($F$2,INDIRECT("'"&amp;$A19&amp;"'"&amp;"!$B$2:$BP$50",TRUE),59,FALSE),"")</f>
        <v/>
      </c>
      <c r="F19" s="44" t="str">
        <f ca="1">IF($F$2=LOOKUP($F$2,INDIRECT("'"&amp;$A19&amp;"'"&amp;"!$B$2:$B$50",TRUE)),VLOOKUP($F$2,INDIRECT("'"&amp;$A19&amp;"'"&amp;"!$B$2:$BP$50",TRUE),60,FALSE),"")</f>
        <v/>
      </c>
      <c r="G19" s="45" t="e">
        <f t="shared" ca="1" si="0"/>
        <v>#VALUE!</v>
      </c>
      <c r="H19" s="43" t="str">
        <f ca="1">IF($F$2=LOOKUP($F$2,INDIRECT("'"&amp;$A19&amp;"'"&amp;"!$B$2:$B$50",TRUE)),VLOOKUP($F$2,INDIRECT("'"&amp;$A19&amp;"'"&amp;"!$B$2:$BP$50",TRUE),62,FALSE),"")</f>
        <v/>
      </c>
      <c r="I19" s="43" t="str">
        <f ca="1">IF($F$2=LOOKUP($F$2,INDIRECT("'"&amp;$A19&amp;"'"&amp;"!$B$2:$B$50",TRUE)),VLOOKUP($F$2,INDIRECT("'"&amp;$A19&amp;"'"&amp;"!$B$2:$BP$50",TRUE),63,FALSE),"")</f>
        <v/>
      </c>
      <c r="J19" s="44" t="str">
        <f ca="1">IF($F$2=LOOKUP($F$2,INDIRECT("'"&amp;$A19&amp;"'"&amp;"!$B$2:$B$50",TRUE)),VLOOKUP($F$2,INDIRECT("'"&amp;$A19&amp;"'"&amp;"!$B$2:$BP$50",TRUE),64,FALSE),"")</f>
        <v/>
      </c>
      <c r="K19" s="44" t="str">
        <f ca="1">IF($F$2=LOOKUP($F$2,INDIRECT("'"&amp;$A19&amp;"'"&amp;"!$B$2:$B$50",TRUE)),VLOOKUP($F$2,INDIRECT("'"&amp;$A19&amp;"'"&amp;"!$B$2:$BP$50",TRUE),65,FALSE),"")</f>
        <v/>
      </c>
      <c r="L19" s="46" t="e">
        <f t="shared" ca="1" si="1"/>
        <v>#VALUE!</v>
      </c>
      <c r="M19" s="47" t="str">
        <f ca="1">IF($F$2=LOOKUP($F$2,INDIRECT("'"&amp;$A19&amp;"'"&amp;"!$B$2:$B$50",TRUE)),VLOOKUP($F$2,INDIRECT("'"&amp;$A19&amp;"'"&amp;"!$B$2:$BP$50",TRUE),61,FALSE),"")</f>
        <v/>
      </c>
      <c r="N19" s="48" t="e">
        <f t="shared" ca="1" si="2"/>
        <v>#VALUE!</v>
      </c>
      <c r="O19" s="67"/>
      <c r="P19" s="43"/>
      <c r="Q19" s="59">
        <f t="shared" si="3"/>
        <v>0</v>
      </c>
      <c r="R19" s="43"/>
      <c r="S19" s="59">
        <f t="shared" si="4"/>
        <v>0</v>
      </c>
      <c r="T19" s="43"/>
      <c r="U19" s="43"/>
      <c r="V19" s="43"/>
      <c r="W19" s="43"/>
      <c r="X19" s="43"/>
      <c r="Y19" s="49"/>
      <c r="Z19" s="49"/>
      <c r="AA19" s="49"/>
      <c r="AB19" s="49"/>
      <c r="AC19" s="49"/>
      <c r="AD19" s="49"/>
      <c r="AE19" s="49"/>
      <c r="AF19" s="49"/>
      <c r="AG19" s="49"/>
      <c r="AH19" s="49"/>
      <c r="AI19" s="49"/>
      <c r="AJ19" s="49"/>
      <c r="AK19" s="49"/>
      <c r="AL19" s="49"/>
      <c r="AM19" s="49"/>
      <c r="AN19" s="49"/>
      <c r="AO19" s="49"/>
      <c r="AP19" s="49"/>
      <c r="AQ19" s="49"/>
      <c r="AR19" s="49"/>
    </row>
    <row r="20" spans="1:44" x14ac:dyDescent="0.3">
      <c r="A20" t="s">
        <v>38</v>
      </c>
      <c r="B20" s="1">
        <v>42765</v>
      </c>
      <c r="C20" t="e">
        <f ca="1">IF($F$2=LOOKUP($F$2,INDIRECT("'"&amp;$A20&amp;"'"&amp;"!$B$2:$B$50",TRUE)),VLOOKUP($F$2,INDIRECT("'"&amp;$A20&amp;"'"&amp;"!$B$2:$BP$50",TRUE),2,FALSE),"")</f>
        <v>#REF!</v>
      </c>
      <c r="D20" t="e">
        <f ca="1">IF($F$2=LOOKUP($F$2,INDIRECT("'"&amp;$A20&amp;"'"&amp;"!$B$2:$B$50",TRUE)),VLOOKUP($F$2,INDIRECT("'"&amp;$A20&amp;"'"&amp;"!$B$2:$BP$50",TRUE),4,FALSE),"")</f>
        <v>#REF!</v>
      </c>
      <c r="E20" s="22" t="e">
        <f ca="1">IF($F$2=LOOKUP($F$2,INDIRECT("'"&amp;$A20&amp;"'"&amp;"!$B$2:$B$50",TRUE)),VLOOKUP($F$2,INDIRECT("'"&amp;$A20&amp;"'"&amp;"!$B$2:$BP$50",TRUE),5,FALSE),"")</f>
        <v>#REF!</v>
      </c>
      <c r="F20" s="20" t="e">
        <f ca="1">IF($F$2=LOOKUP($F$2,INDIRECT("'"&amp;$A20&amp;"'"&amp;"!$B$2:$B$50",TRUE)),VLOOKUP($F$2,INDIRECT("'"&amp;$A20&amp;"'"&amp;"!$B$2:$BP$50",TRUE),6,FALSE),"")</f>
        <v>#REF!</v>
      </c>
      <c r="G20" s="62" t="e">
        <f t="shared" ref="G20:G83" ca="1" si="5">(F20-E20)*24</f>
        <v>#REF!</v>
      </c>
      <c r="H20" t="e">
        <f ca="1">IF($F$2=LOOKUP($F$2,INDIRECT("'"&amp;$A20&amp;"'"&amp;"!$B$2:$B$50",TRUE)),VLOOKUP($F$2,INDIRECT("'"&amp;$A20&amp;"'"&amp;"!$B$2:$BP$50",TRUE),8,FALSE),"")</f>
        <v>#REF!</v>
      </c>
      <c r="I20" t="e">
        <f ca="1">IF($F$2=LOOKUP($F$2,INDIRECT("'"&amp;$A20&amp;"'"&amp;"!$B$2:$B$50",TRUE)),VLOOKUP($F$2,INDIRECT("'"&amp;$A20&amp;"'"&amp;"!$B$2:$BP$50",TRUE),9,FALSE),"")</f>
        <v>#REF!</v>
      </c>
      <c r="J20" s="20" t="e">
        <f ca="1">IF($F$2=LOOKUP($F$2,INDIRECT("'"&amp;$A20&amp;"'"&amp;"!$B$2:$B$50",TRUE)),VLOOKUP($F$2,INDIRECT("'"&amp;$A20&amp;"'"&amp;"!$B$2:$BP$50",TRUE),10,FALSE),"")</f>
        <v>#REF!</v>
      </c>
      <c r="K20" s="20" t="e">
        <f ca="1">IF($F$2=LOOKUP($F$2,INDIRECT("'"&amp;$A20&amp;"'"&amp;"!$B$2:$B$50",TRUE)),VLOOKUP($F$2,INDIRECT("'"&amp;$A20&amp;"'"&amp;"!$B$2:$BP$50",TRUE),11,FALSE),"")</f>
        <v>#REF!</v>
      </c>
      <c r="L20" s="61" t="e">
        <f ca="1">(K20-J20)*24</f>
        <v>#REF!</v>
      </c>
      <c r="M20" s="23" t="e">
        <f ca="1">IF($F$2=LOOKUP($F$2,INDIRECT("'"&amp;$A20&amp;"'"&amp;"!$B$2:$B$50",TRUE)),VLOOKUP($F$2,INDIRECT("'"&amp;$A20&amp;"'"&amp;"!$B$2:$BP$50",TRUE),7,FALSE),"")</f>
        <v>#REF!</v>
      </c>
      <c r="N20" s="26" t="e">
        <f ca="1">G20+L20-M20</f>
        <v>#REF!</v>
      </c>
      <c r="O20" s="67" t="e">
        <f ca="1">SUM(N20:N26)</f>
        <v>#REF!</v>
      </c>
      <c r="Q20" s="58">
        <f t="shared" si="3"/>
        <v>0</v>
      </c>
      <c r="S20" s="58">
        <f t="shared" si="4"/>
        <v>0</v>
      </c>
    </row>
    <row r="21" spans="1:44" x14ac:dyDescent="0.3">
      <c r="A21" t="s">
        <v>38</v>
      </c>
      <c r="B21" s="1">
        <v>42766</v>
      </c>
      <c r="C21" t="e">
        <f ca="1">IF($F$2=LOOKUP($F$2,INDIRECT("'"&amp;$A21&amp;"'"&amp;"!$B$2:$B$50",TRUE)),VLOOKUP($F$2,INDIRECT("'"&amp;$A21&amp;"'"&amp;"!$B$2:$BP$50",TRUE),12,FALSE),"")</f>
        <v>#REF!</v>
      </c>
      <c r="D21" t="e">
        <f ca="1">IF($F$2=LOOKUP($F$2,INDIRECT("'"&amp;$A21&amp;"'"&amp;"!$B$2:$B$50",TRUE)),VLOOKUP($F$2,INDIRECT("'"&amp;$A21&amp;"'"&amp;"!$B$2:$BP$50",TRUE),13,FALSE),"")</f>
        <v>#REF!</v>
      </c>
      <c r="E21" s="20" t="e">
        <f ca="1">IF($F$2=LOOKUP($F$2,INDIRECT("'"&amp;$A21&amp;"'"&amp;"!$B$2:$B$50",TRUE)),VLOOKUP($F$2,INDIRECT("'"&amp;$A21&amp;"'"&amp;"!$B$2:$BP$50",TRUE),14,FALSE),"")</f>
        <v>#REF!</v>
      </c>
      <c r="F21" s="20" t="e">
        <f ca="1">IF($F$2=LOOKUP($F$2,INDIRECT("'"&amp;$A21&amp;"'"&amp;"!$B$2:$B$50",TRUE)),VLOOKUP($F$2,INDIRECT("'"&amp;$A21&amp;"'"&amp;"!$B$2:$BP$50",TRUE),15,FALSE),"")</f>
        <v>#REF!</v>
      </c>
      <c r="G21" s="28" t="e">
        <f t="shared" ca="1" si="5"/>
        <v>#REF!</v>
      </c>
      <c r="H21" s="18" t="e">
        <f ca="1">IF($F$2=LOOKUP($F$2,INDIRECT("'"&amp;$A21&amp;"'"&amp;"!$B$2:$B$50",TRUE)),VLOOKUP($F$2,INDIRECT("'"&amp;$A21&amp;"'"&amp;"!$B$2:$BP$50",TRUE),17,FALSE),"")</f>
        <v>#REF!</v>
      </c>
      <c r="I21" t="e">
        <f ca="1">IF($F$2=LOOKUP($F$2,INDIRECT("'"&amp;$A21&amp;"'"&amp;"!$B$2:$B$50",TRUE)),VLOOKUP($F$2,INDIRECT("'"&amp;$A21&amp;"'"&amp;"!$B$2:$BP$50",TRUE),18,FALSE),"")</f>
        <v>#REF!</v>
      </c>
      <c r="J21" s="20" t="e">
        <f ca="1">IF($F$2=LOOKUP($F$2,INDIRECT("'"&amp;$A21&amp;"'"&amp;"!$B$2:$B$50",TRUE)),VLOOKUP($F$2,INDIRECT("'"&amp;$A21&amp;"'"&amp;"!$B$2:$BP$50",TRUE),19,FALSE),"")</f>
        <v>#REF!</v>
      </c>
      <c r="K21" s="20" t="e">
        <f ca="1">IF($F$2=LOOKUP($F$2,INDIRECT("'"&amp;$A21&amp;"'"&amp;"!$B$2:$B$50",TRUE)),VLOOKUP($F$2,INDIRECT("'"&amp;$A21&amp;"'"&amp;"!$B$2:$BP$50",TRUE),20,FALSE),"")</f>
        <v>#REF!</v>
      </c>
      <c r="L21" s="61" t="e">
        <f t="shared" ref="L21:L26" ca="1" si="6">(K21-J21)*24</f>
        <v>#REF!</v>
      </c>
      <c r="M21" s="24" t="e">
        <f ca="1">IF($F$2=LOOKUP($F$2,INDIRECT("'"&amp;$A21&amp;"'"&amp;"!$B$2:$B$50",TRUE)),VLOOKUP($F$2,INDIRECT("'"&amp;$A21&amp;"'"&amp;"!$B$2:$BP$50",TRUE),16,FALSE),"")</f>
        <v>#REF!</v>
      </c>
      <c r="N21" s="26" t="e">
        <f t="shared" ref="N21:N26" ca="1" si="7">G21+L21-M21</f>
        <v>#REF!</v>
      </c>
      <c r="O21" s="67"/>
      <c r="Q21" s="58">
        <f t="shared" si="3"/>
        <v>0</v>
      </c>
      <c r="S21" s="58">
        <f t="shared" si="4"/>
        <v>0</v>
      </c>
    </row>
    <row r="22" spans="1:44" x14ac:dyDescent="0.3">
      <c r="A22" t="s">
        <v>38</v>
      </c>
      <c r="B22" s="1">
        <v>42767</v>
      </c>
      <c r="C22" t="e">
        <f ca="1">IF($F$2=LOOKUP($F$2,INDIRECT("'"&amp;$A22&amp;"'"&amp;"!$B$2:$B$50",TRUE)),VLOOKUP($F$2,INDIRECT("'"&amp;$A22&amp;"'"&amp;"!$B$2:$BP$50",TRUE),21,FALSE),"")</f>
        <v>#REF!</v>
      </c>
      <c r="D22" t="e">
        <f ca="1">IF($F$2=LOOKUP($F$2,INDIRECT("'"&amp;$A22&amp;"'"&amp;"!$B$2:$B$50",TRUE)),VLOOKUP($F$2,INDIRECT("'"&amp;$A22&amp;"'"&amp;"!$B$2:$BP$50",TRUE),22,FALSE),"")</f>
        <v>#REF!</v>
      </c>
      <c r="E22" s="20" t="e">
        <f ca="1">IF($F$2=LOOKUP($F$2,INDIRECT("'"&amp;$A22&amp;"'"&amp;"!$B$2:$B$50",TRUE)),VLOOKUP($F$2,INDIRECT("'"&amp;$A22&amp;"'"&amp;"!$B$2:$BP$50",TRUE),23,FALSE),"")</f>
        <v>#REF!</v>
      </c>
      <c r="F22" s="20" t="e">
        <f ca="1">IF($F$2=LOOKUP($F$2,INDIRECT("'"&amp;$A22&amp;"'"&amp;"!$B$2:$B$50",TRUE)),VLOOKUP($F$2,INDIRECT("'"&amp;$A22&amp;"'"&amp;"!$B$2:$BP$50",TRUE),24,FALSE),"")</f>
        <v>#REF!</v>
      </c>
      <c r="G22" s="28" t="e">
        <f t="shared" ca="1" si="5"/>
        <v>#REF!</v>
      </c>
      <c r="H22" t="e">
        <f ca="1">IF($F$2=LOOKUP($F$2,INDIRECT("'"&amp;$A22&amp;"'"&amp;"!$B$2:$B$50",TRUE)),VLOOKUP($F$2,INDIRECT("'"&amp;$A22&amp;"'"&amp;"!$B$2:$BP$50",TRUE),26,FALSE),"")</f>
        <v>#REF!</v>
      </c>
      <c r="I22" t="e">
        <f ca="1">IF($F$2=LOOKUP($F$2,INDIRECT("'"&amp;$A22&amp;"'"&amp;"!$B$2:$B$50",TRUE)),VLOOKUP($F$2,INDIRECT("'"&amp;$A22&amp;"'"&amp;"!$B$2:$BP$50",TRUE),27,FALSE),"")</f>
        <v>#REF!</v>
      </c>
      <c r="J22" s="20" t="e">
        <f ca="1">IF($F$2=LOOKUP($F$2,INDIRECT("'"&amp;$A22&amp;"'"&amp;"!$B$2:$B$50",TRUE)),VLOOKUP($F$2,INDIRECT("'"&amp;$A22&amp;"'"&amp;"!$B$2:$BP$50",TRUE),28,FALSE),"")</f>
        <v>#REF!</v>
      </c>
      <c r="K22" s="20" t="e">
        <f ca="1">IF($F$2=LOOKUP($F$2,INDIRECT("'"&amp;$A22&amp;"'"&amp;"!$B$2:$B$50",TRUE)),VLOOKUP($F$2,INDIRECT("'"&amp;$A22&amp;"'"&amp;"!$B$2:$BP$50",TRUE),29,FALSE),"")</f>
        <v>#REF!</v>
      </c>
      <c r="L22" s="61" t="e">
        <f t="shared" ca="1" si="6"/>
        <v>#REF!</v>
      </c>
      <c r="M22" s="25" t="e">
        <f ca="1">IF($F$2=LOOKUP($F$2,INDIRECT("'"&amp;$A22&amp;"'"&amp;"!$B$2:$B$50",TRUE)),VLOOKUP($F$2,INDIRECT("'"&amp;$A22&amp;"'"&amp;"!$B$2:$BP$50",TRUE),25,FALSE),"")</f>
        <v>#REF!</v>
      </c>
      <c r="N22" s="26" t="e">
        <f t="shared" ca="1" si="7"/>
        <v>#REF!</v>
      </c>
      <c r="O22" s="67"/>
      <c r="Q22" s="58">
        <f t="shared" si="3"/>
        <v>0</v>
      </c>
      <c r="S22" s="58">
        <f t="shared" si="4"/>
        <v>0</v>
      </c>
    </row>
    <row r="23" spans="1:44" x14ac:dyDescent="0.3">
      <c r="A23" t="s">
        <v>38</v>
      </c>
      <c r="B23" s="1">
        <v>42768</v>
      </c>
      <c r="C23" t="e">
        <f ca="1">IF($F$2=LOOKUP($F$2,INDIRECT("'"&amp;$A23&amp;"'"&amp;"!$B$2:$B$50",TRUE)),VLOOKUP($F$2,INDIRECT("'"&amp;$A23&amp;"'"&amp;"!$B$2:$BP$50",TRUE),30,FALSE),"")</f>
        <v>#REF!</v>
      </c>
      <c r="D23" t="e">
        <f ca="1">IF($F$2=LOOKUP($F$2,INDIRECT("'"&amp;$A23&amp;"'"&amp;"!$B$2:$B$50",TRUE)),VLOOKUP($F$2,INDIRECT("'"&amp;$A23&amp;"'"&amp;"!$B$2:$BP$50",TRUE),31,FALSE),"")</f>
        <v>#REF!</v>
      </c>
      <c r="E23" s="20" t="e">
        <f ca="1">IF($F$2=LOOKUP($F$2,INDIRECT("'"&amp;$A23&amp;"'"&amp;"!$B$2:$B$50",TRUE)),VLOOKUP($F$2,INDIRECT("'"&amp;$A23&amp;"'"&amp;"!$B$2:$BP$50",TRUE),32,FALSE),"")</f>
        <v>#REF!</v>
      </c>
      <c r="F23" s="20" t="e">
        <f ca="1">IF($F$2=LOOKUP($F$2,INDIRECT("'"&amp;$A23&amp;"'"&amp;"!$B$2:$B$50",TRUE)),VLOOKUP($F$2,INDIRECT("'"&amp;$A23&amp;"'"&amp;"!$B$2:$BP$50",TRUE),33,FALSE),"")</f>
        <v>#REF!</v>
      </c>
      <c r="G23" s="28" t="e">
        <f t="shared" ca="1" si="5"/>
        <v>#REF!</v>
      </c>
      <c r="H23" t="e">
        <f ca="1">IF($F$2=LOOKUP($F$2,INDIRECT("'"&amp;$A23&amp;"'"&amp;"!$B$2:$B$50",TRUE)),VLOOKUP($F$2,INDIRECT("'"&amp;$A23&amp;"'"&amp;"!$B$2:$BP$50",TRUE),35,FALSE),"")</f>
        <v>#REF!</v>
      </c>
      <c r="I23" t="e">
        <f ca="1">IF($F$2=LOOKUP($F$2,INDIRECT("'"&amp;$A23&amp;"'"&amp;"!$B$2:$B$50",TRUE)),VLOOKUP($F$2,INDIRECT("'"&amp;$A23&amp;"'"&amp;"!$B$2:$BP$50",TRUE),36,FALSE),"")</f>
        <v>#REF!</v>
      </c>
      <c r="J23" s="20" t="e">
        <f ca="1">IF($F$2=LOOKUP($F$2,INDIRECT("'"&amp;$A23&amp;"'"&amp;"!$B$2:$B$50",TRUE)),VLOOKUP($F$2,INDIRECT("'"&amp;$A23&amp;"'"&amp;"!$B$2:$BP$50",TRUE),37,FALSE),"")</f>
        <v>#REF!</v>
      </c>
      <c r="K23" s="20" t="e">
        <f ca="1">IF($F$2=LOOKUP($F$2,INDIRECT("'"&amp;$A23&amp;"'"&amp;"!$B$2:$B$50",TRUE)),VLOOKUP($F$2,INDIRECT("'"&amp;$A23&amp;"'"&amp;"!$B$2:$BP$50",TRUE),38,FALSE),"")</f>
        <v>#REF!</v>
      </c>
      <c r="L23" s="61" t="e">
        <f t="shared" ca="1" si="6"/>
        <v>#REF!</v>
      </c>
      <c r="M23" s="25" t="e">
        <f ca="1">IF($F$2=LOOKUP($F$2,INDIRECT("'"&amp;$A23&amp;"'"&amp;"!$B$2:$B$50",TRUE)),VLOOKUP($F$2,INDIRECT("'"&amp;$A23&amp;"'"&amp;"!$B$2:$BP$50",TRUE),34,FALSE),"")</f>
        <v>#REF!</v>
      </c>
      <c r="N23" s="26" t="e">
        <f t="shared" ca="1" si="7"/>
        <v>#REF!</v>
      </c>
      <c r="O23" s="67"/>
      <c r="Q23" s="58">
        <f t="shared" si="3"/>
        <v>0</v>
      </c>
      <c r="S23" s="58">
        <f t="shared" si="4"/>
        <v>0</v>
      </c>
    </row>
    <row r="24" spans="1:44" x14ac:dyDescent="0.3">
      <c r="A24" t="s">
        <v>38</v>
      </c>
      <c r="B24" s="1">
        <v>42769</v>
      </c>
      <c r="C24" t="e">
        <f ca="1">IF($F$2=LOOKUP($F$2,INDIRECT("'"&amp;$A24&amp;"'"&amp;"!$B$2:$B$50",TRUE)),VLOOKUP($F$2,INDIRECT("'"&amp;$A24&amp;"'"&amp;"!$B$2:$BP$50",TRUE),39,FALSE),"")</f>
        <v>#REF!</v>
      </c>
      <c r="D24" t="e">
        <f ca="1">IF($F$2=LOOKUP($F$2,INDIRECT("'"&amp;$A24&amp;"'"&amp;"!$B$2:$B$50",TRUE)),VLOOKUP($F$2,INDIRECT("'"&amp;$A24&amp;"'"&amp;"!$B$2:$BP$50",TRUE),40,FALSE),"")</f>
        <v>#REF!</v>
      </c>
      <c r="E24" s="20" t="e">
        <f ca="1">IF($F$2=LOOKUP($F$2,INDIRECT("'"&amp;$A24&amp;"'"&amp;"!$B$2:$B$50",TRUE)),VLOOKUP($F$2,INDIRECT("'"&amp;$A24&amp;"'"&amp;"!$B$2:$BP$50",TRUE),41,FALSE),"")</f>
        <v>#REF!</v>
      </c>
      <c r="F24" s="20" t="e">
        <f ca="1">IF($F$2=LOOKUP($F$2,INDIRECT("'"&amp;$A24&amp;"'"&amp;"!$B$2:$B$50",TRUE)),VLOOKUP($F$2,INDIRECT("'"&amp;$A24&amp;"'"&amp;"!$B$2:$BP$50",TRUE),42,FALSE),"")</f>
        <v>#REF!</v>
      </c>
      <c r="G24" s="28" t="e">
        <f t="shared" ca="1" si="5"/>
        <v>#REF!</v>
      </c>
      <c r="H24" t="e">
        <f ca="1">IF($F$2=LOOKUP($F$2,INDIRECT("'"&amp;$A24&amp;"'"&amp;"!$B$2:$B$50",TRUE)),VLOOKUP($F$2,INDIRECT("'"&amp;$A24&amp;"'"&amp;"!$B$2:$BP$50",TRUE),44,FALSE),"")</f>
        <v>#REF!</v>
      </c>
      <c r="I24" t="e">
        <f ca="1">IF($F$2=LOOKUP($F$2,INDIRECT("'"&amp;$A24&amp;"'"&amp;"!$B$2:$B$50",TRUE)),VLOOKUP($F$2,INDIRECT("'"&amp;$A24&amp;"'"&amp;"!$B$2:$BP$50",TRUE),45,FALSE),"")</f>
        <v>#REF!</v>
      </c>
      <c r="J24" s="20" t="e">
        <f ca="1">IF($F$2=LOOKUP($F$2,INDIRECT("'"&amp;$A24&amp;"'"&amp;"!$B$2:$B$50",TRUE)),VLOOKUP($F$2,INDIRECT("'"&amp;$A24&amp;"'"&amp;"!$B$2:$BP$50",TRUE),46,FALSE),"")</f>
        <v>#REF!</v>
      </c>
      <c r="K24" s="20" t="e">
        <f ca="1">IF($F$2=LOOKUP($F$2,INDIRECT("'"&amp;$A24&amp;"'"&amp;"!$B$2:$B$50",TRUE)),VLOOKUP($F$2,INDIRECT("'"&amp;$A24&amp;"'"&amp;"!$B$2:$BP$50",TRUE),47,FALSE),"")</f>
        <v>#REF!</v>
      </c>
      <c r="L24" s="61" t="e">
        <f t="shared" ca="1" si="6"/>
        <v>#REF!</v>
      </c>
      <c r="M24" s="25" t="e">
        <f ca="1">IF($F$2=LOOKUP($F$2,INDIRECT("'"&amp;$A24&amp;"'"&amp;"!$B$2:$B$50",TRUE)),VLOOKUP($F$2,INDIRECT("'"&amp;$A24&amp;"'"&amp;"!$B$2:$BP$50",TRUE),43,FALSE),"")</f>
        <v>#REF!</v>
      </c>
      <c r="N24" s="26" t="e">
        <f t="shared" ca="1" si="7"/>
        <v>#REF!</v>
      </c>
      <c r="O24" s="67"/>
      <c r="Q24" s="58">
        <f t="shared" si="3"/>
        <v>0</v>
      </c>
      <c r="S24" s="58">
        <f t="shared" si="4"/>
        <v>0</v>
      </c>
    </row>
    <row r="25" spans="1:44" x14ac:dyDescent="0.3">
      <c r="A25" t="s">
        <v>38</v>
      </c>
      <c r="B25" s="1">
        <v>42770</v>
      </c>
      <c r="C25" t="e">
        <f ca="1">IF($F$2=LOOKUP($F$2,INDIRECT("'"&amp;$A25&amp;"'"&amp;"!$B$2:$B$50",TRUE)),VLOOKUP($F$2,INDIRECT("'"&amp;$A25&amp;"'"&amp;"!$B$2:$BP$50",TRUE),48,FALSE),"")</f>
        <v>#REF!</v>
      </c>
      <c r="D25" t="e">
        <f ca="1">IF($F$2=LOOKUP($F$2,INDIRECT("'"&amp;$A25&amp;"'"&amp;"!$B$2:$B$50",TRUE)),VLOOKUP($F$2,INDIRECT("'"&amp;$A25&amp;"'"&amp;"!$B$2:$BP$50",TRUE),49,FALSE),"")</f>
        <v>#REF!</v>
      </c>
      <c r="E25" s="20" t="e">
        <f ca="1">IF($F$2=LOOKUP($F$2,INDIRECT("'"&amp;$A25&amp;"'"&amp;"!$B$2:$B$50",TRUE)),VLOOKUP($F$2,INDIRECT("'"&amp;$A25&amp;"'"&amp;"!$B$2:$BP$50",TRUE),50,FALSE),"")</f>
        <v>#REF!</v>
      </c>
      <c r="F25" s="20" t="e">
        <f ca="1">IF($F$2=LOOKUP($F$2,INDIRECT("'"&amp;$A25&amp;"'"&amp;"!$B$2:$B$50",TRUE)),VLOOKUP($F$2,INDIRECT("'"&amp;$A25&amp;"'"&amp;"!$B$2:$BP$50",TRUE),51,FALSE),"")</f>
        <v>#REF!</v>
      </c>
      <c r="G25" s="28" t="e">
        <f t="shared" ca="1" si="5"/>
        <v>#REF!</v>
      </c>
      <c r="H25" t="e">
        <f ca="1">IF($F$2=LOOKUP($F$2,INDIRECT("'"&amp;$A25&amp;"'"&amp;"!$B$2:$B$50",TRUE)),VLOOKUP($F$2,INDIRECT("'"&amp;$A25&amp;"'"&amp;"!$B$2:$BP$50",TRUE),53,FALSE),"")</f>
        <v>#REF!</v>
      </c>
      <c r="I25" t="e">
        <f ca="1">IF($F$2=LOOKUP($F$2,INDIRECT("'"&amp;$A25&amp;"'"&amp;"!$B$2:$B$50",TRUE)),VLOOKUP($F$2,INDIRECT("'"&amp;$A25&amp;"'"&amp;"!$B$2:$BP$50",TRUE),54,FALSE),"")</f>
        <v>#REF!</v>
      </c>
      <c r="J25" s="20" t="e">
        <f ca="1">IF($F$2=LOOKUP($F$2,INDIRECT("'"&amp;$A25&amp;"'"&amp;"!$B$2:$B$50",TRUE)),VLOOKUP($F$2,INDIRECT("'"&amp;$A25&amp;"'"&amp;"!$B$2:$BP$50",TRUE),55,FALSE),"")</f>
        <v>#REF!</v>
      </c>
      <c r="K25" s="20" t="e">
        <f ca="1">IF($F$2=LOOKUP($F$2,INDIRECT("'"&amp;$A25&amp;"'"&amp;"!$B$2:$B$50",TRUE)),VLOOKUP($F$2,INDIRECT("'"&amp;$A25&amp;"'"&amp;"!$B$2:$BP$50",TRUE),56,FALSE),"")</f>
        <v>#REF!</v>
      </c>
      <c r="L25" s="61" t="e">
        <f t="shared" ca="1" si="6"/>
        <v>#REF!</v>
      </c>
      <c r="M25" s="25" t="e">
        <f ca="1">IF($F$2=LOOKUP($F$2,INDIRECT("'"&amp;$A25&amp;"'"&amp;"!$B$2:$B$50",TRUE)),VLOOKUP($F$2,INDIRECT("'"&amp;$A25&amp;"'"&amp;"!$B$2:$BP$50",TRUE),52,FALSE),"")</f>
        <v>#REF!</v>
      </c>
      <c r="N25" s="26" t="e">
        <f t="shared" ca="1" si="7"/>
        <v>#REF!</v>
      </c>
      <c r="O25" s="67"/>
      <c r="Q25" s="58">
        <f t="shared" si="3"/>
        <v>0</v>
      </c>
      <c r="S25" s="58">
        <f t="shared" si="4"/>
        <v>0</v>
      </c>
    </row>
    <row r="26" spans="1:44" s="42" customFormat="1" ht="20.25" customHeight="1" thickBot="1" x14ac:dyDescent="0.35">
      <c r="A26" s="42" t="s">
        <v>38</v>
      </c>
      <c r="B26" s="1">
        <v>42771</v>
      </c>
      <c r="C26" s="43" t="e">
        <f ca="1">IF($F$2=LOOKUP($F$2,INDIRECT("'"&amp;$A26&amp;"'"&amp;"!$B$2:$B$50",TRUE)),VLOOKUP($F$2,INDIRECT("'"&amp;$A26&amp;"'"&amp;"!$B$2:$BP$50",TRUE),57,FALSE),"")</f>
        <v>#REF!</v>
      </c>
      <c r="D26" s="43" t="e">
        <f ca="1">IF($F$2=LOOKUP($F$2,INDIRECT("'"&amp;$A26&amp;"'"&amp;"!$B$2:$B$50",TRUE)),VLOOKUP($F$2,INDIRECT("'"&amp;$A26&amp;"'"&amp;"!$B$2:$BP$50",TRUE),58,FALSE),"")</f>
        <v>#REF!</v>
      </c>
      <c r="E26" s="44" t="e">
        <f ca="1">IF($F$2=LOOKUP($F$2,INDIRECT("'"&amp;$A26&amp;"'"&amp;"!$B$2:$B$50",TRUE)),VLOOKUP($F$2,INDIRECT("'"&amp;$A26&amp;"'"&amp;"!$B$2:$BP$50",TRUE),59,FALSE),"")</f>
        <v>#REF!</v>
      </c>
      <c r="F26" s="44" t="e">
        <f ca="1">IF($F$2=LOOKUP($F$2,INDIRECT("'"&amp;$A26&amp;"'"&amp;"!$B$2:$B$50",TRUE)),VLOOKUP($F$2,INDIRECT("'"&amp;$A26&amp;"'"&amp;"!$B$2:$BP$50",TRUE),60,FALSE),"")</f>
        <v>#REF!</v>
      </c>
      <c r="G26" s="45" t="e">
        <f t="shared" ca="1" si="5"/>
        <v>#REF!</v>
      </c>
      <c r="H26" s="43" t="e">
        <f ca="1">IF($F$2=LOOKUP($F$2,INDIRECT("'"&amp;$A26&amp;"'"&amp;"!$B$2:$B$50",TRUE)),VLOOKUP($F$2,INDIRECT("'"&amp;$A26&amp;"'"&amp;"!$B$2:$BP$50",TRUE),62,FALSE),"")</f>
        <v>#REF!</v>
      </c>
      <c r="I26" s="43" t="e">
        <f ca="1">IF($F$2=LOOKUP($F$2,INDIRECT("'"&amp;$A26&amp;"'"&amp;"!$B$2:$B$50",TRUE)),VLOOKUP($F$2,INDIRECT("'"&amp;$A26&amp;"'"&amp;"!$B$2:$BP$50",TRUE),63,FALSE),"")</f>
        <v>#REF!</v>
      </c>
      <c r="J26" s="44" t="e">
        <f ca="1">IF($F$2=LOOKUP($F$2,INDIRECT("'"&amp;$A26&amp;"'"&amp;"!$B$2:$B$50",TRUE)),VLOOKUP($F$2,INDIRECT("'"&amp;$A26&amp;"'"&amp;"!$B$2:$BP$50",TRUE),64,FALSE),"")</f>
        <v>#REF!</v>
      </c>
      <c r="K26" s="44" t="e">
        <f ca="1">IF($F$2=LOOKUP($F$2,INDIRECT("'"&amp;$A26&amp;"'"&amp;"!$B$2:$B$50",TRUE)),VLOOKUP($F$2,INDIRECT("'"&amp;$A26&amp;"'"&amp;"!$B$2:$BP$50",TRUE),65,FALSE),"")</f>
        <v>#REF!</v>
      </c>
      <c r="L26" s="46" t="e">
        <f t="shared" ca="1" si="6"/>
        <v>#REF!</v>
      </c>
      <c r="M26" s="47" t="e">
        <f ca="1">IF($F$2=LOOKUP($F$2,INDIRECT("'"&amp;$A26&amp;"'"&amp;"!$B$2:$B$50",TRUE)),VLOOKUP($F$2,INDIRECT("'"&amp;$A26&amp;"'"&amp;"!$B$2:$BP$50",TRUE),61,FALSE),"")</f>
        <v>#REF!</v>
      </c>
      <c r="N26" s="50" t="e">
        <f t="shared" ca="1" si="7"/>
        <v>#REF!</v>
      </c>
      <c r="O26" s="67"/>
      <c r="P26" s="43"/>
      <c r="Q26" s="59">
        <f t="shared" si="3"/>
        <v>0</v>
      </c>
      <c r="R26" s="43"/>
      <c r="S26" s="59">
        <f t="shared" si="4"/>
        <v>0</v>
      </c>
      <c r="T26" s="43"/>
      <c r="U26" s="43"/>
      <c r="V26" s="43"/>
      <c r="W26" s="43"/>
      <c r="X26" s="43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</row>
    <row r="27" spans="1:44" s="42" customFormat="1" ht="15" customHeight="1" x14ac:dyDescent="0.3">
      <c r="A27" s="42" t="s">
        <v>42</v>
      </c>
      <c r="B27" s="1">
        <v>42772</v>
      </c>
      <c r="C27" t="e">
        <f ca="1">IF($F$2=LOOKUP($F$2,INDIRECT("'"&amp;$A27&amp;"'"&amp;"!$B$2:$B$50",TRUE)),VLOOKUP($F$2,INDIRECT("'"&amp;$A27&amp;"'"&amp;"!$B$2:$BP$50",TRUE),2,FALSE),"")</f>
        <v>#REF!</v>
      </c>
      <c r="D27" t="e">
        <f ca="1">IF($F$2=LOOKUP($F$2,INDIRECT("'"&amp;$A27&amp;"'"&amp;"!$B$2:$B$50",TRUE)),VLOOKUP($F$2,INDIRECT("'"&amp;$A27&amp;"'"&amp;"!$B$2:$BP$50",TRUE),4,FALSE),"")</f>
        <v>#REF!</v>
      </c>
      <c r="E27" s="22" t="e">
        <f ca="1">IF($F$2=LOOKUP($F$2,INDIRECT("'"&amp;$A27&amp;"'"&amp;"!$B$2:$B$50",TRUE)),VLOOKUP($F$2,INDIRECT("'"&amp;$A27&amp;"'"&amp;"!$B$2:$BP$50",TRUE),5,FALSE),"")</f>
        <v>#REF!</v>
      </c>
      <c r="F27" s="20" t="e">
        <f ca="1">IF($F$2=LOOKUP($F$2,INDIRECT("'"&amp;$A27&amp;"'"&amp;"!$B$2:$B$50",TRUE)),VLOOKUP($F$2,INDIRECT("'"&amp;$A27&amp;"'"&amp;"!$B$2:$BP$50",TRUE),6,FALSE),"")</f>
        <v>#REF!</v>
      </c>
      <c r="G27" s="62" t="e">
        <f t="shared" ca="1" si="5"/>
        <v>#REF!</v>
      </c>
      <c r="H27" t="e">
        <f ca="1">IF($F$2=LOOKUP($F$2,INDIRECT("'"&amp;$A27&amp;"'"&amp;"!$B$2:$B$50",TRUE)),VLOOKUP($F$2,INDIRECT("'"&amp;$A27&amp;"'"&amp;"!$B$2:$BP$50",TRUE),8,FALSE),"")</f>
        <v>#REF!</v>
      </c>
      <c r="I27" t="e">
        <f ca="1">IF($F$2=LOOKUP($F$2,INDIRECT("'"&amp;$A27&amp;"'"&amp;"!$B$2:$B$50",TRUE)),VLOOKUP($F$2,INDIRECT("'"&amp;$A27&amp;"'"&amp;"!$B$2:$BP$50",TRUE),9,FALSE),"")</f>
        <v>#REF!</v>
      </c>
      <c r="J27" s="20" t="e">
        <f ca="1">IF($F$2=LOOKUP($F$2,INDIRECT("'"&amp;$A27&amp;"'"&amp;"!$B$2:$B$50",TRUE)),VLOOKUP($F$2,INDIRECT("'"&amp;$A27&amp;"'"&amp;"!$B$2:$BP$50",TRUE),10,FALSE),"")</f>
        <v>#REF!</v>
      </c>
      <c r="K27" s="20" t="e">
        <f ca="1">IF($F$2=LOOKUP($F$2,INDIRECT("'"&amp;$A27&amp;"'"&amp;"!$B$2:$B$50",TRUE)),VLOOKUP($F$2,INDIRECT("'"&amp;$A27&amp;"'"&amp;"!$B$2:$BP$50",TRUE),11,FALSE),"")</f>
        <v>#REF!</v>
      </c>
      <c r="L27" s="61" t="e">
        <f ca="1">(K27-J27)*24</f>
        <v>#REF!</v>
      </c>
      <c r="M27" s="23" t="e">
        <f ca="1">IF($F$2=LOOKUP($F$2,INDIRECT("'"&amp;$A27&amp;"'"&amp;"!$B$2:$B$50",TRUE)),VLOOKUP($F$2,INDIRECT("'"&amp;$A27&amp;"'"&amp;"!$B$2:$BP$50",TRUE),7,FALSE),"")</f>
        <v>#REF!</v>
      </c>
      <c r="N27" s="26" t="e">
        <f ca="1">G27+L27-M27</f>
        <v>#REF!</v>
      </c>
      <c r="O27" s="67" t="e">
        <f ca="1">SUM(N27:N33)</f>
        <v>#REF!</v>
      </c>
      <c r="P27"/>
      <c r="Q27" s="58">
        <f>P27*$M$4</f>
        <v>0</v>
      </c>
      <c r="R27"/>
      <c r="S27" s="58">
        <f>R27*M$8</f>
        <v>0</v>
      </c>
      <c r="T27"/>
      <c r="U27"/>
      <c r="V27"/>
      <c r="W27"/>
      <c r="X27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</row>
    <row r="28" spans="1:44" x14ac:dyDescent="0.3">
      <c r="A28" s="42" t="s">
        <v>42</v>
      </c>
      <c r="B28" s="1">
        <v>42773</v>
      </c>
      <c r="C28" t="e">
        <f ca="1">IF($F$2=LOOKUP($F$2,INDIRECT("'"&amp;$A28&amp;"'"&amp;"!$B$2:$B$50",TRUE)),VLOOKUP($F$2,INDIRECT("'"&amp;$A28&amp;"'"&amp;"!$B$2:$BP$50",TRUE),12,FALSE),"")</f>
        <v>#REF!</v>
      </c>
      <c r="D28" t="e">
        <f ca="1">IF($F$2=LOOKUP($F$2,INDIRECT("'"&amp;$A28&amp;"'"&amp;"!$B$2:$B$50",TRUE)),VLOOKUP($F$2,INDIRECT("'"&amp;$A28&amp;"'"&amp;"!$B$2:$BP$50",TRUE),13,FALSE),"")</f>
        <v>#REF!</v>
      </c>
      <c r="E28" s="20" t="e">
        <f ca="1">IF($F$2=LOOKUP($F$2,INDIRECT("'"&amp;$A28&amp;"'"&amp;"!$B$2:$B$50",TRUE)),VLOOKUP($F$2,INDIRECT("'"&amp;$A28&amp;"'"&amp;"!$B$2:$BP$50",TRUE),14,FALSE),"")</f>
        <v>#REF!</v>
      </c>
      <c r="F28" s="20" t="e">
        <f ca="1">IF($F$2=LOOKUP($F$2,INDIRECT("'"&amp;$A28&amp;"'"&amp;"!$B$2:$B$50",TRUE)),VLOOKUP($F$2,INDIRECT("'"&amp;$A28&amp;"'"&amp;"!$B$2:$BP$50",TRUE),15,FALSE),"")</f>
        <v>#REF!</v>
      </c>
      <c r="G28" s="28" t="e">
        <f t="shared" ca="1" si="5"/>
        <v>#REF!</v>
      </c>
      <c r="H28" s="18" t="e">
        <f ca="1">IF($F$2=LOOKUP($F$2,INDIRECT("'"&amp;$A28&amp;"'"&amp;"!$B$2:$B$50",TRUE)),VLOOKUP($F$2,INDIRECT("'"&amp;$A28&amp;"'"&amp;"!$B$2:$BP$50",TRUE),17,FALSE),"")</f>
        <v>#REF!</v>
      </c>
      <c r="I28" t="e">
        <f ca="1">IF($F$2=LOOKUP($F$2,INDIRECT("'"&amp;$A28&amp;"'"&amp;"!$B$2:$B$50",TRUE)),VLOOKUP($F$2,INDIRECT("'"&amp;$A28&amp;"'"&amp;"!$B$2:$BP$50",TRUE),18,FALSE),"")</f>
        <v>#REF!</v>
      </c>
      <c r="J28" s="20" t="e">
        <f ca="1">IF($F$2=LOOKUP($F$2,INDIRECT("'"&amp;$A28&amp;"'"&amp;"!$B$2:$B$50",TRUE)),VLOOKUP($F$2,INDIRECT("'"&amp;$A28&amp;"'"&amp;"!$B$2:$BP$50",TRUE),19,FALSE),"")</f>
        <v>#REF!</v>
      </c>
      <c r="K28" s="20" t="e">
        <f ca="1">IF($F$2=LOOKUP($F$2,INDIRECT("'"&amp;$A28&amp;"'"&amp;"!$B$2:$B$50",TRUE)),VLOOKUP($F$2,INDIRECT("'"&amp;$A28&amp;"'"&amp;"!$B$2:$BP$50",TRUE),20,FALSE),"")</f>
        <v>#REF!</v>
      </c>
      <c r="L28" s="61" t="e">
        <f t="shared" ref="L28:L33" ca="1" si="8">(K28-J28)*24</f>
        <v>#REF!</v>
      </c>
      <c r="M28" s="24" t="e">
        <f ca="1">IF($F$2=LOOKUP($F$2,INDIRECT("'"&amp;$A28&amp;"'"&amp;"!$B$2:$B$50",TRUE)),VLOOKUP($F$2,INDIRECT("'"&amp;$A28&amp;"'"&amp;"!$B$2:$BP$50",TRUE),16,FALSE),"")</f>
        <v>#REF!</v>
      </c>
      <c r="N28" s="26" t="e">
        <f t="shared" ref="N28:N33" ca="1" si="9">G28+L28-M28</f>
        <v>#REF!</v>
      </c>
      <c r="O28" s="67"/>
      <c r="Q28" s="58">
        <f t="shared" si="3"/>
        <v>0</v>
      </c>
      <c r="S28" s="58">
        <f t="shared" ref="S28:S40" si="10">R28*M$8</f>
        <v>0</v>
      </c>
    </row>
    <row r="29" spans="1:44" x14ac:dyDescent="0.3">
      <c r="A29" s="42" t="s">
        <v>42</v>
      </c>
      <c r="B29" s="1">
        <v>42774</v>
      </c>
      <c r="C29" t="e">
        <f ca="1">IF($F$2=LOOKUP($F$2,INDIRECT("'"&amp;$A29&amp;"'"&amp;"!$B$2:$B$50",TRUE)),VLOOKUP($F$2,INDIRECT("'"&amp;$A29&amp;"'"&amp;"!$B$2:$BP$50",TRUE),21,FALSE),"")</f>
        <v>#REF!</v>
      </c>
      <c r="D29" t="e">
        <f ca="1">IF($F$2=LOOKUP($F$2,INDIRECT("'"&amp;$A29&amp;"'"&amp;"!$B$2:$B$50",TRUE)),VLOOKUP($F$2,INDIRECT("'"&amp;$A29&amp;"'"&amp;"!$B$2:$BP$50",TRUE),22,FALSE),"")</f>
        <v>#REF!</v>
      </c>
      <c r="E29" s="20" t="e">
        <f ca="1">IF($F$2=LOOKUP($F$2,INDIRECT("'"&amp;$A29&amp;"'"&amp;"!$B$2:$B$50",TRUE)),VLOOKUP($F$2,INDIRECT("'"&amp;$A29&amp;"'"&amp;"!$B$2:$BP$50",TRUE),23,FALSE),"")</f>
        <v>#REF!</v>
      </c>
      <c r="F29" s="20" t="e">
        <f ca="1">IF($F$2=LOOKUP($F$2,INDIRECT("'"&amp;$A29&amp;"'"&amp;"!$B$2:$B$50",TRUE)),VLOOKUP($F$2,INDIRECT("'"&amp;$A29&amp;"'"&amp;"!$B$2:$BP$50",TRUE),24,FALSE),"")</f>
        <v>#REF!</v>
      </c>
      <c r="G29" s="28" t="e">
        <f t="shared" ca="1" si="5"/>
        <v>#REF!</v>
      </c>
      <c r="H29" t="e">
        <f ca="1">IF($F$2=LOOKUP($F$2,INDIRECT("'"&amp;$A29&amp;"'"&amp;"!$B$2:$B$50",TRUE)),VLOOKUP($F$2,INDIRECT("'"&amp;$A29&amp;"'"&amp;"!$B$2:$BP$50",TRUE),26,FALSE),"")</f>
        <v>#REF!</v>
      </c>
      <c r="I29" t="e">
        <f ca="1">IF($F$2=LOOKUP($F$2,INDIRECT("'"&amp;$A29&amp;"'"&amp;"!$B$2:$B$50",TRUE)),VLOOKUP($F$2,INDIRECT("'"&amp;$A29&amp;"'"&amp;"!$B$2:$BP$50",TRUE),27,FALSE),"")</f>
        <v>#REF!</v>
      </c>
      <c r="J29" s="20" t="e">
        <f ca="1">IF($F$2=LOOKUP($F$2,INDIRECT("'"&amp;$A29&amp;"'"&amp;"!$B$2:$B$50",TRUE)),VLOOKUP($F$2,INDIRECT("'"&amp;$A29&amp;"'"&amp;"!$B$2:$BP$50",TRUE),28,FALSE),"")</f>
        <v>#REF!</v>
      </c>
      <c r="K29" s="20" t="e">
        <f ca="1">IF($F$2=LOOKUP($F$2,INDIRECT("'"&amp;$A29&amp;"'"&amp;"!$B$2:$B$50",TRUE)),VLOOKUP($F$2,INDIRECT("'"&amp;$A29&amp;"'"&amp;"!$B$2:$BP$50",TRUE),29,FALSE),"")</f>
        <v>#REF!</v>
      </c>
      <c r="L29" s="61" t="e">
        <f t="shared" ca="1" si="8"/>
        <v>#REF!</v>
      </c>
      <c r="M29" s="25" t="e">
        <f ca="1">IF($F$2=LOOKUP($F$2,INDIRECT("'"&amp;$A29&amp;"'"&amp;"!$B$2:$B$50",TRUE)),VLOOKUP($F$2,INDIRECT("'"&amp;$A29&amp;"'"&amp;"!$B$2:$BP$50",TRUE),25,FALSE),"")</f>
        <v>#REF!</v>
      </c>
      <c r="N29" s="26" t="e">
        <f t="shared" ca="1" si="9"/>
        <v>#REF!</v>
      </c>
      <c r="O29" s="67"/>
      <c r="Q29" s="58">
        <f t="shared" si="3"/>
        <v>0</v>
      </c>
      <c r="S29" s="58">
        <f t="shared" si="10"/>
        <v>0</v>
      </c>
    </row>
    <row r="30" spans="1:44" x14ac:dyDescent="0.3">
      <c r="A30" s="42" t="s">
        <v>42</v>
      </c>
      <c r="B30" s="1">
        <v>42775</v>
      </c>
      <c r="C30" t="e">
        <f ca="1">IF($F$2=LOOKUP($F$2,INDIRECT("'"&amp;$A30&amp;"'"&amp;"!$B$2:$B$50",TRUE)),VLOOKUP($F$2,INDIRECT("'"&amp;$A30&amp;"'"&amp;"!$B$2:$BP$50",TRUE),30,FALSE),"")</f>
        <v>#REF!</v>
      </c>
      <c r="D30" t="e">
        <f ca="1">IF($F$2=LOOKUP($F$2,INDIRECT("'"&amp;$A30&amp;"'"&amp;"!$B$2:$B$50",TRUE)),VLOOKUP($F$2,INDIRECT("'"&amp;$A30&amp;"'"&amp;"!$B$2:$BP$50",TRUE),31,FALSE),"")</f>
        <v>#REF!</v>
      </c>
      <c r="E30" s="20" t="e">
        <f ca="1">IF($F$2=LOOKUP($F$2,INDIRECT("'"&amp;$A30&amp;"'"&amp;"!$B$2:$B$50",TRUE)),VLOOKUP($F$2,INDIRECT("'"&amp;$A30&amp;"'"&amp;"!$B$2:$BP$50",TRUE),32,FALSE),"")</f>
        <v>#REF!</v>
      </c>
      <c r="F30" s="20" t="e">
        <f ca="1">IF($F$2=LOOKUP($F$2,INDIRECT("'"&amp;$A30&amp;"'"&amp;"!$B$2:$B$50",TRUE)),VLOOKUP($F$2,INDIRECT("'"&amp;$A30&amp;"'"&amp;"!$B$2:$BP$50",TRUE),33,FALSE),"")</f>
        <v>#REF!</v>
      </c>
      <c r="G30" s="28" t="e">
        <f t="shared" ca="1" si="5"/>
        <v>#REF!</v>
      </c>
      <c r="H30" t="e">
        <f ca="1">IF($F$2=LOOKUP($F$2,INDIRECT("'"&amp;$A30&amp;"'"&amp;"!$B$2:$B$50",TRUE)),VLOOKUP($F$2,INDIRECT("'"&amp;$A30&amp;"'"&amp;"!$B$2:$BP$50",TRUE),35,FALSE),"")</f>
        <v>#REF!</v>
      </c>
      <c r="I30" t="e">
        <f ca="1">IF($F$2=LOOKUP($F$2,INDIRECT("'"&amp;$A30&amp;"'"&amp;"!$B$2:$B$50",TRUE)),VLOOKUP($F$2,INDIRECT("'"&amp;$A30&amp;"'"&amp;"!$B$2:$BP$50",TRUE),36,FALSE),"")</f>
        <v>#REF!</v>
      </c>
      <c r="J30" s="20" t="e">
        <f ca="1">IF($F$2=LOOKUP($F$2,INDIRECT("'"&amp;$A30&amp;"'"&amp;"!$B$2:$B$50",TRUE)),VLOOKUP($F$2,INDIRECT("'"&amp;$A30&amp;"'"&amp;"!$B$2:$BP$50",TRUE),37,FALSE),"")</f>
        <v>#REF!</v>
      </c>
      <c r="K30" s="20" t="e">
        <f ca="1">IF($F$2=LOOKUP($F$2,INDIRECT("'"&amp;$A30&amp;"'"&amp;"!$B$2:$B$50",TRUE)),VLOOKUP($F$2,INDIRECT("'"&amp;$A30&amp;"'"&amp;"!$B$2:$BP$50",TRUE),38,FALSE),"")</f>
        <v>#REF!</v>
      </c>
      <c r="L30" s="61" t="e">
        <f t="shared" ca="1" si="8"/>
        <v>#REF!</v>
      </c>
      <c r="M30" s="25" t="e">
        <f ca="1">IF($F$2=LOOKUP($F$2,INDIRECT("'"&amp;$A30&amp;"'"&amp;"!$B$2:$B$50",TRUE)),VLOOKUP($F$2,INDIRECT("'"&amp;$A30&amp;"'"&amp;"!$B$2:$BP$50",TRUE),34,FALSE),"")</f>
        <v>#REF!</v>
      </c>
      <c r="N30" s="26" t="e">
        <f t="shared" ca="1" si="9"/>
        <v>#REF!</v>
      </c>
      <c r="O30" s="67"/>
      <c r="Q30" s="58">
        <f t="shared" si="3"/>
        <v>0</v>
      </c>
      <c r="S30" s="58">
        <f t="shared" si="10"/>
        <v>0</v>
      </c>
    </row>
    <row r="31" spans="1:44" x14ac:dyDescent="0.3">
      <c r="A31" s="42" t="s">
        <v>42</v>
      </c>
      <c r="B31" s="1">
        <v>42776</v>
      </c>
      <c r="C31" t="e">
        <f ca="1">IF($F$2=LOOKUP($F$2,INDIRECT("'"&amp;$A31&amp;"'"&amp;"!$B$2:$B$50",TRUE)),VLOOKUP($F$2,INDIRECT("'"&amp;$A31&amp;"'"&amp;"!$B$2:$BP$50",TRUE),39,FALSE),"")</f>
        <v>#REF!</v>
      </c>
      <c r="D31" t="e">
        <f ca="1">IF($F$2=LOOKUP($F$2,INDIRECT("'"&amp;$A31&amp;"'"&amp;"!$B$2:$B$50",TRUE)),VLOOKUP($F$2,INDIRECT("'"&amp;$A31&amp;"'"&amp;"!$B$2:$BP$50",TRUE),40,FALSE),"")</f>
        <v>#REF!</v>
      </c>
      <c r="E31" s="20" t="e">
        <f ca="1">IF($F$2=LOOKUP($F$2,INDIRECT("'"&amp;$A31&amp;"'"&amp;"!$B$2:$B$50",TRUE)),VLOOKUP($F$2,INDIRECT("'"&amp;$A31&amp;"'"&amp;"!$B$2:$BP$50",TRUE),41,FALSE),"")</f>
        <v>#REF!</v>
      </c>
      <c r="F31" s="20" t="e">
        <f ca="1">IF($F$2=LOOKUP($F$2,INDIRECT("'"&amp;$A31&amp;"'"&amp;"!$B$2:$B$50",TRUE)),VLOOKUP($F$2,INDIRECT("'"&amp;$A31&amp;"'"&amp;"!$B$2:$BP$50",TRUE),42,FALSE),"")</f>
        <v>#REF!</v>
      </c>
      <c r="G31" s="28" t="e">
        <f t="shared" ca="1" si="5"/>
        <v>#REF!</v>
      </c>
      <c r="H31" t="e">
        <f ca="1">IF($F$2=LOOKUP($F$2,INDIRECT("'"&amp;$A31&amp;"'"&amp;"!$B$2:$B$50",TRUE)),VLOOKUP($F$2,INDIRECT("'"&amp;$A31&amp;"'"&amp;"!$B$2:$BP$50",TRUE),44,FALSE),"")</f>
        <v>#REF!</v>
      </c>
      <c r="I31" t="e">
        <f ca="1">IF($F$2=LOOKUP($F$2,INDIRECT("'"&amp;$A31&amp;"'"&amp;"!$B$2:$B$50",TRUE)),VLOOKUP($F$2,INDIRECT("'"&amp;$A31&amp;"'"&amp;"!$B$2:$BP$50",TRUE),45,FALSE),"")</f>
        <v>#REF!</v>
      </c>
      <c r="J31" s="20" t="e">
        <f ca="1">IF($F$2=LOOKUP($F$2,INDIRECT("'"&amp;$A31&amp;"'"&amp;"!$B$2:$B$50",TRUE)),VLOOKUP($F$2,INDIRECT("'"&amp;$A31&amp;"'"&amp;"!$B$2:$BP$50",TRUE),46,FALSE),"")</f>
        <v>#REF!</v>
      </c>
      <c r="K31" s="20" t="e">
        <f ca="1">IF($F$2=LOOKUP($F$2,INDIRECT("'"&amp;$A31&amp;"'"&amp;"!$B$2:$B$50",TRUE)),VLOOKUP($F$2,INDIRECT("'"&amp;$A31&amp;"'"&amp;"!$B$2:$BP$50",TRUE),47,FALSE),"")</f>
        <v>#REF!</v>
      </c>
      <c r="L31" s="61" t="e">
        <f t="shared" ca="1" si="8"/>
        <v>#REF!</v>
      </c>
      <c r="M31" s="25" t="e">
        <f ca="1">IF($F$2=LOOKUP($F$2,INDIRECT("'"&amp;$A31&amp;"'"&amp;"!$B$2:$B$50",TRUE)),VLOOKUP($F$2,INDIRECT("'"&amp;$A31&amp;"'"&amp;"!$B$2:$BP$50",TRUE),43,FALSE),"")</f>
        <v>#REF!</v>
      </c>
      <c r="N31" s="26" t="e">
        <f t="shared" ca="1" si="9"/>
        <v>#REF!</v>
      </c>
      <c r="O31" s="67"/>
      <c r="Q31" s="58">
        <f t="shared" si="3"/>
        <v>0</v>
      </c>
      <c r="S31" s="58">
        <f t="shared" si="10"/>
        <v>0</v>
      </c>
    </row>
    <row r="32" spans="1:44" x14ac:dyDescent="0.3">
      <c r="A32" s="42" t="s">
        <v>42</v>
      </c>
      <c r="B32" s="1">
        <v>42777</v>
      </c>
      <c r="C32" t="e">
        <f ca="1">IF($F$2=LOOKUP($F$2,INDIRECT("'"&amp;$A32&amp;"'"&amp;"!$B$2:$B$50",TRUE)),VLOOKUP($F$2,INDIRECT("'"&amp;$A32&amp;"'"&amp;"!$B$2:$BP$50",TRUE),48,FALSE),"")</f>
        <v>#REF!</v>
      </c>
      <c r="D32" t="e">
        <f ca="1">IF($F$2=LOOKUP($F$2,INDIRECT("'"&amp;$A32&amp;"'"&amp;"!$B$2:$B$50",TRUE)),VLOOKUP($F$2,INDIRECT("'"&amp;$A32&amp;"'"&amp;"!$B$2:$BP$50",TRUE),49,FALSE),"")</f>
        <v>#REF!</v>
      </c>
      <c r="E32" s="20" t="e">
        <f ca="1">IF($F$2=LOOKUP($F$2,INDIRECT("'"&amp;$A32&amp;"'"&amp;"!$B$2:$B$50",TRUE)),VLOOKUP($F$2,INDIRECT("'"&amp;$A32&amp;"'"&amp;"!$B$2:$BP$50",TRUE),50,FALSE),"")</f>
        <v>#REF!</v>
      </c>
      <c r="F32" s="20" t="e">
        <f ca="1">IF($F$2=LOOKUP($F$2,INDIRECT("'"&amp;$A32&amp;"'"&amp;"!$B$2:$B$50",TRUE)),VLOOKUP($F$2,INDIRECT("'"&amp;$A32&amp;"'"&amp;"!$B$2:$BP$50",TRUE),51,FALSE),"")</f>
        <v>#REF!</v>
      </c>
      <c r="G32" s="28" t="e">
        <f t="shared" ca="1" si="5"/>
        <v>#REF!</v>
      </c>
      <c r="H32" t="e">
        <f ca="1">IF($F$2=LOOKUP($F$2,INDIRECT("'"&amp;$A32&amp;"'"&amp;"!$B$2:$B$50",TRUE)),VLOOKUP($F$2,INDIRECT("'"&amp;$A32&amp;"'"&amp;"!$B$2:$BP$50",TRUE),53,FALSE),"")</f>
        <v>#REF!</v>
      </c>
      <c r="I32" t="e">
        <f ca="1">IF($F$2=LOOKUP($F$2,INDIRECT("'"&amp;$A32&amp;"'"&amp;"!$B$2:$B$50",TRUE)),VLOOKUP($F$2,INDIRECT("'"&amp;$A32&amp;"'"&amp;"!$B$2:$BP$50",TRUE),54,FALSE),"")</f>
        <v>#REF!</v>
      </c>
      <c r="J32" s="20" t="e">
        <f ca="1">IF($F$2=LOOKUP($F$2,INDIRECT("'"&amp;$A32&amp;"'"&amp;"!$B$2:$B$50",TRUE)),VLOOKUP($F$2,INDIRECT("'"&amp;$A32&amp;"'"&amp;"!$B$2:$BP$50",TRUE),55,FALSE),"")</f>
        <v>#REF!</v>
      </c>
      <c r="K32" s="20" t="e">
        <f ca="1">IF($F$2=LOOKUP($F$2,INDIRECT("'"&amp;$A32&amp;"'"&amp;"!$B$2:$B$50",TRUE)),VLOOKUP($F$2,INDIRECT("'"&amp;$A32&amp;"'"&amp;"!$B$2:$BP$50",TRUE),56,FALSE),"")</f>
        <v>#REF!</v>
      </c>
      <c r="L32" s="61" t="e">
        <f t="shared" ca="1" si="8"/>
        <v>#REF!</v>
      </c>
      <c r="M32" s="25" t="e">
        <f ca="1">IF($F$2=LOOKUP($F$2,INDIRECT("'"&amp;$A32&amp;"'"&amp;"!$B$2:$B$50",TRUE)),VLOOKUP($F$2,INDIRECT("'"&amp;$A32&amp;"'"&amp;"!$B$2:$BP$50",TRUE),52,FALSE),"")</f>
        <v>#REF!</v>
      </c>
      <c r="N32" s="26" t="e">
        <f t="shared" ca="1" si="9"/>
        <v>#REF!</v>
      </c>
      <c r="O32" s="67"/>
      <c r="P32" s="33"/>
      <c r="Q32" s="58">
        <f t="shared" si="3"/>
        <v>0</v>
      </c>
      <c r="R32" s="33"/>
      <c r="S32" s="58">
        <f t="shared" si="10"/>
        <v>0</v>
      </c>
      <c r="T32" s="33"/>
      <c r="U32" s="33"/>
      <c r="V32" s="33"/>
      <c r="W32" s="33"/>
      <c r="X32" s="33"/>
    </row>
    <row r="33" spans="1:24" ht="15" thickBot="1" x14ac:dyDescent="0.35">
      <c r="A33" s="42" t="s">
        <v>42</v>
      </c>
      <c r="B33" s="1">
        <v>42778</v>
      </c>
      <c r="C33" s="43" t="e">
        <f ca="1">IF($F$2=LOOKUP($F$2,INDIRECT("'"&amp;$A33&amp;"'"&amp;"!$B$2:$B$50",TRUE)),VLOOKUP($F$2,INDIRECT("'"&amp;$A33&amp;"'"&amp;"!$B$2:$BP$50",TRUE),57,FALSE),"")</f>
        <v>#REF!</v>
      </c>
      <c r="D33" s="43" t="e">
        <f ca="1">IF($F$2=LOOKUP($F$2,INDIRECT("'"&amp;$A33&amp;"'"&amp;"!$B$2:$B$50",TRUE)),VLOOKUP($F$2,INDIRECT("'"&amp;$A33&amp;"'"&amp;"!$B$2:$BP$50",TRUE),58,FALSE),"")</f>
        <v>#REF!</v>
      </c>
      <c r="E33" s="44" t="e">
        <f ca="1">IF($F$2=LOOKUP($F$2,INDIRECT("'"&amp;$A33&amp;"'"&amp;"!$B$2:$B$50",TRUE)),VLOOKUP($F$2,INDIRECT("'"&amp;$A33&amp;"'"&amp;"!$B$2:$BP$50",TRUE),59,FALSE),"")</f>
        <v>#REF!</v>
      </c>
      <c r="F33" s="44" t="e">
        <f ca="1">IF($F$2=LOOKUP($F$2,INDIRECT("'"&amp;$A33&amp;"'"&amp;"!$B$2:$B$50",TRUE)),VLOOKUP($F$2,INDIRECT("'"&amp;$A33&amp;"'"&amp;"!$B$2:$BP$50",TRUE),60,FALSE),"")</f>
        <v>#REF!</v>
      </c>
      <c r="G33" s="45" t="e">
        <f t="shared" ca="1" si="5"/>
        <v>#REF!</v>
      </c>
      <c r="H33" s="43" t="e">
        <f ca="1">IF($F$2=LOOKUP($F$2,INDIRECT("'"&amp;$A33&amp;"'"&amp;"!$B$2:$B$50",TRUE)),VLOOKUP($F$2,INDIRECT("'"&amp;$A33&amp;"'"&amp;"!$B$2:$BP$50",TRUE),62,FALSE),"")</f>
        <v>#REF!</v>
      </c>
      <c r="I33" s="43" t="e">
        <f ca="1">IF($F$2=LOOKUP($F$2,INDIRECT("'"&amp;$A33&amp;"'"&amp;"!$B$2:$B$50",TRUE)),VLOOKUP($F$2,INDIRECT("'"&amp;$A33&amp;"'"&amp;"!$B$2:$BP$50",TRUE),63,FALSE),"")</f>
        <v>#REF!</v>
      </c>
      <c r="J33" s="44" t="e">
        <f ca="1">IF($F$2=LOOKUP($F$2,INDIRECT("'"&amp;$A33&amp;"'"&amp;"!$B$2:$B$50",TRUE)),VLOOKUP($F$2,INDIRECT("'"&amp;$A33&amp;"'"&amp;"!$B$2:$BP$50",TRUE),64,FALSE),"")</f>
        <v>#REF!</v>
      </c>
      <c r="K33" s="44" t="e">
        <f ca="1">IF($F$2=LOOKUP($F$2,INDIRECT("'"&amp;$A33&amp;"'"&amp;"!$B$2:$B$50",TRUE)),VLOOKUP($F$2,INDIRECT("'"&amp;$A33&amp;"'"&amp;"!$B$2:$BP$50",TRUE),65,FALSE),"")</f>
        <v>#REF!</v>
      </c>
      <c r="L33" s="46" t="e">
        <f t="shared" ca="1" si="8"/>
        <v>#REF!</v>
      </c>
      <c r="M33" s="47" t="e">
        <f ca="1">IF($F$2=LOOKUP($F$2,INDIRECT("'"&amp;$A33&amp;"'"&amp;"!$B$2:$B$50",TRUE)),VLOOKUP($F$2,INDIRECT("'"&amp;$A33&amp;"'"&amp;"!$B$2:$BP$50",TRUE),61,FALSE),"")</f>
        <v>#REF!</v>
      </c>
      <c r="N33" s="48" t="e">
        <f t="shared" ca="1" si="9"/>
        <v>#REF!</v>
      </c>
      <c r="O33" s="67"/>
      <c r="P33" s="43"/>
      <c r="Q33" s="59">
        <f t="shared" si="3"/>
        <v>0</v>
      </c>
      <c r="R33" s="43"/>
      <c r="S33" s="59">
        <f t="shared" si="10"/>
        <v>0</v>
      </c>
      <c r="T33" s="43"/>
      <c r="U33" s="43"/>
      <c r="V33" s="43"/>
      <c r="W33" s="43"/>
      <c r="X33" s="43"/>
    </row>
    <row r="34" spans="1:24" x14ac:dyDescent="0.3">
      <c r="A34" s="42" t="s">
        <v>54</v>
      </c>
      <c r="B34" s="1">
        <v>42779</v>
      </c>
      <c r="C34" t="e">
        <f ca="1">IF($F$2=LOOKUP($F$2,INDIRECT("'"&amp;$A34&amp;"'"&amp;"!$B$2:$B$50",TRUE)),VLOOKUP($F$2,INDIRECT("'"&amp;$A34&amp;"'"&amp;"!$B$2:$BP$50",TRUE),2,FALSE),"")</f>
        <v>#REF!</v>
      </c>
      <c r="D34" t="e">
        <f ca="1">IF($F$2=LOOKUP($F$2,INDIRECT("'"&amp;$A34&amp;"'"&amp;"!$B$2:$B$50",TRUE)),VLOOKUP($F$2,INDIRECT("'"&amp;$A34&amp;"'"&amp;"!$B$2:$BP$50",TRUE),4,FALSE),"")</f>
        <v>#REF!</v>
      </c>
      <c r="E34" s="22" t="e">
        <f ca="1">IF($F$2=LOOKUP($F$2,INDIRECT("'"&amp;$A34&amp;"'"&amp;"!$B$2:$B$50",TRUE)),VLOOKUP($F$2,INDIRECT("'"&amp;$A34&amp;"'"&amp;"!$B$2:$BP$50",TRUE),5,FALSE),"")</f>
        <v>#REF!</v>
      </c>
      <c r="F34" s="20" t="e">
        <f ca="1">IF($F$2=LOOKUP($F$2,INDIRECT("'"&amp;$A34&amp;"'"&amp;"!$B$2:$B$50",TRUE)),VLOOKUP($F$2,INDIRECT("'"&amp;$A34&amp;"'"&amp;"!$B$2:$BP$50",TRUE),6,FALSE),"")</f>
        <v>#REF!</v>
      </c>
      <c r="G34" s="62" t="e">
        <f t="shared" ca="1" si="5"/>
        <v>#REF!</v>
      </c>
      <c r="H34" t="e">
        <f ca="1">IF($F$2=LOOKUP($F$2,INDIRECT("'"&amp;$A34&amp;"'"&amp;"!$B$2:$B$50",TRUE)),VLOOKUP($F$2,INDIRECT("'"&amp;$A34&amp;"'"&amp;"!$B$2:$BP$50",TRUE),8,FALSE),"")</f>
        <v>#REF!</v>
      </c>
      <c r="I34" t="e">
        <f ca="1">IF($F$2=LOOKUP($F$2,INDIRECT("'"&amp;$A34&amp;"'"&amp;"!$B$2:$B$50",TRUE)),VLOOKUP($F$2,INDIRECT("'"&amp;$A34&amp;"'"&amp;"!$B$2:$BP$50",TRUE),9,FALSE),"")</f>
        <v>#REF!</v>
      </c>
      <c r="J34" s="20" t="e">
        <f ca="1">IF($F$2=LOOKUP($F$2,INDIRECT("'"&amp;$A34&amp;"'"&amp;"!$B$2:$B$50",TRUE)),VLOOKUP($F$2,INDIRECT("'"&amp;$A34&amp;"'"&amp;"!$B$2:$BP$50",TRUE),10,FALSE),"")</f>
        <v>#REF!</v>
      </c>
      <c r="K34" s="20" t="e">
        <f ca="1">IF($F$2=LOOKUP($F$2,INDIRECT("'"&amp;$A34&amp;"'"&amp;"!$B$2:$B$50",TRUE)),VLOOKUP($F$2,INDIRECT("'"&amp;$A34&amp;"'"&amp;"!$B$2:$BP$50",TRUE),11,FALSE),"")</f>
        <v>#REF!</v>
      </c>
      <c r="L34" s="61" t="e">
        <f ca="1">(K34-J34)*24</f>
        <v>#REF!</v>
      </c>
      <c r="M34" s="23" t="e">
        <f ca="1">IF($F$2=LOOKUP($F$2,INDIRECT("'"&amp;$A34&amp;"'"&amp;"!$B$2:$B$50",TRUE)),VLOOKUP($F$2,INDIRECT("'"&amp;$A34&amp;"'"&amp;"!$B$2:$BP$50",TRUE),7,FALSE),"")</f>
        <v>#REF!</v>
      </c>
      <c r="N34" s="26" t="e">
        <f ca="1">G34+L34-M34</f>
        <v>#REF!</v>
      </c>
      <c r="O34" s="67" t="e">
        <f ca="1">SUM(N34:N40)</f>
        <v>#REF!</v>
      </c>
      <c r="Q34" s="58">
        <f t="shared" si="3"/>
        <v>0</v>
      </c>
      <c r="S34" s="58">
        <f t="shared" si="10"/>
        <v>0</v>
      </c>
    </row>
    <row r="35" spans="1:24" x14ac:dyDescent="0.3">
      <c r="A35" s="42" t="s">
        <v>54</v>
      </c>
      <c r="B35" s="1">
        <v>42780</v>
      </c>
      <c r="C35" t="e">
        <f ca="1">IF($F$2=LOOKUP($F$2,INDIRECT("'"&amp;$A35&amp;"'"&amp;"!$B$2:$B$50",TRUE)),VLOOKUP($F$2,INDIRECT("'"&amp;$A35&amp;"'"&amp;"!$B$2:$BP$50",TRUE),12,FALSE),"")</f>
        <v>#REF!</v>
      </c>
      <c r="D35" t="e">
        <f ca="1">IF($F$2=LOOKUP($F$2,INDIRECT("'"&amp;$A35&amp;"'"&amp;"!$B$2:$B$50",TRUE)),VLOOKUP($F$2,INDIRECT("'"&amp;$A35&amp;"'"&amp;"!$B$2:$BP$50",TRUE),13,FALSE),"")</f>
        <v>#REF!</v>
      </c>
      <c r="E35" s="20" t="e">
        <f ca="1">IF($F$2=LOOKUP($F$2,INDIRECT("'"&amp;$A35&amp;"'"&amp;"!$B$2:$B$50",TRUE)),VLOOKUP($F$2,INDIRECT("'"&amp;$A35&amp;"'"&amp;"!$B$2:$BP$50",TRUE),14,FALSE),"")</f>
        <v>#REF!</v>
      </c>
      <c r="F35" s="20" t="e">
        <f ca="1">IF($F$2=LOOKUP($F$2,INDIRECT("'"&amp;$A35&amp;"'"&amp;"!$B$2:$B$50",TRUE)),VLOOKUP($F$2,INDIRECT("'"&amp;$A35&amp;"'"&amp;"!$B$2:$BP$50",TRUE),15,FALSE),"")</f>
        <v>#REF!</v>
      </c>
      <c r="G35" s="28" t="e">
        <f t="shared" ca="1" si="5"/>
        <v>#REF!</v>
      </c>
      <c r="H35" s="18" t="e">
        <f ca="1">IF($F$2=LOOKUP($F$2,INDIRECT("'"&amp;$A35&amp;"'"&amp;"!$B$2:$B$50",TRUE)),VLOOKUP($F$2,INDIRECT("'"&amp;$A35&amp;"'"&amp;"!$B$2:$BP$50",TRUE),17,FALSE),"")</f>
        <v>#REF!</v>
      </c>
      <c r="I35" t="e">
        <f ca="1">IF($F$2=LOOKUP($F$2,INDIRECT("'"&amp;$A35&amp;"'"&amp;"!$B$2:$B$50",TRUE)),VLOOKUP($F$2,INDIRECT("'"&amp;$A35&amp;"'"&amp;"!$B$2:$BP$50",TRUE),18,FALSE),"")</f>
        <v>#REF!</v>
      </c>
      <c r="J35" s="20" t="e">
        <f ca="1">IF($F$2=LOOKUP($F$2,INDIRECT("'"&amp;$A35&amp;"'"&amp;"!$B$2:$B$50",TRUE)),VLOOKUP($F$2,INDIRECT("'"&amp;$A35&amp;"'"&amp;"!$B$2:$BP$50",TRUE),19,FALSE),"")</f>
        <v>#REF!</v>
      </c>
      <c r="K35" s="20" t="e">
        <f ca="1">IF($F$2=LOOKUP($F$2,INDIRECT("'"&amp;$A35&amp;"'"&amp;"!$B$2:$B$50",TRUE)),VLOOKUP($F$2,INDIRECT("'"&amp;$A35&amp;"'"&amp;"!$B$2:$BP$50",TRUE),20,FALSE),"")</f>
        <v>#REF!</v>
      </c>
      <c r="L35" s="61" t="e">
        <f t="shared" ref="L35:L40" ca="1" si="11">(K35-J35)*24</f>
        <v>#REF!</v>
      </c>
      <c r="M35" s="24" t="e">
        <f ca="1">IF($F$2=LOOKUP($F$2,INDIRECT("'"&amp;$A35&amp;"'"&amp;"!$B$2:$B$50",TRUE)),VLOOKUP($F$2,INDIRECT("'"&amp;$A35&amp;"'"&amp;"!$B$2:$BP$50",TRUE),16,FALSE),"")</f>
        <v>#REF!</v>
      </c>
      <c r="N35" s="26" t="e">
        <f t="shared" ref="N35:N40" ca="1" si="12">G35+L35-M35</f>
        <v>#REF!</v>
      </c>
      <c r="O35" s="67"/>
      <c r="Q35" s="58">
        <f t="shared" si="3"/>
        <v>0</v>
      </c>
      <c r="S35" s="58">
        <f t="shared" si="10"/>
        <v>0</v>
      </c>
    </row>
    <row r="36" spans="1:24" x14ac:dyDescent="0.3">
      <c r="A36" s="42" t="s">
        <v>54</v>
      </c>
      <c r="B36" s="1">
        <v>42781</v>
      </c>
      <c r="C36" t="e">
        <f ca="1">IF($F$2=LOOKUP($F$2,INDIRECT("'"&amp;$A36&amp;"'"&amp;"!$B$2:$B$50",TRUE)),VLOOKUP($F$2,INDIRECT("'"&amp;$A36&amp;"'"&amp;"!$B$2:$BP$50",TRUE),21,FALSE),"")</f>
        <v>#REF!</v>
      </c>
      <c r="D36" t="e">
        <f ca="1">IF($F$2=LOOKUP($F$2,INDIRECT("'"&amp;$A36&amp;"'"&amp;"!$B$2:$B$50",TRUE)),VLOOKUP($F$2,INDIRECT("'"&amp;$A36&amp;"'"&amp;"!$B$2:$BP$50",TRUE),22,FALSE),"")</f>
        <v>#REF!</v>
      </c>
      <c r="E36" s="20" t="e">
        <f ca="1">IF($F$2=LOOKUP($F$2,INDIRECT("'"&amp;$A36&amp;"'"&amp;"!$B$2:$B$50",TRUE)),VLOOKUP($F$2,INDIRECT("'"&amp;$A36&amp;"'"&amp;"!$B$2:$BP$50",TRUE),23,FALSE),"")</f>
        <v>#REF!</v>
      </c>
      <c r="F36" s="20" t="e">
        <f ca="1">IF($F$2=LOOKUP($F$2,INDIRECT("'"&amp;$A36&amp;"'"&amp;"!$B$2:$B$50",TRUE)),VLOOKUP($F$2,INDIRECT("'"&amp;$A36&amp;"'"&amp;"!$B$2:$BP$50",TRUE),24,FALSE),"")</f>
        <v>#REF!</v>
      </c>
      <c r="G36" s="28" t="e">
        <f t="shared" ca="1" si="5"/>
        <v>#REF!</v>
      </c>
      <c r="H36" t="e">
        <f ca="1">IF($F$2=LOOKUP($F$2,INDIRECT("'"&amp;$A36&amp;"'"&amp;"!$B$2:$B$50",TRUE)),VLOOKUP($F$2,INDIRECT("'"&amp;$A36&amp;"'"&amp;"!$B$2:$BP$50",TRUE),26,FALSE),"")</f>
        <v>#REF!</v>
      </c>
      <c r="I36" t="e">
        <f ca="1">IF($F$2=LOOKUP($F$2,INDIRECT("'"&amp;$A36&amp;"'"&amp;"!$B$2:$B$50",TRUE)),VLOOKUP($F$2,INDIRECT("'"&amp;$A36&amp;"'"&amp;"!$B$2:$BP$50",TRUE),27,FALSE),"")</f>
        <v>#REF!</v>
      </c>
      <c r="J36" s="20" t="e">
        <f ca="1">IF($F$2=LOOKUP($F$2,INDIRECT("'"&amp;$A36&amp;"'"&amp;"!$B$2:$B$50",TRUE)),VLOOKUP($F$2,INDIRECT("'"&amp;$A36&amp;"'"&amp;"!$B$2:$BP$50",TRUE),28,FALSE),"")</f>
        <v>#REF!</v>
      </c>
      <c r="K36" s="20" t="e">
        <f ca="1">IF($F$2=LOOKUP($F$2,INDIRECT("'"&amp;$A36&amp;"'"&amp;"!$B$2:$B$50",TRUE)),VLOOKUP($F$2,INDIRECT("'"&amp;$A36&amp;"'"&amp;"!$B$2:$BP$50",TRUE),29,FALSE),"")</f>
        <v>#REF!</v>
      </c>
      <c r="L36" s="61" t="e">
        <f t="shared" ca="1" si="11"/>
        <v>#REF!</v>
      </c>
      <c r="M36" s="25" t="e">
        <f ca="1">IF($F$2=LOOKUP($F$2,INDIRECT("'"&amp;$A36&amp;"'"&amp;"!$B$2:$B$50",TRUE)),VLOOKUP($F$2,INDIRECT("'"&amp;$A36&amp;"'"&amp;"!$B$2:$BP$50",TRUE),25,FALSE),"")</f>
        <v>#REF!</v>
      </c>
      <c r="N36" s="26" t="e">
        <f t="shared" ca="1" si="12"/>
        <v>#REF!</v>
      </c>
      <c r="O36" s="67"/>
      <c r="Q36" s="58">
        <f t="shared" si="3"/>
        <v>0</v>
      </c>
      <c r="S36" s="58">
        <f t="shared" si="10"/>
        <v>0</v>
      </c>
    </row>
    <row r="37" spans="1:24" x14ac:dyDescent="0.3">
      <c r="A37" s="42" t="s">
        <v>54</v>
      </c>
      <c r="B37" s="1">
        <v>42782</v>
      </c>
      <c r="C37" t="e">
        <f ca="1">IF($F$2=LOOKUP($F$2,INDIRECT("'"&amp;$A37&amp;"'"&amp;"!$B$2:$B$50",TRUE)),VLOOKUP($F$2,INDIRECT("'"&amp;$A37&amp;"'"&amp;"!$B$2:$BP$50",TRUE),30,FALSE),"")</f>
        <v>#REF!</v>
      </c>
      <c r="D37" t="e">
        <f ca="1">IF($F$2=LOOKUP($F$2,INDIRECT("'"&amp;$A37&amp;"'"&amp;"!$B$2:$B$50",TRUE)),VLOOKUP($F$2,INDIRECT("'"&amp;$A37&amp;"'"&amp;"!$B$2:$BP$50",TRUE),31,FALSE),"")</f>
        <v>#REF!</v>
      </c>
      <c r="E37" s="20" t="e">
        <f ca="1">IF($F$2=LOOKUP($F$2,INDIRECT("'"&amp;$A37&amp;"'"&amp;"!$B$2:$B$50",TRUE)),VLOOKUP($F$2,INDIRECT("'"&amp;$A37&amp;"'"&amp;"!$B$2:$BP$50",TRUE),32,FALSE),"")</f>
        <v>#REF!</v>
      </c>
      <c r="F37" s="20" t="e">
        <f ca="1">IF($F$2=LOOKUP($F$2,INDIRECT("'"&amp;$A37&amp;"'"&amp;"!$B$2:$B$50",TRUE)),VLOOKUP($F$2,INDIRECT("'"&amp;$A37&amp;"'"&amp;"!$B$2:$BP$50",TRUE),33,FALSE),"")</f>
        <v>#REF!</v>
      </c>
      <c r="G37" s="28" t="e">
        <f t="shared" ca="1" si="5"/>
        <v>#REF!</v>
      </c>
      <c r="H37" t="e">
        <f ca="1">IF($F$2=LOOKUP($F$2,INDIRECT("'"&amp;$A37&amp;"'"&amp;"!$B$2:$B$50",TRUE)),VLOOKUP($F$2,INDIRECT("'"&amp;$A37&amp;"'"&amp;"!$B$2:$BP$50",TRUE),35,FALSE),"")</f>
        <v>#REF!</v>
      </c>
      <c r="I37" t="e">
        <f ca="1">IF($F$2=LOOKUP($F$2,INDIRECT("'"&amp;$A37&amp;"'"&amp;"!$B$2:$B$50",TRUE)),VLOOKUP($F$2,INDIRECT("'"&amp;$A37&amp;"'"&amp;"!$B$2:$BP$50",TRUE),36,FALSE),"")</f>
        <v>#REF!</v>
      </c>
      <c r="J37" s="20" t="e">
        <f ca="1">IF($F$2=LOOKUP($F$2,INDIRECT("'"&amp;$A37&amp;"'"&amp;"!$B$2:$B$50",TRUE)),VLOOKUP($F$2,INDIRECT("'"&amp;$A37&amp;"'"&amp;"!$B$2:$BP$50",TRUE),37,FALSE),"")</f>
        <v>#REF!</v>
      </c>
      <c r="K37" s="20" t="e">
        <f ca="1">IF($F$2=LOOKUP($F$2,INDIRECT("'"&amp;$A37&amp;"'"&amp;"!$B$2:$B$50",TRUE)),VLOOKUP($F$2,INDIRECT("'"&amp;$A37&amp;"'"&amp;"!$B$2:$BP$50",TRUE),38,FALSE),"")</f>
        <v>#REF!</v>
      </c>
      <c r="L37" s="61" t="e">
        <f t="shared" ca="1" si="11"/>
        <v>#REF!</v>
      </c>
      <c r="M37" s="25" t="e">
        <f ca="1">IF($F$2=LOOKUP($F$2,INDIRECT("'"&amp;$A37&amp;"'"&amp;"!$B$2:$B$50",TRUE)),VLOOKUP($F$2,INDIRECT("'"&amp;$A37&amp;"'"&amp;"!$B$2:$BP$50",TRUE),34,FALSE),"")</f>
        <v>#REF!</v>
      </c>
      <c r="N37" s="26" t="e">
        <f t="shared" ca="1" si="12"/>
        <v>#REF!</v>
      </c>
      <c r="O37" s="67"/>
      <c r="Q37" s="58">
        <f t="shared" si="3"/>
        <v>0</v>
      </c>
      <c r="S37" s="58">
        <f t="shared" si="10"/>
        <v>0</v>
      </c>
    </row>
    <row r="38" spans="1:24" x14ac:dyDescent="0.3">
      <c r="A38" s="42" t="s">
        <v>54</v>
      </c>
      <c r="B38" s="1">
        <v>42783</v>
      </c>
      <c r="C38" t="e">
        <f ca="1">IF($F$2=LOOKUP($F$2,INDIRECT("'"&amp;$A38&amp;"'"&amp;"!$B$2:$B$50",TRUE)),VLOOKUP($F$2,INDIRECT("'"&amp;$A38&amp;"'"&amp;"!$B$2:$BP$50",TRUE),39,FALSE),"")</f>
        <v>#REF!</v>
      </c>
      <c r="D38" t="e">
        <f ca="1">IF($F$2=LOOKUP($F$2,INDIRECT("'"&amp;$A38&amp;"'"&amp;"!$B$2:$B$50",TRUE)),VLOOKUP($F$2,INDIRECT("'"&amp;$A38&amp;"'"&amp;"!$B$2:$BP$50",TRUE),40,FALSE),"")</f>
        <v>#REF!</v>
      </c>
      <c r="E38" s="20" t="e">
        <f ca="1">IF($F$2=LOOKUP($F$2,INDIRECT("'"&amp;$A38&amp;"'"&amp;"!$B$2:$B$50",TRUE)),VLOOKUP($F$2,INDIRECT("'"&amp;$A38&amp;"'"&amp;"!$B$2:$BP$50",TRUE),41,FALSE),"")</f>
        <v>#REF!</v>
      </c>
      <c r="F38" s="20" t="e">
        <f ca="1">IF($F$2=LOOKUP($F$2,INDIRECT("'"&amp;$A38&amp;"'"&amp;"!$B$2:$B$50",TRUE)),VLOOKUP($F$2,INDIRECT("'"&amp;$A38&amp;"'"&amp;"!$B$2:$BP$50",TRUE),42,FALSE),"")</f>
        <v>#REF!</v>
      </c>
      <c r="G38" s="28" t="e">
        <f t="shared" ca="1" si="5"/>
        <v>#REF!</v>
      </c>
      <c r="H38" t="e">
        <f ca="1">IF($F$2=LOOKUP($F$2,INDIRECT("'"&amp;$A38&amp;"'"&amp;"!$B$2:$B$50",TRUE)),VLOOKUP($F$2,INDIRECT("'"&amp;$A38&amp;"'"&amp;"!$B$2:$BP$50",TRUE),44,FALSE),"")</f>
        <v>#REF!</v>
      </c>
      <c r="I38" t="e">
        <f ca="1">IF($F$2=LOOKUP($F$2,INDIRECT("'"&amp;$A38&amp;"'"&amp;"!$B$2:$B$50",TRUE)),VLOOKUP($F$2,INDIRECT("'"&amp;$A38&amp;"'"&amp;"!$B$2:$BP$50",TRUE),45,FALSE),"")</f>
        <v>#REF!</v>
      </c>
      <c r="J38" s="20" t="e">
        <f ca="1">IF($F$2=LOOKUP($F$2,INDIRECT("'"&amp;$A38&amp;"'"&amp;"!$B$2:$B$50",TRUE)),VLOOKUP($F$2,INDIRECT("'"&amp;$A38&amp;"'"&amp;"!$B$2:$BP$50",TRUE),46,FALSE),"")</f>
        <v>#REF!</v>
      </c>
      <c r="K38" s="20" t="e">
        <f ca="1">IF($F$2=LOOKUP($F$2,INDIRECT("'"&amp;$A38&amp;"'"&amp;"!$B$2:$B$50",TRUE)),VLOOKUP($F$2,INDIRECT("'"&amp;$A38&amp;"'"&amp;"!$B$2:$BP$50",TRUE),47,FALSE),"")</f>
        <v>#REF!</v>
      </c>
      <c r="L38" s="61" t="e">
        <f t="shared" ca="1" si="11"/>
        <v>#REF!</v>
      </c>
      <c r="M38" s="25" t="e">
        <f ca="1">IF($F$2=LOOKUP($F$2,INDIRECT("'"&amp;$A38&amp;"'"&amp;"!$B$2:$B$50",TRUE)),VLOOKUP($F$2,INDIRECT("'"&amp;$A38&amp;"'"&amp;"!$B$2:$BP$50",TRUE),43,FALSE),"")</f>
        <v>#REF!</v>
      </c>
      <c r="N38" s="26" t="e">
        <f t="shared" ca="1" si="12"/>
        <v>#REF!</v>
      </c>
      <c r="O38" s="67"/>
      <c r="Q38" s="58">
        <f t="shared" si="3"/>
        <v>0</v>
      </c>
      <c r="S38" s="58">
        <f t="shared" si="10"/>
        <v>0</v>
      </c>
    </row>
    <row r="39" spans="1:24" x14ac:dyDescent="0.3">
      <c r="A39" s="42" t="s">
        <v>54</v>
      </c>
      <c r="B39" s="1">
        <v>42784</v>
      </c>
      <c r="C39" t="e">
        <f ca="1">IF($F$2=LOOKUP($F$2,INDIRECT("'"&amp;$A39&amp;"'"&amp;"!$B$2:$B$50",TRUE)),VLOOKUP($F$2,INDIRECT("'"&amp;$A39&amp;"'"&amp;"!$B$2:$BP$50",TRUE),48,FALSE),"")</f>
        <v>#REF!</v>
      </c>
      <c r="D39" t="e">
        <f ca="1">IF($F$2=LOOKUP($F$2,INDIRECT("'"&amp;$A39&amp;"'"&amp;"!$B$2:$B$50",TRUE)),VLOOKUP($F$2,INDIRECT("'"&amp;$A39&amp;"'"&amp;"!$B$2:$BP$50",TRUE),49,FALSE),"")</f>
        <v>#REF!</v>
      </c>
      <c r="E39" s="20" t="e">
        <f ca="1">IF($F$2=LOOKUP($F$2,INDIRECT("'"&amp;$A39&amp;"'"&amp;"!$B$2:$B$50",TRUE)),VLOOKUP($F$2,INDIRECT("'"&amp;$A39&amp;"'"&amp;"!$B$2:$BP$50",TRUE),50,FALSE),"")</f>
        <v>#REF!</v>
      </c>
      <c r="F39" s="20" t="e">
        <f ca="1">IF($F$2=LOOKUP($F$2,INDIRECT("'"&amp;$A39&amp;"'"&amp;"!$B$2:$B$50",TRUE)),VLOOKUP($F$2,INDIRECT("'"&amp;$A39&amp;"'"&amp;"!$B$2:$BP$50",TRUE),51,FALSE),"")</f>
        <v>#REF!</v>
      </c>
      <c r="G39" s="28" t="e">
        <f t="shared" ca="1" si="5"/>
        <v>#REF!</v>
      </c>
      <c r="H39" t="e">
        <f ca="1">IF($F$2=LOOKUP($F$2,INDIRECT("'"&amp;$A39&amp;"'"&amp;"!$B$2:$B$50",TRUE)),VLOOKUP($F$2,INDIRECT("'"&amp;$A39&amp;"'"&amp;"!$B$2:$BP$50",TRUE),53,FALSE),"")</f>
        <v>#REF!</v>
      </c>
      <c r="I39" t="e">
        <f ca="1">IF($F$2=LOOKUP($F$2,INDIRECT("'"&amp;$A39&amp;"'"&amp;"!$B$2:$B$50",TRUE)),VLOOKUP($F$2,INDIRECT("'"&amp;$A39&amp;"'"&amp;"!$B$2:$BP$50",TRUE),54,FALSE),"")</f>
        <v>#REF!</v>
      </c>
      <c r="J39" s="20" t="e">
        <f ca="1">IF($F$2=LOOKUP($F$2,INDIRECT("'"&amp;$A39&amp;"'"&amp;"!$B$2:$B$50",TRUE)),VLOOKUP($F$2,INDIRECT("'"&amp;$A39&amp;"'"&amp;"!$B$2:$BP$50",TRUE),55,FALSE),"")</f>
        <v>#REF!</v>
      </c>
      <c r="K39" s="20" t="e">
        <f ca="1">IF($F$2=LOOKUP($F$2,INDIRECT("'"&amp;$A39&amp;"'"&amp;"!$B$2:$B$50",TRUE)),VLOOKUP($F$2,INDIRECT("'"&amp;$A39&amp;"'"&amp;"!$B$2:$BP$50",TRUE),56,FALSE),"")</f>
        <v>#REF!</v>
      </c>
      <c r="L39" s="61" t="e">
        <f t="shared" ca="1" si="11"/>
        <v>#REF!</v>
      </c>
      <c r="M39" s="25" t="e">
        <f ca="1">IF($F$2=LOOKUP($F$2,INDIRECT("'"&amp;$A39&amp;"'"&amp;"!$B$2:$B$50",TRUE)),VLOOKUP($F$2,INDIRECT("'"&amp;$A39&amp;"'"&amp;"!$B$2:$BP$50",TRUE),52,FALSE),"")</f>
        <v>#REF!</v>
      </c>
      <c r="N39" s="26" t="e">
        <f t="shared" ca="1" si="12"/>
        <v>#REF!</v>
      </c>
      <c r="O39" s="67"/>
      <c r="Q39" s="58">
        <f t="shared" si="3"/>
        <v>0</v>
      </c>
      <c r="S39" s="58">
        <f t="shared" si="10"/>
        <v>0</v>
      </c>
    </row>
    <row r="40" spans="1:24" ht="15" thickBot="1" x14ac:dyDescent="0.35">
      <c r="A40" s="42" t="s">
        <v>54</v>
      </c>
      <c r="B40" s="1">
        <v>42785</v>
      </c>
      <c r="C40" s="43" t="e">
        <f ca="1">IF($F$2=LOOKUP($F$2,INDIRECT("'"&amp;$A40&amp;"'"&amp;"!$B$2:$B$50",TRUE)),VLOOKUP($F$2,INDIRECT("'"&amp;$A40&amp;"'"&amp;"!$B$2:$BP$50",TRUE),57,FALSE),"")</f>
        <v>#REF!</v>
      </c>
      <c r="D40" s="43" t="e">
        <f ca="1">IF($F$2=LOOKUP($F$2,INDIRECT("'"&amp;$A40&amp;"'"&amp;"!$B$2:$B$50",TRUE)),VLOOKUP($F$2,INDIRECT("'"&amp;$A40&amp;"'"&amp;"!$B$2:$BP$50",TRUE),58,FALSE),"")</f>
        <v>#REF!</v>
      </c>
      <c r="E40" s="44" t="e">
        <f ca="1">IF($F$2=LOOKUP($F$2,INDIRECT("'"&amp;$A40&amp;"'"&amp;"!$B$2:$B$50",TRUE)),VLOOKUP($F$2,INDIRECT("'"&amp;$A40&amp;"'"&amp;"!$B$2:$BP$50",TRUE),59,FALSE),"")</f>
        <v>#REF!</v>
      </c>
      <c r="F40" s="44" t="e">
        <f ca="1">IF($F$2=LOOKUP($F$2,INDIRECT("'"&amp;$A40&amp;"'"&amp;"!$B$2:$B$50",TRUE)),VLOOKUP($F$2,INDIRECT("'"&amp;$A40&amp;"'"&amp;"!$B$2:$BP$50",TRUE),60,FALSE),"")</f>
        <v>#REF!</v>
      </c>
      <c r="G40" s="45" t="e">
        <f t="shared" ca="1" si="5"/>
        <v>#REF!</v>
      </c>
      <c r="H40" s="43" t="e">
        <f ca="1">IF($F$2=LOOKUP($F$2,INDIRECT("'"&amp;$A40&amp;"'"&amp;"!$B$2:$B$50",TRUE)),VLOOKUP($F$2,INDIRECT("'"&amp;$A40&amp;"'"&amp;"!$B$2:$BP$50",TRUE),62,FALSE),"")</f>
        <v>#REF!</v>
      </c>
      <c r="I40" s="43" t="e">
        <f ca="1">IF($F$2=LOOKUP($F$2,INDIRECT("'"&amp;$A40&amp;"'"&amp;"!$B$2:$B$50",TRUE)),VLOOKUP($F$2,INDIRECT("'"&amp;$A40&amp;"'"&amp;"!$B$2:$BP$50",TRUE),63,FALSE),"")</f>
        <v>#REF!</v>
      </c>
      <c r="J40" s="44" t="e">
        <f ca="1">IF($F$2=LOOKUP($F$2,INDIRECT("'"&amp;$A40&amp;"'"&amp;"!$B$2:$B$50",TRUE)),VLOOKUP($F$2,INDIRECT("'"&amp;$A40&amp;"'"&amp;"!$B$2:$BP$50",TRUE),64,FALSE),"")</f>
        <v>#REF!</v>
      </c>
      <c r="K40" s="44" t="e">
        <f ca="1">IF($F$2=LOOKUP($F$2,INDIRECT("'"&amp;$A40&amp;"'"&amp;"!$B$2:$B$50",TRUE)),VLOOKUP($F$2,INDIRECT("'"&amp;$A40&amp;"'"&amp;"!$B$2:$BP$50",TRUE),65,FALSE),"")</f>
        <v>#REF!</v>
      </c>
      <c r="L40" s="46" t="e">
        <f t="shared" ca="1" si="11"/>
        <v>#REF!</v>
      </c>
      <c r="M40" s="47" t="e">
        <f ca="1">IF($F$2=LOOKUP($F$2,INDIRECT("'"&amp;$A40&amp;"'"&amp;"!$B$2:$B$50",TRUE)),VLOOKUP($F$2,INDIRECT("'"&amp;$A40&amp;"'"&amp;"!$B$2:$BP$50",TRUE),61,FALSE),"")</f>
        <v>#REF!</v>
      </c>
      <c r="N40" s="50" t="e">
        <f t="shared" ca="1" si="12"/>
        <v>#REF!</v>
      </c>
      <c r="O40" s="67"/>
      <c r="P40" s="43"/>
      <c r="Q40" s="59">
        <f t="shared" si="3"/>
        <v>0</v>
      </c>
      <c r="R40" s="43"/>
      <c r="S40" s="59">
        <f t="shared" si="10"/>
        <v>0</v>
      </c>
      <c r="T40" s="43"/>
      <c r="U40" s="43"/>
      <c r="V40" s="43"/>
      <c r="W40" s="43"/>
      <c r="X40" s="43"/>
    </row>
    <row r="41" spans="1:24" x14ac:dyDescent="0.3">
      <c r="A41" s="42" t="s">
        <v>55</v>
      </c>
      <c r="B41" s="1">
        <v>42786</v>
      </c>
      <c r="C41" t="e">
        <f ca="1">IF($F$2=LOOKUP($F$2,INDIRECT("'"&amp;$A41&amp;"'"&amp;"!$B$2:$B$50",TRUE)),VLOOKUP($F$2,INDIRECT("'"&amp;$A41&amp;"'"&amp;"!$B$2:$BP$50",TRUE),2,FALSE),"")</f>
        <v>#REF!</v>
      </c>
      <c r="D41" t="e">
        <f ca="1">IF($F$2=LOOKUP($F$2,INDIRECT("'"&amp;$A41&amp;"'"&amp;"!$B$2:$B$50",TRUE)),VLOOKUP($F$2,INDIRECT("'"&amp;$A41&amp;"'"&amp;"!$B$2:$BP$50",TRUE),4,FALSE),"")</f>
        <v>#REF!</v>
      </c>
      <c r="E41" s="22" t="e">
        <f ca="1">IF($F$2=LOOKUP($F$2,INDIRECT("'"&amp;$A41&amp;"'"&amp;"!$B$2:$B$50",TRUE)),VLOOKUP($F$2,INDIRECT("'"&amp;$A41&amp;"'"&amp;"!$B$2:$BP$50",TRUE),5,FALSE),"")</f>
        <v>#REF!</v>
      </c>
      <c r="F41" s="20" t="e">
        <f ca="1">IF($F$2=LOOKUP($F$2,INDIRECT("'"&amp;$A41&amp;"'"&amp;"!$B$2:$B$50",TRUE)),VLOOKUP($F$2,INDIRECT("'"&amp;$A41&amp;"'"&amp;"!$B$2:$BP$50",TRUE),6,FALSE),"")</f>
        <v>#REF!</v>
      </c>
      <c r="G41" s="62" t="e">
        <f t="shared" ca="1" si="5"/>
        <v>#REF!</v>
      </c>
      <c r="H41" t="e">
        <f ca="1">IF($F$2=LOOKUP($F$2,INDIRECT("'"&amp;$A41&amp;"'"&amp;"!$B$2:$B$50",TRUE)),VLOOKUP($F$2,INDIRECT("'"&amp;$A41&amp;"'"&amp;"!$B$2:$BP$50",TRUE),8,FALSE),"")</f>
        <v>#REF!</v>
      </c>
      <c r="I41" t="e">
        <f ca="1">IF($F$2=LOOKUP($F$2,INDIRECT("'"&amp;$A41&amp;"'"&amp;"!$B$2:$B$50",TRUE)),VLOOKUP($F$2,INDIRECT("'"&amp;$A41&amp;"'"&amp;"!$B$2:$BP$50",TRUE),9,FALSE),"")</f>
        <v>#REF!</v>
      </c>
      <c r="J41" s="20" t="e">
        <f ca="1">IF($F$2=LOOKUP($F$2,INDIRECT("'"&amp;$A41&amp;"'"&amp;"!$B$2:$B$50",TRUE)),VLOOKUP($F$2,INDIRECT("'"&amp;$A41&amp;"'"&amp;"!$B$2:$BP$50",TRUE),10,FALSE),"")</f>
        <v>#REF!</v>
      </c>
      <c r="K41" s="20" t="e">
        <f ca="1">IF($F$2=LOOKUP($F$2,INDIRECT("'"&amp;$A41&amp;"'"&amp;"!$B$2:$B$50",TRUE)),VLOOKUP($F$2,INDIRECT("'"&amp;$A41&amp;"'"&amp;"!$B$2:$BP$50",TRUE),11,FALSE),"")</f>
        <v>#REF!</v>
      </c>
      <c r="L41" s="61" t="e">
        <f ca="1">(K41-J41)*24</f>
        <v>#REF!</v>
      </c>
      <c r="M41" s="23" t="e">
        <f ca="1">IF($F$2=LOOKUP($F$2,INDIRECT("'"&amp;$A41&amp;"'"&amp;"!$B$2:$B$50",TRUE)),VLOOKUP($F$2,INDIRECT("'"&amp;$A41&amp;"'"&amp;"!$B$2:$BP$50",TRUE),7,FALSE),"")</f>
        <v>#REF!</v>
      </c>
      <c r="N41" s="26" t="e">
        <f ca="1">G41+L41-M41</f>
        <v>#REF!</v>
      </c>
      <c r="O41" s="67" t="e">
        <f ca="1">SUM(N41:N47)</f>
        <v>#REF!</v>
      </c>
      <c r="Q41" s="58">
        <f>P41*$M$4</f>
        <v>0</v>
      </c>
      <c r="S41" s="58">
        <f>R41*M$8</f>
        <v>0</v>
      </c>
    </row>
    <row r="42" spans="1:24" x14ac:dyDescent="0.3">
      <c r="A42" s="42" t="s">
        <v>55</v>
      </c>
      <c r="B42" s="1">
        <v>42787</v>
      </c>
      <c r="C42" t="e">
        <f ca="1">IF($F$2=LOOKUP($F$2,INDIRECT("'"&amp;$A42&amp;"'"&amp;"!$B$2:$B$50",TRUE)),VLOOKUP($F$2,INDIRECT("'"&amp;$A42&amp;"'"&amp;"!$B$2:$BP$50",TRUE),12,FALSE),"")</f>
        <v>#REF!</v>
      </c>
      <c r="D42" t="e">
        <f ca="1">IF($F$2=LOOKUP($F$2,INDIRECT("'"&amp;$A42&amp;"'"&amp;"!$B$2:$B$50",TRUE)),VLOOKUP($F$2,INDIRECT("'"&amp;$A42&amp;"'"&amp;"!$B$2:$BP$50",TRUE),13,FALSE),"")</f>
        <v>#REF!</v>
      </c>
      <c r="E42" s="20" t="e">
        <f ca="1">IF($F$2=LOOKUP($F$2,INDIRECT("'"&amp;$A42&amp;"'"&amp;"!$B$2:$B$50",TRUE)),VLOOKUP($F$2,INDIRECT("'"&amp;$A42&amp;"'"&amp;"!$B$2:$BP$50",TRUE),14,FALSE),"")</f>
        <v>#REF!</v>
      </c>
      <c r="F42" s="20" t="e">
        <f ca="1">IF($F$2=LOOKUP($F$2,INDIRECT("'"&amp;$A42&amp;"'"&amp;"!$B$2:$B$50",TRUE)),VLOOKUP($F$2,INDIRECT("'"&amp;$A42&amp;"'"&amp;"!$B$2:$BP$50",TRUE),15,FALSE),"")</f>
        <v>#REF!</v>
      </c>
      <c r="G42" s="28" t="e">
        <f t="shared" ca="1" si="5"/>
        <v>#REF!</v>
      </c>
      <c r="H42" s="18" t="e">
        <f ca="1">IF($F$2=LOOKUP($F$2,INDIRECT("'"&amp;$A42&amp;"'"&amp;"!$B$2:$B$50",TRUE)),VLOOKUP($F$2,INDIRECT("'"&amp;$A42&amp;"'"&amp;"!$B$2:$BP$50",TRUE),17,FALSE),"")</f>
        <v>#REF!</v>
      </c>
      <c r="I42" t="e">
        <f ca="1">IF($F$2=LOOKUP($F$2,INDIRECT("'"&amp;$A42&amp;"'"&amp;"!$B$2:$B$50",TRUE)),VLOOKUP($F$2,INDIRECT("'"&amp;$A42&amp;"'"&amp;"!$B$2:$BP$50",TRUE),18,FALSE),"")</f>
        <v>#REF!</v>
      </c>
      <c r="J42" s="20" t="e">
        <f ca="1">IF($F$2=LOOKUP($F$2,INDIRECT("'"&amp;$A42&amp;"'"&amp;"!$B$2:$B$50",TRUE)),VLOOKUP($F$2,INDIRECT("'"&amp;$A42&amp;"'"&amp;"!$B$2:$BP$50",TRUE),19,FALSE),"")</f>
        <v>#REF!</v>
      </c>
      <c r="K42" s="20" t="e">
        <f ca="1">IF($F$2=LOOKUP($F$2,INDIRECT("'"&amp;$A42&amp;"'"&amp;"!$B$2:$B$50",TRUE)),VLOOKUP($F$2,INDIRECT("'"&amp;$A42&amp;"'"&amp;"!$B$2:$BP$50",TRUE),20,FALSE),"")</f>
        <v>#REF!</v>
      </c>
      <c r="L42" s="61" t="e">
        <f t="shared" ref="L42:L47" ca="1" si="13">(K42-J42)*24</f>
        <v>#REF!</v>
      </c>
      <c r="M42" s="24" t="e">
        <f ca="1">IF($F$2=LOOKUP($F$2,INDIRECT("'"&amp;$A42&amp;"'"&amp;"!$B$2:$B$50",TRUE)),VLOOKUP($F$2,INDIRECT("'"&amp;$A42&amp;"'"&amp;"!$B$2:$BP$50",TRUE),16,FALSE),"")</f>
        <v>#REF!</v>
      </c>
      <c r="N42" s="26" t="e">
        <f t="shared" ref="N42:N47" ca="1" si="14">G42+L42-M42</f>
        <v>#REF!</v>
      </c>
      <c r="O42" s="67"/>
      <c r="Q42" s="58">
        <f t="shared" si="3"/>
        <v>0</v>
      </c>
      <c r="S42" s="58">
        <f t="shared" ref="S42:S54" si="15">R42*M$8</f>
        <v>0</v>
      </c>
    </row>
    <row r="43" spans="1:24" x14ac:dyDescent="0.3">
      <c r="A43" s="42" t="s">
        <v>55</v>
      </c>
      <c r="B43" s="1">
        <v>42788</v>
      </c>
      <c r="C43" t="e">
        <f ca="1">IF($F$2=LOOKUP($F$2,INDIRECT("'"&amp;$A43&amp;"'"&amp;"!$B$2:$B$50",TRUE)),VLOOKUP($F$2,INDIRECT("'"&amp;$A43&amp;"'"&amp;"!$B$2:$BP$50",TRUE),21,FALSE),"")</f>
        <v>#REF!</v>
      </c>
      <c r="D43" t="e">
        <f ca="1">IF($F$2=LOOKUP($F$2,INDIRECT("'"&amp;$A43&amp;"'"&amp;"!$B$2:$B$50",TRUE)),VLOOKUP($F$2,INDIRECT("'"&amp;$A43&amp;"'"&amp;"!$B$2:$BP$50",TRUE),22,FALSE),"")</f>
        <v>#REF!</v>
      </c>
      <c r="E43" s="20" t="e">
        <f ca="1">IF($F$2=LOOKUP($F$2,INDIRECT("'"&amp;$A43&amp;"'"&amp;"!$B$2:$B$50",TRUE)),VLOOKUP($F$2,INDIRECT("'"&amp;$A43&amp;"'"&amp;"!$B$2:$BP$50",TRUE),23,FALSE),"")</f>
        <v>#REF!</v>
      </c>
      <c r="F43" s="20" t="e">
        <f ca="1">IF($F$2=LOOKUP($F$2,INDIRECT("'"&amp;$A43&amp;"'"&amp;"!$B$2:$B$50",TRUE)),VLOOKUP($F$2,INDIRECT("'"&amp;$A43&amp;"'"&amp;"!$B$2:$BP$50",TRUE),24,FALSE),"")</f>
        <v>#REF!</v>
      </c>
      <c r="G43" s="28" t="e">
        <f t="shared" ca="1" si="5"/>
        <v>#REF!</v>
      </c>
      <c r="H43" t="e">
        <f ca="1">IF($F$2=LOOKUP($F$2,INDIRECT("'"&amp;$A43&amp;"'"&amp;"!$B$2:$B$50",TRUE)),VLOOKUP($F$2,INDIRECT("'"&amp;$A43&amp;"'"&amp;"!$B$2:$BP$50",TRUE),26,FALSE),"")</f>
        <v>#REF!</v>
      </c>
      <c r="I43" t="e">
        <f ca="1">IF($F$2=LOOKUP($F$2,INDIRECT("'"&amp;$A43&amp;"'"&amp;"!$B$2:$B$50",TRUE)),VLOOKUP($F$2,INDIRECT("'"&amp;$A43&amp;"'"&amp;"!$B$2:$BP$50",TRUE),27,FALSE),"")</f>
        <v>#REF!</v>
      </c>
      <c r="J43" s="20" t="e">
        <f ca="1">IF($F$2=LOOKUP($F$2,INDIRECT("'"&amp;$A43&amp;"'"&amp;"!$B$2:$B$50",TRUE)),VLOOKUP($F$2,INDIRECT("'"&amp;$A43&amp;"'"&amp;"!$B$2:$BP$50",TRUE),28,FALSE),"")</f>
        <v>#REF!</v>
      </c>
      <c r="K43" s="20" t="e">
        <f ca="1">IF($F$2=LOOKUP($F$2,INDIRECT("'"&amp;$A43&amp;"'"&amp;"!$B$2:$B$50",TRUE)),VLOOKUP($F$2,INDIRECT("'"&amp;$A43&amp;"'"&amp;"!$B$2:$BP$50",TRUE),29,FALSE),"")</f>
        <v>#REF!</v>
      </c>
      <c r="L43" s="61" t="e">
        <f t="shared" ca="1" si="13"/>
        <v>#REF!</v>
      </c>
      <c r="M43" s="25" t="e">
        <f ca="1">IF($F$2=LOOKUP($F$2,INDIRECT("'"&amp;$A43&amp;"'"&amp;"!$B$2:$B$50",TRUE)),VLOOKUP($F$2,INDIRECT("'"&amp;$A43&amp;"'"&amp;"!$B$2:$BP$50",TRUE),25,FALSE),"")</f>
        <v>#REF!</v>
      </c>
      <c r="N43" s="26" t="e">
        <f t="shared" ca="1" si="14"/>
        <v>#REF!</v>
      </c>
      <c r="O43" s="67"/>
      <c r="Q43" s="58">
        <f t="shared" si="3"/>
        <v>0</v>
      </c>
      <c r="S43" s="58">
        <f t="shared" si="15"/>
        <v>0</v>
      </c>
    </row>
    <row r="44" spans="1:24" x14ac:dyDescent="0.3">
      <c r="A44" s="42" t="s">
        <v>55</v>
      </c>
      <c r="B44" s="1">
        <v>42789</v>
      </c>
      <c r="C44" t="e">
        <f ca="1">IF($F$2=LOOKUP($F$2,INDIRECT("'"&amp;$A44&amp;"'"&amp;"!$B$2:$B$50",TRUE)),VLOOKUP($F$2,INDIRECT("'"&amp;$A44&amp;"'"&amp;"!$B$2:$BP$50",TRUE),30,FALSE),"")</f>
        <v>#REF!</v>
      </c>
      <c r="D44" t="e">
        <f ca="1">IF($F$2=LOOKUP($F$2,INDIRECT("'"&amp;$A44&amp;"'"&amp;"!$B$2:$B$50",TRUE)),VLOOKUP($F$2,INDIRECT("'"&amp;$A44&amp;"'"&amp;"!$B$2:$BP$50",TRUE),31,FALSE),"")</f>
        <v>#REF!</v>
      </c>
      <c r="E44" s="20" t="e">
        <f ca="1">IF($F$2=LOOKUP($F$2,INDIRECT("'"&amp;$A44&amp;"'"&amp;"!$B$2:$B$50",TRUE)),VLOOKUP($F$2,INDIRECT("'"&amp;$A44&amp;"'"&amp;"!$B$2:$BP$50",TRUE),32,FALSE),"")</f>
        <v>#REF!</v>
      </c>
      <c r="F44" s="20" t="e">
        <f ca="1">IF($F$2=LOOKUP($F$2,INDIRECT("'"&amp;$A44&amp;"'"&amp;"!$B$2:$B$50",TRUE)),VLOOKUP($F$2,INDIRECT("'"&amp;$A44&amp;"'"&amp;"!$B$2:$BP$50",TRUE),33,FALSE),"")</f>
        <v>#REF!</v>
      </c>
      <c r="G44" s="28" t="e">
        <f t="shared" ca="1" si="5"/>
        <v>#REF!</v>
      </c>
      <c r="H44" t="e">
        <f ca="1">IF($F$2=LOOKUP($F$2,INDIRECT("'"&amp;$A44&amp;"'"&amp;"!$B$2:$B$50",TRUE)),VLOOKUP($F$2,INDIRECT("'"&amp;$A44&amp;"'"&amp;"!$B$2:$BP$50",TRUE),35,FALSE),"")</f>
        <v>#REF!</v>
      </c>
      <c r="I44" t="e">
        <f ca="1">IF($F$2=LOOKUP($F$2,INDIRECT("'"&amp;$A44&amp;"'"&amp;"!$B$2:$B$50",TRUE)),VLOOKUP($F$2,INDIRECT("'"&amp;$A44&amp;"'"&amp;"!$B$2:$BP$50",TRUE),36,FALSE),"")</f>
        <v>#REF!</v>
      </c>
      <c r="J44" s="20" t="e">
        <f ca="1">IF($F$2=LOOKUP($F$2,INDIRECT("'"&amp;$A44&amp;"'"&amp;"!$B$2:$B$50",TRUE)),VLOOKUP($F$2,INDIRECT("'"&amp;$A44&amp;"'"&amp;"!$B$2:$BP$50",TRUE),37,FALSE),"")</f>
        <v>#REF!</v>
      </c>
      <c r="K44" s="20" t="e">
        <f ca="1">IF($F$2=LOOKUP($F$2,INDIRECT("'"&amp;$A44&amp;"'"&amp;"!$B$2:$B$50",TRUE)),VLOOKUP($F$2,INDIRECT("'"&amp;$A44&amp;"'"&amp;"!$B$2:$BP$50",TRUE),38,FALSE),"")</f>
        <v>#REF!</v>
      </c>
      <c r="L44" s="61" t="e">
        <f t="shared" ca="1" si="13"/>
        <v>#REF!</v>
      </c>
      <c r="M44" s="25" t="e">
        <f ca="1">IF($F$2=LOOKUP($F$2,INDIRECT("'"&amp;$A44&amp;"'"&amp;"!$B$2:$B$50",TRUE)),VLOOKUP($F$2,INDIRECT("'"&amp;$A44&amp;"'"&amp;"!$B$2:$BP$50",TRUE),34,FALSE),"")</f>
        <v>#REF!</v>
      </c>
      <c r="N44" s="26" t="e">
        <f t="shared" ca="1" si="14"/>
        <v>#REF!</v>
      </c>
      <c r="O44" s="67"/>
      <c r="Q44" s="58">
        <f t="shared" si="3"/>
        <v>0</v>
      </c>
      <c r="S44" s="58">
        <f t="shared" si="15"/>
        <v>0</v>
      </c>
    </row>
    <row r="45" spans="1:24" x14ac:dyDescent="0.3">
      <c r="A45" s="42" t="s">
        <v>55</v>
      </c>
      <c r="B45" s="1">
        <v>42790</v>
      </c>
      <c r="C45" t="e">
        <f ca="1">IF($F$2=LOOKUP($F$2,INDIRECT("'"&amp;$A45&amp;"'"&amp;"!$B$2:$B$50",TRUE)),VLOOKUP($F$2,INDIRECT("'"&amp;$A45&amp;"'"&amp;"!$B$2:$BP$50",TRUE),39,FALSE),"")</f>
        <v>#REF!</v>
      </c>
      <c r="D45" t="e">
        <f ca="1">IF($F$2=LOOKUP($F$2,INDIRECT("'"&amp;$A45&amp;"'"&amp;"!$B$2:$B$50",TRUE)),VLOOKUP($F$2,INDIRECT("'"&amp;$A45&amp;"'"&amp;"!$B$2:$BP$50",TRUE),40,FALSE),"")</f>
        <v>#REF!</v>
      </c>
      <c r="E45" s="20" t="e">
        <f ca="1">IF($F$2=LOOKUP($F$2,INDIRECT("'"&amp;$A45&amp;"'"&amp;"!$B$2:$B$50",TRUE)),VLOOKUP($F$2,INDIRECT("'"&amp;$A45&amp;"'"&amp;"!$B$2:$BP$50",TRUE),41,FALSE),"")</f>
        <v>#REF!</v>
      </c>
      <c r="F45" s="20" t="e">
        <f ca="1">IF($F$2=LOOKUP($F$2,INDIRECT("'"&amp;$A45&amp;"'"&amp;"!$B$2:$B$50",TRUE)),VLOOKUP($F$2,INDIRECT("'"&amp;$A45&amp;"'"&amp;"!$B$2:$BP$50",TRUE),42,FALSE),"")</f>
        <v>#REF!</v>
      </c>
      <c r="G45" s="28" t="e">
        <f t="shared" ca="1" si="5"/>
        <v>#REF!</v>
      </c>
      <c r="H45" t="e">
        <f ca="1">IF($F$2=LOOKUP($F$2,INDIRECT("'"&amp;$A45&amp;"'"&amp;"!$B$2:$B$50",TRUE)),VLOOKUP($F$2,INDIRECT("'"&amp;$A45&amp;"'"&amp;"!$B$2:$BP$50",TRUE),44,FALSE),"")</f>
        <v>#REF!</v>
      </c>
      <c r="I45" t="e">
        <f ca="1">IF($F$2=LOOKUP($F$2,INDIRECT("'"&amp;$A45&amp;"'"&amp;"!$B$2:$B$50",TRUE)),VLOOKUP($F$2,INDIRECT("'"&amp;$A45&amp;"'"&amp;"!$B$2:$BP$50",TRUE),45,FALSE),"")</f>
        <v>#REF!</v>
      </c>
      <c r="J45" s="20" t="e">
        <f ca="1">IF($F$2=LOOKUP($F$2,INDIRECT("'"&amp;$A45&amp;"'"&amp;"!$B$2:$B$50",TRUE)),VLOOKUP($F$2,INDIRECT("'"&amp;$A45&amp;"'"&amp;"!$B$2:$BP$50",TRUE),46,FALSE),"")</f>
        <v>#REF!</v>
      </c>
      <c r="K45" s="20" t="e">
        <f ca="1">IF($F$2=LOOKUP($F$2,INDIRECT("'"&amp;$A45&amp;"'"&amp;"!$B$2:$B$50",TRUE)),VLOOKUP($F$2,INDIRECT("'"&amp;$A45&amp;"'"&amp;"!$B$2:$BP$50",TRUE),47,FALSE),"")</f>
        <v>#REF!</v>
      </c>
      <c r="L45" s="61" t="e">
        <f t="shared" ca="1" si="13"/>
        <v>#REF!</v>
      </c>
      <c r="M45" s="25" t="e">
        <f ca="1">IF($F$2=LOOKUP($F$2,INDIRECT("'"&amp;$A45&amp;"'"&amp;"!$B$2:$B$50",TRUE)),VLOOKUP($F$2,INDIRECT("'"&amp;$A45&amp;"'"&amp;"!$B$2:$BP$50",TRUE),43,FALSE),"")</f>
        <v>#REF!</v>
      </c>
      <c r="N45" s="26" t="e">
        <f t="shared" ca="1" si="14"/>
        <v>#REF!</v>
      </c>
      <c r="O45" s="67"/>
      <c r="Q45" s="58">
        <f t="shared" si="3"/>
        <v>0</v>
      </c>
      <c r="S45" s="58">
        <f t="shared" si="15"/>
        <v>0</v>
      </c>
    </row>
    <row r="46" spans="1:24" x14ac:dyDescent="0.3">
      <c r="A46" s="42" t="s">
        <v>55</v>
      </c>
      <c r="B46" s="1">
        <v>42791</v>
      </c>
      <c r="C46" t="e">
        <f ca="1">IF($F$2=LOOKUP($F$2,INDIRECT("'"&amp;$A46&amp;"'"&amp;"!$B$2:$B$50",TRUE)),VLOOKUP($F$2,INDIRECT("'"&amp;$A46&amp;"'"&amp;"!$B$2:$BP$50",TRUE),48,FALSE),"")</f>
        <v>#REF!</v>
      </c>
      <c r="D46" t="e">
        <f ca="1">IF($F$2=LOOKUP($F$2,INDIRECT("'"&amp;$A46&amp;"'"&amp;"!$B$2:$B$50",TRUE)),VLOOKUP($F$2,INDIRECT("'"&amp;$A46&amp;"'"&amp;"!$B$2:$BP$50",TRUE),49,FALSE),"")</f>
        <v>#REF!</v>
      </c>
      <c r="E46" s="20" t="e">
        <f ca="1">IF($F$2=LOOKUP($F$2,INDIRECT("'"&amp;$A46&amp;"'"&amp;"!$B$2:$B$50",TRUE)),VLOOKUP($F$2,INDIRECT("'"&amp;$A46&amp;"'"&amp;"!$B$2:$BP$50",TRUE),50,FALSE),"")</f>
        <v>#REF!</v>
      </c>
      <c r="F46" s="20" t="e">
        <f ca="1">IF($F$2=LOOKUP($F$2,INDIRECT("'"&amp;$A46&amp;"'"&amp;"!$B$2:$B$50",TRUE)),VLOOKUP($F$2,INDIRECT("'"&amp;$A46&amp;"'"&amp;"!$B$2:$BP$50",TRUE),51,FALSE),"")</f>
        <v>#REF!</v>
      </c>
      <c r="G46" s="28" t="e">
        <f t="shared" ca="1" si="5"/>
        <v>#REF!</v>
      </c>
      <c r="H46" t="e">
        <f ca="1">IF($F$2=LOOKUP($F$2,INDIRECT("'"&amp;$A46&amp;"'"&amp;"!$B$2:$B$50",TRUE)),VLOOKUP($F$2,INDIRECT("'"&amp;$A46&amp;"'"&amp;"!$B$2:$BP$50",TRUE),53,FALSE),"")</f>
        <v>#REF!</v>
      </c>
      <c r="I46" t="e">
        <f ca="1">IF($F$2=LOOKUP($F$2,INDIRECT("'"&amp;$A46&amp;"'"&amp;"!$B$2:$B$50",TRUE)),VLOOKUP($F$2,INDIRECT("'"&amp;$A46&amp;"'"&amp;"!$B$2:$BP$50",TRUE),54,FALSE),"")</f>
        <v>#REF!</v>
      </c>
      <c r="J46" s="20" t="e">
        <f ca="1">IF($F$2=LOOKUP($F$2,INDIRECT("'"&amp;$A46&amp;"'"&amp;"!$B$2:$B$50",TRUE)),VLOOKUP($F$2,INDIRECT("'"&amp;$A46&amp;"'"&amp;"!$B$2:$BP$50",TRUE),55,FALSE),"")</f>
        <v>#REF!</v>
      </c>
      <c r="K46" s="20" t="e">
        <f ca="1">IF($F$2=LOOKUP($F$2,INDIRECT("'"&amp;$A46&amp;"'"&amp;"!$B$2:$B$50",TRUE)),VLOOKUP($F$2,INDIRECT("'"&amp;$A46&amp;"'"&amp;"!$B$2:$BP$50",TRUE),56,FALSE),"")</f>
        <v>#REF!</v>
      </c>
      <c r="L46" s="61" t="e">
        <f t="shared" ca="1" si="13"/>
        <v>#REF!</v>
      </c>
      <c r="M46" s="25" t="e">
        <f ca="1">IF($F$2=LOOKUP($F$2,INDIRECT("'"&amp;$A46&amp;"'"&amp;"!$B$2:$B$50",TRUE)),VLOOKUP($F$2,INDIRECT("'"&amp;$A46&amp;"'"&amp;"!$B$2:$BP$50",TRUE),52,FALSE),"")</f>
        <v>#REF!</v>
      </c>
      <c r="N46" s="26" t="e">
        <f t="shared" ca="1" si="14"/>
        <v>#REF!</v>
      </c>
      <c r="O46" s="67"/>
      <c r="P46" s="33"/>
      <c r="Q46" s="58">
        <f t="shared" si="3"/>
        <v>0</v>
      </c>
      <c r="R46" s="33"/>
      <c r="S46" s="58">
        <f t="shared" si="15"/>
        <v>0</v>
      </c>
      <c r="T46" s="33"/>
      <c r="U46" s="33"/>
      <c r="V46" s="33"/>
      <c r="W46" s="33"/>
      <c r="X46" s="33"/>
    </row>
    <row r="47" spans="1:24" ht="15" thickBot="1" x14ac:dyDescent="0.35">
      <c r="A47" s="42" t="s">
        <v>55</v>
      </c>
      <c r="B47" s="1">
        <v>42792</v>
      </c>
      <c r="C47" s="43" t="e">
        <f ca="1">IF($F$2=LOOKUP($F$2,INDIRECT("'"&amp;$A47&amp;"'"&amp;"!$B$2:$B$50",TRUE)),VLOOKUP($F$2,INDIRECT("'"&amp;$A47&amp;"'"&amp;"!$B$2:$BP$50",TRUE),57,FALSE),"")</f>
        <v>#REF!</v>
      </c>
      <c r="D47" s="43" t="e">
        <f ca="1">IF($F$2=LOOKUP($F$2,INDIRECT("'"&amp;$A47&amp;"'"&amp;"!$B$2:$B$50",TRUE)),VLOOKUP($F$2,INDIRECT("'"&amp;$A47&amp;"'"&amp;"!$B$2:$BP$50",TRUE),58,FALSE),"")</f>
        <v>#REF!</v>
      </c>
      <c r="E47" s="44" t="e">
        <f ca="1">IF($F$2=LOOKUP($F$2,INDIRECT("'"&amp;$A47&amp;"'"&amp;"!$B$2:$B$50",TRUE)),VLOOKUP($F$2,INDIRECT("'"&amp;$A47&amp;"'"&amp;"!$B$2:$BP$50",TRUE),59,FALSE),"")</f>
        <v>#REF!</v>
      </c>
      <c r="F47" s="44" t="e">
        <f ca="1">IF($F$2=LOOKUP($F$2,INDIRECT("'"&amp;$A47&amp;"'"&amp;"!$B$2:$B$50",TRUE)),VLOOKUP($F$2,INDIRECT("'"&amp;$A47&amp;"'"&amp;"!$B$2:$BP$50",TRUE),60,FALSE),"")</f>
        <v>#REF!</v>
      </c>
      <c r="G47" s="45" t="e">
        <f t="shared" ca="1" si="5"/>
        <v>#REF!</v>
      </c>
      <c r="H47" s="43" t="e">
        <f ca="1">IF($F$2=LOOKUP($F$2,INDIRECT("'"&amp;$A47&amp;"'"&amp;"!$B$2:$B$50",TRUE)),VLOOKUP($F$2,INDIRECT("'"&amp;$A47&amp;"'"&amp;"!$B$2:$BP$50",TRUE),62,FALSE),"")</f>
        <v>#REF!</v>
      </c>
      <c r="I47" s="43" t="e">
        <f ca="1">IF($F$2=LOOKUP($F$2,INDIRECT("'"&amp;$A47&amp;"'"&amp;"!$B$2:$B$50",TRUE)),VLOOKUP($F$2,INDIRECT("'"&amp;$A47&amp;"'"&amp;"!$B$2:$BP$50",TRUE),63,FALSE),"")</f>
        <v>#REF!</v>
      </c>
      <c r="J47" s="44" t="e">
        <f ca="1">IF($F$2=LOOKUP($F$2,INDIRECT("'"&amp;$A47&amp;"'"&amp;"!$B$2:$B$50",TRUE)),VLOOKUP($F$2,INDIRECT("'"&amp;$A47&amp;"'"&amp;"!$B$2:$BP$50",TRUE),64,FALSE),"")</f>
        <v>#REF!</v>
      </c>
      <c r="K47" s="44" t="e">
        <f ca="1">IF($F$2=LOOKUP($F$2,INDIRECT("'"&amp;$A47&amp;"'"&amp;"!$B$2:$B$50",TRUE)),VLOOKUP($F$2,INDIRECT("'"&amp;$A47&amp;"'"&amp;"!$B$2:$BP$50",TRUE),65,FALSE),"")</f>
        <v>#REF!</v>
      </c>
      <c r="L47" s="46" t="e">
        <f t="shared" ca="1" si="13"/>
        <v>#REF!</v>
      </c>
      <c r="M47" s="47" t="e">
        <f ca="1">IF($F$2=LOOKUP($F$2,INDIRECT("'"&amp;$A47&amp;"'"&amp;"!$B$2:$B$50",TRUE)),VLOOKUP($F$2,INDIRECT("'"&amp;$A47&amp;"'"&amp;"!$B$2:$BP$50",TRUE),61,FALSE),"")</f>
        <v>#REF!</v>
      </c>
      <c r="N47" s="48" t="e">
        <f t="shared" ca="1" si="14"/>
        <v>#REF!</v>
      </c>
      <c r="O47" s="67"/>
      <c r="P47" s="43"/>
      <c r="Q47" s="59">
        <f t="shared" si="3"/>
        <v>0</v>
      </c>
      <c r="R47" s="43"/>
      <c r="S47" s="59">
        <f t="shared" si="15"/>
        <v>0</v>
      </c>
      <c r="T47" s="43"/>
      <c r="U47" s="43"/>
      <c r="V47" s="43"/>
      <c r="W47" s="43"/>
      <c r="X47" s="43"/>
    </row>
    <row r="48" spans="1:24" x14ac:dyDescent="0.3">
      <c r="A48" s="42" t="s">
        <v>56</v>
      </c>
      <c r="B48" s="1">
        <v>42793</v>
      </c>
      <c r="C48" t="e">
        <f ca="1">IF($F$2=LOOKUP($F$2,INDIRECT("'"&amp;$A48&amp;"'"&amp;"!$B$2:$B$50",TRUE)),VLOOKUP($F$2,INDIRECT("'"&amp;$A48&amp;"'"&amp;"!$B$2:$BP$50",TRUE),2,FALSE),"")</f>
        <v>#REF!</v>
      </c>
      <c r="D48" t="e">
        <f ca="1">IF($F$2=LOOKUP($F$2,INDIRECT("'"&amp;$A48&amp;"'"&amp;"!$B$2:$B$50",TRUE)),VLOOKUP($F$2,INDIRECT("'"&amp;$A48&amp;"'"&amp;"!$B$2:$BP$50",TRUE),4,FALSE),"")</f>
        <v>#REF!</v>
      </c>
      <c r="E48" s="22" t="e">
        <f ca="1">IF($F$2=LOOKUP($F$2,INDIRECT("'"&amp;$A48&amp;"'"&amp;"!$B$2:$B$50",TRUE)),VLOOKUP($F$2,INDIRECT("'"&amp;$A48&amp;"'"&amp;"!$B$2:$BP$50",TRUE),5,FALSE),"")</f>
        <v>#REF!</v>
      </c>
      <c r="F48" s="20" t="e">
        <f ca="1">IF($F$2=LOOKUP($F$2,INDIRECT("'"&amp;$A48&amp;"'"&amp;"!$B$2:$B$50",TRUE)),VLOOKUP($F$2,INDIRECT("'"&amp;$A48&amp;"'"&amp;"!$B$2:$BP$50",TRUE),6,FALSE),"")</f>
        <v>#REF!</v>
      </c>
      <c r="G48" s="62" t="e">
        <f t="shared" ca="1" si="5"/>
        <v>#REF!</v>
      </c>
      <c r="H48" t="e">
        <f ca="1">IF($F$2=LOOKUP($F$2,INDIRECT("'"&amp;$A48&amp;"'"&amp;"!$B$2:$B$50",TRUE)),VLOOKUP($F$2,INDIRECT("'"&amp;$A48&amp;"'"&amp;"!$B$2:$BP$50",TRUE),8,FALSE),"")</f>
        <v>#REF!</v>
      </c>
      <c r="I48" t="e">
        <f ca="1">IF($F$2=LOOKUP($F$2,INDIRECT("'"&amp;$A48&amp;"'"&amp;"!$B$2:$B$50",TRUE)),VLOOKUP($F$2,INDIRECT("'"&amp;$A48&amp;"'"&amp;"!$B$2:$BP$50",TRUE),9,FALSE),"")</f>
        <v>#REF!</v>
      </c>
      <c r="J48" s="20" t="e">
        <f ca="1">IF($F$2=LOOKUP($F$2,INDIRECT("'"&amp;$A48&amp;"'"&amp;"!$B$2:$B$50",TRUE)),VLOOKUP($F$2,INDIRECT("'"&amp;$A48&amp;"'"&amp;"!$B$2:$BP$50",TRUE),10,FALSE),"")</f>
        <v>#REF!</v>
      </c>
      <c r="K48" s="20" t="e">
        <f ca="1">IF($F$2=LOOKUP($F$2,INDIRECT("'"&amp;$A48&amp;"'"&amp;"!$B$2:$B$50",TRUE)),VLOOKUP($F$2,INDIRECT("'"&amp;$A48&amp;"'"&amp;"!$B$2:$BP$50",TRUE),11,FALSE),"")</f>
        <v>#REF!</v>
      </c>
      <c r="L48" s="61" t="e">
        <f ca="1">(K48-J48)*24</f>
        <v>#REF!</v>
      </c>
      <c r="M48" s="23" t="e">
        <f ca="1">IF($F$2=LOOKUP($F$2,INDIRECT("'"&amp;$A48&amp;"'"&amp;"!$B$2:$B$50",TRUE)),VLOOKUP($F$2,INDIRECT("'"&amp;$A48&amp;"'"&amp;"!$B$2:$BP$50",TRUE),7,FALSE),"")</f>
        <v>#REF!</v>
      </c>
      <c r="N48" s="26" t="e">
        <f ca="1">G48+L48-M48</f>
        <v>#REF!</v>
      </c>
      <c r="O48" s="67" t="e">
        <f ca="1">SUM(N48:N54)</f>
        <v>#REF!</v>
      </c>
      <c r="Q48" s="58">
        <f t="shared" si="3"/>
        <v>0</v>
      </c>
      <c r="S48" s="58">
        <f t="shared" si="15"/>
        <v>0</v>
      </c>
    </row>
    <row r="49" spans="1:24" x14ac:dyDescent="0.3">
      <c r="A49" s="42" t="s">
        <v>56</v>
      </c>
      <c r="B49" s="1">
        <v>42794</v>
      </c>
      <c r="C49" t="e">
        <f ca="1">IF($F$2=LOOKUP($F$2,INDIRECT("'"&amp;$A49&amp;"'"&amp;"!$B$2:$B$50",TRUE)),VLOOKUP($F$2,INDIRECT("'"&amp;$A49&amp;"'"&amp;"!$B$2:$BP$50",TRUE),12,FALSE),"")</f>
        <v>#REF!</v>
      </c>
      <c r="D49" t="e">
        <f ca="1">IF($F$2=LOOKUP($F$2,INDIRECT("'"&amp;$A49&amp;"'"&amp;"!$B$2:$B$50",TRUE)),VLOOKUP($F$2,INDIRECT("'"&amp;$A49&amp;"'"&amp;"!$B$2:$BP$50",TRUE),13,FALSE),"")</f>
        <v>#REF!</v>
      </c>
      <c r="E49" s="20" t="e">
        <f ca="1">IF($F$2=LOOKUP($F$2,INDIRECT("'"&amp;$A49&amp;"'"&amp;"!$B$2:$B$50",TRUE)),VLOOKUP($F$2,INDIRECT("'"&amp;$A49&amp;"'"&amp;"!$B$2:$BP$50",TRUE),14,FALSE),"")</f>
        <v>#REF!</v>
      </c>
      <c r="F49" s="20" t="e">
        <f ca="1">IF($F$2=LOOKUP($F$2,INDIRECT("'"&amp;$A49&amp;"'"&amp;"!$B$2:$B$50",TRUE)),VLOOKUP($F$2,INDIRECT("'"&amp;$A49&amp;"'"&amp;"!$B$2:$BP$50",TRUE),15,FALSE),"")</f>
        <v>#REF!</v>
      </c>
      <c r="G49" s="28" t="e">
        <f t="shared" ca="1" si="5"/>
        <v>#REF!</v>
      </c>
      <c r="H49" s="18" t="e">
        <f ca="1">IF($F$2=LOOKUP($F$2,INDIRECT("'"&amp;$A49&amp;"'"&amp;"!$B$2:$B$50",TRUE)),VLOOKUP($F$2,INDIRECT("'"&amp;$A49&amp;"'"&amp;"!$B$2:$BP$50",TRUE),17,FALSE),"")</f>
        <v>#REF!</v>
      </c>
      <c r="I49" t="e">
        <f ca="1">IF($F$2=LOOKUP($F$2,INDIRECT("'"&amp;$A49&amp;"'"&amp;"!$B$2:$B$50",TRUE)),VLOOKUP($F$2,INDIRECT("'"&amp;$A49&amp;"'"&amp;"!$B$2:$BP$50",TRUE),18,FALSE),"")</f>
        <v>#REF!</v>
      </c>
      <c r="J49" s="20" t="e">
        <f ca="1">IF($F$2=LOOKUP($F$2,INDIRECT("'"&amp;$A49&amp;"'"&amp;"!$B$2:$B$50",TRUE)),VLOOKUP($F$2,INDIRECT("'"&amp;$A49&amp;"'"&amp;"!$B$2:$BP$50",TRUE),19,FALSE),"")</f>
        <v>#REF!</v>
      </c>
      <c r="K49" s="20" t="e">
        <f ca="1">IF($F$2=LOOKUP($F$2,INDIRECT("'"&amp;$A49&amp;"'"&amp;"!$B$2:$B$50",TRUE)),VLOOKUP($F$2,INDIRECT("'"&amp;$A49&amp;"'"&amp;"!$B$2:$BP$50",TRUE),20,FALSE),"")</f>
        <v>#REF!</v>
      </c>
      <c r="L49" s="61" t="e">
        <f t="shared" ref="L49:L54" ca="1" si="16">(K49-J49)*24</f>
        <v>#REF!</v>
      </c>
      <c r="M49" s="24" t="e">
        <f ca="1">IF($F$2=LOOKUP($F$2,INDIRECT("'"&amp;$A49&amp;"'"&amp;"!$B$2:$B$50",TRUE)),VLOOKUP($F$2,INDIRECT("'"&amp;$A49&amp;"'"&amp;"!$B$2:$BP$50",TRUE),16,FALSE),"")</f>
        <v>#REF!</v>
      </c>
      <c r="N49" s="26" t="e">
        <f t="shared" ref="N49:N54" ca="1" si="17">G49+L49-M49</f>
        <v>#REF!</v>
      </c>
      <c r="O49" s="67"/>
      <c r="Q49" s="58">
        <f t="shared" si="3"/>
        <v>0</v>
      </c>
      <c r="S49" s="58">
        <f t="shared" si="15"/>
        <v>0</v>
      </c>
    </row>
    <row r="50" spans="1:24" x14ac:dyDescent="0.3">
      <c r="A50" s="42" t="s">
        <v>56</v>
      </c>
      <c r="B50" s="1">
        <v>42795</v>
      </c>
      <c r="C50" t="e">
        <f ca="1">IF($F$2=LOOKUP($F$2,INDIRECT("'"&amp;$A50&amp;"'"&amp;"!$B$2:$B$50",TRUE)),VLOOKUP($F$2,INDIRECT("'"&amp;$A50&amp;"'"&amp;"!$B$2:$BP$50",TRUE),21,FALSE),"")</f>
        <v>#REF!</v>
      </c>
      <c r="D50" t="e">
        <f ca="1">IF($F$2=LOOKUP($F$2,INDIRECT("'"&amp;$A50&amp;"'"&amp;"!$B$2:$B$50",TRUE)),VLOOKUP($F$2,INDIRECT("'"&amp;$A50&amp;"'"&amp;"!$B$2:$BP$50",TRUE),22,FALSE),"")</f>
        <v>#REF!</v>
      </c>
      <c r="E50" s="20" t="e">
        <f ca="1">IF($F$2=LOOKUP($F$2,INDIRECT("'"&amp;$A50&amp;"'"&amp;"!$B$2:$B$50",TRUE)),VLOOKUP($F$2,INDIRECT("'"&amp;$A50&amp;"'"&amp;"!$B$2:$BP$50",TRUE),23,FALSE),"")</f>
        <v>#REF!</v>
      </c>
      <c r="F50" s="20" t="e">
        <f ca="1">IF($F$2=LOOKUP($F$2,INDIRECT("'"&amp;$A50&amp;"'"&amp;"!$B$2:$B$50",TRUE)),VLOOKUP($F$2,INDIRECT("'"&amp;$A50&amp;"'"&amp;"!$B$2:$BP$50",TRUE),24,FALSE),"")</f>
        <v>#REF!</v>
      </c>
      <c r="G50" s="28" t="e">
        <f t="shared" ca="1" si="5"/>
        <v>#REF!</v>
      </c>
      <c r="H50" t="e">
        <f ca="1">IF($F$2=LOOKUP($F$2,INDIRECT("'"&amp;$A50&amp;"'"&amp;"!$B$2:$B$50",TRUE)),VLOOKUP($F$2,INDIRECT("'"&amp;$A50&amp;"'"&amp;"!$B$2:$BP$50",TRUE),26,FALSE),"")</f>
        <v>#REF!</v>
      </c>
      <c r="I50" t="e">
        <f ca="1">IF($F$2=LOOKUP($F$2,INDIRECT("'"&amp;$A50&amp;"'"&amp;"!$B$2:$B$50",TRUE)),VLOOKUP($F$2,INDIRECT("'"&amp;$A50&amp;"'"&amp;"!$B$2:$BP$50",TRUE),27,FALSE),"")</f>
        <v>#REF!</v>
      </c>
      <c r="J50" s="20" t="e">
        <f ca="1">IF($F$2=LOOKUP($F$2,INDIRECT("'"&amp;$A50&amp;"'"&amp;"!$B$2:$B$50",TRUE)),VLOOKUP($F$2,INDIRECT("'"&amp;$A50&amp;"'"&amp;"!$B$2:$BP$50",TRUE),28,FALSE),"")</f>
        <v>#REF!</v>
      </c>
      <c r="K50" s="20" t="e">
        <f ca="1">IF($F$2=LOOKUP($F$2,INDIRECT("'"&amp;$A50&amp;"'"&amp;"!$B$2:$B$50",TRUE)),VLOOKUP($F$2,INDIRECT("'"&amp;$A50&amp;"'"&amp;"!$B$2:$BP$50",TRUE),29,FALSE),"")</f>
        <v>#REF!</v>
      </c>
      <c r="L50" s="61" t="e">
        <f t="shared" ca="1" si="16"/>
        <v>#REF!</v>
      </c>
      <c r="M50" s="25" t="e">
        <f ca="1">IF($F$2=LOOKUP($F$2,INDIRECT("'"&amp;$A50&amp;"'"&amp;"!$B$2:$B$50",TRUE)),VLOOKUP($F$2,INDIRECT("'"&amp;$A50&amp;"'"&amp;"!$B$2:$BP$50",TRUE),25,FALSE),"")</f>
        <v>#REF!</v>
      </c>
      <c r="N50" s="26" t="e">
        <f t="shared" ca="1" si="17"/>
        <v>#REF!</v>
      </c>
      <c r="O50" s="67"/>
      <c r="Q50" s="58">
        <f t="shared" si="3"/>
        <v>0</v>
      </c>
      <c r="S50" s="58">
        <f t="shared" si="15"/>
        <v>0</v>
      </c>
    </row>
    <row r="51" spans="1:24" x14ac:dyDescent="0.3">
      <c r="A51" s="42" t="s">
        <v>56</v>
      </c>
      <c r="B51" s="1">
        <v>42796</v>
      </c>
      <c r="C51" t="e">
        <f ca="1">IF($F$2=LOOKUP($F$2,INDIRECT("'"&amp;$A51&amp;"'"&amp;"!$B$2:$B$50",TRUE)),VLOOKUP($F$2,INDIRECT("'"&amp;$A51&amp;"'"&amp;"!$B$2:$BP$50",TRUE),30,FALSE),"")</f>
        <v>#REF!</v>
      </c>
      <c r="D51" t="e">
        <f ca="1">IF($F$2=LOOKUP($F$2,INDIRECT("'"&amp;$A51&amp;"'"&amp;"!$B$2:$B$50",TRUE)),VLOOKUP($F$2,INDIRECT("'"&amp;$A51&amp;"'"&amp;"!$B$2:$BP$50",TRUE),31,FALSE),"")</f>
        <v>#REF!</v>
      </c>
      <c r="E51" s="20" t="e">
        <f ca="1">IF($F$2=LOOKUP($F$2,INDIRECT("'"&amp;$A51&amp;"'"&amp;"!$B$2:$B$50",TRUE)),VLOOKUP($F$2,INDIRECT("'"&amp;$A51&amp;"'"&amp;"!$B$2:$BP$50",TRUE),32,FALSE),"")</f>
        <v>#REF!</v>
      </c>
      <c r="F51" s="20" t="e">
        <f ca="1">IF($F$2=LOOKUP($F$2,INDIRECT("'"&amp;$A51&amp;"'"&amp;"!$B$2:$B$50",TRUE)),VLOOKUP($F$2,INDIRECT("'"&amp;$A51&amp;"'"&amp;"!$B$2:$BP$50",TRUE),33,FALSE),"")</f>
        <v>#REF!</v>
      </c>
      <c r="G51" s="28" t="e">
        <f t="shared" ca="1" si="5"/>
        <v>#REF!</v>
      </c>
      <c r="H51" t="e">
        <f ca="1">IF($F$2=LOOKUP($F$2,INDIRECT("'"&amp;$A51&amp;"'"&amp;"!$B$2:$B$50",TRUE)),VLOOKUP($F$2,INDIRECT("'"&amp;$A51&amp;"'"&amp;"!$B$2:$BP$50",TRUE),35,FALSE),"")</f>
        <v>#REF!</v>
      </c>
      <c r="I51" t="e">
        <f ca="1">IF($F$2=LOOKUP($F$2,INDIRECT("'"&amp;$A51&amp;"'"&amp;"!$B$2:$B$50",TRUE)),VLOOKUP($F$2,INDIRECT("'"&amp;$A51&amp;"'"&amp;"!$B$2:$BP$50",TRUE),36,FALSE),"")</f>
        <v>#REF!</v>
      </c>
      <c r="J51" s="20" t="e">
        <f ca="1">IF($F$2=LOOKUP($F$2,INDIRECT("'"&amp;$A51&amp;"'"&amp;"!$B$2:$B$50",TRUE)),VLOOKUP($F$2,INDIRECT("'"&amp;$A51&amp;"'"&amp;"!$B$2:$BP$50",TRUE),37,FALSE),"")</f>
        <v>#REF!</v>
      </c>
      <c r="K51" s="20" t="e">
        <f ca="1">IF($F$2=LOOKUP($F$2,INDIRECT("'"&amp;$A51&amp;"'"&amp;"!$B$2:$B$50",TRUE)),VLOOKUP($F$2,INDIRECT("'"&amp;$A51&amp;"'"&amp;"!$B$2:$BP$50",TRUE),38,FALSE),"")</f>
        <v>#REF!</v>
      </c>
      <c r="L51" s="61" t="e">
        <f t="shared" ca="1" si="16"/>
        <v>#REF!</v>
      </c>
      <c r="M51" s="25" t="e">
        <f ca="1">IF($F$2=LOOKUP($F$2,INDIRECT("'"&amp;$A51&amp;"'"&amp;"!$B$2:$B$50",TRUE)),VLOOKUP($F$2,INDIRECT("'"&amp;$A51&amp;"'"&amp;"!$B$2:$BP$50",TRUE),34,FALSE),"")</f>
        <v>#REF!</v>
      </c>
      <c r="N51" s="26" t="e">
        <f t="shared" ca="1" si="17"/>
        <v>#REF!</v>
      </c>
      <c r="O51" s="67"/>
      <c r="Q51" s="58">
        <f t="shared" si="3"/>
        <v>0</v>
      </c>
      <c r="S51" s="58">
        <f t="shared" si="15"/>
        <v>0</v>
      </c>
    </row>
    <row r="52" spans="1:24" x14ac:dyDescent="0.3">
      <c r="A52" s="42" t="s">
        <v>56</v>
      </c>
      <c r="B52" s="1">
        <v>42797</v>
      </c>
      <c r="C52" t="e">
        <f ca="1">IF($F$2=LOOKUP($F$2,INDIRECT("'"&amp;$A52&amp;"'"&amp;"!$B$2:$B$50",TRUE)),VLOOKUP($F$2,INDIRECT("'"&amp;$A52&amp;"'"&amp;"!$B$2:$BP$50",TRUE),39,FALSE),"")</f>
        <v>#REF!</v>
      </c>
      <c r="D52" t="e">
        <f ca="1">IF($F$2=LOOKUP($F$2,INDIRECT("'"&amp;$A52&amp;"'"&amp;"!$B$2:$B$50",TRUE)),VLOOKUP($F$2,INDIRECT("'"&amp;$A52&amp;"'"&amp;"!$B$2:$BP$50",TRUE),40,FALSE),"")</f>
        <v>#REF!</v>
      </c>
      <c r="E52" s="20" t="e">
        <f ca="1">IF($F$2=LOOKUP($F$2,INDIRECT("'"&amp;$A52&amp;"'"&amp;"!$B$2:$B$50",TRUE)),VLOOKUP($F$2,INDIRECT("'"&amp;$A52&amp;"'"&amp;"!$B$2:$BP$50",TRUE),41,FALSE),"")</f>
        <v>#REF!</v>
      </c>
      <c r="F52" s="20" t="e">
        <f ca="1">IF($F$2=LOOKUP($F$2,INDIRECT("'"&amp;$A52&amp;"'"&amp;"!$B$2:$B$50",TRUE)),VLOOKUP($F$2,INDIRECT("'"&amp;$A52&amp;"'"&amp;"!$B$2:$BP$50",TRUE),42,FALSE),"")</f>
        <v>#REF!</v>
      </c>
      <c r="G52" s="28" t="e">
        <f t="shared" ca="1" si="5"/>
        <v>#REF!</v>
      </c>
      <c r="H52" t="e">
        <f ca="1">IF($F$2=LOOKUP($F$2,INDIRECT("'"&amp;$A52&amp;"'"&amp;"!$B$2:$B$50",TRUE)),VLOOKUP($F$2,INDIRECT("'"&amp;$A52&amp;"'"&amp;"!$B$2:$BP$50",TRUE),44,FALSE),"")</f>
        <v>#REF!</v>
      </c>
      <c r="I52" t="e">
        <f ca="1">IF($F$2=LOOKUP($F$2,INDIRECT("'"&amp;$A52&amp;"'"&amp;"!$B$2:$B$50",TRUE)),VLOOKUP($F$2,INDIRECT("'"&amp;$A52&amp;"'"&amp;"!$B$2:$BP$50",TRUE),45,FALSE),"")</f>
        <v>#REF!</v>
      </c>
      <c r="J52" s="20" t="e">
        <f ca="1">IF($F$2=LOOKUP($F$2,INDIRECT("'"&amp;$A52&amp;"'"&amp;"!$B$2:$B$50",TRUE)),VLOOKUP($F$2,INDIRECT("'"&amp;$A52&amp;"'"&amp;"!$B$2:$BP$50",TRUE),46,FALSE),"")</f>
        <v>#REF!</v>
      </c>
      <c r="K52" s="20" t="e">
        <f ca="1">IF($F$2=LOOKUP($F$2,INDIRECT("'"&amp;$A52&amp;"'"&amp;"!$B$2:$B$50",TRUE)),VLOOKUP($F$2,INDIRECT("'"&amp;$A52&amp;"'"&amp;"!$B$2:$BP$50",TRUE),47,FALSE),"")</f>
        <v>#REF!</v>
      </c>
      <c r="L52" s="61" t="e">
        <f t="shared" ca="1" si="16"/>
        <v>#REF!</v>
      </c>
      <c r="M52" s="25" t="e">
        <f ca="1">IF($F$2=LOOKUP($F$2,INDIRECT("'"&amp;$A52&amp;"'"&amp;"!$B$2:$B$50",TRUE)),VLOOKUP($F$2,INDIRECT("'"&amp;$A52&amp;"'"&amp;"!$B$2:$BP$50",TRUE),43,FALSE),"")</f>
        <v>#REF!</v>
      </c>
      <c r="N52" s="26" t="e">
        <f t="shared" ca="1" si="17"/>
        <v>#REF!</v>
      </c>
      <c r="O52" s="67"/>
      <c r="Q52" s="58">
        <f t="shared" si="3"/>
        <v>0</v>
      </c>
      <c r="S52" s="58">
        <f t="shared" si="15"/>
        <v>0</v>
      </c>
    </row>
    <row r="53" spans="1:24" x14ac:dyDescent="0.3">
      <c r="A53" s="42" t="s">
        <v>56</v>
      </c>
      <c r="B53" s="1">
        <v>42798</v>
      </c>
      <c r="C53" t="e">
        <f ca="1">IF($F$2=LOOKUP($F$2,INDIRECT("'"&amp;$A53&amp;"'"&amp;"!$B$2:$B$50",TRUE)),VLOOKUP($F$2,INDIRECT("'"&amp;$A53&amp;"'"&amp;"!$B$2:$BP$50",TRUE),48,FALSE),"")</f>
        <v>#REF!</v>
      </c>
      <c r="D53" t="e">
        <f ca="1">IF($F$2=LOOKUP($F$2,INDIRECT("'"&amp;$A53&amp;"'"&amp;"!$B$2:$B$50",TRUE)),VLOOKUP($F$2,INDIRECT("'"&amp;$A53&amp;"'"&amp;"!$B$2:$BP$50",TRUE),49,FALSE),"")</f>
        <v>#REF!</v>
      </c>
      <c r="E53" s="20" t="e">
        <f ca="1">IF($F$2=LOOKUP($F$2,INDIRECT("'"&amp;$A53&amp;"'"&amp;"!$B$2:$B$50",TRUE)),VLOOKUP($F$2,INDIRECT("'"&amp;$A53&amp;"'"&amp;"!$B$2:$BP$50",TRUE),50,FALSE),"")</f>
        <v>#REF!</v>
      </c>
      <c r="F53" s="20" t="e">
        <f ca="1">IF($F$2=LOOKUP($F$2,INDIRECT("'"&amp;$A53&amp;"'"&amp;"!$B$2:$B$50",TRUE)),VLOOKUP($F$2,INDIRECT("'"&amp;$A53&amp;"'"&amp;"!$B$2:$BP$50",TRUE),51,FALSE),"")</f>
        <v>#REF!</v>
      </c>
      <c r="G53" s="28" t="e">
        <f t="shared" ca="1" si="5"/>
        <v>#REF!</v>
      </c>
      <c r="H53" t="e">
        <f ca="1">IF($F$2=LOOKUP($F$2,INDIRECT("'"&amp;$A53&amp;"'"&amp;"!$B$2:$B$50",TRUE)),VLOOKUP($F$2,INDIRECT("'"&amp;$A53&amp;"'"&amp;"!$B$2:$BP$50",TRUE),53,FALSE),"")</f>
        <v>#REF!</v>
      </c>
      <c r="I53" t="e">
        <f ca="1">IF($F$2=LOOKUP($F$2,INDIRECT("'"&amp;$A53&amp;"'"&amp;"!$B$2:$B$50",TRUE)),VLOOKUP($F$2,INDIRECT("'"&amp;$A53&amp;"'"&amp;"!$B$2:$BP$50",TRUE),54,FALSE),"")</f>
        <v>#REF!</v>
      </c>
      <c r="J53" s="20" t="e">
        <f ca="1">IF($F$2=LOOKUP($F$2,INDIRECT("'"&amp;$A53&amp;"'"&amp;"!$B$2:$B$50",TRUE)),VLOOKUP($F$2,INDIRECT("'"&amp;$A53&amp;"'"&amp;"!$B$2:$BP$50",TRUE),55,FALSE),"")</f>
        <v>#REF!</v>
      </c>
      <c r="K53" s="20" t="e">
        <f ca="1">IF($F$2=LOOKUP($F$2,INDIRECT("'"&amp;$A53&amp;"'"&amp;"!$B$2:$B$50",TRUE)),VLOOKUP($F$2,INDIRECT("'"&amp;$A53&amp;"'"&amp;"!$B$2:$BP$50",TRUE),56,FALSE),"")</f>
        <v>#REF!</v>
      </c>
      <c r="L53" s="61" t="e">
        <f t="shared" ca="1" si="16"/>
        <v>#REF!</v>
      </c>
      <c r="M53" s="25" t="e">
        <f ca="1">IF($F$2=LOOKUP($F$2,INDIRECT("'"&amp;$A53&amp;"'"&amp;"!$B$2:$B$50",TRUE)),VLOOKUP($F$2,INDIRECT("'"&amp;$A53&amp;"'"&amp;"!$B$2:$BP$50",TRUE),52,FALSE),"")</f>
        <v>#REF!</v>
      </c>
      <c r="N53" s="26" t="e">
        <f t="shared" ca="1" si="17"/>
        <v>#REF!</v>
      </c>
      <c r="O53" s="67"/>
      <c r="Q53" s="58">
        <f t="shared" si="3"/>
        <v>0</v>
      </c>
      <c r="S53" s="58">
        <f t="shared" si="15"/>
        <v>0</v>
      </c>
    </row>
    <row r="54" spans="1:24" ht="15" thickBot="1" x14ac:dyDescent="0.35">
      <c r="A54" s="42" t="s">
        <v>56</v>
      </c>
      <c r="B54" s="1">
        <v>42799</v>
      </c>
      <c r="C54" s="43" t="e">
        <f ca="1">IF($F$2=LOOKUP($F$2,INDIRECT("'"&amp;$A54&amp;"'"&amp;"!$B$2:$B$50",TRUE)),VLOOKUP($F$2,INDIRECT("'"&amp;$A54&amp;"'"&amp;"!$B$2:$BP$50",TRUE),57,FALSE),"")</f>
        <v>#REF!</v>
      </c>
      <c r="D54" s="43" t="e">
        <f ca="1">IF($F$2=LOOKUP($F$2,INDIRECT("'"&amp;$A54&amp;"'"&amp;"!$B$2:$B$50",TRUE)),VLOOKUP($F$2,INDIRECT("'"&amp;$A54&amp;"'"&amp;"!$B$2:$BP$50",TRUE),58,FALSE),"")</f>
        <v>#REF!</v>
      </c>
      <c r="E54" s="44" t="e">
        <f ca="1">IF($F$2=LOOKUP($F$2,INDIRECT("'"&amp;$A54&amp;"'"&amp;"!$B$2:$B$50",TRUE)),VLOOKUP($F$2,INDIRECT("'"&amp;$A54&amp;"'"&amp;"!$B$2:$BP$50",TRUE),59,FALSE),"")</f>
        <v>#REF!</v>
      </c>
      <c r="F54" s="44" t="e">
        <f ca="1">IF($F$2=LOOKUP($F$2,INDIRECT("'"&amp;$A54&amp;"'"&amp;"!$B$2:$B$50",TRUE)),VLOOKUP($F$2,INDIRECT("'"&amp;$A54&amp;"'"&amp;"!$B$2:$BP$50",TRUE),60,FALSE),"")</f>
        <v>#REF!</v>
      </c>
      <c r="G54" s="45" t="e">
        <f t="shared" ca="1" si="5"/>
        <v>#REF!</v>
      </c>
      <c r="H54" s="43" t="e">
        <f ca="1">IF($F$2=LOOKUP($F$2,INDIRECT("'"&amp;$A54&amp;"'"&amp;"!$B$2:$B$50",TRUE)),VLOOKUP($F$2,INDIRECT("'"&amp;$A54&amp;"'"&amp;"!$B$2:$BP$50",TRUE),62,FALSE),"")</f>
        <v>#REF!</v>
      </c>
      <c r="I54" s="43" t="e">
        <f ca="1">IF($F$2=LOOKUP($F$2,INDIRECT("'"&amp;$A54&amp;"'"&amp;"!$B$2:$B$50",TRUE)),VLOOKUP($F$2,INDIRECT("'"&amp;$A54&amp;"'"&amp;"!$B$2:$BP$50",TRUE),63,FALSE),"")</f>
        <v>#REF!</v>
      </c>
      <c r="J54" s="44" t="e">
        <f ca="1">IF($F$2=LOOKUP($F$2,INDIRECT("'"&amp;$A54&amp;"'"&amp;"!$B$2:$B$50",TRUE)),VLOOKUP($F$2,INDIRECT("'"&amp;$A54&amp;"'"&amp;"!$B$2:$BP$50",TRUE),64,FALSE),"")</f>
        <v>#REF!</v>
      </c>
      <c r="K54" s="44" t="e">
        <f ca="1">IF($F$2=LOOKUP($F$2,INDIRECT("'"&amp;$A54&amp;"'"&amp;"!$B$2:$B$50",TRUE)),VLOOKUP($F$2,INDIRECT("'"&amp;$A54&amp;"'"&amp;"!$B$2:$BP$50",TRUE),65,FALSE),"")</f>
        <v>#REF!</v>
      </c>
      <c r="L54" s="46" t="e">
        <f t="shared" ca="1" si="16"/>
        <v>#REF!</v>
      </c>
      <c r="M54" s="47" t="e">
        <f ca="1">IF($F$2=LOOKUP($F$2,INDIRECT("'"&amp;$A54&amp;"'"&amp;"!$B$2:$B$50",TRUE)),VLOOKUP($F$2,INDIRECT("'"&amp;$A54&amp;"'"&amp;"!$B$2:$BP$50",TRUE),61,FALSE),"")</f>
        <v>#REF!</v>
      </c>
      <c r="N54" s="50" t="e">
        <f t="shared" ca="1" si="17"/>
        <v>#REF!</v>
      </c>
      <c r="O54" s="67"/>
      <c r="P54" s="43"/>
      <c r="Q54" s="59">
        <f t="shared" si="3"/>
        <v>0</v>
      </c>
      <c r="R54" s="43"/>
      <c r="S54" s="59">
        <f t="shared" si="15"/>
        <v>0</v>
      </c>
      <c r="T54" s="43"/>
      <c r="U54" s="43"/>
      <c r="V54" s="43"/>
      <c r="W54" s="43"/>
      <c r="X54" s="43"/>
    </row>
    <row r="55" spans="1:24" x14ac:dyDescent="0.3">
      <c r="A55" s="42" t="s">
        <v>57</v>
      </c>
      <c r="B55" s="1">
        <v>42800</v>
      </c>
      <c r="C55" t="e">
        <f ca="1">IF($F$2=LOOKUP($F$2,INDIRECT("'"&amp;$A55&amp;"'"&amp;"!$B$2:$B$50",TRUE)),VLOOKUP($F$2,INDIRECT("'"&amp;$A55&amp;"'"&amp;"!$B$2:$BP$50",TRUE),2,FALSE),"")</f>
        <v>#REF!</v>
      </c>
      <c r="D55" t="e">
        <f ca="1">IF($F$2=LOOKUP($F$2,INDIRECT("'"&amp;$A55&amp;"'"&amp;"!$B$2:$B$50",TRUE)),VLOOKUP($F$2,INDIRECT("'"&amp;$A55&amp;"'"&amp;"!$B$2:$BP$50",TRUE),4,FALSE),"")</f>
        <v>#REF!</v>
      </c>
      <c r="E55" s="22" t="e">
        <f ca="1">IF($F$2=LOOKUP($F$2,INDIRECT("'"&amp;$A55&amp;"'"&amp;"!$B$2:$B$50",TRUE)),VLOOKUP($F$2,INDIRECT("'"&amp;$A55&amp;"'"&amp;"!$B$2:$BP$50",TRUE),5,FALSE),"")</f>
        <v>#REF!</v>
      </c>
      <c r="F55" s="20" t="e">
        <f ca="1">IF($F$2=LOOKUP($F$2,INDIRECT("'"&amp;$A55&amp;"'"&amp;"!$B$2:$B$50",TRUE)),VLOOKUP($F$2,INDIRECT("'"&amp;$A55&amp;"'"&amp;"!$B$2:$BP$50",TRUE),6,FALSE),"")</f>
        <v>#REF!</v>
      </c>
      <c r="G55" s="62" t="e">
        <f t="shared" ca="1" si="5"/>
        <v>#REF!</v>
      </c>
      <c r="H55" t="e">
        <f ca="1">IF($F$2=LOOKUP($F$2,INDIRECT("'"&amp;$A55&amp;"'"&amp;"!$B$2:$B$50",TRUE)),VLOOKUP($F$2,INDIRECT("'"&amp;$A55&amp;"'"&amp;"!$B$2:$BP$50",TRUE),8,FALSE),"")</f>
        <v>#REF!</v>
      </c>
      <c r="I55" t="e">
        <f ca="1">IF($F$2=LOOKUP($F$2,INDIRECT("'"&amp;$A55&amp;"'"&amp;"!$B$2:$B$50",TRUE)),VLOOKUP($F$2,INDIRECT("'"&amp;$A55&amp;"'"&amp;"!$B$2:$BP$50",TRUE),9,FALSE),"")</f>
        <v>#REF!</v>
      </c>
      <c r="J55" s="20" t="e">
        <f ca="1">IF($F$2=LOOKUP($F$2,INDIRECT("'"&amp;$A55&amp;"'"&amp;"!$B$2:$B$50",TRUE)),VLOOKUP($F$2,INDIRECT("'"&amp;$A55&amp;"'"&amp;"!$B$2:$BP$50",TRUE),10,FALSE),"")</f>
        <v>#REF!</v>
      </c>
      <c r="K55" s="20" t="e">
        <f ca="1">IF($F$2=LOOKUP($F$2,INDIRECT("'"&amp;$A55&amp;"'"&amp;"!$B$2:$B$50",TRUE)),VLOOKUP($F$2,INDIRECT("'"&amp;$A55&amp;"'"&amp;"!$B$2:$BP$50",TRUE),11,FALSE),"")</f>
        <v>#REF!</v>
      </c>
      <c r="L55" s="61" t="e">
        <f ca="1">(K55-J55)*24</f>
        <v>#REF!</v>
      </c>
      <c r="M55" s="23" t="e">
        <f ca="1">IF($F$2=LOOKUP($F$2,INDIRECT("'"&amp;$A55&amp;"'"&amp;"!$B$2:$B$50",TRUE)),VLOOKUP($F$2,INDIRECT("'"&amp;$A55&amp;"'"&amp;"!$B$2:$BP$50",TRUE),7,FALSE),"")</f>
        <v>#REF!</v>
      </c>
      <c r="N55" s="26" t="e">
        <f ca="1">G55+L55-M55</f>
        <v>#REF!</v>
      </c>
      <c r="O55" s="67" t="e">
        <f ca="1">SUM(N55:N61)</f>
        <v>#REF!</v>
      </c>
      <c r="Q55" s="58">
        <f>P55*$M$4</f>
        <v>0</v>
      </c>
      <c r="S55" s="58">
        <f>R55*M$8</f>
        <v>0</v>
      </c>
    </row>
    <row r="56" spans="1:24" x14ac:dyDescent="0.3">
      <c r="A56" s="42" t="s">
        <v>57</v>
      </c>
      <c r="B56" s="1">
        <v>42801</v>
      </c>
      <c r="C56" t="e">
        <f ca="1">IF($F$2=LOOKUP($F$2,INDIRECT("'"&amp;$A56&amp;"'"&amp;"!$B$2:$B$50",TRUE)),VLOOKUP($F$2,INDIRECT("'"&amp;$A56&amp;"'"&amp;"!$B$2:$BP$50",TRUE),12,FALSE),"")</f>
        <v>#REF!</v>
      </c>
      <c r="D56" t="e">
        <f ca="1">IF($F$2=LOOKUP($F$2,INDIRECT("'"&amp;$A56&amp;"'"&amp;"!$B$2:$B$50",TRUE)),VLOOKUP($F$2,INDIRECT("'"&amp;$A56&amp;"'"&amp;"!$B$2:$BP$50",TRUE),13,FALSE),"")</f>
        <v>#REF!</v>
      </c>
      <c r="E56" s="20" t="e">
        <f ca="1">IF($F$2=LOOKUP($F$2,INDIRECT("'"&amp;$A56&amp;"'"&amp;"!$B$2:$B$50",TRUE)),VLOOKUP($F$2,INDIRECT("'"&amp;$A56&amp;"'"&amp;"!$B$2:$BP$50",TRUE),14,FALSE),"")</f>
        <v>#REF!</v>
      </c>
      <c r="F56" s="20" t="e">
        <f ca="1">IF($F$2=LOOKUP($F$2,INDIRECT("'"&amp;$A56&amp;"'"&amp;"!$B$2:$B$50",TRUE)),VLOOKUP($F$2,INDIRECT("'"&amp;$A56&amp;"'"&amp;"!$B$2:$BP$50",TRUE),15,FALSE),"")</f>
        <v>#REF!</v>
      </c>
      <c r="G56" s="28" t="e">
        <f t="shared" ca="1" si="5"/>
        <v>#REF!</v>
      </c>
      <c r="H56" s="18" t="e">
        <f ca="1">IF($F$2=LOOKUP($F$2,INDIRECT("'"&amp;$A56&amp;"'"&amp;"!$B$2:$B$50",TRUE)),VLOOKUP($F$2,INDIRECT("'"&amp;$A56&amp;"'"&amp;"!$B$2:$BP$50",TRUE),17,FALSE),"")</f>
        <v>#REF!</v>
      </c>
      <c r="I56" t="e">
        <f ca="1">IF($F$2=LOOKUP($F$2,INDIRECT("'"&amp;$A56&amp;"'"&amp;"!$B$2:$B$50",TRUE)),VLOOKUP($F$2,INDIRECT("'"&amp;$A56&amp;"'"&amp;"!$B$2:$BP$50",TRUE),18,FALSE),"")</f>
        <v>#REF!</v>
      </c>
      <c r="J56" s="20" t="e">
        <f ca="1">IF($F$2=LOOKUP($F$2,INDIRECT("'"&amp;$A56&amp;"'"&amp;"!$B$2:$B$50",TRUE)),VLOOKUP($F$2,INDIRECT("'"&amp;$A56&amp;"'"&amp;"!$B$2:$BP$50",TRUE),19,FALSE),"")</f>
        <v>#REF!</v>
      </c>
      <c r="K56" s="20" t="e">
        <f ca="1">IF($F$2=LOOKUP($F$2,INDIRECT("'"&amp;$A56&amp;"'"&amp;"!$B$2:$B$50",TRUE)),VLOOKUP($F$2,INDIRECT("'"&amp;$A56&amp;"'"&amp;"!$B$2:$BP$50",TRUE),20,FALSE),"")</f>
        <v>#REF!</v>
      </c>
      <c r="L56" s="61" t="e">
        <f t="shared" ref="L56:L61" ca="1" si="18">(K56-J56)*24</f>
        <v>#REF!</v>
      </c>
      <c r="M56" s="24" t="e">
        <f ca="1">IF($F$2=LOOKUP($F$2,INDIRECT("'"&amp;$A56&amp;"'"&amp;"!$B$2:$B$50",TRUE)),VLOOKUP($F$2,INDIRECT("'"&amp;$A56&amp;"'"&amp;"!$B$2:$BP$50",TRUE),16,FALSE),"")</f>
        <v>#REF!</v>
      </c>
      <c r="N56" s="26" t="e">
        <f t="shared" ref="N56:N61" ca="1" si="19">G56+L56-M56</f>
        <v>#REF!</v>
      </c>
      <c r="O56" s="67"/>
      <c r="Q56" s="58">
        <f t="shared" si="3"/>
        <v>0</v>
      </c>
      <c r="S56" s="58">
        <f t="shared" ref="S56:S68" si="20">R56*M$8</f>
        <v>0</v>
      </c>
    </row>
    <row r="57" spans="1:24" x14ac:dyDescent="0.3">
      <c r="A57" s="42" t="s">
        <v>57</v>
      </c>
      <c r="B57" s="1">
        <v>42802</v>
      </c>
      <c r="C57" t="e">
        <f ca="1">IF($F$2=LOOKUP($F$2,INDIRECT("'"&amp;$A57&amp;"'"&amp;"!$B$2:$B$50",TRUE)),VLOOKUP($F$2,INDIRECT("'"&amp;$A57&amp;"'"&amp;"!$B$2:$BP$50",TRUE),21,FALSE),"")</f>
        <v>#REF!</v>
      </c>
      <c r="D57" t="e">
        <f ca="1">IF($F$2=LOOKUP($F$2,INDIRECT("'"&amp;$A57&amp;"'"&amp;"!$B$2:$B$50",TRUE)),VLOOKUP($F$2,INDIRECT("'"&amp;$A57&amp;"'"&amp;"!$B$2:$BP$50",TRUE),22,FALSE),"")</f>
        <v>#REF!</v>
      </c>
      <c r="E57" s="20" t="e">
        <f ca="1">IF($F$2=LOOKUP($F$2,INDIRECT("'"&amp;$A57&amp;"'"&amp;"!$B$2:$B$50",TRUE)),VLOOKUP($F$2,INDIRECT("'"&amp;$A57&amp;"'"&amp;"!$B$2:$BP$50",TRUE),23,FALSE),"")</f>
        <v>#REF!</v>
      </c>
      <c r="F57" s="20" t="e">
        <f ca="1">IF($F$2=LOOKUP($F$2,INDIRECT("'"&amp;$A57&amp;"'"&amp;"!$B$2:$B$50",TRUE)),VLOOKUP($F$2,INDIRECT("'"&amp;$A57&amp;"'"&amp;"!$B$2:$BP$50",TRUE),24,FALSE),"")</f>
        <v>#REF!</v>
      </c>
      <c r="G57" s="28" t="e">
        <f t="shared" ca="1" si="5"/>
        <v>#REF!</v>
      </c>
      <c r="H57" t="e">
        <f ca="1">IF($F$2=LOOKUP($F$2,INDIRECT("'"&amp;$A57&amp;"'"&amp;"!$B$2:$B$50",TRUE)),VLOOKUP($F$2,INDIRECT("'"&amp;$A57&amp;"'"&amp;"!$B$2:$BP$50",TRUE),26,FALSE),"")</f>
        <v>#REF!</v>
      </c>
      <c r="I57" t="e">
        <f ca="1">IF($F$2=LOOKUP($F$2,INDIRECT("'"&amp;$A57&amp;"'"&amp;"!$B$2:$B$50",TRUE)),VLOOKUP($F$2,INDIRECT("'"&amp;$A57&amp;"'"&amp;"!$B$2:$BP$50",TRUE),27,FALSE),"")</f>
        <v>#REF!</v>
      </c>
      <c r="J57" s="20" t="e">
        <f ca="1">IF($F$2=LOOKUP($F$2,INDIRECT("'"&amp;$A57&amp;"'"&amp;"!$B$2:$B$50",TRUE)),VLOOKUP($F$2,INDIRECT("'"&amp;$A57&amp;"'"&amp;"!$B$2:$BP$50",TRUE),28,FALSE),"")</f>
        <v>#REF!</v>
      </c>
      <c r="K57" s="20" t="e">
        <f ca="1">IF($F$2=LOOKUP($F$2,INDIRECT("'"&amp;$A57&amp;"'"&amp;"!$B$2:$B$50",TRUE)),VLOOKUP($F$2,INDIRECT("'"&amp;$A57&amp;"'"&amp;"!$B$2:$BP$50",TRUE),29,FALSE),"")</f>
        <v>#REF!</v>
      </c>
      <c r="L57" s="61" t="e">
        <f t="shared" ca="1" si="18"/>
        <v>#REF!</v>
      </c>
      <c r="M57" s="25" t="e">
        <f ca="1">IF($F$2=LOOKUP($F$2,INDIRECT("'"&amp;$A57&amp;"'"&amp;"!$B$2:$B$50",TRUE)),VLOOKUP($F$2,INDIRECT("'"&amp;$A57&amp;"'"&amp;"!$B$2:$BP$50",TRUE),25,FALSE),"")</f>
        <v>#REF!</v>
      </c>
      <c r="N57" s="26" t="e">
        <f t="shared" ca="1" si="19"/>
        <v>#REF!</v>
      </c>
      <c r="O57" s="67"/>
      <c r="Q57" s="58">
        <f t="shared" si="3"/>
        <v>0</v>
      </c>
      <c r="S57" s="58">
        <f t="shared" si="20"/>
        <v>0</v>
      </c>
    </row>
    <row r="58" spans="1:24" x14ac:dyDescent="0.3">
      <c r="A58" s="42" t="s">
        <v>57</v>
      </c>
      <c r="B58" s="1">
        <v>42803</v>
      </c>
      <c r="C58" t="e">
        <f ca="1">IF($F$2=LOOKUP($F$2,INDIRECT("'"&amp;$A58&amp;"'"&amp;"!$B$2:$B$50",TRUE)),VLOOKUP($F$2,INDIRECT("'"&amp;$A58&amp;"'"&amp;"!$B$2:$BP$50",TRUE),30,FALSE),"")</f>
        <v>#REF!</v>
      </c>
      <c r="D58" t="e">
        <f ca="1">IF($F$2=LOOKUP($F$2,INDIRECT("'"&amp;$A58&amp;"'"&amp;"!$B$2:$B$50",TRUE)),VLOOKUP($F$2,INDIRECT("'"&amp;$A58&amp;"'"&amp;"!$B$2:$BP$50",TRUE),31,FALSE),"")</f>
        <v>#REF!</v>
      </c>
      <c r="E58" s="20" t="e">
        <f ca="1">IF($F$2=LOOKUP($F$2,INDIRECT("'"&amp;$A58&amp;"'"&amp;"!$B$2:$B$50",TRUE)),VLOOKUP($F$2,INDIRECT("'"&amp;$A58&amp;"'"&amp;"!$B$2:$BP$50",TRUE),32,FALSE),"")</f>
        <v>#REF!</v>
      </c>
      <c r="F58" s="20" t="e">
        <f ca="1">IF($F$2=LOOKUP($F$2,INDIRECT("'"&amp;$A58&amp;"'"&amp;"!$B$2:$B$50",TRUE)),VLOOKUP($F$2,INDIRECT("'"&amp;$A58&amp;"'"&amp;"!$B$2:$BP$50",TRUE),33,FALSE),"")</f>
        <v>#REF!</v>
      </c>
      <c r="G58" s="28" t="e">
        <f t="shared" ca="1" si="5"/>
        <v>#REF!</v>
      </c>
      <c r="H58" t="e">
        <f ca="1">IF($F$2=LOOKUP($F$2,INDIRECT("'"&amp;$A58&amp;"'"&amp;"!$B$2:$B$50",TRUE)),VLOOKUP($F$2,INDIRECT("'"&amp;$A58&amp;"'"&amp;"!$B$2:$BP$50",TRUE),35,FALSE),"")</f>
        <v>#REF!</v>
      </c>
      <c r="I58" t="e">
        <f ca="1">IF($F$2=LOOKUP($F$2,INDIRECT("'"&amp;$A58&amp;"'"&amp;"!$B$2:$B$50",TRUE)),VLOOKUP($F$2,INDIRECT("'"&amp;$A58&amp;"'"&amp;"!$B$2:$BP$50",TRUE),36,FALSE),"")</f>
        <v>#REF!</v>
      </c>
      <c r="J58" s="20" t="e">
        <f ca="1">IF($F$2=LOOKUP($F$2,INDIRECT("'"&amp;$A58&amp;"'"&amp;"!$B$2:$B$50",TRUE)),VLOOKUP($F$2,INDIRECT("'"&amp;$A58&amp;"'"&amp;"!$B$2:$BP$50",TRUE),37,FALSE),"")</f>
        <v>#REF!</v>
      </c>
      <c r="K58" s="20" t="e">
        <f ca="1">IF($F$2=LOOKUP($F$2,INDIRECT("'"&amp;$A58&amp;"'"&amp;"!$B$2:$B$50",TRUE)),VLOOKUP($F$2,INDIRECT("'"&amp;$A58&amp;"'"&amp;"!$B$2:$BP$50",TRUE),38,FALSE),"")</f>
        <v>#REF!</v>
      </c>
      <c r="L58" s="61" t="e">
        <f t="shared" ca="1" si="18"/>
        <v>#REF!</v>
      </c>
      <c r="M58" s="25" t="e">
        <f ca="1">IF($F$2=LOOKUP($F$2,INDIRECT("'"&amp;$A58&amp;"'"&amp;"!$B$2:$B$50",TRUE)),VLOOKUP($F$2,INDIRECT("'"&amp;$A58&amp;"'"&amp;"!$B$2:$BP$50",TRUE),34,FALSE),"")</f>
        <v>#REF!</v>
      </c>
      <c r="N58" s="26" t="e">
        <f t="shared" ca="1" si="19"/>
        <v>#REF!</v>
      </c>
      <c r="O58" s="67"/>
      <c r="Q58" s="58">
        <f t="shared" si="3"/>
        <v>0</v>
      </c>
      <c r="S58" s="58">
        <f t="shared" si="20"/>
        <v>0</v>
      </c>
    </row>
    <row r="59" spans="1:24" x14ac:dyDescent="0.3">
      <c r="A59" s="42" t="s">
        <v>57</v>
      </c>
      <c r="B59" s="1">
        <v>42804</v>
      </c>
      <c r="C59" t="e">
        <f ca="1">IF($F$2=LOOKUP($F$2,INDIRECT("'"&amp;$A59&amp;"'"&amp;"!$B$2:$B$50",TRUE)),VLOOKUP($F$2,INDIRECT("'"&amp;$A59&amp;"'"&amp;"!$B$2:$BP$50",TRUE),39,FALSE),"")</f>
        <v>#REF!</v>
      </c>
      <c r="D59" t="e">
        <f ca="1">IF($F$2=LOOKUP($F$2,INDIRECT("'"&amp;$A59&amp;"'"&amp;"!$B$2:$B$50",TRUE)),VLOOKUP($F$2,INDIRECT("'"&amp;$A59&amp;"'"&amp;"!$B$2:$BP$50",TRUE),40,FALSE),"")</f>
        <v>#REF!</v>
      </c>
      <c r="E59" s="20" t="e">
        <f ca="1">IF($F$2=LOOKUP($F$2,INDIRECT("'"&amp;$A59&amp;"'"&amp;"!$B$2:$B$50",TRUE)),VLOOKUP($F$2,INDIRECT("'"&amp;$A59&amp;"'"&amp;"!$B$2:$BP$50",TRUE),41,FALSE),"")</f>
        <v>#REF!</v>
      </c>
      <c r="F59" s="20" t="e">
        <f ca="1">IF($F$2=LOOKUP($F$2,INDIRECT("'"&amp;$A59&amp;"'"&amp;"!$B$2:$B$50",TRUE)),VLOOKUP($F$2,INDIRECT("'"&amp;$A59&amp;"'"&amp;"!$B$2:$BP$50",TRUE),42,FALSE),"")</f>
        <v>#REF!</v>
      </c>
      <c r="G59" s="28" t="e">
        <f t="shared" ca="1" si="5"/>
        <v>#REF!</v>
      </c>
      <c r="H59" t="e">
        <f ca="1">IF($F$2=LOOKUP($F$2,INDIRECT("'"&amp;$A59&amp;"'"&amp;"!$B$2:$B$50",TRUE)),VLOOKUP($F$2,INDIRECT("'"&amp;$A59&amp;"'"&amp;"!$B$2:$BP$50",TRUE),44,FALSE),"")</f>
        <v>#REF!</v>
      </c>
      <c r="I59" t="e">
        <f ca="1">IF($F$2=LOOKUP($F$2,INDIRECT("'"&amp;$A59&amp;"'"&amp;"!$B$2:$B$50",TRUE)),VLOOKUP($F$2,INDIRECT("'"&amp;$A59&amp;"'"&amp;"!$B$2:$BP$50",TRUE),45,FALSE),"")</f>
        <v>#REF!</v>
      </c>
      <c r="J59" s="20" t="e">
        <f ca="1">IF($F$2=LOOKUP($F$2,INDIRECT("'"&amp;$A59&amp;"'"&amp;"!$B$2:$B$50",TRUE)),VLOOKUP($F$2,INDIRECT("'"&amp;$A59&amp;"'"&amp;"!$B$2:$BP$50",TRUE),46,FALSE),"")</f>
        <v>#REF!</v>
      </c>
      <c r="K59" s="20" t="e">
        <f ca="1">IF($F$2=LOOKUP($F$2,INDIRECT("'"&amp;$A59&amp;"'"&amp;"!$B$2:$B$50",TRUE)),VLOOKUP($F$2,INDIRECT("'"&amp;$A59&amp;"'"&amp;"!$B$2:$BP$50",TRUE),47,FALSE),"")</f>
        <v>#REF!</v>
      </c>
      <c r="L59" s="61" t="e">
        <f t="shared" ca="1" si="18"/>
        <v>#REF!</v>
      </c>
      <c r="M59" s="25" t="e">
        <f ca="1">IF($F$2=LOOKUP($F$2,INDIRECT("'"&amp;$A59&amp;"'"&amp;"!$B$2:$B$50",TRUE)),VLOOKUP($F$2,INDIRECT("'"&amp;$A59&amp;"'"&amp;"!$B$2:$BP$50",TRUE),43,FALSE),"")</f>
        <v>#REF!</v>
      </c>
      <c r="N59" s="26" t="e">
        <f t="shared" ca="1" si="19"/>
        <v>#REF!</v>
      </c>
      <c r="O59" s="67"/>
      <c r="Q59" s="58">
        <f t="shared" si="3"/>
        <v>0</v>
      </c>
      <c r="S59" s="58">
        <f t="shared" si="20"/>
        <v>0</v>
      </c>
    </row>
    <row r="60" spans="1:24" x14ac:dyDescent="0.3">
      <c r="A60" s="42" t="s">
        <v>57</v>
      </c>
      <c r="B60" s="1">
        <v>42805</v>
      </c>
      <c r="C60" t="e">
        <f ca="1">IF($F$2=LOOKUP($F$2,INDIRECT("'"&amp;$A60&amp;"'"&amp;"!$B$2:$B$50",TRUE)),VLOOKUP($F$2,INDIRECT("'"&amp;$A60&amp;"'"&amp;"!$B$2:$BP$50",TRUE),48,FALSE),"")</f>
        <v>#REF!</v>
      </c>
      <c r="D60" t="e">
        <f ca="1">IF($F$2=LOOKUP($F$2,INDIRECT("'"&amp;$A60&amp;"'"&amp;"!$B$2:$B$50",TRUE)),VLOOKUP($F$2,INDIRECT("'"&amp;$A60&amp;"'"&amp;"!$B$2:$BP$50",TRUE),49,FALSE),"")</f>
        <v>#REF!</v>
      </c>
      <c r="E60" s="20" t="e">
        <f ca="1">IF($F$2=LOOKUP($F$2,INDIRECT("'"&amp;$A60&amp;"'"&amp;"!$B$2:$B$50",TRUE)),VLOOKUP($F$2,INDIRECT("'"&amp;$A60&amp;"'"&amp;"!$B$2:$BP$50",TRUE),50,FALSE),"")</f>
        <v>#REF!</v>
      </c>
      <c r="F60" s="20" t="e">
        <f ca="1">IF($F$2=LOOKUP($F$2,INDIRECT("'"&amp;$A60&amp;"'"&amp;"!$B$2:$B$50",TRUE)),VLOOKUP($F$2,INDIRECT("'"&amp;$A60&amp;"'"&amp;"!$B$2:$BP$50",TRUE),51,FALSE),"")</f>
        <v>#REF!</v>
      </c>
      <c r="G60" s="28" t="e">
        <f t="shared" ca="1" si="5"/>
        <v>#REF!</v>
      </c>
      <c r="H60" t="e">
        <f ca="1">IF($F$2=LOOKUP($F$2,INDIRECT("'"&amp;$A60&amp;"'"&amp;"!$B$2:$B$50",TRUE)),VLOOKUP($F$2,INDIRECT("'"&amp;$A60&amp;"'"&amp;"!$B$2:$BP$50",TRUE),53,FALSE),"")</f>
        <v>#REF!</v>
      </c>
      <c r="I60" t="e">
        <f ca="1">IF($F$2=LOOKUP($F$2,INDIRECT("'"&amp;$A60&amp;"'"&amp;"!$B$2:$B$50",TRUE)),VLOOKUP($F$2,INDIRECT("'"&amp;$A60&amp;"'"&amp;"!$B$2:$BP$50",TRUE),54,FALSE),"")</f>
        <v>#REF!</v>
      </c>
      <c r="J60" s="20" t="e">
        <f ca="1">IF($F$2=LOOKUP($F$2,INDIRECT("'"&amp;$A60&amp;"'"&amp;"!$B$2:$B$50",TRUE)),VLOOKUP($F$2,INDIRECT("'"&amp;$A60&amp;"'"&amp;"!$B$2:$BP$50",TRUE),55,FALSE),"")</f>
        <v>#REF!</v>
      </c>
      <c r="K60" s="20" t="e">
        <f ca="1">IF($F$2=LOOKUP($F$2,INDIRECT("'"&amp;$A60&amp;"'"&amp;"!$B$2:$B$50",TRUE)),VLOOKUP($F$2,INDIRECT("'"&amp;$A60&amp;"'"&amp;"!$B$2:$BP$50",TRUE),56,FALSE),"")</f>
        <v>#REF!</v>
      </c>
      <c r="L60" s="61" t="e">
        <f t="shared" ca="1" si="18"/>
        <v>#REF!</v>
      </c>
      <c r="M60" s="25" t="e">
        <f ca="1">IF($F$2=LOOKUP($F$2,INDIRECT("'"&amp;$A60&amp;"'"&amp;"!$B$2:$B$50",TRUE)),VLOOKUP($F$2,INDIRECT("'"&amp;$A60&amp;"'"&amp;"!$B$2:$BP$50",TRUE),52,FALSE),"")</f>
        <v>#REF!</v>
      </c>
      <c r="N60" s="26" t="e">
        <f t="shared" ca="1" si="19"/>
        <v>#REF!</v>
      </c>
      <c r="O60" s="67"/>
      <c r="P60" s="33"/>
      <c r="Q60" s="58">
        <f t="shared" si="3"/>
        <v>0</v>
      </c>
      <c r="R60" s="33"/>
      <c r="S60" s="58">
        <f t="shared" si="20"/>
        <v>0</v>
      </c>
      <c r="T60" s="33"/>
      <c r="U60" s="33"/>
      <c r="V60" s="33"/>
      <c r="W60" s="33"/>
      <c r="X60" s="33"/>
    </row>
    <row r="61" spans="1:24" ht="15" thickBot="1" x14ac:dyDescent="0.35">
      <c r="A61" s="42" t="s">
        <v>57</v>
      </c>
      <c r="B61" s="1">
        <v>42806</v>
      </c>
      <c r="C61" s="43" t="e">
        <f ca="1">IF($F$2=LOOKUP($F$2,INDIRECT("'"&amp;$A61&amp;"'"&amp;"!$B$2:$B$50",TRUE)),VLOOKUP($F$2,INDIRECT("'"&amp;$A61&amp;"'"&amp;"!$B$2:$BP$50",TRUE),57,FALSE),"")</f>
        <v>#REF!</v>
      </c>
      <c r="D61" s="43" t="e">
        <f ca="1">IF($F$2=LOOKUP($F$2,INDIRECT("'"&amp;$A61&amp;"'"&amp;"!$B$2:$B$50",TRUE)),VLOOKUP($F$2,INDIRECT("'"&amp;$A61&amp;"'"&amp;"!$B$2:$BP$50",TRUE),58,FALSE),"")</f>
        <v>#REF!</v>
      </c>
      <c r="E61" s="44" t="e">
        <f ca="1">IF($F$2=LOOKUP($F$2,INDIRECT("'"&amp;$A61&amp;"'"&amp;"!$B$2:$B$50",TRUE)),VLOOKUP($F$2,INDIRECT("'"&amp;$A61&amp;"'"&amp;"!$B$2:$BP$50",TRUE),59,FALSE),"")</f>
        <v>#REF!</v>
      </c>
      <c r="F61" s="44" t="e">
        <f ca="1">IF($F$2=LOOKUP($F$2,INDIRECT("'"&amp;$A61&amp;"'"&amp;"!$B$2:$B$50",TRUE)),VLOOKUP($F$2,INDIRECT("'"&amp;$A61&amp;"'"&amp;"!$B$2:$BP$50",TRUE),60,FALSE),"")</f>
        <v>#REF!</v>
      </c>
      <c r="G61" s="45" t="e">
        <f t="shared" ca="1" si="5"/>
        <v>#REF!</v>
      </c>
      <c r="H61" s="43" t="e">
        <f ca="1">IF($F$2=LOOKUP($F$2,INDIRECT("'"&amp;$A61&amp;"'"&amp;"!$B$2:$B$50",TRUE)),VLOOKUP($F$2,INDIRECT("'"&amp;$A61&amp;"'"&amp;"!$B$2:$BP$50",TRUE),62,FALSE),"")</f>
        <v>#REF!</v>
      </c>
      <c r="I61" s="43" t="e">
        <f ca="1">IF($F$2=LOOKUP($F$2,INDIRECT("'"&amp;$A61&amp;"'"&amp;"!$B$2:$B$50",TRUE)),VLOOKUP($F$2,INDIRECT("'"&amp;$A61&amp;"'"&amp;"!$B$2:$BP$50",TRUE),63,FALSE),"")</f>
        <v>#REF!</v>
      </c>
      <c r="J61" s="44" t="e">
        <f ca="1">IF($F$2=LOOKUP($F$2,INDIRECT("'"&amp;$A61&amp;"'"&amp;"!$B$2:$B$50",TRUE)),VLOOKUP($F$2,INDIRECT("'"&amp;$A61&amp;"'"&amp;"!$B$2:$BP$50",TRUE),64,FALSE),"")</f>
        <v>#REF!</v>
      </c>
      <c r="K61" s="44" t="e">
        <f ca="1">IF($F$2=LOOKUP($F$2,INDIRECT("'"&amp;$A61&amp;"'"&amp;"!$B$2:$B$50",TRUE)),VLOOKUP($F$2,INDIRECT("'"&amp;$A61&amp;"'"&amp;"!$B$2:$BP$50",TRUE),65,FALSE),"")</f>
        <v>#REF!</v>
      </c>
      <c r="L61" s="46" t="e">
        <f t="shared" ca="1" si="18"/>
        <v>#REF!</v>
      </c>
      <c r="M61" s="47" t="e">
        <f ca="1">IF($F$2=LOOKUP($F$2,INDIRECT("'"&amp;$A61&amp;"'"&amp;"!$B$2:$B$50",TRUE)),VLOOKUP($F$2,INDIRECT("'"&amp;$A61&amp;"'"&amp;"!$B$2:$BP$50",TRUE),61,FALSE),"")</f>
        <v>#REF!</v>
      </c>
      <c r="N61" s="48" t="e">
        <f t="shared" ca="1" si="19"/>
        <v>#REF!</v>
      </c>
      <c r="O61" s="67"/>
      <c r="P61" s="43"/>
      <c r="Q61" s="59">
        <f t="shared" si="3"/>
        <v>0</v>
      </c>
      <c r="R61" s="43"/>
      <c r="S61" s="59">
        <f t="shared" si="20"/>
        <v>0</v>
      </c>
      <c r="T61" s="43"/>
      <c r="U61" s="43"/>
      <c r="V61" s="43"/>
      <c r="W61" s="43"/>
      <c r="X61" s="43"/>
    </row>
    <row r="62" spans="1:24" x14ac:dyDescent="0.3">
      <c r="A62" s="42" t="s">
        <v>58</v>
      </c>
      <c r="B62" s="1">
        <v>42807</v>
      </c>
      <c r="C62" t="e">
        <f ca="1">IF($F$2=LOOKUP($F$2,INDIRECT("'"&amp;$A62&amp;"'"&amp;"!$B$2:$B$50",TRUE)),VLOOKUP($F$2,INDIRECT("'"&amp;$A62&amp;"'"&amp;"!$B$2:$BP$50",TRUE),2,FALSE),"")</f>
        <v>#REF!</v>
      </c>
      <c r="D62" t="e">
        <f ca="1">IF($F$2=LOOKUP($F$2,INDIRECT("'"&amp;$A62&amp;"'"&amp;"!$B$2:$B$50",TRUE)),VLOOKUP($F$2,INDIRECT("'"&amp;$A62&amp;"'"&amp;"!$B$2:$BP$50",TRUE),4,FALSE),"")</f>
        <v>#REF!</v>
      </c>
      <c r="E62" s="22" t="e">
        <f ca="1">IF($F$2=LOOKUP($F$2,INDIRECT("'"&amp;$A62&amp;"'"&amp;"!$B$2:$B$50",TRUE)),VLOOKUP($F$2,INDIRECT("'"&amp;$A62&amp;"'"&amp;"!$B$2:$BP$50",TRUE),5,FALSE),"")</f>
        <v>#REF!</v>
      </c>
      <c r="F62" s="20" t="e">
        <f ca="1">IF($F$2=LOOKUP($F$2,INDIRECT("'"&amp;$A62&amp;"'"&amp;"!$B$2:$B$50",TRUE)),VLOOKUP($F$2,INDIRECT("'"&amp;$A62&amp;"'"&amp;"!$B$2:$BP$50",TRUE),6,FALSE),"")</f>
        <v>#REF!</v>
      </c>
      <c r="G62" s="62" t="e">
        <f t="shared" ca="1" si="5"/>
        <v>#REF!</v>
      </c>
      <c r="H62" t="e">
        <f ca="1">IF($F$2=LOOKUP($F$2,INDIRECT("'"&amp;$A62&amp;"'"&amp;"!$B$2:$B$50",TRUE)),VLOOKUP($F$2,INDIRECT("'"&amp;$A62&amp;"'"&amp;"!$B$2:$BP$50",TRUE),8,FALSE),"")</f>
        <v>#REF!</v>
      </c>
      <c r="I62" t="e">
        <f ca="1">IF($F$2=LOOKUP($F$2,INDIRECT("'"&amp;$A62&amp;"'"&amp;"!$B$2:$B$50",TRUE)),VLOOKUP($F$2,INDIRECT("'"&amp;$A62&amp;"'"&amp;"!$B$2:$BP$50",TRUE),9,FALSE),"")</f>
        <v>#REF!</v>
      </c>
      <c r="J62" s="20" t="e">
        <f ca="1">IF($F$2=LOOKUP($F$2,INDIRECT("'"&amp;$A62&amp;"'"&amp;"!$B$2:$B$50",TRUE)),VLOOKUP($F$2,INDIRECT("'"&amp;$A62&amp;"'"&amp;"!$B$2:$BP$50",TRUE),10,FALSE),"")</f>
        <v>#REF!</v>
      </c>
      <c r="K62" s="20" t="e">
        <f ca="1">IF($F$2=LOOKUP($F$2,INDIRECT("'"&amp;$A62&amp;"'"&amp;"!$B$2:$B$50",TRUE)),VLOOKUP($F$2,INDIRECT("'"&amp;$A62&amp;"'"&amp;"!$B$2:$BP$50",TRUE),11,FALSE),"")</f>
        <v>#REF!</v>
      </c>
      <c r="L62" s="61" t="e">
        <f ca="1">(K62-J62)*24</f>
        <v>#REF!</v>
      </c>
      <c r="M62" s="23" t="e">
        <f ca="1">IF($F$2=LOOKUP($F$2,INDIRECT("'"&amp;$A62&amp;"'"&amp;"!$B$2:$B$50",TRUE)),VLOOKUP($F$2,INDIRECT("'"&amp;$A62&amp;"'"&amp;"!$B$2:$BP$50",TRUE),7,FALSE),"")</f>
        <v>#REF!</v>
      </c>
      <c r="N62" s="26" t="e">
        <f ca="1">G62+L62-M62</f>
        <v>#REF!</v>
      </c>
      <c r="O62" s="67" t="e">
        <f ca="1">SUM(N62:N68)</f>
        <v>#REF!</v>
      </c>
      <c r="Q62" s="58">
        <f t="shared" si="3"/>
        <v>0</v>
      </c>
      <c r="S62" s="58">
        <f t="shared" si="20"/>
        <v>0</v>
      </c>
    </row>
    <row r="63" spans="1:24" x14ac:dyDescent="0.3">
      <c r="A63" s="42" t="s">
        <v>58</v>
      </c>
      <c r="B63" s="1">
        <v>42808</v>
      </c>
      <c r="C63" t="e">
        <f ca="1">IF($F$2=LOOKUP($F$2,INDIRECT("'"&amp;$A63&amp;"'"&amp;"!$B$2:$B$50",TRUE)),VLOOKUP($F$2,INDIRECT("'"&amp;$A63&amp;"'"&amp;"!$B$2:$BP$50",TRUE),12,FALSE),"")</f>
        <v>#REF!</v>
      </c>
      <c r="D63" t="e">
        <f ca="1">IF($F$2=LOOKUP($F$2,INDIRECT("'"&amp;$A63&amp;"'"&amp;"!$B$2:$B$50",TRUE)),VLOOKUP($F$2,INDIRECT("'"&amp;$A63&amp;"'"&amp;"!$B$2:$BP$50",TRUE),13,FALSE),"")</f>
        <v>#REF!</v>
      </c>
      <c r="E63" s="20" t="e">
        <f ca="1">IF($F$2=LOOKUP($F$2,INDIRECT("'"&amp;$A63&amp;"'"&amp;"!$B$2:$B$50",TRUE)),VLOOKUP($F$2,INDIRECT("'"&amp;$A63&amp;"'"&amp;"!$B$2:$BP$50",TRUE),14,FALSE),"")</f>
        <v>#REF!</v>
      </c>
      <c r="F63" s="20" t="e">
        <f ca="1">IF($F$2=LOOKUP($F$2,INDIRECT("'"&amp;$A63&amp;"'"&amp;"!$B$2:$B$50",TRUE)),VLOOKUP($F$2,INDIRECT("'"&amp;$A63&amp;"'"&amp;"!$B$2:$BP$50",TRUE),15,FALSE),"")</f>
        <v>#REF!</v>
      </c>
      <c r="G63" s="28" t="e">
        <f t="shared" ca="1" si="5"/>
        <v>#REF!</v>
      </c>
      <c r="H63" s="18" t="e">
        <f ca="1">IF($F$2=LOOKUP($F$2,INDIRECT("'"&amp;$A63&amp;"'"&amp;"!$B$2:$B$50",TRUE)),VLOOKUP($F$2,INDIRECT("'"&amp;$A63&amp;"'"&amp;"!$B$2:$BP$50",TRUE),17,FALSE),"")</f>
        <v>#REF!</v>
      </c>
      <c r="I63" t="e">
        <f ca="1">IF($F$2=LOOKUP($F$2,INDIRECT("'"&amp;$A63&amp;"'"&amp;"!$B$2:$B$50",TRUE)),VLOOKUP($F$2,INDIRECT("'"&amp;$A63&amp;"'"&amp;"!$B$2:$BP$50",TRUE),18,FALSE),"")</f>
        <v>#REF!</v>
      </c>
      <c r="J63" s="20" t="e">
        <f ca="1">IF($F$2=LOOKUP($F$2,INDIRECT("'"&amp;$A63&amp;"'"&amp;"!$B$2:$B$50",TRUE)),VLOOKUP($F$2,INDIRECT("'"&amp;$A63&amp;"'"&amp;"!$B$2:$BP$50",TRUE),19,FALSE),"")</f>
        <v>#REF!</v>
      </c>
      <c r="K63" s="20" t="e">
        <f ca="1">IF($F$2=LOOKUP($F$2,INDIRECT("'"&amp;$A63&amp;"'"&amp;"!$B$2:$B$50",TRUE)),VLOOKUP($F$2,INDIRECT("'"&amp;$A63&amp;"'"&amp;"!$B$2:$BP$50",TRUE),20,FALSE),"")</f>
        <v>#REF!</v>
      </c>
      <c r="L63" s="61" t="e">
        <f t="shared" ref="L63:L68" ca="1" si="21">(K63-J63)*24</f>
        <v>#REF!</v>
      </c>
      <c r="M63" s="24" t="e">
        <f ca="1">IF($F$2=LOOKUP($F$2,INDIRECT("'"&amp;$A63&amp;"'"&amp;"!$B$2:$B$50",TRUE)),VLOOKUP($F$2,INDIRECT("'"&amp;$A63&amp;"'"&amp;"!$B$2:$BP$50",TRUE),16,FALSE),"")</f>
        <v>#REF!</v>
      </c>
      <c r="N63" s="26" t="e">
        <f t="shared" ref="N63:N68" ca="1" si="22">G63+L63-M63</f>
        <v>#REF!</v>
      </c>
      <c r="O63" s="67"/>
      <c r="Q63" s="58">
        <f t="shared" si="3"/>
        <v>0</v>
      </c>
      <c r="S63" s="58">
        <f t="shared" si="20"/>
        <v>0</v>
      </c>
    </row>
    <row r="64" spans="1:24" x14ac:dyDescent="0.3">
      <c r="A64" s="42" t="s">
        <v>58</v>
      </c>
      <c r="B64" s="1">
        <v>42809</v>
      </c>
      <c r="C64" t="e">
        <f ca="1">IF($F$2=LOOKUP($F$2,INDIRECT("'"&amp;$A64&amp;"'"&amp;"!$B$2:$B$50",TRUE)),VLOOKUP($F$2,INDIRECT("'"&amp;$A64&amp;"'"&amp;"!$B$2:$BP$50",TRUE),21,FALSE),"")</f>
        <v>#REF!</v>
      </c>
      <c r="D64" t="e">
        <f ca="1">IF($F$2=LOOKUP($F$2,INDIRECT("'"&amp;$A64&amp;"'"&amp;"!$B$2:$B$50",TRUE)),VLOOKUP($F$2,INDIRECT("'"&amp;$A64&amp;"'"&amp;"!$B$2:$BP$50",TRUE),22,FALSE),"")</f>
        <v>#REF!</v>
      </c>
      <c r="E64" s="20" t="e">
        <f ca="1">IF($F$2=LOOKUP($F$2,INDIRECT("'"&amp;$A64&amp;"'"&amp;"!$B$2:$B$50",TRUE)),VLOOKUP($F$2,INDIRECT("'"&amp;$A64&amp;"'"&amp;"!$B$2:$BP$50",TRUE),23,FALSE),"")</f>
        <v>#REF!</v>
      </c>
      <c r="F64" s="20" t="e">
        <f ca="1">IF($F$2=LOOKUP($F$2,INDIRECT("'"&amp;$A64&amp;"'"&amp;"!$B$2:$B$50",TRUE)),VLOOKUP($F$2,INDIRECT("'"&amp;$A64&amp;"'"&amp;"!$B$2:$BP$50",TRUE),24,FALSE),"")</f>
        <v>#REF!</v>
      </c>
      <c r="G64" s="28" t="e">
        <f t="shared" ca="1" si="5"/>
        <v>#REF!</v>
      </c>
      <c r="H64" t="e">
        <f ca="1">IF($F$2=LOOKUP($F$2,INDIRECT("'"&amp;$A64&amp;"'"&amp;"!$B$2:$B$50",TRUE)),VLOOKUP($F$2,INDIRECT("'"&amp;$A64&amp;"'"&amp;"!$B$2:$BP$50",TRUE),26,FALSE),"")</f>
        <v>#REF!</v>
      </c>
      <c r="I64" t="e">
        <f ca="1">IF($F$2=LOOKUP($F$2,INDIRECT("'"&amp;$A64&amp;"'"&amp;"!$B$2:$B$50",TRUE)),VLOOKUP($F$2,INDIRECT("'"&amp;$A64&amp;"'"&amp;"!$B$2:$BP$50",TRUE),27,FALSE),"")</f>
        <v>#REF!</v>
      </c>
      <c r="J64" s="20" t="e">
        <f ca="1">IF($F$2=LOOKUP($F$2,INDIRECT("'"&amp;$A64&amp;"'"&amp;"!$B$2:$B$50",TRUE)),VLOOKUP($F$2,INDIRECT("'"&amp;$A64&amp;"'"&amp;"!$B$2:$BP$50",TRUE),28,FALSE),"")</f>
        <v>#REF!</v>
      </c>
      <c r="K64" s="20" t="e">
        <f ca="1">IF($F$2=LOOKUP($F$2,INDIRECT("'"&amp;$A64&amp;"'"&amp;"!$B$2:$B$50",TRUE)),VLOOKUP($F$2,INDIRECT("'"&amp;$A64&amp;"'"&amp;"!$B$2:$BP$50",TRUE),29,FALSE),"")</f>
        <v>#REF!</v>
      </c>
      <c r="L64" s="61" t="e">
        <f t="shared" ca="1" si="21"/>
        <v>#REF!</v>
      </c>
      <c r="M64" s="25" t="e">
        <f ca="1">IF($F$2=LOOKUP($F$2,INDIRECT("'"&amp;$A64&amp;"'"&amp;"!$B$2:$B$50",TRUE)),VLOOKUP($F$2,INDIRECT("'"&amp;$A64&amp;"'"&amp;"!$B$2:$BP$50",TRUE),25,FALSE),"")</f>
        <v>#REF!</v>
      </c>
      <c r="N64" s="26" t="e">
        <f t="shared" ca="1" si="22"/>
        <v>#REF!</v>
      </c>
      <c r="O64" s="67"/>
      <c r="Q64" s="58">
        <f t="shared" si="3"/>
        <v>0</v>
      </c>
      <c r="S64" s="58">
        <f t="shared" si="20"/>
        <v>0</v>
      </c>
    </row>
    <row r="65" spans="1:24" x14ac:dyDescent="0.3">
      <c r="A65" s="42" t="s">
        <v>58</v>
      </c>
      <c r="B65" s="1">
        <v>42810</v>
      </c>
      <c r="C65" t="e">
        <f ca="1">IF($F$2=LOOKUP($F$2,INDIRECT("'"&amp;$A65&amp;"'"&amp;"!$B$2:$B$50",TRUE)),VLOOKUP($F$2,INDIRECT("'"&amp;$A65&amp;"'"&amp;"!$B$2:$BP$50",TRUE),30,FALSE),"")</f>
        <v>#REF!</v>
      </c>
      <c r="D65" t="e">
        <f ca="1">IF($F$2=LOOKUP($F$2,INDIRECT("'"&amp;$A65&amp;"'"&amp;"!$B$2:$B$50",TRUE)),VLOOKUP($F$2,INDIRECT("'"&amp;$A65&amp;"'"&amp;"!$B$2:$BP$50",TRUE),31,FALSE),"")</f>
        <v>#REF!</v>
      </c>
      <c r="E65" s="20" t="e">
        <f ca="1">IF($F$2=LOOKUP($F$2,INDIRECT("'"&amp;$A65&amp;"'"&amp;"!$B$2:$B$50",TRUE)),VLOOKUP($F$2,INDIRECT("'"&amp;$A65&amp;"'"&amp;"!$B$2:$BP$50",TRUE),32,FALSE),"")</f>
        <v>#REF!</v>
      </c>
      <c r="F65" s="20" t="e">
        <f ca="1">IF($F$2=LOOKUP($F$2,INDIRECT("'"&amp;$A65&amp;"'"&amp;"!$B$2:$B$50",TRUE)),VLOOKUP($F$2,INDIRECT("'"&amp;$A65&amp;"'"&amp;"!$B$2:$BP$50",TRUE),33,FALSE),"")</f>
        <v>#REF!</v>
      </c>
      <c r="G65" s="28" t="e">
        <f t="shared" ca="1" si="5"/>
        <v>#REF!</v>
      </c>
      <c r="H65" t="e">
        <f ca="1">IF($F$2=LOOKUP($F$2,INDIRECT("'"&amp;$A65&amp;"'"&amp;"!$B$2:$B$50",TRUE)),VLOOKUP($F$2,INDIRECT("'"&amp;$A65&amp;"'"&amp;"!$B$2:$BP$50",TRUE),35,FALSE),"")</f>
        <v>#REF!</v>
      </c>
      <c r="I65" t="e">
        <f ca="1">IF($F$2=LOOKUP($F$2,INDIRECT("'"&amp;$A65&amp;"'"&amp;"!$B$2:$B$50",TRUE)),VLOOKUP($F$2,INDIRECT("'"&amp;$A65&amp;"'"&amp;"!$B$2:$BP$50",TRUE),36,FALSE),"")</f>
        <v>#REF!</v>
      </c>
      <c r="J65" s="20" t="e">
        <f ca="1">IF($F$2=LOOKUP($F$2,INDIRECT("'"&amp;$A65&amp;"'"&amp;"!$B$2:$B$50",TRUE)),VLOOKUP($F$2,INDIRECT("'"&amp;$A65&amp;"'"&amp;"!$B$2:$BP$50",TRUE),37,FALSE),"")</f>
        <v>#REF!</v>
      </c>
      <c r="K65" s="20" t="e">
        <f ca="1">IF($F$2=LOOKUP($F$2,INDIRECT("'"&amp;$A65&amp;"'"&amp;"!$B$2:$B$50",TRUE)),VLOOKUP($F$2,INDIRECT("'"&amp;$A65&amp;"'"&amp;"!$B$2:$BP$50",TRUE),38,FALSE),"")</f>
        <v>#REF!</v>
      </c>
      <c r="L65" s="61" t="e">
        <f t="shared" ca="1" si="21"/>
        <v>#REF!</v>
      </c>
      <c r="M65" s="25" t="e">
        <f ca="1">IF($F$2=LOOKUP($F$2,INDIRECT("'"&amp;$A65&amp;"'"&amp;"!$B$2:$B$50",TRUE)),VLOOKUP($F$2,INDIRECT("'"&amp;$A65&amp;"'"&amp;"!$B$2:$BP$50",TRUE),34,FALSE),"")</f>
        <v>#REF!</v>
      </c>
      <c r="N65" s="26" t="e">
        <f t="shared" ca="1" si="22"/>
        <v>#REF!</v>
      </c>
      <c r="O65" s="67"/>
      <c r="Q65" s="58">
        <f t="shared" si="3"/>
        <v>0</v>
      </c>
      <c r="S65" s="58">
        <f t="shared" si="20"/>
        <v>0</v>
      </c>
    </row>
    <row r="66" spans="1:24" x14ac:dyDescent="0.3">
      <c r="A66" s="42" t="s">
        <v>58</v>
      </c>
      <c r="B66" s="1">
        <v>42811</v>
      </c>
      <c r="C66" t="e">
        <f ca="1">IF($F$2=LOOKUP($F$2,INDIRECT("'"&amp;$A66&amp;"'"&amp;"!$B$2:$B$50",TRUE)),VLOOKUP($F$2,INDIRECT("'"&amp;$A66&amp;"'"&amp;"!$B$2:$BP$50",TRUE),39,FALSE),"")</f>
        <v>#REF!</v>
      </c>
      <c r="D66" t="e">
        <f ca="1">IF($F$2=LOOKUP($F$2,INDIRECT("'"&amp;$A66&amp;"'"&amp;"!$B$2:$B$50",TRUE)),VLOOKUP($F$2,INDIRECT("'"&amp;$A66&amp;"'"&amp;"!$B$2:$BP$50",TRUE),40,FALSE),"")</f>
        <v>#REF!</v>
      </c>
      <c r="E66" s="20" t="e">
        <f ca="1">IF($F$2=LOOKUP($F$2,INDIRECT("'"&amp;$A66&amp;"'"&amp;"!$B$2:$B$50",TRUE)),VLOOKUP($F$2,INDIRECT("'"&amp;$A66&amp;"'"&amp;"!$B$2:$BP$50",TRUE),41,FALSE),"")</f>
        <v>#REF!</v>
      </c>
      <c r="F66" s="20" t="e">
        <f ca="1">IF($F$2=LOOKUP($F$2,INDIRECT("'"&amp;$A66&amp;"'"&amp;"!$B$2:$B$50",TRUE)),VLOOKUP($F$2,INDIRECT("'"&amp;$A66&amp;"'"&amp;"!$B$2:$BP$50",TRUE),42,FALSE),"")</f>
        <v>#REF!</v>
      </c>
      <c r="G66" s="28" t="e">
        <f t="shared" ca="1" si="5"/>
        <v>#REF!</v>
      </c>
      <c r="H66" t="e">
        <f ca="1">IF($F$2=LOOKUP($F$2,INDIRECT("'"&amp;$A66&amp;"'"&amp;"!$B$2:$B$50",TRUE)),VLOOKUP($F$2,INDIRECT("'"&amp;$A66&amp;"'"&amp;"!$B$2:$BP$50",TRUE),44,FALSE),"")</f>
        <v>#REF!</v>
      </c>
      <c r="I66" t="e">
        <f ca="1">IF($F$2=LOOKUP($F$2,INDIRECT("'"&amp;$A66&amp;"'"&amp;"!$B$2:$B$50",TRUE)),VLOOKUP($F$2,INDIRECT("'"&amp;$A66&amp;"'"&amp;"!$B$2:$BP$50",TRUE),45,FALSE),"")</f>
        <v>#REF!</v>
      </c>
      <c r="J66" s="20" t="e">
        <f ca="1">IF($F$2=LOOKUP($F$2,INDIRECT("'"&amp;$A66&amp;"'"&amp;"!$B$2:$B$50",TRUE)),VLOOKUP($F$2,INDIRECT("'"&amp;$A66&amp;"'"&amp;"!$B$2:$BP$50",TRUE),46,FALSE),"")</f>
        <v>#REF!</v>
      </c>
      <c r="K66" s="20" t="e">
        <f ca="1">IF($F$2=LOOKUP($F$2,INDIRECT("'"&amp;$A66&amp;"'"&amp;"!$B$2:$B$50",TRUE)),VLOOKUP($F$2,INDIRECT("'"&amp;$A66&amp;"'"&amp;"!$B$2:$BP$50",TRUE),47,FALSE),"")</f>
        <v>#REF!</v>
      </c>
      <c r="L66" s="61" t="e">
        <f t="shared" ca="1" si="21"/>
        <v>#REF!</v>
      </c>
      <c r="M66" s="25" t="e">
        <f ca="1">IF($F$2=LOOKUP($F$2,INDIRECT("'"&amp;$A66&amp;"'"&amp;"!$B$2:$B$50",TRUE)),VLOOKUP($F$2,INDIRECT("'"&amp;$A66&amp;"'"&amp;"!$B$2:$BP$50",TRUE),43,FALSE),"")</f>
        <v>#REF!</v>
      </c>
      <c r="N66" s="26" t="e">
        <f t="shared" ca="1" si="22"/>
        <v>#REF!</v>
      </c>
      <c r="O66" s="67"/>
      <c r="Q66" s="58">
        <f t="shared" si="3"/>
        <v>0</v>
      </c>
      <c r="S66" s="58">
        <f t="shared" si="20"/>
        <v>0</v>
      </c>
    </row>
    <row r="67" spans="1:24" x14ac:dyDescent="0.3">
      <c r="A67" s="42" t="s">
        <v>58</v>
      </c>
      <c r="B67" s="1">
        <v>42812</v>
      </c>
      <c r="C67" t="e">
        <f ca="1">IF($F$2=LOOKUP($F$2,INDIRECT("'"&amp;$A67&amp;"'"&amp;"!$B$2:$B$50",TRUE)),VLOOKUP($F$2,INDIRECT("'"&amp;$A67&amp;"'"&amp;"!$B$2:$BP$50",TRUE),48,FALSE),"")</f>
        <v>#REF!</v>
      </c>
      <c r="D67" t="e">
        <f ca="1">IF($F$2=LOOKUP($F$2,INDIRECT("'"&amp;$A67&amp;"'"&amp;"!$B$2:$B$50",TRUE)),VLOOKUP($F$2,INDIRECT("'"&amp;$A67&amp;"'"&amp;"!$B$2:$BP$50",TRUE),49,FALSE),"")</f>
        <v>#REF!</v>
      </c>
      <c r="E67" s="20" t="e">
        <f ca="1">IF($F$2=LOOKUP($F$2,INDIRECT("'"&amp;$A67&amp;"'"&amp;"!$B$2:$B$50",TRUE)),VLOOKUP($F$2,INDIRECT("'"&amp;$A67&amp;"'"&amp;"!$B$2:$BP$50",TRUE),50,FALSE),"")</f>
        <v>#REF!</v>
      </c>
      <c r="F67" s="20" t="e">
        <f ca="1">IF($F$2=LOOKUP($F$2,INDIRECT("'"&amp;$A67&amp;"'"&amp;"!$B$2:$B$50",TRUE)),VLOOKUP($F$2,INDIRECT("'"&amp;$A67&amp;"'"&amp;"!$B$2:$BP$50",TRUE),51,FALSE),"")</f>
        <v>#REF!</v>
      </c>
      <c r="G67" s="28" t="e">
        <f t="shared" ca="1" si="5"/>
        <v>#REF!</v>
      </c>
      <c r="H67" t="e">
        <f ca="1">IF($F$2=LOOKUP($F$2,INDIRECT("'"&amp;$A67&amp;"'"&amp;"!$B$2:$B$50",TRUE)),VLOOKUP($F$2,INDIRECT("'"&amp;$A67&amp;"'"&amp;"!$B$2:$BP$50",TRUE),53,FALSE),"")</f>
        <v>#REF!</v>
      </c>
      <c r="I67" t="e">
        <f ca="1">IF($F$2=LOOKUP($F$2,INDIRECT("'"&amp;$A67&amp;"'"&amp;"!$B$2:$B$50",TRUE)),VLOOKUP($F$2,INDIRECT("'"&amp;$A67&amp;"'"&amp;"!$B$2:$BP$50",TRUE),54,FALSE),"")</f>
        <v>#REF!</v>
      </c>
      <c r="J67" s="20" t="e">
        <f ca="1">IF($F$2=LOOKUP($F$2,INDIRECT("'"&amp;$A67&amp;"'"&amp;"!$B$2:$B$50",TRUE)),VLOOKUP($F$2,INDIRECT("'"&amp;$A67&amp;"'"&amp;"!$B$2:$BP$50",TRUE),55,FALSE),"")</f>
        <v>#REF!</v>
      </c>
      <c r="K67" s="20" t="e">
        <f ca="1">IF($F$2=LOOKUP($F$2,INDIRECT("'"&amp;$A67&amp;"'"&amp;"!$B$2:$B$50",TRUE)),VLOOKUP($F$2,INDIRECT("'"&amp;$A67&amp;"'"&amp;"!$B$2:$BP$50",TRUE),56,FALSE),"")</f>
        <v>#REF!</v>
      </c>
      <c r="L67" s="61" t="e">
        <f t="shared" ca="1" si="21"/>
        <v>#REF!</v>
      </c>
      <c r="M67" s="25" t="e">
        <f ca="1">IF($F$2=LOOKUP($F$2,INDIRECT("'"&amp;$A67&amp;"'"&amp;"!$B$2:$B$50",TRUE)),VLOOKUP($F$2,INDIRECT("'"&amp;$A67&amp;"'"&amp;"!$B$2:$BP$50",TRUE),52,FALSE),"")</f>
        <v>#REF!</v>
      </c>
      <c r="N67" s="26" t="e">
        <f t="shared" ca="1" si="22"/>
        <v>#REF!</v>
      </c>
      <c r="O67" s="67"/>
      <c r="Q67" s="58">
        <f t="shared" si="3"/>
        <v>0</v>
      </c>
      <c r="S67" s="58">
        <f t="shared" si="20"/>
        <v>0</v>
      </c>
    </row>
    <row r="68" spans="1:24" ht="15" thickBot="1" x14ac:dyDescent="0.35">
      <c r="A68" s="42" t="s">
        <v>58</v>
      </c>
      <c r="B68" s="1">
        <v>42813</v>
      </c>
      <c r="C68" s="43" t="e">
        <f ca="1">IF($F$2=LOOKUP($F$2,INDIRECT("'"&amp;$A68&amp;"'"&amp;"!$B$2:$B$50",TRUE)),VLOOKUP($F$2,INDIRECT("'"&amp;$A68&amp;"'"&amp;"!$B$2:$BP$50",TRUE),57,FALSE),"")</f>
        <v>#REF!</v>
      </c>
      <c r="D68" s="43" t="e">
        <f ca="1">IF($F$2=LOOKUP($F$2,INDIRECT("'"&amp;$A68&amp;"'"&amp;"!$B$2:$B$50",TRUE)),VLOOKUP($F$2,INDIRECT("'"&amp;$A68&amp;"'"&amp;"!$B$2:$BP$50",TRUE),58,FALSE),"")</f>
        <v>#REF!</v>
      </c>
      <c r="E68" s="44" t="e">
        <f ca="1">IF($F$2=LOOKUP($F$2,INDIRECT("'"&amp;$A68&amp;"'"&amp;"!$B$2:$B$50",TRUE)),VLOOKUP($F$2,INDIRECT("'"&amp;$A68&amp;"'"&amp;"!$B$2:$BP$50",TRUE),59,FALSE),"")</f>
        <v>#REF!</v>
      </c>
      <c r="F68" s="44" t="e">
        <f ca="1">IF($F$2=LOOKUP($F$2,INDIRECT("'"&amp;$A68&amp;"'"&amp;"!$B$2:$B$50",TRUE)),VLOOKUP($F$2,INDIRECT("'"&amp;$A68&amp;"'"&amp;"!$B$2:$BP$50",TRUE),60,FALSE),"")</f>
        <v>#REF!</v>
      </c>
      <c r="G68" s="45" t="e">
        <f t="shared" ca="1" si="5"/>
        <v>#REF!</v>
      </c>
      <c r="H68" s="43" t="e">
        <f ca="1">IF($F$2=LOOKUP($F$2,INDIRECT("'"&amp;$A68&amp;"'"&amp;"!$B$2:$B$50",TRUE)),VLOOKUP($F$2,INDIRECT("'"&amp;$A68&amp;"'"&amp;"!$B$2:$BP$50",TRUE),62,FALSE),"")</f>
        <v>#REF!</v>
      </c>
      <c r="I68" s="43" t="e">
        <f ca="1">IF($F$2=LOOKUP($F$2,INDIRECT("'"&amp;$A68&amp;"'"&amp;"!$B$2:$B$50",TRUE)),VLOOKUP($F$2,INDIRECT("'"&amp;$A68&amp;"'"&amp;"!$B$2:$BP$50",TRUE),63,FALSE),"")</f>
        <v>#REF!</v>
      </c>
      <c r="J68" s="44" t="e">
        <f ca="1">IF($F$2=LOOKUP($F$2,INDIRECT("'"&amp;$A68&amp;"'"&amp;"!$B$2:$B$50",TRUE)),VLOOKUP($F$2,INDIRECT("'"&amp;$A68&amp;"'"&amp;"!$B$2:$BP$50",TRUE),64,FALSE),"")</f>
        <v>#REF!</v>
      </c>
      <c r="K68" s="44" t="e">
        <f ca="1">IF($F$2=LOOKUP($F$2,INDIRECT("'"&amp;$A68&amp;"'"&amp;"!$B$2:$B$50",TRUE)),VLOOKUP($F$2,INDIRECT("'"&amp;$A68&amp;"'"&amp;"!$B$2:$BP$50",TRUE),65,FALSE),"")</f>
        <v>#REF!</v>
      </c>
      <c r="L68" s="46" t="e">
        <f t="shared" ca="1" si="21"/>
        <v>#REF!</v>
      </c>
      <c r="M68" s="47" t="e">
        <f ca="1">IF($F$2=LOOKUP($F$2,INDIRECT("'"&amp;$A68&amp;"'"&amp;"!$B$2:$B$50",TRUE)),VLOOKUP($F$2,INDIRECT("'"&amp;$A68&amp;"'"&amp;"!$B$2:$BP$50",TRUE),61,FALSE),"")</f>
        <v>#REF!</v>
      </c>
      <c r="N68" s="50" t="e">
        <f t="shared" ca="1" si="22"/>
        <v>#REF!</v>
      </c>
      <c r="O68" s="67"/>
      <c r="P68" s="43"/>
      <c r="Q68" s="59">
        <f t="shared" si="3"/>
        <v>0</v>
      </c>
      <c r="R68" s="43"/>
      <c r="S68" s="59">
        <f t="shared" si="20"/>
        <v>0</v>
      </c>
      <c r="T68" s="43"/>
      <c r="U68" s="43"/>
      <c r="V68" s="43"/>
      <c r="W68" s="43"/>
      <c r="X68" s="43"/>
    </row>
    <row r="69" spans="1:24" x14ac:dyDescent="0.3">
      <c r="A69" s="42" t="s">
        <v>59</v>
      </c>
      <c r="B69" s="1">
        <v>42814</v>
      </c>
      <c r="C69" t="e">
        <f ca="1">IF($F$2=LOOKUP($F$2,INDIRECT("'"&amp;$A69&amp;"'"&amp;"!$B$2:$B$50",TRUE)),VLOOKUP($F$2,INDIRECT("'"&amp;$A69&amp;"'"&amp;"!$B$2:$BP$50",TRUE),2,FALSE),"")</f>
        <v>#REF!</v>
      </c>
      <c r="D69" t="e">
        <f ca="1">IF($F$2=LOOKUP($F$2,INDIRECT("'"&amp;$A69&amp;"'"&amp;"!$B$2:$B$50",TRUE)),VLOOKUP($F$2,INDIRECT("'"&amp;$A69&amp;"'"&amp;"!$B$2:$BP$50",TRUE),4,FALSE),"")</f>
        <v>#REF!</v>
      </c>
      <c r="E69" s="22" t="e">
        <f ca="1">IF($F$2=LOOKUP($F$2,INDIRECT("'"&amp;$A69&amp;"'"&amp;"!$B$2:$B$50",TRUE)),VLOOKUP($F$2,INDIRECT("'"&amp;$A69&amp;"'"&amp;"!$B$2:$BP$50",TRUE),5,FALSE),"")</f>
        <v>#REF!</v>
      </c>
      <c r="F69" s="20" t="e">
        <f ca="1">IF($F$2=LOOKUP($F$2,INDIRECT("'"&amp;$A69&amp;"'"&amp;"!$B$2:$B$50",TRUE)),VLOOKUP($F$2,INDIRECT("'"&amp;$A69&amp;"'"&amp;"!$B$2:$BP$50",TRUE),6,FALSE),"")</f>
        <v>#REF!</v>
      </c>
      <c r="G69" s="62" t="e">
        <f t="shared" ca="1" si="5"/>
        <v>#REF!</v>
      </c>
      <c r="H69" t="e">
        <f ca="1">IF($F$2=LOOKUP($F$2,INDIRECT("'"&amp;$A69&amp;"'"&amp;"!$B$2:$B$50",TRUE)),VLOOKUP($F$2,INDIRECT("'"&amp;$A69&amp;"'"&amp;"!$B$2:$BP$50",TRUE),8,FALSE),"")</f>
        <v>#REF!</v>
      </c>
      <c r="I69" t="e">
        <f ca="1">IF($F$2=LOOKUP($F$2,INDIRECT("'"&amp;$A69&amp;"'"&amp;"!$B$2:$B$50",TRUE)),VLOOKUP($F$2,INDIRECT("'"&amp;$A69&amp;"'"&amp;"!$B$2:$BP$50",TRUE),9,FALSE),"")</f>
        <v>#REF!</v>
      </c>
      <c r="J69" s="20" t="e">
        <f ca="1">IF($F$2=LOOKUP($F$2,INDIRECT("'"&amp;$A69&amp;"'"&amp;"!$B$2:$B$50",TRUE)),VLOOKUP($F$2,INDIRECT("'"&amp;$A69&amp;"'"&amp;"!$B$2:$BP$50",TRUE),10,FALSE),"")</f>
        <v>#REF!</v>
      </c>
      <c r="K69" s="20" t="e">
        <f ca="1">IF($F$2=LOOKUP($F$2,INDIRECT("'"&amp;$A69&amp;"'"&amp;"!$B$2:$B$50",TRUE)),VLOOKUP($F$2,INDIRECT("'"&amp;$A69&amp;"'"&amp;"!$B$2:$BP$50",TRUE),11,FALSE),"")</f>
        <v>#REF!</v>
      </c>
      <c r="L69" s="61" t="e">
        <f ca="1">(K69-J69)*24</f>
        <v>#REF!</v>
      </c>
      <c r="M69" s="23" t="e">
        <f ca="1">IF($F$2=LOOKUP($F$2,INDIRECT("'"&amp;$A69&amp;"'"&amp;"!$B$2:$B$50",TRUE)),VLOOKUP($F$2,INDIRECT("'"&amp;$A69&amp;"'"&amp;"!$B$2:$BP$50",TRUE),7,FALSE),"")</f>
        <v>#REF!</v>
      </c>
      <c r="N69" s="26" t="e">
        <f ca="1">G69+L69-M69</f>
        <v>#REF!</v>
      </c>
      <c r="O69" s="67" t="e">
        <f ca="1">SUM(N69:N75)</f>
        <v>#REF!</v>
      </c>
      <c r="Q69" s="58">
        <f>P69*$M$4</f>
        <v>0</v>
      </c>
      <c r="S69" s="58">
        <f>R69*M$8</f>
        <v>0</v>
      </c>
    </row>
    <row r="70" spans="1:24" x14ac:dyDescent="0.3">
      <c r="A70" s="42" t="s">
        <v>59</v>
      </c>
      <c r="B70" s="1">
        <v>42815</v>
      </c>
      <c r="C70" t="e">
        <f ca="1">IF($F$2=LOOKUP($F$2,INDIRECT("'"&amp;$A70&amp;"'"&amp;"!$B$2:$B$50",TRUE)),VLOOKUP($F$2,INDIRECT("'"&amp;$A70&amp;"'"&amp;"!$B$2:$BP$50",TRUE),12,FALSE),"")</f>
        <v>#REF!</v>
      </c>
      <c r="D70" t="e">
        <f ca="1">IF($F$2=LOOKUP($F$2,INDIRECT("'"&amp;$A70&amp;"'"&amp;"!$B$2:$B$50",TRUE)),VLOOKUP($F$2,INDIRECT("'"&amp;$A70&amp;"'"&amp;"!$B$2:$BP$50",TRUE),13,FALSE),"")</f>
        <v>#REF!</v>
      </c>
      <c r="E70" s="20" t="e">
        <f ca="1">IF($F$2=LOOKUP($F$2,INDIRECT("'"&amp;$A70&amp;"'"&amp;"!$B$2:$B$50",TRUE)),VLOOKUP($F$2,INDIRECT("'"&amp;$A70&amp;"'"&amp;"!$B$2:$BP$50",TRUE),14,FALSE),"")</f>
        <v>#REF!</v>
      </c>
      <c r="F70" s="20" t="e">
        <f ca="1">IF($F$2=LOOKUP($F$2,INDIRECT("'"&amp;$A70&amp;"'"&amp;"!$B$2:$B$50",TRUE)),VLOOKUP($F$2,INDIRECT("'"&amp;$A70&amp;"'"&amp;"!$B$2:$BP$50",TRUE),15,FALSE),"")</f>
        <v>#REF!</v>
      </c>
      <c r="G70" s="28" t="e">
        <f t="shared" ca="1" si="5"/>
        <v>#REF!</v>
      </c>
      <c r="H70" s="18" t="e">
        <f ca="1">IF($F$2=LOOKUP($F$2,INDIRECT("'"&amp;$A70&amp;"'"&amp;"!$B$2:$B$50",TRUE)),VLOOKUP($F$2,INDIRECT("'"&amp;$A70&amp;"'"&amp;"!$B$2:$BP$50",TRUE),17,FALSE),"")</f>
        <v>#REF!</v>
      </c>
      <c r="I70" t="e">
        <f ca="1">IF($F$2=LOOKUP($F$2,INDIRECT("'"&amp;$A70&amp;"'"&amp;"!$B$2:$B$50",TRUE)),VLOOKUP($F$2,INDIRECT("'"&amp;$A70&amp;"'"&amp;"!$B$2:$BP$50",TRUE),18,FALSE),"")</f>
        <v>#REF!</v>
      </c>
      <c r="J70" s="20" t="e">
        <f ca="1">IF($F$2=LOOKUP($F$2,INDIRECT("'"&amp;$A70&amp;"'"&amp;"!$B$2:$B$50",TRUE)),VLOOKUP($F$2,INDIRECT("'"&amp;$A70&amp;"'"&amp;"!$B$2:$BP$50",TRUE),19,FALSE),"")</f>
        <v>#REF!</v>
      </c>
      <c r="K70" s="20" t="e">
        <f ca="1">IF($F$2=LOOKUP($F$2,INDIRECT("'"&amp;$A70&amp;"'"&amp;"!$B$2:$B$50",TRUE)),VLOOKUP($F$2,INDIRECT("'"&amp;$A70&amp;"'"&amp;"!$B$2:$BP$50",TRUE),20,FALSE),"")</f>
        <v>#REF!</v>
      </c>
      <c r="L70" s="61" t="e">
        <f t="shared" ref="L70:L75" ca="1" si="23">(K70-J70)*24</f>
        <v>#REF!</v>
      </c>
      <c r="M70" s="24" t="e">
        <f ca="1">IF($F$2=LOOKUP($F$2,INDIRECT("'"&amp;$A70&amp;"'"&amp;"!$B$2:$B$50",TRUE)),VLOOKUP($F$2,INDIRECT("'"&amp;$A70&amp;"'"&amp;"!$B$2:$BP$50",TRUE),16,FALSE),"")</f>
        <v>#REF!</v>
      </c>
      <c r="N70" s="26" t="e">
        <f t="shared" ref="N70:N75" ca="1" si="24">G70+L70-M70</f>
        <v>#REF!</v>
      </c>
      <c r="O70" s="67"/>
      <c r="Q70" s="58">
        <f t="shared" si="3"/>
        <v>0</v>
      </c>
      <c r="S70" s="58">
        <f t="shared" ref="S70:S82" si="25">R70*M$8</f>
        <v>0</v>
      </c>
    </row>
    <row r="71" spans="1:24" x14ac:dyDescent="0.3">
      <c r="A71" s="42" t="s">
        <v>59</v>
      </c>
      <c r="B71" s="1">
        <v>42816</v>
      </c>
      <c r="C71" t="e">
        <f ca="1">IF($F$2=LOOKUP($F$2,INDIRECT("'"&amp;$A71&amp;"'"&amp;"!$B$2:$B$50",TRUE)),VLOOKUP($F$2,INDIRECT("'"&amp;$A71&amp;"'"&amp;"!$B$2:$BP$50",TRUE),21,FALSE),"")</f>
        <v>#REF!</v>
      </c>
      <c r="D71" t="e">
        <f ca="1">IF($F$2=LOOKUP($F$2,INDIRECT("'"&amp;$A71&amp;"'"&amp;"!$B$2:$B$50",TRUE)),VLOOKUP($F$2,INDIRECT("'"&amp;$A71&amp;"'"&amp;"!$B$2:$BP$50",TRUE),22,FALSE),"")</f>
        <v>#REF!</v>
      </c>
      <c r="E71" s="20" t="e">
        <f ca="1">IF($F$2=LOOKUP($F$2,INDIRECT("'"&amp;$A71&amp;"'"&amp;"!$B$2:$B$50",TRUE)),VLOOKUP($F$2,INDIRECT("'"&amp;$A71&amp;"'"&amp;"!$B$2:$BP$50",TRUE),23,FALSE),"")</f>
        <v>#REF!</v>
      </c>
      <c r="F71" s="20" t="e">
        <f ca="1">IF($F$2=LOOKUP($F$2,INDIRECT("'"&amp;$A71&amp;"'"&amp;"!$B$2:$B$50",TRUE)),VLOOKUP($F$2,INDIRECT("'"&amp;$A71&amp;"'"&amp;"!$B$2:$BP$50",TRUE),24,FALSE),"")</f>
        <v>#REF!</v>
      </c>
      <c r="G71" s="28" t="e">
        <f t="shared" ca="1" si="5"/>
        <v>#REF!</v>
      </c>
      <c r="H71" t="e">
        <f ca="1">IF($F$2=LOOKUP($F$2,INDIRECT("'"&amp;$A71&amp;"'"&amp;"!$B$2:$B$50",TRUE)),VLOOKUP($F$2,INDIRECT("'"&amp;$A71&amp;"'"&amp;"!$B$2:$BP$50",TRUE),26,FALSE),"")</f>
        <v>#REF!</v>
      </c>
      <c r="I71" t="e">
        <f ca="1">IF($F$2=LOOKUP($F$2,INDIRECT("'"&amp;$A71&amp;"'"&amp;"!$B$2:$B$50",TRUE)),VLOOKUP($F$2,INDIRECT("'"&amp;$A71&amp;"'"&amp;"!$B$2:$BP$50",TRUE),27,FALSE),"")</f>
        <v>#REF!</v>
      </c>
      <c r="J71" s="20" t="e">
        <f ca="1">IF($F$2=LOOKUP($F$2,INDIRECT("'"&amp;$A71&amp;"'"&amp;"!$B$2:$B$50",TRUE)),VLOOKUP($F$2,INDIRECT("'"&amp;$A71&amp;"'"&amp;"!$B$2:$BP$50",TRUE),28,FALSE),"")</f>
        <v>#REF!</v>
      </c>
      <c r="K71" s="20" t="e">
        <f ca="1">IF($F$2=LOOKUP($F$2,INDIRECT("'"&amp;$A71&amp;"'"&amp;"!$B$2:$B$50",TRUE)),VLOOKUP($F$2,INDIRECT("'"&amp;$A71&amp;"'"&amp;"!$B$2:$BP$50",TRUE),29,FALSE),"")</f>
        <v>#REF!</v>
      </c>
      <c r="L71" s="61" t="e">
        <f t="shared" ca="1" si="23"/>
        <v>#REF!</v>
      </c>
      <c r="M71" s="25" t="e">
        <f ca="1">IF($F$2=LOOKUP($F$2,INDIRECT("'"&amp;$A71&amp;"'"&amp;"!$B$2:$B$50",TRUE)),VLOOKUP($F$2,INDIRECT("'"&amp;$A71&amp;"'"&amp;"!$B$2:$BP$50",TRUE),25,FALSE),"")</f>
        <v>#REF!</v>
      </c>
      <c r="N71" s="26" t="e">
        <f t="shared" ca="1" si="24"/>
        <v>#REF!</v>
      </c>
      <c r="O71" s="67"/>
      <c r="Q71" s="58">
        <f t="shared" si="3"/>
        <v>0</v>
      </c>
      <c r="S71" s="58">
        <f t="shared" si="25"/>
        <v>0</v>
      </c>
    </row>
    <row r="72" spans="1:24" x14ac:dyDescent="0.3">
      <c r="A72" s="42" t="s">
        <v>59</v>
      </c>
      <c r="B72" s="1">
        <v>42817</v>
      </c>
      <c r="C72" t="e">
        <f ca="1">IF($F$2=LOOKUP($F$2,INDIRECT("'"&amp;$A72&amp;"'"&amp;"!$B$2:$B$50",TRUE)),VLOOKUP($F$2,INDIRECT("'"&amp;$A72&amp;"'"&amp;"!$B$2:$BP$50",TRUE),30,FALSE),"")</f>
        <v>#REF!</v>
      </c>
      <c r="D72" t="e">
        <f ca="1">IF($F$2=LOOKUP($F$2,INDIRECT("'"&amp;$A72&amp;"'"&amp;"!$B$2:$B$50",TRUE)),VLOOKUP($F$2,INDIRECT("'"&amp;$A72&amp;"'"&amp;"!$B$2:$BP$50",TRUE),31,FALSE),"")</f>
        <v>#REF!</v>
      </c>
      <c r="E72" s="20" t="e">
        <f ca="1">IF($F$2=LOOKUP($F$2,INDIRECT("'"&amp;$A72&amp;"'"&amp;"!$B$2:$B$50",TRUE)),VLOOKUP($F$2,INDIRECT("'"&amp;$A72&amp;"'"&amp;"!$B$2:$BP$50",TRUE),32,FALSE),"")</f>
        <v>#REF!</v>
      </c>
      <c r="F72" s="20" t="e">
        <f ca="1">IF($F$2=LOOKUP($F$2,INDIRECT("'"&amp;$A72&amp;"'"&amp;"!$B$2:$B$50",TRUE)),VLOOKUP($F$2,INDIRECT("'"&amp;$A72&amp;"'"&amp;"!$B$2:$BP$50",TRUE),33,FALSE),"")</f>
        <v>#REF!</v>
      </c>
      <c r="G72" s="28" t="e">
        <f t="shared" ca="1" si="5"/>
        <v>#REF!</v>
      </c>
      <c r="H72" t="e">
        <f ca="1">IF($F$2=LOOKUP($F$2,INDIRECT("'"&amp;$A72&amp;"'"&amp;"!$B$2:$B$50",TRUE)),VLOOKUP($F$2,INDIRECT("'"&amp;$A72&amp;"'"&amp;"!$B$2:$BP$50",TRUE),35,FALSE),"")</f>
        <v>#REF!</v>
      </c>
      <c r="I72" t="e">
        <f ca="1">IF($F$2=LOOKUP($F$2,INDIRECT("'"&amp;$A72&amp;"'"&amp;"!$B$2:$B$50",TRUE)),VLOOKUP($F$2,INDIRECT("'"&amp;$A72&amp;"'"&amp;"!$B$2:$BP$50",TRUE),36,FALSE),"")</f>
        <v>#REF!</v>
      </c>
      <c r="J72" s="20" t="e">
        <f ca="1">IF($F$2=LOOKUP($F$2,INDIRECT("'"&amp;$A72&amp;"'"&amp;"!$B$2:$B$50",TRUE)),VLOOKUP($F$2,INDIRECT("'"&amp;$A72&amp;"'"&amp;"!$B$2:$BP$50",TRUE),37,FALSE),"")</f>
        <v>#REF!</v>
      </c>
      <c r="K72" s="20" t="e">
        <f ca="1">IF($F$2=LOOKUP($F$2,INDIRECT("'"&amp;$A72&amp;"'"&amp;"!$B$2:$B$50",TRUE)),VLOOKUP($F$2,INDIRECT("'"&amp;$A72&amp;"'"&amp;"!$B$2:$BP$50",TRUE),38,FALSE),"")</f>
        <v>#REF!</v>
      </c>
      <c r="L72" s="61" t="e">
        <f t="shared" ca="1" si="23"/>
        <v>#REF!</v>
      </c>
      <c r="M72" s="25" t="e">
        <f ca="1">IF($F$2=LOOKUP($F$2,INDIRECT("'"&amp;$A72&amp;"'"&amp;"!$B$2:$B$50",TRUE)),VLOOKUP($F$2,INDIRECT("'"&amp;$A72&amp;"'"&amp;"!$B$2:$BP$50",TRUE),34,FALSE),"")</f>
        <v>#REF!</v>
      </c>
      <c r="N72" s="26" t="e">
        <f t="shared" ca="1" si="24"/>
        <v>#REF!</v>
      </c>
      <c r="O72" s="67"/>
      <c r="Q72" s="58">
        <f t="shared" si="3"/>
        <v>0</v>
      </c>
      <c r="S72" s="58">
        <f t="shared" si="25"/>
        <v>0</v>
      </c>
    </row>
    <row r="73" spans="1:24" x14ac:dyDescent="0.3">
      <c r="A73" s="42" t="s">
        <v>59</v>
      </c>
      <c r="B73" s="1">
        <v>42818</v>
      </c>
      <c r="C73" t="e">
        <f ca="1">IF($F$2=LOOKUP($F$2,INDIRECT("'"&amp;$A73&amp;"'"&amp;"!$B$2:$B$50",TRUE)),VLOOKUP($F$2,INDIRECT("'"&amp;$A73&amp;"'"&amp;"!$B$2:$BP$50",TRUE),39,FALSE),"")</f>
        <v>#REF!</v>
      </c>
      <c r="D73" t="e">
        <f ca="1">IF($F$2=LOOKUP($F$2,INDIRECT("'"&amp;$A73&amp;"'"&amp;"!$B$2:$B$50",TRUE)),VLOOKUP($F$2,INDIRECT("'"&amp;$A73&amp;"'"&amp;"!$B$2:$BP$50",TRUE),40,FALSE),"")</f>
        <v>#REF!</v>
      </c>
      <c r="E73" s="20" t="e">
        <f ca="1">IF($F$2=LOOKUP($F$2,INDIRECT("'"&amp;$A73&amp;"'"&amp;"!$B$2:$B$50",TRUE)),VLOOKUP($F$2,INDIRECT("'"&amp;$A73&amp;"'"&amp;"!$B$2:$BP$50",TRUE),41,FALSE),"")</f>
        <v>#REF!</v>
      </c>
      <c r="F73" s="20" t="e">
        <f ca="1">IF($F$2=LOOKUP($F$2,INDIRECT("'"&amp;$A73&amp;"'"&amp;"!$B$2:$B$50",TRUE)),VLOOKUP($F$2,INDIRECT("'"&amp;$A73&amp;"'"&amp;"!$B$2:$BP$50",TRUE),42,FALSE),"")</f>
        <v>#REF!</v>
      </c>
      <c r="G73" s="28" t="e">
        <f t="shared" ca="1" si="5"/>
        <v>#REF!</v>
      </c>
      <c r="H73" t="e">
        <f ca="1">IF($F$2=LOOKUP($F$2,INDIRECT("'"&amp;$A73&amp;"'"&amp;"!$B$2:$B$50",TRUE)),VLOOKUP($F$2,INDIRECT("'"&amp;$A73&amp;"'"&amp;"!$B$2:$BP$50",TRUE),44,FALSE),"")</f>
        <v>#REF!</v>
      </c>
      <c r="I73" t="e">
        <f ca="1">IF($F$2=LOOKUP($F$2,INDIRECT("'"&amp;$A73&amp;"'"&amp;"!$B$2:$B$50",TRUE)),VLOOKUP($F$2,INDIRECT("'"&amp;$A73&amp;"'"&amp;"!$B$2:$BP$50",TRUE),45,FALSE),"")</f>
        <v>#REF!</v>
      </c>
      <c r="J73" s="20" t="e">
        <f ca="1">IF($F$2=LOOKUP($F$2,INDIRECT("'"&amp;$A73&amp;"'"&amp;"!$B$2:$B$50",TRUE)),VLOOKUP($F$2,INDIRECT("'"&amp;$A73&amp;"'"&amp;"!$B$2:$BP$50",TRUE),46,FALSE),"")</f>
        <v>#REF!</v>
      </c>
      <c r="K73" s="20" t="e">
        <f ca="1">IF($F$2=LOOKUP($F$2,INDIRECT("'"&amp;$A73&amp;"'"&amp;"!$B$2:$B$50",TRUE)),VLOOKUP($F$2,INDIRECT("'"&amp;$A73&amp;"'"&amp;"!$B$2:$BP$50",TRUE),47,FALSE),"")</f>
        <v>#REF!</v>
      </c>
      <c r="L73" s="61" t="e">
        <f t="shared" ca="1" si="23"/>
        <v>#REF!</v>
      </c>
      <c r="M73" s="25" t="e">
        <f ca="1">IF($F$2=LOOKUP($F$2,INDIRECT("'"&amp;$A73&amp;"'"&amp;"!$B$2:$B$50",TRUE)),VLOOKUP($F$2,INDIRECT("'"&amp;$A73&amp;"'"&amp;"!$B$2:$BP$50",TRUE),43,FALSE),"")</f>
        <v>#REF!</v>
      </c>
      <c r="N73" s="26" t="e">
        <f t="shared" ca="1" si="24"/>
        <v>#REF!</v>
      </c>
      <c r="O73" s="67"/>
      <c r="Q73" s="58">
        <f t="shared" si="3"/>
        <v>0</v>
      </c>
      <c r="S73" s="58">
        <f t="shared" si="25"/>
        <v>0</v>
      </c>
    </row>
    <row r="74" spans="1:24" x14ac:dyDescent="0.3">
      <c r="A74" s="42" t="s">
        <v>59</v>
      </c>
      <c r="B74" s="1">
        <v>42819</v>
      </c>
      <c r="C74" t="e">
        <f ca="1">IF($F$2=LOOKUP($F$2,INDIRECT("'"&amp;$A74&amp;"'"&amp;"!$B$2:$B$50",TRUE)),VLOOKUP($F$2,INDIRECT("'"&amp;$A74&amp;"'"&amp;"!$B$2:$BP$50",TRUE),48,FALSE),"")</f>
        <v>#REF!</v>
      </c>
      <c r="D74" t="e">
        <f ca="1">IF($F$2=LOOKUP($F$2,INDIRECT("'"&amp;$A74&amp;"'"&amp;"!$B$2:$B$50",TRUE)),VLOOKUP($F$2,INDIRECT("'"&amp;$A74&amp;"'"&amp;"!$B$2:$BP$50",TRUE),49,FALSE),"")</f>
        <v>#REF!</v>
      </c>
      <c r="E74" s="20" t="e">
        <f ca="1">IF($F$2=LOOKUP($F$2,INDIRECT("'"&amp;$A74&amp;"'"&amp;"!$B$2:$B$50",TRUE)),VLOOKUP($F$2,INDIRECT("'"&amp;$A74&amp;"'"&amp;"!$B$2:$BP$50",TRUE),50,FALSE),"")</f>
        <v>#REF!</v>
      </c>
      <c r="F74" s="20" t="e">
        <f ca="1">IF($F$2=LOOKUP($F$2,INDIRECT("'"&amp;$A74&amp;"'"&amp;"!$B$2:$B$50",TRUE)),VLOOKUP($F$2,INDIRECT("'"&amp;$A74&amp;"'"&amp;"!$B$2:$BP$50",TRUE),51,FALSE),"")</f>
        <v>#REF!</v>
      </c>
      <c r="G74" s="28" t="e">
        <f t="shared" ca="1" si="5"/>
        <v>#REF!</v>
      </c>
      <c r="H74" t="e">
        <f ca="1">IF($F$2=LOOKUP($F$2,INDIRECT("'"&amp;$A74&amp;"'"&amp;"!$B$2:$B$50",TRUE)),VLOOKUP($F$2,INDIRECT("'"&amp;$A74&amp;"'"&amp;"!$B$2:$BP$50",TRUE),53,FALSE),"")</f>
        <v>#REF!</v>
      </c>
      <c r="I74" t="e">
        <f ca="1">IF($F$2=LOOKUP($F$2,INDIRECT("'"&amp;$A74&amp;"'"&amp;"!$B$2:$B$50",TRUE)),VLOOKUP($F$2,INDIRECT("'"&amp;$A74&amp;"'"&amp;"!$B$2:$BP$50",TRUE),54,FALSE),"")</f>
        <v>#REF!</v>
      </c>
      <c r="J74" s="20" t="e">
        <f ca="1">IF($F$2=LOOKUP($F$2,INDIRECT("'"&amp;$A74&amp;"'"&amp;"!$B$2:$B$50",TRUE)),VLOOKUP($F$2,INDIRECT("'"&amp;$A74&amp;"'"&amp;"!$B$2:$BP$50",TRUE),55,FALSE),"")</f>
        <v>#REF!</v>
      </c>
      <c r="K74" s="20" t="e">
        <f ca="1">IF($F$2=LOOKUP($F$2,INDIRECT("'"&amp;$A74&amp;"'"&amp;"!$B$2:$B$50",TRUE)),VLOOKUP($F$2,INDIRECT("'"&amp;$A74&amp;"'"&amp;"!$B$2:$BP$50",TRUE),56,FALSE),"")</f>
        <v>#REF!</v>
      </c>
      <c r="L74" s="61" t="e">
        <f t="shared" ca="1" si="23"/>
        <v>#REF!</v>
      </c>
      <c r="M74" s="25" t="e">
        <f ca="1">IF($F$2=LOOKUP($F$2,INDIRECT("'"&amp;$A74&amp;"'"&amp;"!$B$2:$B$50",TRUE)),VLOOKUP($F$2,INDIRECT("'"&amp;$A74&amp;"'"&amp;"!$B$2:$BP$50",TRUE),52,FALSE),"")</f>
        <v>#REF!</v>
      </c>
      <c r="N74" s="26" t="e">
        <f t="shared" ca="1" si="24"/>
        <v>#REF!</v>
      </c>
      <c r="O74" s="67"/>
      <c r="P74" s="33"/>
      <c r="Q74" s="58">
        <f t="shared" si="3"/>
        <v>0</v>
      </c>
      <c r="R74" s="33"/>
      <c r="S74" s="58">
        <f t="shared" si="25"/>
        <v>0</v>
      </c>
      <c r="T74" s="33"/>
      <c r="U74" s="33"/>
      <c r="V74" s="33"/>
      <c r="W74" s="33"/>
      <c r="X74" s="33"/>
    </row>
    <row r="75" spans="1:24" ht="15" thickBot="1" x14ac:dyDescent="0.35">
      <c r="A75" s="42" t="s">
        <v>59</v>
      </c>
      <c r="B75" s="1">
        <v>42820</v>
      </c>
      <c r="C75" s="43" t="e">
        <f ca="1">IF($F$2=LOOKUP($F$2,INDIRECT("'"&amp;$A75&amp;"'"&amp;"!$B$2:$B$50",TRUE)),VLOOKUP($F$2,INDIRECT("'"&amp;$A75&amp;"'"&amp;"!$B$2:$BP$50",TRUE),57,FALSE),"")</f>
        <v>#REF!</v>
      </c>
      <c r="D75" s="43" t="e">
        <f ca="1">IF($F$2=LOOKUP($F$2,INDIRECT("'"&amp;$A75&amp;"'"&amp;"!$B$2:$B$50",TRUE)),VLOOKUP($F$2,INDIRECT("'"&amp;$A75&amp;"'"&amp;"!$B$2:$BP$50",TRUE),58,FALSE),"")</f>
        <v>#REF!</v>
      </c>
      <c r="E75" s="44" t="e">
        <f ca="1">IF($F$2=LOOKUP($F$2,INDIRECT("'"&amp;$A75&amp;"'"&amp;"!$B$2:$B$50",TRUE)),VLOOKUP($F$2,INDIRECT("'"&amp;$A75&amp;"'"&amp;"!$B$2:$BP$50",TRUE),59,FALSE),"")</f>
        <v>#REF!</v>
      </c>
      <c r="F75" s="44" t="e">
        <f ca="1">IF($F$2=LOOKUP($F$2,INDIRECT("'"&amp;$A75&amp;"'"&amp;"!$B$2:$B$50",TRUE)),VLOOKUP($F$2,INDIRECT("'"&amp;$A75&amp;"'"&amp;"!$B$2:$BP$50",TRUE),60,FALSE),"")</f>
        <v>#REF!</v>
      </c>
      <c r="G75" s="45" t="e">
        <f t="shared" ca="1" si="5"/>
        <v>#REF!</v>
      </c>
      <c r="H75" s="43" t="e">
        <f ca="1">IF($F$2=LOOKUP($F$2,INDIRECT("'"&amp;$A75&amp;"'"&amp;"!$B$2:$B$50",TRUE)),VLOOKUP($F$2,INDIRECT("'"&amp;$A75&amp;"'"&amp;"!$B$2:$BP$50",TRUE),62,FALSE),"")</f>
        <v>#REF!</v>
      </c>
      <c r="I75" s="43" t="e">
        <f ca="1">IF($F$2=LOOKUP($F$2,INDIRECT("'"&amp;$A75&amp;"'"&amp;"!$B$2:$B$50",TRUE)),VLOOKUP($F$2,INDIRECT("'"&amp;$A75&amp;"'"&amp;"!$B$2:$BP$50",TRUE),63,FALSE),"")</f>
        <v>#REF!</v>
      </c>
      <c r="J75" s="44" t="e">
        <f ca="1">IF($F$2=LOOKUP($F$2,INDIRECT("'"&amp;$A75&amp;"'"&amp;"!$B$2:$B$50",TRUE)),VLOOKUP($F$2,INDIRECT("'"&amp;$A75&amp;"'"&amp;"!$B$2:$BP$50",TRUE),64,FALSE),"")</f>
        <v>#REF!</v>
      </c>
      <c r="K75" s="44" t="e">
        <f ca="1">IF($F$2=LOOKUP($F$2,INDIRECT("'"&amp;$A75&amp;"'"&amp;"!$B$2:$B$50",TRUE)),VLOOKUP($F$2,INDIRECT("'"&amp;$A75&amp;"'"&amp;"!$B$2:$BP$50",TRUE),65,FALSE),"")</f>
        <v>#REF!</v>
      </c>
      <c r="L75" s="46" t="e">
        <f t="shared" ca="1" si="23"/>
        <v>#REF!</v>
      </c>
      <c r="M75" s="47" t="e">
        <f ca="1">IF($F$2=LOOKUP($F$2,INDIRECT("'"&amp;$A75&amp;"'"&amp;"!$B$2:$B$50",TRUE)),VLOOKUP($F$2,INDIRECT("'"&amp;$A75&amp;"'"&amp;"!$B$2:$BP$50",TRUE),61,FALSE),"")</f>
        <v>#REF!</v>
      </c>
      <c r="N75" s="48" t="e">
        <f t="shared" ca="1" si="24"/>
        <v>#REF!</v>
      </c>
      <c r="O75" s="67"/>
      <c r="P75" s="43"/>
      <c r="Q75" s="59">
        <f t="shared" si="3"/>
        <v>0</v>
      </c>
      <c r="R75" s="43"/>
      <c r="S75" s="59">
        <f t="shared" si="25"/>
        <v>0</v>
      </c>
      <c r="T75" s="43"/>
      <c r="U75" s="43"/>
      <c r="V75" s="43"/>
      <c r="W75" s="43"/>
      <c r="X75" s="43"/>
    </row>
    <row r="76" spans="1:24" x14ac:dyDescent="0.3">
      <c r="A76" s="42" t="s">
        <v>60</v>
      </c>
      <c r="B76" s="1">
        <v>42821</v>
      </c>
      <c r="C76" t="e">
        <f ca="1">IF($F$2=LOOKUP($F$2,INDIRECT("'"&amp;$A76&amp;"'"&amp;"!$B$2:$B$50",TRUE)),VLOOKUP($F$2,INDIRECT("'"&amp;$A76&amp;"'"&amp;"!$B$2:$BP$50",TRUE),2,FALSE),"")</f>
        <v>#REF!</v>
      </c>
      <c r="D76" t="e">
        <f ca="1">IF($F$2=LOOKUP($F$2,INDIRECT("'"&amp;$A76&amp;"'"&amp;"!$B$2:$B$50",TRUE)),VLOOKUP($F$2,INDIRECT("'"&amp;$A76&amp;"'"&amp;"!$B$2:$BP$50",TRUE),4,FALSE),"")</f>
        <v>#REF!</v>
      </c>
      <c r="E76" s="22" t="e">
        <f ca="1">IF($F$2=LOOKUP($F$2,INDIRECT("'"&amp;$A76&amp;"'"&amp;"!$B$2:$B$50",TRUE)),VLOOKUP($F$2,INDIRECT("'"&amp;$A76&amp;"'"&amp;"!$B$2:$BP$50",TRUE),5,FALSE),"")</f>
        <v>#REF!</v>
      </c>
      <c r="F76" s="20" t="e">
        <f ca="1">IF($F$2=LOOKUP($F$2,INDIRECT("'"&amp;$A76&amp;"'"&amp;"!$B$2:$B$50",TRUE)),VLOOKUP($F$2,INDIRECT("'"&amp;$A76&amp;"'"&amp;"!$B$2:$BP$50",TRUE),6,FALSE),"")</f>
        <v>#REF!</v>
      </c>
      <c r="G76" s="62" t="e">
        <f t="shared" ca="1" si="5"/>
        <v>#REF!</v>
      </c>
      <c r="H76" t="e">
        <f ca="1">IF($F$2=LOOKUP($F$2,INDIRECT("'"&amp;$A76&amp;"'"&amp;"!$B$2:$B$50",TRUE)),VLOOKUP($F$2,INDIRECT("'"&amp;$A76&amp;"'"&amp;"!$B$2:$BP$50",TRUE),8,FALSE),"")</f>
        <v>#REF!</v>
      </c>
      <c r="I76" t="e">
        <f ca="1">IF($F$2=LOOKUP($F$2,INDIRECT("'"&amp;$A76&amp;"'"&amp;"!$B$2:$B$50",TRUE)),VLOOKUP($F$2,INDIRECT("'"&amp;$A76&amp;"'"&amp;"!$B$2:$BP$50",TRUE),9,FALSE),"")</f>
        <v>#REF!</v>
      </c>
      <c r="J76" s="20" t="e">
        <f ca="1">IF($F$2=LOOKUP($F$2,INDIRECT("'"&amp;$A76&amp;"'"&amp;"!$B$2:$B$50",TRUE)),VLOOKUP($F$2,INDIRECT("'"&amp;$A76&amp;"'"&amp;"!$B$2:$BP$50",TRUE),10,FALSE),"")</f>
        <v>#REF!</v>
      </c>
      <c r="K76" s="20" t="e">
        <f ca="1">IF($F$2=LOOKUP($F$2,INDIRECT("'"&amp;$A76&amp;"'"&amp;"!$B$2:$B$50",TRUE)),VLOOKUP($F$2,INDIRECT("'"&amp;$A76&amp;"'"&amp;"!$B$2:$BP$50",TRUE),11,FALSE),"")</f>
        <v>#REF!</v>
      </c>
      <c r="L76" s="61" t="e">
        <f ca="1">(K76-J76)*24</f>
        <v>#REF!</v>
      </c>
      <c r="M76" s="23" t="e">
        <f ca="1">IF($F$2=LOOKUP($F$2,INDIRECT("'"&amp;$A76&amp;"'"&amp;"!$B$2:$B$50",TRUE)),VLOOKUP($F$2,INDIRECT("'"&amp;$A76&amp;"'"&amp;"!$B$2:$BP$50",TRUE),7,FALSE),"")</f>
        <v>#REF!</v>
      </c>
      <c r="N76" s="26" t="e">
        <f ca="1">G76+L76-M76</f>
        <v>#REF!</v>
      </c>
      <c r="O76" s="67" t="e">
        <f ca="1">SUM(N76:N82)</f>
        <v>#REF!</v>
      </c>
      <c r="Q76" s="58">
        <f t="shared" si="3"/>
        <v>0</v>
      </c>
      <c r="S76" s="58">
        <f t="shared" si="25"/>
        <v>0</v>
      </c>
    </row>
    <row r="77" spans="1:24" x14ac:dyDescent="0.3">
      <c r="A77" s="42" t="s">
        <v>60</v>
      </c>
      <c r="B77" s="1">
        <v>42822</v>
      </c>
      <c r="C77" t="e">
        <f ca="1">IF($F$2=LOOKUP($F$2,INDIRECT("'"&amp;$A77&amp;"'"&amp;"!$B$2:$B$50",TRUE)),VLOOKUP($F$2,INDIRECT("'"&amp;$A77&amp;"'"&amp;"!$B$2:$BP$50",TRUE),12,FALSE),"")</f>
        <v>#REF!</v>
      </c>
      <c r="D77" t="e">
        <f ca="1">IF($F$2=LOOKUP($F$2,INDIRECT("'"&amp;$A77&amp;"'"&amp;"!$B$2:$B$50",TRUE)),VLOOKUP($F$2,INDIRECT("'"&amp;$A77&amp;"'"&amp;"!$B$2:$BP$50",TRUE),13,FALSE),"")</f>
        <v>#REF!</v>
      </c>
      <c r="E77" s="20" t="e">
        <f ca="1">IF($F$2=LOOKUP($F$2,INDIRECT("'"&amp;$A77&amp;"'"&amp;"!$B$2:$B$50",TRUE)),VLOOKUP($F$2,INDIRECT("'"&amp;$A77&amp;"'"&amp;"!$B$2:$BP$50",TRUE),14,FALSE),"")</f>
        <v>#REF!</v>
      </c>
      <c r="F77" s="20" t="e">
        <f ca="1">IF($F$2=LOOKUP($F$2,INDIRECT("'"&amp;$A77&amp;"'"&amp;"!$B$2:$B$50",TRUE)),VLOOKUP($F$2,INDIRECT("'"&amp;$A77&amp;"'"&amp;"!$B$2:$BP$50",TRUE),15,FALSE),"")</f>
        <v>#REF!</v>
      </c>
      <c r="G77" s="28" t="e">
        <f t="shared" ca="1" si="5"/>
        <v>#REF!</v>
      </c>
      <c r="H77" s="18" t="e">
        <f ca="1">IF($F$2=LOOKUP($F$2,INDIRECT("'"&amp;$A77&amp;"'"&amp;"!$B$2:$B$50",TRUE)),VLOOKUP($F$2,INDIRECT("'"&amp;$A77&amp;"'"&amp;"!$B$2:$BP$50",TRUE),17,FALSE),"")</f>
        <v>#REF!</v>
      </c>
      <c r="I77" t="e">
        <f ca="1">IF($F$2=LOOKUP($F$2,INDIRECT("'"&amp;$A77&amp;"'"&amp;"!$B$2:$B$50",TRUE)),VLOOKUP($F$2,INDIRECT("'"&amp;$A77&amp;"'"&amp;"!$B$2:$BP$50",TRUE),18,FALSE),"")</f>
        <v>#REF!</v>
      </c>
      <c r="J77" s="20" t="e">
        <f ca="1">IF($F$2=LOOKUP($F$2,INDIRECT("'"&amp;$A77&amp;"'"&amp;"!$B$2:$B$50",TRUE)),VLOOKUP($F$2,INDIRECT("'"&amp;$A77&amp;"'"&amp;"!$B$2:$BP$50",TRUE),19,FALSE),"")</f>
        <v>#REF!</v>
      </c>
      <c r="K77" s="20" t="e">
        <f ca="1">IF($F$2=LOOKUP($F$2,INDIRECT("'"&amp;$A77&amp;"'"&amp;"!$B$2:$B$50",TRUE)),VLOOKUP($F$2,INDIRECT("'"&amp;$A77&amp;"'"&amp;"!$B$2:$BP$50",TRUE),20,FALSE),"")</f>
        <v>#REF!</v>
      </c>
      <c r="L77" s="61" t="e">
        <f t="shared" ref="L77:L82" ca="1" si="26">(K77-J77)*24</f>
        <v>#REF!</v>
      </c>
      <c r="M77" s="24" t="e">
        <f ca="1">IF($F$2=LOOKUP($F$2,INDIRECT("'"&amp;$A77&amp;"'"&amp;"!$B$2:$B$50",TRUE)),VLOOKUP($F$2,INDIRECT("'"&amp;$A77&amp;"'"&amp;"!$B$2:$BP$50",TRUE),16,FALSE),"")</f>
        <v>#REF!</v>
      </c>
      <c r="N77" s="26" t="e">
        <f t="shared" ref="N77:N82" ca="1" si="27">G77+L77-M77</f>
        <v>#REF!</v>
      </c>
      <c r="O77" s="67"/>
      <c r="Q77" s="58">
        <f t="shared" si="3"/>
        <v>0</v>
      </c>
      <c r="S77" s="58">
        <f t="shared" si="25"/>
        <v>0</v>
      </c>
    </row>
    <row r="78" spans="1:24" x14ac:dyDescent="0.3">
      <c r="A78" s="42" t="s">
        <v>60</v>
      </c>
      <c r="B78" s="1">
        <v>42823</v>
      </c>
      <c r="C78" t="e">
        <f ca="1">IF($F$2=LOOKUP($F$2,INDIRECT("'"&amp;$A78&amp;"'"&amp;"!$B$2:$B$50",TRUE)),VLOOKUP($F$2,INDIRECT("'"&amp;$A78&amp;"'"&amp;"!$B$2:$BP$50",TRUE),21,FALSE),"")</f>
        <v>#REF!</v>
      </c>
      <c r="D78" t="e">
        <f ca="1">IF($F$2=LOOKUP($F$2,INDIRECT("'"&amp;$A78&amp;"'"&amp;"!$B$2:$B$50",TRUE)),VLOOKUP($F$2,INDIRECT("'"&amp;$A78&amp;"'"&amp;"!$B$2:$BP$50",TRUE),22,FALSE),"")</f>
        <v>#REF!</v>
      </c>
      <c r="E78" s="20" t="e">
        <f ca="1">IF($F$2=LOOKUP($F$2,INDIRECT("'"&amp;$A78&amp;"'"&amp;"!$B$2:$B$50",TRUE)),VLOOKUP($F$2,INDIRECT("'"&amp;$A78&amp;"'"&amp;"!$B$2:$BP$50",TRUE),23,FALSE),"")</f>
        <v>#REF!</v>
      </c>
      <c r="F78" s="20" t="e">
        <f ca="1">IF($F$2=LOOKUP($F$2,INDIRECT("'"&amp;$A78&amp;"'"&amp;"!$B$2:$B$50",TRUE)),VLOOKUP($F$2,INDIRECT("'"&amp;$A78&amp;"'"&amp;"!$B$2:$BP$50",TRUE),24,FALSE),"")</f>
        <v>#REF!</v>
      </c>
      <c r="G78" s="28" t="e">
        <f t="shared" ca="1" si="5"/>
        <v>#REF!</v>
      </c>
      <c r="H78" t="e">
        <f ca="1">IF($F$2=LOOKUP($F$2,INDIRECT("'"&amp;$A78&amp;"'"&amp;"!$B$2:$B$50",TRUE)),VLOOKUP($F$2,INDIRECT("'"&amp;$A78&amp;"'"&amp;"!$B$2:$BP$50",TRUE),26,FALSE),"")</f>
        <v>#REF!</v>
      </c>
      <c r="I78" t="e">
        <f ca="1">IF($F$2=LOOKUP($F$2,INDIRECT("'"&amp;$A78&amp;"'"&amp;"!$B$2:$B$50",TRUE)),VLOOKUP($F$2,INDIRECT("'"&amp;$A78&amp;"'"&amp;"!$B$2:$BP$50",TRUE),27,FALSE),"")</f>
        <v>#REF!</v>
      </c>
      <c r="J78" s="20" t="e">
        <f ca="1">IF($F$2=LOOKUP($F$2,INDIRECT("'"&amp;$A78&amp;"'"&amp;"!$B$2:$B$50",TRUE)),VLOOKUP($F$2,INDIRECT("'"&amp;$A78&amp;"'"&amp;"!$B$2:$BP$50",TRUE),28,FALSE),"")</f>
        <v>#REF!</v>
      </c>
      <c r="K78" s="20" t="e">
        <f ca="1">IF($F$2=LOOKUP($F$2,INDIRECT("'"&amp;$A78&amp;"'"&amp;"!$B$2:$B$50",TRUE)),VLOOKUP($F$2,INDIRECT("'"&amp;$A78&amp;"'"&amp;"!$B$2:$BP$50",TRUE),29,FALSE),"")</f>
        <v>#REF!</v>
      </c>
      <c r="L78" s="61" t="e">
        <f t="shared" ca="1" si="26"/>
        <v>#REF!</v>
      </c>
      <c r="M78" s="25" t="e">
        <f ca="1">IF($F$2=LOOKUP($F$2,INDIRECT("'"&amp;$A78&amp;"'"&amp;"!$B$2:$B$50",TRUE)),VLOOKUP($F$2,INDIRECT("'"&amp;$A78&amp;"'"&amp;"!$B$2:$BP$50",TRUE),25,FALSE),"")</f>
        <v>#REF!</v>
      </c>
      <c r="N78" s="26" t="e">
        <f t="shared" ca="1" si="27"/>
        <v>#REF!</v>
      </c>
      <c r="O78" s="67"/>
      <c r="Q78" s="58">
        <f t="shared" ref="Q78:Q96" si="28">P78*$M$4</f>
        <v>0</v>
      </c>
      <c r="S78" s="58">
        <f t="shared" si="25"/>
        <v>0</v>
      </c>
    </row>
    <row r="79" spans="1:24" x14ac:dyDescent="0.3">
      <c r="A79" s="42" t="s">
        <v>60</v>
      </c>
      <c r="B79" s="1">
        <v>42824</v>
      </c>
      <c r="C79" t="e">
        <f ca="1">IF($F$2=LOOKUP($F$2,INDIRECT("'"&amp;$A79&amp;"'"&amp;"!$B$2:$B$50",TRUE)),VLOOKUP($F$2,INDIRECT("'"&amp;$A79&amp;"'"&amp;"!$B$2:$BP$50",TRUE),30,FALSE),"")</f>
        <v>#REF!</v>
      </c>
      <c r="D79" t="e">
        <f ca="1">IF($F$2=LOOKUP($F$2,INDIRECT("'"&amp;$A79&amp;"'"&amp;"!$B$2:$B$50",TRUE)),VLOOKUP($F$2,INDIRECT("'"&amp;$A79&amp;"'"&amp;"!$B$2:$BP$50",TRUE),31,FALSE),"")</f>
        <v>#REF!</v>
      </c>
      <c r="E79" s="20" t="e">
        <f ca="1">IF($F$2=LOOKUP($F$2,INDIRECT("'"&amp;$A79&amp;"'"&amp;"!$B$2:$B$50",TRUE)),VLOOKUP($F$2,INDIRECT("'"&amp;$A79&amp;"'"&amp;"!$B$2:$BP$50",TRUE),32,FALSE),"")</f>
        <v>#REF!</v>
      </c>
      <c r="F79" s="20" t="e">
        <f ca="1">IF($F$2=LOOKUP($F$2,INDIRECT("'"&amp;$A79&amp;"'"&amp;"!$B$2:$B$50",TRUE)),VLOOKUP($F$2,INDIRECT("'"&amp;$A79&amp;"'"&amp;"!$B$2:$BP$50",TRUE),33,FALSE),"")</f>
        <v>#REF!</v>
      </c>
      <c r="G79" s="28" t="e">
        <f t="shared" ca="1" si="5"/>
        <v>#REF!</v>
      </c>
      <c r="H79" t="e">
        <f ca="1">IF($F$2=LOOKUP($F$2,INDIRECT("'"&amp;$A79&amp;"'"&amp;"!$B$2:$B$50",TRUE)),VLOOKUP($F$2,INDIRECT("'"&amp;$A79&amp;"'"&amp;"!$B$2:$BP$50",TRUE),35,FALSE),"")</f>
        <v>#REF!</v>
      </c>
      <c r="I79" t="e">
        <f ca="1">IF($F$2=LOOKUP($F$2,INDIRECT("'"&amp;$A79&amp;"'"&amp;"!$B$2:$B$50",TRUE)),VLOOKUP($F$2,INDIRECT("'"&amp;$A79&amp;"'"&amp;"!$B$2:$BP$50",TRUE),36,FALSE),"")</f>
        <v>#REF!</v>
      </c>
      <c r="J79" s="20" t="e">
        <f ca="1">IF($F$2=LOOKUP($F$2,INDIRECT("'"&amp;$A79&amp;"'"&amp;"!$B$2:$B$50",TRUE)),VLOOKUP($F$2,INDIRECT("'"&amp;$A79&amp;"'"&amp;"!$B$2:$BP$50",TRUE),37,FALSE),"")</f>
        <v>#REF!</v>
      </c>
      <c r="K79" s="20" t="e">
        <f ca="1">IF($F$2=LOOKUP($F$2,INDIRECT("'"&amp;$A79&amp;"'"&amp;"!$B$2:$B$50",TRUE)),VLOOKUP($F$2,INDIRECT("'"&amp;$A79&amp;"'"&amp;"!$B$2:$BP$50",TRUE),38,FALSE),"")</f>
        <v>#REF!</v>
      </c>
      <c r="L79" s="61" t="e">
        <f t="shared" ca="1" si="26"/>
        <v>#REF!</v>
      </c>
      <c r="M79" s="25" t="e">
        <f ca="1">IF($F$2=LOOKUP($F$2,INDIRECT("'"&amp;$A79&amp;"'"&amp;"!$B$2:$B$50",TRUE)),VLOOKUP($F$2,INDIRECT("'"&amp;$A79&amp;"'"&amp;"!$B$2:$BP$50",TRUE),34,FALSE),"")</f>
        <v>#REF!</v>
      </c>
      <c r="N79" s="26" t="e">
        <f t="shared" ca="1" si="27"/>
        <v>#REF!</v>
      </c>
      <c r="O79" s="67"/>
      <c r="Q79" s="58">
        <f t="shared" si="28"/>
        <v>0</v>
      </c>
      <c r="S79" s="58">
        <f t="shared" si="25"/>
        <v>0</v>
      </c>
    </row>
    <row r="80" spans="1:24" x14ac:dyDescent="0.3">
      <c r="A80" s="42" t="s">
        <v>60</v>
      </c>
      <c r="B80" s="1">
        <v>42825</v>
      </c>
      <c r="C80" t="e">
        <f ca="1">IF($F$2=LOOKUP($F$2,INDIRECT("'"&amp;$A80&amp;"'"&amp;"!$B$2:$B$50",TRUE)),VLOOKUP($F$2,INDIRECT("'"&amp;$A80&amp;"'"&amp;"!$B$2:$BP$50",TRUE),39,FALSE),"")</f>
        <v>#REF!</v>
      </c>
      <c r="D80" t="e">
        <f ca="1">IF($F$2=LOOKUP($F$2,INDIRECT("'"&amp;$A80&amp;"'"&amp;"!$B$2:$B$50",TRUE)),VLOOKUP($F$2,INDIRECT("'"&amp;$A80&amp;"'"&amp;"!$B$2:$BP$50",TRUE),40,FALSE),"")</f>
        <v>#REF!</v>
      </c>
      <c r="E80" s="20" t="e">
        <f ca="1">IF($F$2=LOOKUP($F$2,INDIRECT("'"&amp;$A80&amp;"'"&amp;"!$B$2:$B$50",TRUE)),VLOOKUP($F$2,INDIRECT("'"&amp;$A80&amp;"'"&amp;"!$B$2:$BP$50",TRUE),41,FALSE),"")</f>
        <v>#REF!</v>
      </c>
      <c r="F80" s="20" t="e">
        <f ca="1">IF($F$2=LOOKUP($F$2,INDIRECT("'"&amp;$A80&amp;"'"&amp;"!$B$2:$B$50",TRUE)),VLOOKUP($F$2,INDIRECT("'"&amp;$A80&amp;"'"&amp;"!$B$2:$BP$50",TRUE),42,FALSE),"")</f>
        <v>#REF!</v>
      </c>
      <c r="G80" s="28" t="e">
        <f t="shared" ca="1" si="5"/>
        <v>#REF!</v>
      </c>
      <c r="H80" t="e">
        <f ca="1">IF($F$2=LOOKUP($F$2,INDIRECT("'"&amp;$A80&amp;"'"&amp;"!$B$2:$B$50",TRUE)),VLOOKUP($F$2,INDIRECT("'"&amp;$A80&amp;"'"&amp;"!$B$2:$BP$50",TRUE),44,FALSE),"")</f>
        <v>#REF!</v>
      </c>
      <c r="I80" t="e">
        <f ca="1">IF($F$2=LOOKUP($F$2,INDIRECT("'"&amp;$A80&amp;"'"&amp;"!$B$2:$B$50",TRUE)),VLOOKUP($F$2,INDIRECT("'"&amp;$A80&amp;"'"&amp;"!$B$2:$BP$50",TRUE),45,FALSE),"")</f>
        <v>#REF!</v>
      </c>
      <c r="J80" s="20" t="e">
        <f ca="1">IF($F$2=LOOKUP($F$2,INDIRECT("'"&amp;$A80&amp;"'"&amp;"!$B$2:$B$50",TRUE)),VLOOKUP($F$2,INDIRECT("'"&amp;$A80&amp;"'"&amp;"!$B$2:$BP$50",TRUE),46,FALSE),"")</f>
        <v>#REF!</v>
      </c>
      <c r="K80" s="20" t="e">
        <f ca="1">IF($F$2=LOOKUP($F$2,INDIRECT("'"&amp;$A80&amp;"'"&amp;"!$B$2:$B$50",TRUE)),VLOOKUP($F$2,INDIRECT("'"&amp;$A80&amp;"'"&amp;"!$B$2:$BP$50",TRUE),47,FALSE),"")</f>
        <v>#REF!</v>
      </c>
      <c r="L80" s="61" t="e">
        <f t="shared" ca="1" si="26"/>
        <v>#REF!</v>
      </c>
      <c r="M80" s="25" t="e">
        <f ca="1">IF($F$2=LOOKUP($F$2,INDIRECT("'"&amp;$A80&amp;"'"&amp;"!$B$2:$B$50",TRUE)),VLOOKUP($F$2,INDIRECT("'"&amp;$A80&amp;"'"&amp;"!$B$2:$BP$50",TRUE),43,FALSE),"")</f>
        <v>#REF!</v>
      </c>
      <c r="N80" s="26" t="e">
        <f t="shared" ca="1" si="27"/>
        <v>#REF!</v>
      </c>
      <c r="O80" s="67"/>
      <c r="Q80" s="58">
        <f t="shared" si="28"/>
        <v>0</v>
      </c>
      <c r="S80" s="58">
        <f t="shared" si="25"/>
        <v>0</v>
      </c>
    </row>
    <row r="81" spans="1:24" x14ac:dyDescent="0.3">
      <c r="A81" s="42" t="s">
        <v>60</v>
      </c>
      <c r="B81" s="1">
        <v>42826</v>
      </c>
      <c r="C81" t="e">
        <f ca="1">IF($F$2=LOOKUP($F$2,INDIRECT("'"&amp;$A81&amp;"'"&amp;"!$B$2:$B$50",TRUE)),VLOOKUP($F$2,INDIRECT("'"&amp;$A81&amp;"'"&amp;"!$B$2:$BP$50",TRUE),48,FALSE),"")</f>
        <v>#REF!</v>
      </c>
      <c r="D81" t="e">
        <f ca="1">IF($F$2=LOOKUP($F$2,INDIRECT("'"&amp;$A81&amp;"'"&amp;"!$B$2:$B$50",TRUE)),VLOOKUP($F$2,INDIRECT("'"&amp;$A81&amp;"'"&amp;"!$B$2:$BP$50",TRUE),49,FALSE),"")</f>
        <v>#REF!</v>
      </c>
      <c r="E81" s="20" t="e">
        <f ca="1">IF($F$2=LOOKUP($F$2,INDIRECT("'"&amp;$A81&amp;"'"&amp;"!$B$2:$B$50",TRUE)),VLOOKUP($F$2,INDIRECT("'"&amp;$A81&amp;"'"&amp;"!$B$2:$BP$50",TRUE),50,FALSE),"")</f>
        <v>#REF!</v>
      </c>
      <c r="F81" s="20" t="e">
        <f ca="1">IF($F$2=LOOKUP($F$2,INDIRECT("'"&amp;$A81&amp;"'"&amp;"!$B$2:$B$50",TRUE)),VLOOKUP($F$2,INDIRECT("'"&amp;$A81&amp;"'"&amp;"!$B$2:$BP$50",TRUE),51,FALSE),"")</f>
        <v>#REF!</v>
      </c>
      <c r="G81" s="28" t="e">
        <f t="shared" ca="1" si="5"/>
        <v>#REF!</v>
      </c>
      <c r="H81" t="e">
        <f ca="1">IF($F$2=LOOKUP($F$2,INDIRECT("'"&amp;$A81&amp;"'"&amp;"!$B$2:$B$50",TRUE)),VLOOKUP($F$2,INDIRECT("'"&amp;$A81&amp;"'"&amp;"!$B$2:$BP$50",TRUE),53,FALSE),"")</f>
        <v>#REF!</v>
      </c>
      <c r="I81" t="e">
        <f ca="1">IF($F$2=LOOKUP($F$2,INDIRECT("'"&amp;$A81&amp;"'"&amp;"!$B$2:$B$50",TRUE)),VLOOKUP($F$2,INDIRECT("'"&amp;$A81&amp;"'"&amp;"!$B$2:$BP$50",TRUE),54,FALSE),"")</f>
        <v>#REF!</v>
      </c>
      <c r="J81" s="20" t="e">
        <f ca="1">IF($F$2=LOOKUP($F$2,INDIRECT("'"&amp;$A81&amp;"'"&amp;"!$B$2:$B$50",TRUE)),VLOOKUP($F$2,INDIRECT("'"&amp;$A81&amp;"'"&amp;"!$B$2:$BP$50",TRUE),55,FALSE),"")</f>
        <v>#REF!</v>
      </c>
      <c r="K81" s="20" t="e">
        <f ca="1">IF($F$2=LOOKUP($F$2,INDIRECT("'"&amp;$A81&amp;"'"&amp;"!$B$2:$B$50",TRUE)),VLOOKUP($F$2,INDIRECT("'"&amp;$A81&amp;"'"&amp;"!$B$2:$BP$50",TRUE),56,FALSE),"")</f>
        <v>#REF!</v>
      </c>
      <c r="L81" s="61" t="e">
        <f t="shared" ca="1" si="26"/>
        <v>#REF!</v>
      </c>
      <c r="M81" s="25" t="e">
        <f ca="1">IF($F$2=LOOKUP($F$2,INDIRECT("'"&amp;$A81&amp;"'"&amp;"!$B$2:$B$50",TRUE)),VLOOKUP($F$2,INDIRECT("'"&amp;$A81&amp;"'"&amp;"!$B$2:$BP$50",TRUE),52,FALSE),"")</f>
        <v>#REF!</v>
      </c>
      <c r="N81" s="26" t="e">
        <f t="shared" ca="1" si="27"/>
        <v>#REF!</v>
      </c>
      <c r="O81" s="67"/>
      <c r="Q81" s="58">
        <f t="shared" si="28"/>
        <v>0</v>
      </c>
      <c r="S81" s="58">
        <f t="shared" si="25"/>
        <v>0</v>
      </c>
    </row>
    <row r="82" spans="1:24" ht="15" thickBot="1" x14ac:dyDescent="0.35">
      <c r="A82" s="42" t="s">
        <v>60</v>
      </c>
      <c r="B82" s="1">
        <v>42827</v>
      </c>
      <c r="C82" s="43" t="e">
        <f ca="1">IF($F$2=LOOKUP($F$2,INDIRECT("'"&amp;$A82&amp;"'"&amp;"!$B$2:$B$50",TRUE)),VLOOKUP($F$2,INDIRECT("'"&amp;$A82&amp;"'"&amp;"!$B$2:$BP$50",TRUE),57,FALSE),"")</f>
        <v>#REF!</v>
      </c>
      <c r="D82" s="43" t="e">
        <f ca="1">IF($F$2=LOOKUP($F$2,INDIRECT("'"&amp;$A82&amp;"'"&amp;"!$B$2:$B$50",TRUE)),VLOOKUP($F$2,INDIRECT("'"&amp;$A82&amp;"'"&amp;"!$B$2:$BP$50",TRUE),58,FALSE),"")</f>
        <v>#REF!</v>
      </c>
      <c r="E82" s="44" t="e">
        <f ca="1">IF($F$2=LOOKUP($F$2,INDIRECT("'"&amp;$A82&amp;"'"&amp;"!$B$2:$B$50",TRUE)),VLOOKUP($F$2,INDIRECT("'"&amp;$A82&amp;"'"&amp;"!$B$2:$BP$50",TRUE),59,FALSE),"")</f>
        <v>#REF!</v>
      </c>
      <c r="F82" s="44" t="e">
        <f ca="1">IF($F$2=LOOKUP($F$2,INDIRECT("'"&amp;$A82&amp;"'"&amp;"!$B$2:$B$50",TRUE)),VLOOKUP($F$2,INDIRECT("'"&amp;$A82&amp;"'"&amp;"!$B$2:$BP$50",TRUE),60,FALSE),"")</f>
        <v>#REF!</v>
      </c>
      <c r="G82" s="45" t="e">
        <f t="shared" ca="1" si="5"/>
        <v>#REF!</v>
      </c>
      <c r="H82" s="43" t="e">
        <f ca="1">IF($F$2=LOOKUP($F$2,INDIRECT("'"&amp;$A82&amp;"'"&amp;"!$B$2:$B$50",TRUE)),VLOOKUP($F$2,INDIRECT("'"&amp;$A82&amp;"'"&amp;"!$B$2:$BP$50",TRUE),62,FALSE),"")</f>
        <v>#REF!</v>
      </c>
      <c r="I82" s="43" t="e">
        <f ca="1">IF($F$2=LOOKUP($F$2,INDIRECT("'"&amp;$A82&amp;"'"&amp;"!$B$2:$B$50",TRUE)),VLOOKUP($F$2,INDIRECT("'"&amp;$A82&amp;"'"&amp;"!$B$2:$BP$50",TRUE),63,FALSE),"")</f>
        <v>#REF!</v>
      </c>
      <c r="J82" s="44" t="e">
        <f ca="1">IF($F$2=LOOKUP($F$2,INDIRECT("'"&amp;$A82&amp;"'"&amp;"!$B$2:$B$50",TRUE)),VLOOKUP($F$2,INDIRECT("'"&amp;$A82&amp;"'"&amp;"!$B$2:$BP$50",TRUE),64,FALSE),"")</f>
        <v>#REF!</v>
      </c>
      <c r="K82" s="44" t="e">
        <f ca="1">IF($F$2=LOOKUP($F$2,INDIRECT("'"&amp;$A82&amp;"'"&amp;"!$B$2:$B$50",TRUE)),VLOOKUP($F$2,INDIRECT("'"&amp;$A82&amp;"'"&amp;"!$B$2:$BP$50",TRUE),65,FALSE),"")</f>
        <v>#REF!</v>
      </c>
      <c r="L82" s="46" t="e">
        <f t="shared" ca="1" si="26"/>
        <v>#REF!</v>
      </c>
      <c r="M82" s="47" t="e">
        <f ca="1">IF($F$2=LOOKUP($F$2,INDIRECT("'"&amp;$A82&amp;"'"&amp;"!$B$2:$B$50",TRUE)),VLOOKUP($F$2,INDIRECT("'"&amp;$A82&amp;"'"&amp;"!$B$2:$BP$50",TRUE),61,FALSE),"")</f>
        <v>#REF!</v>
      </c>
      <c r="N82" s="50" t="e">
        <f t="shared" ca="1" si="27"/>
        <v>#REF!</v>
      </c>
      <c r="O82" s="67"/>
      <c r="P82" s="43"/>
      <c r="Q82" s="59">
        <f t="shared" si="28"/>
        <v>0</v>
      </c>
      <c r="R82" s="43"/>
      <c r="S82" s="59">
        <f t="shared" si="25"/>
        <v>0</v>
      </c>
      <c r="T82" s="43"/>
      <c r="U82" s="43"/>
      <c r="V82" s="43"/>
      <c r="W82" s="43"/>
      <c r="X82" s="43"/>
    </row>
    <row r="83" spans="1:24" x14ac:dyDescent="0.3">
      <c r="A83" s="42" t="s">
        <v>61</v>
      </c>
      <c r="B83" s="1">
        <v>42828</v>
      </c>
      <c r="C83" t="e">
        <f ca="1">IF($F$2=LOOKUP($F$2,INDIRECT("'"&amp;$A83&amp;"'"&amp;"!$B$2:$B$50",TRUE)),VLOOKUP($F$2,INDIRECT("'"&amp;$A83&amp;"'"&amp;"!$B$2:$BP$50",TRUE),2,FALSE),"")</f>
        <v>#REF!</v>
      </c>
      <c r="D83" t="e">
        <f ca="1">IF($F$2=LOOKUP($F$2,INDIRECT("'"&amp;$A83&amp;"'"&amp;"!$B$2:$B$50",TRUE)),VLOOKUP($F$2,INDIRECT("'"&amp;$A83&amp;"'"&amp;"!$B$2:$BP$50",TRUE),4,FALSE),"")</f>
        <v>#REF!</v>
      </c>
      <c r="E83" s="22" t="e">
        <f ca="1">IF($F$2=LOOKUP($F$2,INDIRECT("'"&amp;$A83&amp;"'"&amp;"!$B$2:$B$50",TRUE)),VLOOKUP($F$2,INDIRECT("'"&amp;$A83&amp;"'"&amp;"!$B$2:$BP$50",TRUE),5,FALSE),"")</f>
        <v>#REF!</v>
      </c>
      <c r="F83" s="20" t="e">
        <f ca="1">IF($F$2=LOOKUP($F$2,INDIRECT("'"&amp;$A83&amp;"'"&amp;"!$B$2:$B$50",TRUE)),VLOOKUP($F$2,INDIRECT("'"&amp;$A83&amp;"'"&amp;"!$B$2:$BP$50",TRUE),6,FALSE),"")</f>
        <v>#REF!</v>
      </c>
      <c r="G83" s="62" t="e">
        <f t="shared" ca="1" si="5"/>
        <v>#REF!</v>
      </c>
      <c r="H83" t="e">
        <f ca="1">IF($F$2=LOOKUP($F$2,INDIRECT("'"&amp;$A83&amp;"'"&amp;"!$B$2:$B$50",TRUE)),VLOOKUP($F$2,INDIRECT("'"&amp;$A83&amp;"'"&amp;"!$B$2:$BP$50",TRUE),8,FALSE),"")</f>
        <v>#REF!</v>
      </c>
      <c r="I83" t="e">
        <f ca="1">IF($F$2=LOOKUP($F$2,INDIRECT("'"&amp;$A83&amp;"'"&amp;"!$B$2:$B$50",TRUE)),VLOOKUP($F$2,INDIRECT("'"&amp;$A83&amp;"'"&amp;"!$B$2:$BP$50",TRUE),9,FALSE),"")</f>
        <v>#REF!</v>
      </c>
      <c r="J83" s="20" t="e">
        <f ca="1">IF($F$2=LOOKUP($F$2,INDIRECT("'"&amp;$A83&amp;"'"&amp;"!$B$2:$B$50",TRUE)),VLOOKUP($F$2,INDIRECT("'"&amp;$A83&amp;"'"&amp;"!$B$2:$BP$50",TRUE),10,FALSE),"")</f>
        <v>#REF!</v>
      </c>
      <c r="K83" s="20" t="e">
        <f ca="1">IF($F$2=LOOKUP($F$2,INDIRECT("'"&amp;$A83&amp;"'"&amp;"!$B$2:$B$50",TRUE)),VLOOKUP($F$2,INDIRECT("'"&amp;$A83&amp;"'"&amp;"!$B$2:$BP$50",TRUE),11,FALSE),"")</f>
        <v>#REF!</v>
      </c>
      <c r="L83" s="61" t="e">
        <f ca="1">(K83-J83)*24</f>
        <v>#REF!</v>
      </c>
      <c r="M83" s="23" t="e">
        <f ca="1">IF($F$2=LOOKUP($F$2,INDIRECT("'"&amp;$A83&amp;"'"&amp;"!$B$2:$B$50",TRUE)),VLOOKUP($F$2,INDIRECT("'"&amp;$A83&amp;"'"&amp;"!$B$2:$BP$50",TRUE),7,FALSE),"")</f>
        <v>#REF!</v>
      </c>
      <c r="N83" s="26" t="e">
        <f ca="1">G83+L83-M83</f>
        <v>#REF!</v>
      </c>
      <c r="O83" s="67" t="e">
        <f ca="1">SUM(N83:N89)</f>
        <v>#REF!</v>
      </c>
      <c r="Q83" s="58">
        <f>P83*$M$4</f>
        <v>0</v>
      </c>
      <c r="S83" s="58">
        <f>R83*M$8</f>
        <v>0</v>
      </c>
    </row>
    <row r="84" spans="1:24" x14ac:dyDescent="0.3">
      <c r="A84" s="42" t="s">
        <v>61</v>
      </c>
      <c r="B84" s="1">
        <v>42829</v>
      </c>
      <c r="C84" t="e">
        <f ca="1">IF($F$2=LOOKUP($F$2,INDIRECT("'"&amp;$A84&amp;"'"&amp;"!$B$2:$B$50",TRUE)),VLOOKUP($F$2,INDIRECT("'"&amp;$A84&amp;"'"&amp;"!$B$2:$BP$50",TRUE),12,FALSE),"")</f>
        <v>#REF!</v>
      </c>
      <c r="D84" t="e">
        <f ca="1">IF($F$2=LOOKUP($F$2,INDIRECT("'"&amp;$A84&amp;"'"&amp;"!$B$2:$B$50",TRUE)),VLOOKUP($F$2,INDIRECT("'"&amp;$A84&amp;"'"&amp;"!$B$2:$BP$50",TRUE),13,FALSE),"")</f>
        <v>#REF!</v>
      </c>
      <c r="E84" s="20" t="e">
        <f ca="1">IF($F$2=LOOKUP($F$2,INDIRECT("'"&amp;$A84&amp;"'"&amp;"!$B$2:$B$50",TRUE)),VLOOKUP($F$2,INDIRECT("'"&amp;$A84&amp;"'"&amp;"!$B$2:$BP$50",TRUE),14,FALSE),"")</f>
        <v>#REF!</v>
      </c>
      <c r="F84" s="20" t="e">
        <f ca="1">IF($F$2=LOOKUP($F$2,INDIRECT("'"&amp;$A84&amp;"'"&amp;"!$B$2:$B$50",TRUE)),VLOOKUP($F$2,INDIRECT("'"&amp;$A84&amp;"'"&amp;"!$B$2:$BP$50",TRUE),15,FALSE),"")</f>
        <v>#REF!</v>
      </c>
      <c r="G84" s="28" t="e">
        <f t="shared" ref="G84:G110" ca="1" si="29">(F84-E84)*24</f>
        <v>#REF!</v>
      </c>
      <c r="H84" s="18" t="e">
        <f ca="1">IF($F$2=LOOKUP($F$2,INDIRECT("'"&amp;$A84&amp;"'"&amp;"!$B$2:$B$50",TRUE)),VLOOKUP($F$2,INDIRECT("'"&amp;$A84&amp;"'"&amp;"!$B$2:$BP$50",TRUE),17,FALSE),"")</f>
        <v>#REF!</v>
      </c>
      <c r="I84" t="e">
        <f ca="1">IF($F$2=LOOKUP($F$2,INDIRECT("'"&amp;$A84&amp;"'"&amp;"!$B$2:$B$50",TRUE)),VLOOKUP($F$2,INDIRECT("'"&amp;$A84&amp;"'"&amp;"!$B$2:$BP$50",TRUE),18,FALSE),"")</f>
        <v>#REF!</v>
      </c>
      <c r="J84" s="20" t="e">
        <f ca="1">IF($F$2=LOOKUP($F$2,INDIRECT("'"&amp;$A84&amp;"'"&amp;"!$B$2:$B$50",TRUE)),VLOOKUP($F$2,INDIRECT("'"&amp;$A84&amp;"'"&amp;"!$B$2:$BP$50",TRUE),19,FALSE),"")</f>
        <v>#REF!</v>
      </c>
      <c r="K84" s="20" t="e">
        <f ca="1">IF($F$2=LOOKUP($F$2,INDIRECT("'"&amp;$A84&amp;"'"&amp;"!$B$2:$B$50",TRUE)),VLOOKUP($F$2,INDIRECT("'"&amp;$A84&amp;"'"&amp;"!$B$2:$BP$50",TRUE),20,FALSE),"")</f>
        <v>#REF!</v>
      </c>
      <c r="L84" s="61" t="e">
        <f t="shared" ref="L84:L89" ca="1" si="30">(K84-J84)*24</f>
        <v>#REF!</v>
      </c>
      <c r="M84" s="24" t="e">
        <f ca="1">IF($F$2=LOOKUP($F$2,INDIRECT("'"&amp;$A84&amp;"'"&amp;"!$B$2:$B$50",TRUE)),VLOOKUP($F$2,INDIRECT("'"&amp;$A84&amp;"'"&amp;"!$B$2:$BP$50",TRUE),16,FALSE),"")</f>
        <v>#REF!</v>
      </c>
      <c r="N84" s="26" t="e">
        <f t="shared" ref="N84:N89" ca="1" si="31">G84+L84-M84</f>
        <v>#REF!</v>
      </c>
      <c r="O84" s="67"/>
      <c r="Q84" s="58">
        <f t="shared" si="28"/>
        <v>0</v>
      </c>
      <c r="S84" s="58">
        <f t="shared" ref="S84:S96" si="32">R84*M$8</f>
        <v>0</v>
      </c>
    </row>
    <row r="85" spans="1:24" x14ac:dyDescent="0.3">
      <c r="A85" s="42" t="s">
        <v>61</v>
      </c>
      <c r="B85" s="1">
        <v>42830</v>
      </c>
      <c r="C85" t="e">
        <f ca="1">IF($F$2=LOOKUP($F$2,INDIRECT("'"&amp;$A85&amp;"'"&amp;"!$B$2:$B$50",TRUE)),VLOOKUP($F$2,INDIRECT("'"&amp;$A85&amp;"'"&amp;"!$B$2:$BP$50",TRUE),21,FALSE),"")</f>
        <v>#REF!</v>
      </c>
      <c r="D85" t="e">
        <f ca="1">IF($F$2=LOOKUP($F$2,INDIRECT("'"&amp;$A85&amp;"'"&amp;"!$B$2:$B$50",TRUE)),VLOOKUP($F$2,INDIRECT("'"&amp;$A85&amp;"'"&amp;"!$B$2:$BP$50",TRUE),22,FALSE),"")</f>
        <v>#REF!</v>
      </c>
      <c r="E85" s="20" t="e">
        <f ca="1">IF($F$2=LOOKUP($F$2,INDIRECT("'"&amp;$A85&amp;"'"&amp;"!$B$2:$B$50",TRUE)),VLOOKUP($F$2,INDIRECT("'"&amp;$A85&amp;"'"&amp;"!$B$2:$BP$50",TRUE),23,FALSE),"")</f>
        <v>#REF!</v>
      </c>
      <c r="F85" s="20" t="e">
        <f ca="1">IF($F$2=LOOKUP($F$2,INDIRECT("'"&amp;$A85&amp;"'"&amp;"!$B$2:$B$50",TRUE)),VLOOKUP($F$2,INDIRECT("'"&amp;$A85&amp;"'"&amp;"!$B$2:$BP$50",TRUE),24,FALSE),"")</f>
        <v>#REF!</v>
      </c>
      <c r="G85" s="28" t="e">
        <f t="shared" ca="1" si="29"/>
        <v>#REF!</v>
      </c>
      <c r="H85" t="e">
        <f ca="1">IF($F$2=LOOKUP($F$2,INDIRECT("'"&amp;$A85&amp;"'"&amp;"!$B$2:$B$50",TRUE)),VLOOKUP($F$2,INDIRECT("'"&amp;$A85&amp;"'"&amp;"!$B$2:$BP$50",TRUE),26,FALSE),"")</f>
        <v>#REF!</v>
      </c>
      <c r="I85" t="e">
        <f ca="1">IF($F$2=LOOKUP($F$2,INDIRECT("'"&amp;$A85&amp;"'"&amp;"!$B$2:$B$50",TRUE)),VLOOKUP($F$2,INDIRECT("'"&amp;$A85&amp;"'"&amp;"!$B$2:$BP$50",TRUE),27,FALSE),"")</f>
        <v>#REF!</v>
      </c>
      <c r="J85" s="20" t="e">
        <f ca="1">IF($F$2=LOOKUP($F$2,INDIRECT("'"&amp;$A85&amp;"'"&amp;"!$B$2:$B$50",TRUE)),VLOOKUP($F$2,INDIRECT("'"&amp;$A85&amp;"'"&amp;"!$B$2:$BP$50",TRUE),28,FALSE),"")</f>
        <v>#REF!</v>
      </c>
      <c r="K85" s="20" t="e">
        <f ca="1">IF($F$2=LOOKUP($F$2,INDIRECT("'"&amp;$A85&amp;"'"&amp;"!$B$2:$B$50",TRUE)),VLOOKUP($F$2,INDIRECT("'"&amp;$A85&amp;"'"&amp;"!$B$2:$BP$50",TRUE),29,FALSE),"")</f>
        <v>#REF!</v>
      </c>
      <c r="L85" s="61" t="e">
        <f t="shared" ca="1" si="30"/>
        <v>#REF!</v>
      </c>
      <c r="M85" s="25" t="e">
        <f ca="1">IF($F$2=LOOKUP($F$2,INDIRECT("'"&amp;$A85&amp;"'"&amp;"!$B$2:$B$50",TRUE)),VLOOKUP($F$2,INDIRECT("'"&amp;$A85&amp;"'"&amp;"!$B$2:$BP$50",TRUE),25,FALSE),"")</f>
        <v>#REF!</v>
      </c>
      <c r="N85" s="26" t="e">
        <f t="shared" ca="1" si="31"/>
        <v>#REF!</v>
      </c>
      <c r="O85" s="67"/>
      <c r="Q85" s="58">
        <f t="shared" si="28"/>
        <v>0</v>
      </c>
      <c r="S85" s="58">
        <f t="shared" si="32"/>
        <v>0</v>
      </c>
    </row>
    <row r="86" spans="1:24" x14ac:dyDescent="0.3">
      <c r="A86" s="42" t="s">
        <v>61</v>
      </c>
      <c r="B86" s="1">
        <v>42831</v>
      </c>
      <c r="C86" t="e">
        <f ca="1">IF($F$2=LOOKUP($F$2,INDIRECT("'"&amp;$A86&amp;"'"&amp;"!$B$2:$B$50",TRUE)),VLOOKUP($F$2,INDIRECT("'"&amp;$A86&amp;"'"&amp;"!$B$2:$BP$50",TRUE),30,FALSE),"")</f>
        <v>#REF!</v>
      </c>
      <c r="D86" t="e">
        <f ca="1">IF($F$2=LOOKUP($F$2,INDIRECT("'"&amp;$A86&amp;"'"&amp;"!$B$2:$B$50",TRUE)),VLOOKUP($F$2,INDIRECT("'"&amp;$A86&amp;"'"&amp;"!$B$2:$BP$50",TRUE),31,FALSE),"")</f>
        <v>#REF!</v>
      </c>
      <c r="E86" s="20" t="e">
        <f ca="1">IF($F$2=LOOKUP($F$2,INDIRECT("'"&amp;$A86&amp;"'"&amp;"!$B$2:$B$50",TRUE)),VLOOKUP($F$2,INDIRECT("'"&amp;$A86&amp;"'"&amp;"!$B$2:$BP$50",TRUE),32,FALSE),"")</f>
        <v>#REF!</v>
      </c>
      <c r="F86" s="20" t="e">
        <f ca="1">IF($F$2=LOOKUP($F$2,INDIRECT("'"&amp;$A86&amp;"'"&amp;"!$B$2:$B$50",TRUE)),VLOOKUP($F$2,INDIRECT("'"&amp;$A86&amp;"'"&amp;"!$B$2:$BP$50",TRUE),33,FALSE),"")</f>
        <v>#REF!</v>
      </c>
      <c r="G86" s="28" t="e">
        <f t="shared" ca="1" si="29"/>
        <v>#REF!</v>
      </c>
      <c r="H86" t="e">
        <f ca="1">IF($F$2=LOOKUP($F$2,INDIRECT("'"&amp;$A86&amp;"'"&amp;"!$B$2:$B$50",TRUE)),VLOOKUP($F$2,INDIRECT("'"&amp;$A86&amp;"'"&amp;"!$B$2:$BP$50",TRUE),35,FALSE),"")</f>
        <v>#REF!</v>
      </c>
      <c r="I86" t="e">
        <f ca="1">IF($F$2=LOOKUP($F$2,INDIRECT("'"&amp;$A86&amp;"'"&amp;"!$B$2:$B$50",TRUE)),VLOOKUP($F$2,INDIRECT("'"&amp;$A86&amp;"'"&amp;"!$B$2:$BP$50",TRUE),36,FALSE),"")</f>
        <v>#REF!</v>
      </c>
      <c r="J86" s="20" t="e">
        <f ca="1">IF($F$2=LOOKUP($F$2,INDIRECT("'"&amp;$A86&amp;"'"&amp;"!$B$2:$B$50",TRUE)),VLOOKUP($F$2,INDIRECT("'"&amp;$A86&amp;"'"&amp;"!$B$2:$BP$50",TRUE),37,FALSE),"")</f>
        <v>#REF!</v>
      </c>
      <c r="K86" s="20" t="e">
        <f ca="1">IF($F$2=LOOKUP($F$2,INDIRECT("'"&amp;$A86&amp;"'"&amp;"!$B$2:$B$50",TRUE)),VLOOKUP($F$2,INDIRECT("'"&amp;$A86&amp;"'"&amp;"!$B$2:$BP$50",TRUE),38,FALSE),"")</f>
        <v>#REF!</v>
      </c>
      <c r="L86" s="61" t="e">
        <f t="shared" ca="1" si="30"/>
        <v>#REF!</v>
      </c>
      <c r="M86" s="25" t="e">
        <f ca="1">IF($F$2=LOOKUP($F$2,INDIRECT("'"&amp;$A86&amp;"'"&amp;"!$B$2:$B$50",TRUE)),VLOOKUP($F$2,INDIRECT("'"&amp;$A86&amp;"'"&amp;"!$B$2:$BP$50",TRUE),34,FALSE),"")</f>
        <v>#REF!</v>
      </c>
      <c r="N86" s="26" t="e">
        <f t="shared" ca="1" si="31"/>
        <v>#REF!</v>
      </c>
      <c r="O86" s="67"/>
      <c r="Q86" s="58">
        <f t="shared" si="28"/>
        <v>0</v>
      </c>
      <c r="S86" s="58">
        <f t="shared" si="32"/>
        <v>0</v>
      </c>
    </row>
    <row r="87" spans="1:24" x14ac:dyDescent="0.3">
      <c r="A87" s="42" t="s">
        <v>61</v>
      </c>
      <c r="B87" s="1">
        <v>42832</v>
      </c>
      <c r="C87" t="e">
        <f ca="1">IF($F$2=LOOKUP($F$2,INDIRECT("'"&amp;$A87&amp;"'"&amp;"!$B$2:$B$50",TRUE)),VLOOKUP($F$2,INDIRECT("'"&amp;$A87&amp;"'"&amp;"!$B$2:$BP$50",TRUE),39,FALSE),"")</f>
        <v>#REF!</v>
      </c>
      <c r="D87" t="e">
        <f ca="1">IF($F$2=LOOKUP($F$2,INDIRECT("'"&amp;$A87&amp;"'"&amp;"!$B$2:$B$50",TRUE)),VLOOKUP($F$2,INDIRECT("'"&amp;$A87&amp;"'"&amp;"!$B$2:$BP$50",TRUE),40,FALSE),"")</f>
        <v>#REF!</v>
      </c>
      <c r="E87" s="20" t="e">
        <f ca="1">IF($F$2=LOOKUP($F$2,INDIRECT("'"&amp;$A87&amp;"'"&amp;"!$B$2:$B$50",TRUE)),VLOOKUP($F$2,INDIRECT("'"&amp;$A87&amp;"'"&amp;"!$B$2:$BP$50",TRUE),41,FALSE),"")</f>
        <v>#REF!</v>
      </c>
      <c r="F87" s="20" t="e">
        <f ca="1">IF($F$2=LOOKUP($F$2,INDIRECT("'"&amp;$A87&amp;"'"&amp;"!$B$2:$B$50",TRUE)),VLOOKUP($F$2,INDIRECT("'"&amp;$A87&amp;"'"&amp;"!$B$2:$BP$50",TRUE),42,FALSE),"")</f>
        <v>#REF!</v>
      </c>
      <c r="G87" s="28" t="e">
        <f t="shared" ca="1" si="29"/>
        <v>#REF!</v>
      </c>
      <c r="H87" t="e">
        <f ca="1">IF($F$2=LOOKUP($F$2,INDIRECT("'"&amp;$A87&amp;"'"&amp;"!$B$2:$B$50",TRUE)),VLOOKUP($F$2,INDIRECT("'"&amp;$A87&amp;"'"&amp;"!$B$2:$BP$50",TRUE),44,FALSE),"")</f>
        <v>#REF!</v>
      </c>
      <c r="I87" t="e">
        <f ca="1">IF($F$2=LOOKUP($F$2,INDIRECT("'"&amp;$A87&amp;"'"&amp;"!$B$2:$B$50",TRUE)),VLOOKUP($F$2,INDIRECT("'"&amp;$A87&amp;"'"&amp;"!$B$2:$BP$50",TRUE),45,FALSE),"")</f>
        <v>#REF!</v>
      </c>
      <c r="J87" s="20" t="e">
        <f ca="1">IF($F$2=LOOKUP($F$2,INDIRECT("'"&amp;$A87&amp;"'"&amp;"!$B$2:$B$50",TRUE)),VLOOKUP($F$2,INDIRECT("'"&amp;$A87&amp;"'"&amp;"!$B$2:$BP$50",TRUE),46,FALSE),"")</f>
        <v>#REF!</v>
      </c>
      <c r="K87" s="20" t="e">
        <f ca="1">IF($F$2=LOOKUP($F$2,INDIRECT("'"&amp;$A87&amp;"'"&amp;"!$B$2:$B$50",TRUE)),VLOOKUP($F$2,INDIRECT("'"&amp;$A87&amp;"'"&amp;"!$B$2:$BP$50",TRUE),47,FALSE),"")</f>
        <v>#REF!</v>
      </c>
      <c r="L87" s="61" t="e">
        <f t="shared" ca="1" si="30"/>
        <v>#REF!</v>
      </c>
      <c r="M87" s="25" t="e">
        <f ca="1">IF($F$2=LOOKUP($F$2,INDIRECT("'"&amp;$A87&amp;"'"&amp;"!$B$2:$B$50",TRUE)),VLOOKUP($F$2,INDIRECT("'"&amp;$A87&amp;"'"&amp;"!$B$2:$BP$50",TRUE),43,FALSE),"")</f>
        <v>#REF!</v>
      </c>
      <c r="N87" s="26" t="e">
        <f t="shared" ca="1" si="31"/>
        <v>#REF!</v>
      </c>
      <c r="O87" s="67"/>
      <c r="Q87" s="58">
        <f t="shared" si="28"/>
        <v>0</v>
      </c>
      <c r="S87" s="58">
        <f t="shared" si="32"/>
        <v>0</v>
      </c>
    </row>
    <row r="88" spans="1:24" x14ac:dyDescent="0.3">
      <c r="A88" s="42" t="s">
        <v>61</v>
      </c>
      <c r="B88" s="1">
        <v>42833</v>
      </c>
      <c r="C88" t="e">
        <f ca="1">IF($F$2=LOOKUP($F$2,INDIRECT("'"&amp;$A88&amp;"'"&amp;"!$B$2:$B$50",TRUE)),VLOOKUP($F$2,INDIRECT("'"&amp;$A88&amp;"'"&amp;"!$B$2:$BP$50",TRUE),48,FALSE),"")</f>
        <v>#REF!</v>
      </c>
      <c r="D88" t="e">
        <f ca="1">IF($F$2=LOOKUP($F$2,INDIRECT("'"&amp;$A88&amp;"'"&amp;"!$B$2:$B$50",TRUE)),VLOOKUP($F$2,INDIRECT("'"&amp;$A88&amp;"'"&amp;"!$B$2:$BP$50",TRUE),49,FALSE),"")</f>
        <v>#REF!</v>
      </c>
      <c r="E88" s="20" t="e">
        <f ca="1">IF($F$2=LOOKUP($F$2,INDIRECT("'"&amp;$A88&amp;"'"&amp;"!$B$2:$B$50",TRUE)),VLOOKUP($F$2,INDIRECT("'"&amp;$A88&amp;"'"&amp;"!$B$2:$BP$50",TRUE),50,FALSE),"")</f>
        <v>#REF!</v>
      </c>
      <c r="F88" s="20" t="e">
        <f ca="1">IF($F$2=LOOKUP($F$2,INDIRECT("'"&amp;$A88&amp;"'"&amp;"!$B$2:$B$50",TRUE)),VLOOKUP($F$2,INDIRECT("'"&amp;$A88&amp;"'"&amp;"!$B$2:$BP$50",TRUE),51,FALSE),"")</f>
        <v>#REF!</v>
      </c>
      <c r="G88" s="28" t="e">
        <f t="shared" ca="1" si="29"/>
        <v>#REF!</v>
      </c>
      <c r="H88" t="e">
        <f ca="1">IF($F$2=LOOKUP($F$2,INDIRECT("'"&amp;$A88&amp;"'"&amp;"!$B$2:$B$50",TRUE)),VLOOKUP($F$2,INDIRECT("'"&amp;$A88&amp;"'"&amp;"!$B$2:$BP$50",TRUE),53,FALSE),"")</f>
        <v>#REF!</v>
      </c>
      <c r="I88" t="e">
        <f ca="1">IF($F$2=LOOKUP($F$2,INDIRECT("'"&amp;$A88&amp;"'"&amp;"!$B$2:$B$50",TRUE)),VLOOKUP($F$2,INDIRECT("'"&amp;$A88&amp;"'"&amp;"!$B$2:$BP$50",TRUE),54,FALSE),"")</f>
        <v>#REF!</v>
      </c>
      <c r="J88" s="20" t="e">
        <f ca="1">IF($F$2=LOOKUP($F$2,INDIRECT("'"&amp;$A88&amp;"'"&amp;"!$B$2:$B$50",TRUE)),VLOOKUP($F$2,INDIRECT("'"&amp;$A88&amp;"'"&amp;"!$B$2:$BP$50",TRUE),55,FALSE),"")</f>
        <v>#REF!</v>
      </c>
      <c r="K88" s="20" t="e">
        <f ca="1">IF($F$2=LOOKUP($F$2,INDIRECT("'"&amp;$A88&amp;"'"&amp;"!$B$2:$B$50",TRUE)),VLOOKUP($F$2,INDIRECT("'"&amp;$A88&amp;"'"&amp;"!$B$2:$BP$50",TRUE),56,FALSE),"")</f>
        <v>#REF!</v>
      </c>
      <c r="L88" s="61" t="e">
        <f t="shared" ca="1" si="30"/>
        <v>#REF!</v>
      </c>
      <c r="M88" s="25" t="e">
        <f ca="1">IF($F$2=LOOKUP($F$2,INDIRECT("'"&amp;$A88&amp;"'"&amp;"!$B$2:$B$50",TRUE)),VLOOKUP($F$2,INDIRECT("'"&amp;$A88&amp;"'"&amp;"!$B$2:$BP$50",TRUE),52,FALSE),"")</f>
        <v>#REF!</v>
      </c>
      <c r="N88" s="26" t="e">
        <f t="shared" ca="1" si="31"/>
        <v>#REF!</v>
      </c>
      <c r="O88" s="67"/>
      <c r="P88" s="33"/>
      <c r="Q88" s="58">
        <f t="shared" si="28"/>
        <v>0</v>
      </c>
      <c r="R88" s="33"/>
      <c r="S88" s="58">
        <f t="shared" si="32"/>
        <v>0</v>
      </c>
      <c r="T88" s="33"/>
      <c r="U88" s="33"/>
      <c r="V88" s="33"/>
      <c r="W88" s="33"/>
      <c r="X88" s="33"/>
    </row>
    <row r="89" spans="1:24" ht="15" thickBot="1" x14ac:dyDescent="0.35">
      <c r="A89" s="42" t="s">
        <v>61</v>
      </c>
      <c r="B89" s="1">
        <v>42834</v>
      </c>
      <c r="C89" s="43" t="e">
        <f ca="1">IF($F$2=LOOKUP($F$2,INDIRECT("'"&amp;$A89&amp;"'"&amp;"!$B$2:$B$50",TRUE)),VLOOKUP($F$2,INDIRECT("'"&amp;$A89&amp;"'"&amp;"!$B$2:$BP$50",TRUE),57,FALSE),"")</f>
        <v>#REF!</v>
      </c>
      <c r="D89" s="43" t="e">
        <f ca="1">IF($F$2=LOOKUP($F$2,INDIRECT("'"&amp;$A89&amp;"'"&amp;"!$B$2:$B$50",TRUE)),VLOOKUP($F$2,INDIRECT("'"&amp;$A89&amp;"'"&amp;"!$B$2:$BP$50",TRUE),58,FALSE),"")</f>
        <v>#REF!</v>
      </c>
      <c r="E89" s="44" t="e">
        <f ca="1">IF($F$2=LOOKUP($F$2,INDIRECT("'"&amp;$A89&amp;"'"&amp;"!$B$2:$B$50",TRUE)),VLOOKUP($F$2,INDIRECT("'"&amp;$A89&amp;"'"&amp;"!$B$2:$BP$50",TRUE),59,FALSE),"")</f>
        <v>#REF!</v>
      </c>
      <c r="F89" s="44" t="e">
        <f ca="1">IF($F$2=LOOKUP($F$2,INDIRECT("'"&amp;$A89&amp;"'"&amp;"!$B$2:$B$50",TRUE)),VLOOKUP($F$2,INDIRECT("'"&amp;$A89&amp;"'"&amp;"!$B$2:$BP$50",TRUE),60,FALSE),"")</f>
        <v>#REF!</v>
      </c>
      <c r="G89" s="45" t="e">
        <f t="shared" ca="1" si="29"/>
        <v>#REF!</v>
      </c>
      <c r="H89" s="43" t="e">
        <f ca="1">IF($F$2=LOOKUP($F$2,INDIRECT("'"&amp;$A89&amp;"'"&amp;"!$B$2:$B$50",TRUE)),VLOOKUP($F$2,INDIRECT("'"&amp;$A89&amp;"'"&amp;"!$B$2:$BP$50",TRUE),62,FALSE),"")</f>
        <v>#REF!</v>
      </c>
      <c r="I89" s="43" t="e">
        <f ca="1">IF($F$2=LOOKUP($F$2,INDIRECT("'"&amp;$A89&amp;"'"&amp;"!$B$2:$B$50",TRUE)),VLOOKUP($F$2,INDIRECT("'"&amp;$A89&amp;"'"&amp;"!$B$2:$BP$50",TRUE),63,FALSE),"")</f>
        <v>#REF!</v>
      </c>
      <c r="J89" s="44" t="e">
        <f ca="1">IF($F$2=LOOKUP($F$2,INDIRECT("'"&amp;$A89&amp;"'"&amp;"!$B$2:$B$50",TRUE)),VLOOKUP($F$2,INDIRECT("'"&amp;$A89&amp;"'"&amp;"!$B$2:$BP$50",TRUE),64,FALSE),"")</f>
        <v>#REF!</v>
      </c>
      <c r="K89" s="44" t="e">
        <f ca="1">IF($F$2=LOOKUP($F$2,INDIRECT("'"&amp;$A89&amp;"'"&amp;"!$B$2:$B$50",TRUE)),VLOOKUP($F$2,INDIRECT("'"&amp;$A89&amp;"'"&amp;"!$B$2:$BP$50",TRUE),65,FALSE),"")</f>
        <v>#REF!</v>
      </c>
      <c r="L89" s="46" t="e">
        <f t="shared" ca="1" si="30"/>
        <v>#REF!</v>
      </c>
      <c r="M89" s="47" t="e">
        <f ca="1">IF($F$2=LOOKUP($F$2,INDIRECT("'"&amp;$A89&amp;"'"&amp;"!$B$2:$B$50",TRUE)),VLOOKUP($F$2,INDIRECT("'"&amp;$A89&amp;"'"&amp;"!$B$2:$BP$50",TRUE),61,FALSE),"")</f>
        <v>#REF!</v>
      </c>
      <c r="N89" s="48" t="e">
        <f t="shared" ca="1" si="31"/>
        <v>#REF!</v>
      </c>
      <c r="O89" s="67"/>
      <c r="P89" s="43"/>
      <c r="Q89" s="59">
        <f t="shared" si="28"/>
        <v>0</v>
      </c>
      <c r="R89" s="43"/>
      <c r="S89" s="59">
        <f t="shared" si="32"/>
        <v>0</v>
      </c>
      <c r="T89" s="43"/>
      <c r="U89" s="43"/>
      <c r="V89" s="43"/>
      <c r="W89" s="43"/>
      <c r="X89" s="43"/>
    </row>
    <row r="90" spans="1:24" x14ac:dyDescent="0.3">
      <c r="A90" s="42" t="s">
        <v>62</v>
      </c>
      <c r="B90" s="1">
        <v>42835</v>
      </c>
      <c r="C90" t="e">
        <f ca="1">IF($F$2=LOOKUP($F$2,INDIRECT("'"&amp;$A90&amp;"'"&amp;"!$B$2:$B$50",TRUE)),VLOOKUP($F$2,INDIRECT("'"&amp;$A90&amp;"'"&amp;"!$B$2:$BP$50",TRUE),2,FALSE),"")</f>
        <v>#REF!</v>
      </c>
      <c r="D90" t="e">
        <f ca="1">IF($F$2=LOOKUP($F$2,INDIRECT("'"&amp;$A90&amp;"'"&amp;"!$B$2:$B$50",TRUE)),VLOOKUP($F$2,INDIRECT("'"&amp;$A90&amp;"'"&amp;"!$B$2:$BP$50",TRUE),4,FALSE),"")</f>
        <v>#REF!</v>
      </c>
      <c r="E90" s="22" t="e">
        <f ca="1">IF($F$2=LOOKUP($F$2,INDIRECT("'"&amp;$A90&amp;"'"&amp;"!$B$2:$B$50",TRUE)),VLOOKUP($F$2,INDIRECT("'"&amp;$A90&amp;"'"&amp;"!$B$2:$BP$50",TRUE),5,FALSE),"")</f>
        <v>#REF!</v>
      </c>
      <c r="F90" s="20" t="e">
        <f ca="1">IF($F$2=LOOKUP($F$2,INDIRECT("'"&amp;$A90&amp;"'"&amp;"!$B$2:$B$50",TRUE)),VLOOKUP($F$2,INDIRECT("'"&amp;$A90&amp;"'"&amp;"!$B$2:$BP$50",TRUE),6,FALSE),"")</f>
        <v>#REF!</v>
      </c>
      <c r="G90" s="62" t="e">
        <f t="shared" ca="1" si="29"/>
        <v>#REF!</v>
      </c>
      <c r="H90" t="e">
        <f ca="1">IF($F$2=LOOKUP($F$2,INDIRECT("'"&amp;$A90&amp;"'"&amp;"!$B$2:$B$50",TRUE)),VLOOKUP($F$2,INDIRECT("'"&amp;$A90&amp;"'"&amp;"!$B$2:$BP$50",TRUE),8,FALSE),"")</f>
        <v>#REF!</v>
      </c>
      <c r="I90" t="e">
        <f ca="1">IF($F$2=LOOKUP($F$2,INDIRECT("'"&amp;$A90&amp;"'"&amp;"!$B$2:$B$50",TRUE)),VLOOKUP($F$2,INDIRECT("'"&amp;$A90&amp;"'"&amp;"!$B$2:$BP$50",TRUE),9,FALSE),"")</f>
        <v>#REF!</v>
      </c>
      <c r="J90" s="20" t="e">
        <f ca="1">IF($F$2=LOOKUP($F$2,INDIRECT("'"&amp;$A90&amp;"'"&amp;"!$B$2:$B$50",TRUE)),VLOOKUP($F$2,INDIRECT("'"&amp;$A90&amp;"'"&amp;"!$B$2:$BP$50",TRUE),10,FALSE),"")</f>
        <v>#REF!</v>
      </c>
      <c r="K90" s="20" t="e">
        <f ca="1">IF($F$2=LOOKUP($F$2,INDIRECT("'"&amp;$A90&amp;"'"&amp;"!$B$2:$B$50",TRUE)),VLOOKUP($F$2,INDIRECT("'"&amp;$A90&amp;"'"&amp;"!$B$2:$BP$50",TRUE),11,FALSE),"")</f>
        <v>#REF!</v>
      </c>
      <c r="L90" s="61" t="e">
        <f ca="1">(K90-J90)*24</f>
        <v>#REF!</v>
      </c>
      <c r="M90" s="23" t="e">
        <f ca="1">IF($F$2=LOOKUP($F$2,INDIRECT("'"&amp;$A90&amp;"'"&amp;"!$B$2:$B$50",TRUE)),VLOOKUP($F$2,INDIRECT("'"&amp;$A90&amp;"'"&amp;"!$B$2:$BP$50",TRUE),7,FALSE),"")</f>
        <v>#REF!</v>
      </c>
      <c r="N90" s="26" t="e">
        <f ca="1">G90+L90-M90</f>
        <v>#REF!</v>
      </c>
      <c r="O90" s="67" t="e">
        <f ca="1">SUM(N90:N96)</f>
        <v>#REF!</v>
      </c>
      <c r="Q90" s="58">
        <f t="shared" si="28"/>
        <v>0</v>
      </c>
      <c r="S90" s="58">
        <f t="shared" si="32"/>
        <v>0</v>
      </c>
    </row>
    <row r="91" spans="1:24" x14ac:dyDescent="0.3">
      <c r="A91" s="42" t="s">
        <v>62</v>
      </c>
      <c r="B91" s="1">
        <v>42836</v>
      </c>
      <c r="C91" t="e">
        <f ca="1">IF($F$2=LOOKUP($F$2,INDIRECT("'"&amp;$A91&amp;"'"&amp;"!$B$2:$B$50",TRUE)),VLOOKUP($F$2,INDIRECT("'"&amp;$A91&amp;"'"&amp;"!$B$2:$BP$50",TRUE),12,FALSE),"")</f>
        <v>#REF!</v>
      </c>
      <c r="D91" t="e">
        <f ca="1">IF($F$2=LOOKUP($F$2,INDIRECT("'"&amp;$A91&amp;"'"&amp;"!$B$2:$B$50",TRUE)),VLOOKUP($F$2,INDIRECT("'"&amp;$A91&amp;"'"&amp;"!$B$2:$BP$50",TRUE),13,FALSE),"")</f>
        <v>#REF!</v>
      </c>
      <c r="E91" s="20" t="e">
        <f ca="1">IF($F$2=LOOKUP($F$2,INDIRECT("'"&amp;$A91&amp;"'"&amp;"!$B$2:$B$50",TRUE)),VLOOKUP($F$2,INDIRECT("'"&amp;$A91&amp;"'"&amp;"!$B$2:$BP$50",TRUE),14,FALSE),"")</f>
        <v>#REF!</v>
      </c>
      <c r="F91" s="20" t="e">
        <f ca="1">IF($F$2=LOOKUP($F$2,INDIRECT("'"&amp;$A91&amp;"'"&amp;"!$B$2:$B$50",TRUE)),VLOOKUP($F$2,INDIRECT("'"&amp;$A91&amp;"'"&amp;"!$B$2:$BP$50",TRUE),15,FALSE),"")</f>
        <v>#REF!</v>
      </c>
      <c r="G91" s="28" t="e">
        <f t="shared" ca="1" si="29"/>
        <v>#REF!</v>
      </c>
      <c r="H91" s="18" t="e">
        <f ca="1">IF($F$2=LOOKUP($F$2,INDIRECT("'"&amp;$A91&amp;"'"&amp;"!$B$2:$B$50",TRUE)),VLOOKUP($F$2,INDIRECT("'"&amp;$A91&amp;"'"&amp;"!$B$2:$BP$50",TRUE),17,FALSE),"")</f>
        <v>#REF!</v>
      </c>
      <c r="I91" t="e">
        <f ca="1">IF($F$2=LOOKUP($F$2,INDIRECT("'"&amp;$A91&amp;"'"&amp;"!$B$2:$B$50",TRUE)),VLOOKUP($F$2,INDIRECT("'"&amp;$A91&amp;"'"&amp;"!$B$2:$BP$50",TRUE),18,FALSE),"")</f>
        <v>#REF!</v>
      </c>
      <c r="J91" s="20" t="e">
        <f ca="1">IF($F$2=LOOKUP($F$2,INDIRECT("'"&amp;$A91&amp;"'"&amp;"!$B$2:$B$50",TRUE)),VLOOKUP($F$2,INDIRECT("'"&amp;$A91&amp;"'"&amp;"!$B$2:$BP$50",TRUE),19,FALSE),"")</f>
        <v>#REF!</v>
      </c>
      <c r="K91" s="20" t="e">
        <f ca="1">IF($F$2=LOOKUP($F$2,INDIRECT("'"&amp;$A91&amp;"'"&amp;"!$B$2:$B$50",TRUE)),VLOOKUP($F$2,INDIRECT("'"&amp;$A91&amp;"'"&amp;"!$B$2:$BP$50",TRUE),20,FALSE),"")</f>
        <v>#REF!</v>
      </c>
      <c r="L91" s="61" t="e">
        <f t="shared" ref="L91:L96" ca="1" si="33">(K91-J91)*24</f>
        <v>#REF!</v>
      </c>
      <c r="M91" s="24" t="e">
        <f ca="1">IF($F$2=LOOKUP($F$2,INDIRECT("'"&amp;$A91&amp;"'"&amp;"!$B$2:$B$50",TRUE)),VLOOKUP($F$2,INDIRECT("'"&amp;$A91&amp;"'"&amp;"!$B$2:$BP$50",TRUE),16,FALSE),"")</f>
        <v>#REF!</v>
      </c>
      <c r="N91" s="26" t="e">
        <f t="shared" ref="N91:N96" ca="1" si="34">G91+L91-M91</f>
        <v>#REF!</v>
      </c>
      <c r="O91" s="67"/>
      <c r="Q91" s="58">
        <f t="shared" si="28"/>
        <v>0</v>
      </c>
      <c r="S91" s="58">
        <f t="shared" si="32"/>
        <v>0</v>
      </c>
    </row>
    <row r="92" spans="1:24" x14ac:dyDescent="0.3">
      <c r="A92" s="42" t="s">
        <v>62</v>
      </c>
      <c r="B92" s="1">
        <v>42837</v>
      </c>
      <c r="C92" t="e">
        <f ca="1">IF($F$2=LOOKUP($F$2,INDIRECT("'"&amp;$A92&amp;"'"&amp;"!$B$2:$B$50",TRUE)),VLOOKUP($F$2,INDIRECT("'"&amp;$A92&amp;"'"&amp;"!$B$2:$BP$50",TRUE),21,FALSE),"")</f>
        <v>#REF!</v>
      </c>
      <c r="D92" t="e">
        <f ca="1">IF($F$2=LOOKUP($F$2,INDIRECT("'"&amp;$A92&amp;"'"&amp;"!$B$2:$B$50",TRUE)),VLOOKUP($F$2,INDIRECT("'"&amp;$A92&amp;"'"&amp;"!$B$2:$BP$50",TRUE),22,FALSE),"")</f>
        <v>#REF!</v>
      </c>
      <c r="E92" s="20" t="e">
        <f ca="1">IF($F$2=LOOKUP($F$2,INDIRECT("'"&amp;$A92&amp;"'"&amp;"!$B$2:$B$50",TRUE)),VLOOKUP($F$2,INDIRECT("'"&amp;$A92&amp;"'"&amp;"!$B$2:$BP$50",TRUE),23,FALSE),"")</f>
        <v>#REF!</v>
      </c>
      <c r="F92" s="20" t="e">
        <f ca="1">IF($F$2=LOOKUP($F$2,INDIRECT("'"&amp;$A92&amp;"'"&amp;"!$B$2:$B$50",TRUE)),VLOOKUP($F$2,INDIRECT("'"&amp;$A92&amp;"'"&amp;"!$B$2:$BP$50",TRUE),24,FALSE),"")</f>
        <v>#REF!</v>
      </c>
      <c r="G92" s="28" t="e">
        <f t="shared" ca="1" si="29"/>
        <v>#REF!</v>
      </c>
      <c r="H92" t="e">
        <f ca="1">IF($F$2=LOOKUP($F$2,INDIRECT("'"&amp;$A92&amp;"'"&amp;"!$B$2:$B$50",TRUE)),VLOOKUP($F$2,INDIRECT("'"&amp;$A92&amp;"'"&amp;"!$B$2:$BP$50",TRUE),26,FALSE),"")</f>
        <v>#REF!</v>
      </c>
      <c r="I92" t="e">
        <f ca="1">IF($F$2=LOOKUP($F$2,INDIRECT("'"&amp;$A92&amp;"'"&amp;"!$B$2:$B$50",TRUE)),VLOOKUP($F$2,INDIRECT("'"&amp;$A92&amp;"'"&amp;"!$B$2:$BP$50",TRUE),27,FALSE),"")</f>
        <v>#REF!</v>
      </c>
      <c r="J92" s="20" t="e">
        <f ca="1">IF($F$2=LOOKUP($F$2,INDIRECT("'"&amp;$A92&amp;"'"&amp;"!$B$2:$B$50",TRUE)),VLOOKUP($F$2,INDIRECT("'"&amp;$A92&amp;"'"&amp;"!$B$2:$BP$50",TRUE),28,FALSE),"")</f>
        <v>#REF!</v>
      </c>
      <c r="K92" s="20" t="e">
        <f ca="1">IF($F$2=LOOKUP($F$2,INDIRECT("'"&amp;$A92&amp;"'"&amp;"!$B$2:$B$50",TRUE)),VLOOKUP($F$2,INDIRECT("'"&amp;$A92&amp;"'"&amp;"!$B$2:$BP$50",TRUE),29,FALSE),"")</f>
        <v>#REF!</v>
      </c>
      <c r="L92" s="61" t="e">
        <f t="shared" ca="1" si="33"/>
        <v>#REF!</v>
      </c>
      <c r="M92" s="25" t="e">
        <f ca="1">IF($F$2=LOOKUP($F$2,INDIRECT("'"&amp;$A92&amp;"'"&amp;"!$B$2:$B$50",TRUE)),VLOOKUP($F$2,INDIRECT("'"&amp;$A92&amp;"'"&amp;"!$B$2:$BP$50",TRUE),25,FALSE),"")</f>
        <v>#REF!</v>
      </c>
      <c r="N92" s="26" t="e">
        <f t="shared" ca="1" si="34"/>
        <v>#REF!</v>
      </c>
      <c r="O92" s="67"/>
      <c r="Q92" s="58">
        <f t="shared" si="28"/>
        <v>0</v>
      </c>
      <c r="S92" s="58">
        <f t="shared" si="32"/>
        <v>0</v>
      </c>
    </row>
    <row r="93" spans="1:24" x14ac:dyDescent="0.3">
      <c r="A93" s="42" t="s">
        <v>62</v>
      </c>
      <c r="B93" s="1">
        <v>42838</v>
      </c>
      <c r="C93" t="e">
        <f ca="1">IF($F$2=LOOKUP($F$2,INDIRECT("'"&amp;$A93&amp;"'"&amp;"!$B$2:$B$50",TRUE)),VLOOKUP($F$2,INDIRECT("'"&amp;$A93&amp;"'"&amp;"!$B$2:$BP$50",TRUE),30,FALSE),"")</f>
        <v>#REF!</v>
      </c>
      <c r="D93" t="e">
        <f ca="1">IF($F$2=LOOKUP($F$2,INDIRECT("'"&amp;$A93&amp;"'"&amp;"!$B$2:$B$50",TRUE)),VLOOKUP($F$2,INDIRECT("'"&amp;$A93&amp;"'"&amp;"!$B$2:$BP$50",TRUE),31,FALSE),"")</f>
        <v>#REF!</v>
      </c>
      <c r="E93" s="20" t="e">
        <f ca="1">IF($F$2=LOOKUP($F$2,INDIRECT("'"&amp;$A93&amp;"'"&amp;"!$B$2:$B$50",TRUE)),VLOOKUP($F$2,INDIRECT("'"&amp;$A93&amp;"'"&amp;"!$B$2:$BP$50",TRUE),32,FALSE),"")</f>
        <v>#REF!</v>
      </c>
      <c r="F93" s="20" t="e">
        <f ca="1">IF($F$2=LOOKUP($F$2,INDIRECT("'"&amp;$A93&amp;"'"&amp;"!$B$2:$B$50",TRUE)),VLOOKUP($F$2,INDIRECT("'"&amp;$A93&amp;"'"&amp;"!$B$2:$BP$50",TRUE),33,FALSE),"")</f>
        <v>#REF!</v>
      </c>
      <c r="G93" s="28" t="e">
        <f t="shared" ca="1" si="29"/>
        <v>#REF!</v>
      </c>
      <c r="H93" t="e">
        <f ca="1">IF($F$2=LOOKUP($F$2,INDIRECT("'"&amp;$A93&amp;"'"&amp;"!$B$2:$B$50",TRUE)),VLOOKUP($F$2,INDIRECT("'"&amp;$A93&amp;"'"&amp;"!$B$2:$BP$50",TRUE),35,FALSE),"")</f>
        <v>#REF!</v>
      </c>
      <c r="I93" t="e">
        <f ca="1">IF($F$2=LOOKUP($F$2,INDIRECT("'"&amp;$A93&amp;"'"&amp;"!$B$2:$B$50",TRUE)),VLOOKUP($F$2,INDIRECT("'"&amp;$A93&amp;"'"&amp;"!$B$2:$BP$50",TRUE),36,FALSE),"")</f>
        <v>#REF!</v>
      </c>
      <c r="J93" s="20" t="e">
        <f ca="1">IF($F$2=LOOKUP($F$2,INDIRECT("'"&amp;$A93&amp;"'"&amp;"!$B$2:$B$50",TRUE)),VLOOKUP($F$2,INDIRECT("'"&amp;$A93&amp;"'"&amp;"!$B$2:$BP$50",TRUE),37,FALSE),"")</f>
        <v>#REF!</v>
      </c>
      <c r="K93" s="20" t="e">
        <f ca="1">IF($F$2=LOOKUP($F$2,INDIRECT("'"&amp;$A93&amp;"'"&amp;"!$B$2:$B$50",TRUE)),VLOOKUP($F$2,INDIRECT("'"&amp;$A93&amp;"'"&amp;"!$B$2:$BP$50",TRUE),38,FALSE),"")</f>
        <v>#REF!</v>
      </c>
      <c r="L93" s="61" t="e">
        <f t="shared" ca="1" si="33"/>
        <v>#REF!</v>
      </c>
      <c r="M93" s="25" t="e">
        <f ca="1">IF($F$2=LOOKUP($F$2,INDIRECT("'"&amp;$A93&amp;"'"&amp;"!$B$2:$B$50",TRUE)),VLOOKUP($F$2,INDIRECT("'"&amp;$A93&amp;"'"&amp;"!$B$2:$BP$50",TRUE),34,FALSE),"")</f>
        <v>#REF!</v>
      </c>
      <c r="N93" s="26" t="e">
        <f t="shared" ca="1" si="34"/>
        <v>#REF!</v>
      </c>
      <c r="O93" s="67"/>
      <c r="Q93" s="58">
        <f t="shared" si="28"/>
        <v>0</v>
      </c>
      <c r="S93" s="58">
        <f t="shared" si="32"/>
        <v>0</v>
      </c>
    </row>
    <row r="94" spans="1:24" x14ac:dyDescent="0.3">
      <c r="A94" s="42" t="s">
        <v>62</v>
      </c>
      <c r="B94" s="1">
        <v>42839</v>
      </c>
      <c r="C94" t="e">
        <f ca="1">IF($F$2=LOOKUP($F$2,INDIRECT("'"&amp;$A94&amp;"'"&amp;"!$B$2:$B$50",TRUE)),VLOOKUP($F$2,INDIRECT("'"&amp;$A94&amp;"'"&amp;"!$B$2:$BP$50",TRUE),39,FALSE),"")</f>
        <v>#REF!</v>
      </c>
      <c r="D94" t="e">
        <f ca="1">IF($F$2=LOOKUP($F$2,INDIRECT("'"&amp;$A94&amp;"'"&amp;"!$B$2:$B$50",TRUE)),VLOOKUP($F$2,INDIRECT("'"&amp;$A94&amp;"'"&amp;"!$B$2:$BP$50",TRUE),40,FALSE),"")</f>
        <v>#REF!</v>
      </c>
      <c r="E94" s="20" t="e">
        <f ca="1">IF($F$2=LOOKUP($F$2,INDIRECT("'"&amp;$A94&amp;"'"&amp;"!$B$2:$B$50",TRUE)),VLOOKUP($F$2,INDIRECT("'"&amp;$A94&amp;"'"&amp;"!$B$2:$BP$50",TRUE),41,FALSE),"")</f>
        <v>#REF!</v>
      </c>
      <c r="F94" s="20" t="e">
        <f ca="1">IF($F$2=LOOKUP($F$2,INDIRECT("'"&amp;$A94&amp;"'"&amp;"!$B$2:$B$50",TRUE)),VLOOKUP($F$2,INDIRECT("'"&amp;$A94&amp;"'"&amp;"!$B$2:$BP$50",TRUE),42,FALSE),"")</f>
        <v>#REF!</v>
      </c>
      <c r="G94" s="28" t="e">
        <f t="shared" ca="1" si="29"/>
        <v>#REF!</v>
      </c>
      <c r="H94" t="e">
        <f ca="1">IF($F$2=LOOKUP($F$2,INDIRECT("'"&amp;$A94&amp;"'"&amp;"!$B$2:$B$50",TRUE)),VLOOKUP($F$2,INDIRECT("'"&amp;$A94&amp;"'"&amp;"!$B$2:$BP$50",TRUE),44,FALSE),"")</f>
        <v>#REF!</v>
      </c>
      <c r="I94" t="e">
        <f ca="1">IF($F$2=LOOKUP($F$2,INDIRECT("'"&amp;$A94&amp;"'"&amp;"!$B$2:$B$50",TRUE)),VLOOKUP($F$2,INDIRECT("'"&amp;$A94&amp;"'"&amp;"!$B$2:$BP$50",TRUE),45,FALSE),"")</f>
        <v>#REF!</v>
      </c>
      <c r="J94" s="20" t="e">
        <f ca="1">IF($F$2=LOOKUP($F$2,INDIRECT("'"&amp;$A94&amp;"'"&amp;"!$B$2:$B$50",TRUE)),VLOOKUP($F$2,INDIRECT("'"&amp;$A94&amp;"'"&amp;"!$B$2:$BP$50",TRUE),46,FALSE),"")</f>
        <v>#REF!</v>
      </c>
      <c r="K94" s="20" t="e">
        <f ca="1">IF($F$2=LOOKUP($F$2,INDIRECT("'"&amp;$A94&amp;"'"&amp;"!$B$2:$B$50",TRUE)),VLOOKUP($F$2,INDIRECT("'"&amp;$A94&amp;"'"&amp;"!$B$2:$BP$50",TRUE),47,FALSE),"")</f>
        <v>#REF!</v>
      </c>
      <c r="L94" s="61" t="e">
        <f t="shared" ca="1" si="33"/>
        <v>#REF!</v>
      </c>
      <c r="M94" s="25" t="e">
        <f ca="1">IF($F$2=LOOKUP($F$2,INDIRECT("'"&amp;$A94&amp;"'"&amp;"!$B$2:$B$50",TRUE)),VLOOKUP($F$2,INDIRECT("'"&amp;$A94&amp;"'"&amp;"!$B$2:$BP$50",TRUE),43,FALSE),"")</f>
        <v>#REF!</v>
      </c>
      <c r="N94" s="26" t="e">
        <f t="shared" ca="1" si="34"/>
        <v>#REF!</v>
      </c>
      <c r="O94" s="67"/>
      <c r="Q94" s="58">
        <f t="shared" si="28"/>
        <v>0</v>
      </c>
      <c r="S94" s="58">
        <f t="shared" si="32"/>
        <v>0</v>
      </c>
    </row>
    <row r="95" spans="1:24" x14ac:dyDescent="0.3">
      <c r="A95" s="42" t="s">
        <v>62</v>
      </c>
      <c r="B95" s="1">
        <v>42840</v>
      </c>
      <c r="C95" t="e">
        <f ca="1">IF($F$2=LOOKUP($F$2,INDIRECT("'"&amp;$A95&amp;"'"&amp;"!$B$2:$B$50",TRUE)),VLOOKUP($F$2,INDIRECT("'"&amp;$A95&amp;"'"&amp;"!$B$2:$BP$50",TRUE),48,FALSE),"")</f>
        <v>#REF!</v>
      </c>
      <c r="D95" t="e">
        <f ca="1">IF($F$2=LOOKUP($F$2,INDIRECT("'"&amp;$A95&amp;"'"&amp;"!$B$2:$B$50",TRUE)),VLOOKUP($F$2,INDIRECT("'"&amp;$A95&amp;"'"&amp;"!$B$2:$BP$50",TRUE),49,FALSE),"")</f>
        <v>#REF!</v>
      </c>
      <c r="E95" s="20" t="e">
        <f ca="1">IF($F$2=LOOKUP($F$2,INDIRECT("'"&amp;$A95&amp;"'"&amp;"!$B$2:$B$50",TRUE)),VLOOKUP($F$2,INDIRECT("'"&amp;$A95&amp;"'"&amp;"!$B$2:$BP$50",TRUE),50,FALSE),"")</f>
        <v>#REF!</v>
      </c>
      <c r="F95" s="20" t="e">
        <f ca="1">IF($F$2=LOOKUP($F$2,INDIRECT("'"&amp;$A95&amp;"'"&amp;"!$B$2:$B$50",TRUE)),VLOOKUP($F$2,INDIRECT("'"&amp;$A95&amp;"'"&amp;"!$B$2:$BP$50",TRUE),51,FALSE),"")</f>
        <v>#REF!</v>
      </c>
      <c r="G95" s="28" t="e">
        <f t="shared" ca="1" si="29"/>
        <v>#REF!</v>
      </c>
      <c r="H95" t="e">
        <f ca="1">IF($F$2=LOOKUP($F$2,INDIRECT("'"&amp;$A95&amp;"'"&amp;"!$B$2:$B$50",TRUE)),VLOOKUP($F$2,INDIRECT("'"&amp;$A95&amp;"'"&amp;"!$B$2:$BP$50",TRUE),53,FALSE),"")</f>
        <v>#REF!</v>
      </c>
      <c r="I95" t="e">
        <f ca="1">IF($F$2=LOOKUP($F$2,INDIRECT("'"&amp;$A95&amp;"'"&amp;"!$B$2:$B$50",TRUE)),VLOOKUP($F$2,INDIRECT("'"&amp;$A95&amp;"'"&amp;"!$B$2:$BP$50",TRUE),54,FALSE),"")</f>
        <v>#REF!</v>
      </c>
      <c r="J95" s="20" t="e">
        <f ca="1">IF($F$2=LOOKUP($F$2,INDIRECT("'"&amp;$A95&amp;"'"&amp;"!$B$2:$B$50",TRUE)),VLOOKUP($F$2,INDIRECT("'"&amp;$A95&amp;"'"&amp;"!$B$2:$BP$50",TRUE),55,FALSE),"")</f>
        <v>#REF!</v>
      </c>
      <c r="K95" s="20" t="e">
        <f ca="1">IF($F$2=LOOKUP($F$2,INDIRECT("'"&amp;$A95&amp;"'"&amp;"!$B$2:$B$50",TRUE)),VLOOKUP($F$2,INDIRECT("'"&amp;$A95&amp;"'"&amp;"!$B$2:$BP$50",TRUE),56,FALSE),"")</f>
        <v>#REF!</v>
      </c>
      <c r="L95" s="61" t="e">
        <f t="shared" ca="1" si="33"/>
        <v>#REF!</v>
      </c>
      <c r="M95" s="25" t="e">
        <f ca="1">IF($F$2=LOOKUP($F$2,INDIRECT("'"&amp;$A95&amp;"'"&amp;"!$B$2:$B$50",TRUE)),VLOOKUP($F$2,INDIRECT("'"&amp;$A95&amp;"'"&amp;"!$B$2:$BP$50",TRUE),52,FALSE),"")</f>
        <v>#REF!</v>
      </c>
      <c r="N95" s="26" t="e">
        <f t="shared" ca="1" si="34"/>
        <v>#REF!</v>
      </c>
      <c r="O95" s="67"/>
      <c r="Q95" s="58">
        <f t="shared" si="28"/>
        <v>0</v>
      </c>
      <c r="S95" s="58">
        <f t="shared" si="32"/>
        <v>0</v>
      </c>
    </row>
    <row r="96" spans="1:24" ht="15" thickBot="1" x14ac:dyDescent="0.35">
      <c r="A96" s="42" t="s">
        <v>62</v>
      </c>
      <c r="B96" s="1">
        <v>42841</v>
      </c>
      <c r="C96" s="43" t="e">
        <f ca="1">IF($F$2=LOOKUP($F$2,INDIRECT("'"&amp;$A96&amp;"'"&amp;"!$B$2:$B$50",TRUE)),VLOOKUP($F$2,INDIRECT("'"&amp;$A96&amp;"'"&amp;"!$B$2:$BP$50",TRUE),57,FALSE),"")</f>
        <v>#REF!</v>
      </c>
      <c r="D96" s="43" t="e">
        <f ca="1">IF($F$2=LOOKUP($F$2,INDIRECT("'"&amp;$A96&amp;"'"&amp;"!$B$2:$B$50",TRUE)),VLOOKUP($F$2,INDIRECT("'"&amp;$A96&amp;"'"&amp;"!$B$2:$BP$50",TRUE),58,FALSE),"")</f>
        <v>#REF!</v>
      </c>
      <c r="E96" s="44" t="e">
        <f ca="1">IF($F$2=LOOKUP($F$2,INDIRECT("'"&amp;$A96&amp;"'"&amp;"!$B$2:$B$50",TRUE)),VLOOKUP($F$2,INDIRECT("'"&amp;$A96&amp;"'"&amp;"!$B$2:$BP$50",TRUE),59,FALSE),"")</f>
        <v>#REF!</v>
      </c>
      <c r="F96" s="44" t="e">
        <f ca="1">IF($F$2=LOOKUP($F$2,INDIRECT("'"&amp;$A96&amp;"'"&amp;"!$B$2:$B$50",TRUE)),VLOOKUP($F$2,INDIRECT("'"&amp;$A96&amp;"'"&amp;"!$B$2:$BP$50",TRUE),60,FALSE),"")</f>
        <v>#REF!</v>
      </c>
      <c r="G96" s="45" t="e">
        <f t="shared" ca="1" si="29"/>
        <v>#REF!</v>
      </c>
      <c r="H96" s="43" t="e">
        <f ca="1">IF($F$2=LOOKUP($F$2,INDIRECT("'"&amp;$A96&amp;"'"&amp;"!$B$2:$B$50",TRUE)),VLOOKUP($F$2,INDIRECT("'"&amp;$A96&amp;"'"&amp;"!$B$2:$BP$50",TRUE),62,FALSE),"")</f>
        <v>#REF!</v>
      </c>
      <c r="I96" s="43" t="e">
        <f ca="1">IF($F$2=LOOKUP($F$2,INDIRECT("'"&amp;$A96&amp;"'"&amp;"!$B$2:$B$50",TRUE)),VLOOKUP($F$2,INDIRECT("'"&amp;$A96&amp;"'"&amp;"!$B$2:$BP$50",TRUE),63,FALSE),"")</f>
        <v>#REF!</v>
      </c>
      <c r="J96" s="44" t="e">
        <f ca="1">IF($F$2=LOOKUP($F$2,INDIRECT("'"&amp;$A96&amp;"'"&amp;"!$B$2:$B$50",TRUE)),VLOOKUP($F$2,INDIRECT("'"&amp;$A96&amp;"'"&amp;"!$B$2:$BP$50",TRUE),64,FALSE),"")</f>
        <v>#REF!</v>
      </c>
      <c r="K96" s="44" t="e">
        <f ca="1">IF($F$2=LOOKUP($F$2,INDIRECT("'"&amp;$A96&amp;"'"&amp;"!$B$2:$B$50",TRUE)),VLOOKUP($F$2,INDIRECT("'"&amp;$A96&amp;"'"&amp;"!$B$2:$BP$50",TRUE),65,FALSE),"")</f>
        <v>#REF!</v>
      </c>
      <c r="L96" s="46" t="e">
        <f t="shared" ca="1" si="33"/>
        <v>#REF!</v>
      </c>
      <c r="M96" s="47" t="e">
        <f ca="1">IF($F$2=LOOKUP($F$2,INDIRECT("'"&amp;$A96&amp;"'"&amp;"!$B$2:$B$50",TRUE)),VLOOKUP($F$2,INDIRECT("'"&amp;$A96&amp;"'"&amp;"!$B$2:$BP$50",TRUE),61,FALSE),"")</f>
        <v>#REF!</v>
      </c>
      <c r="N96" s="50" t="e">
        <f t="shared" ca="1" si="34"/>
        <v>#REF!</v>
      </c>
      <c r="O96" s="67"/>
      <c r="P96" s="43"/>
      <c r="Q96" s="59">
        <f t="shared" si="28"/>
        <v>0</v>
      </c>
      <c r="R96" s="43"/>
      <c r="S96" s="59">
        <f t="shared" si="32"/>
        <v>0</v>
      </c>
      <c r="T96" s="43"/>
      <c r="U96" s="43"/>
      <c r="V96" s="43"/>
      <c r="W96" s="43"/>
      <c r="X96" s="43"/>
    </row>
    <row r="97" spans="1:24" x14ac:dyDescent="0.3">
      <c r="A97" s="42" t="s">
        <v>63</v>
      </c>
      <c r="B97" s="1">
        <v>42842</v>
      </c>
      <c r="C97" t="e">
        <f ca="1">IF($F$2=LOOKUP($F$2,INDIRECT("'"&amp;$A97&amp;"'"&amp;"!$B$2:$B$50",TRUE)),VLOOKUP($F$2,INDIRECT("'"&amp;$A97&amp;"'"&amp;"!$B$2:$BP$50",TRUE),2,FALSE),"")</f>
        <v>#REF!</v>
      </c>
      <c r="D97" t="e">
        <f ca="1">IF($F$2=LOOKUP($F$2,INDIRECT("'"&amp;$A97&amp;"'"&amp;"!$B$2:$B$50",TRUE)),VLOOKUP($F$2,INDIRECT("'"&amp;$A97&amp;"'"&amp;"!$B$2:$BP$50",TRUE),4,FALSE),"")</f>
        <v>#REF!</v>
      </c>
      <c r="E97" s="22" t="e">
        <f ca="1">IF($F$2=LOOKUP($F$2,INDIRECT("'"&amp;$A97&amp;"'"&amp;"!$B$2:$B$50",TRUE)),VLOOKUP($F$2,INDIRECT("'"&amp;$A97&amp;"'"&amp;"!$B$2:$BP$50",TRUE),5,FALSE),"")</f>
        <v>#REF!</v>
      </c>
      <c r="F97" s="20" t="e">
        <f ca="1">IF($F$2=LOOKUP($F$2,INDIRECT("'"&amp;$A97&amp;"'"&amp;"!$B$2:$B$50",TRUE)),VLOOKUP($F$2,INDIRECT("'"&amp;$A97&amp;"'"&amp;"!$B$2:$BP$50",TRUE),6,FALSE),"")</f>
        <v>#REF!</v>
      </c>
      <c r="G97" s="62" t="e">
        <f t="shared" ca="1" si="29"/>
        <v>#REF!</v>
      </c>
      <c r="H97" t="e">
        <f ca="1">IF($F$2=LOOKUP($F$2,INDIRECT("'"&amp;$A97&amp;"'"&amp;"!$B$2:$B$50",TRUE)),VLOOKUP($F$2,INDIRECT("'"&amp;$A97&amp;"'"&amp;"!$B$2:$BP$50",TRUE),8,FALSE),"")</f>
        <v>#REF!</v>
      </c>
      <c r="I97" t="e">
        <f ca="1">IF($F$2=LOOKUP($F$2,INDIRECT("'"&amp;$A97&amp;"'"&amp;"!$B$2:$B$50",TRUE)),VLOOKUP($F$2,INDIRECT("'"&amp;$A97&amp;"'"&amp;"!$B$2:$BP$50",TRUE),9,FALSE),"")</f>
        <v>#REF!</v>
      </c>
      <c r="J97" s="20" t="e">
        <f ca="1">IF($F$2=LOOKUP($F$2,INDIRECT("'"&amp;$A97&amp;"'"&amp;"!$B$2:$B$50",TRUE)),VLOOKUP($F$2,INDIRECT("'"&amp;$A97&amp;"'"&amp;"!$B$2:$BP$50",TRUE),10,FALSE),"")</f>
        <v>#REF!</v>
      </c>
      <c r="K97" s="20" t="e">
        <f ca="1">IF($F$2=LOOKUP($F$2,INDIRECT("'"&amp;$A97&amp;"'"&amp;"!$B$2:$B$50",TRUE)),VLOOKUP($F$2,INDIRECT("'"&amp;$A97&amp;"'"&amp;"!$B$2:$BP$50",TRUE),11,FALSE),"")</f>
        <v>#REF!</v>
      </c>
      <c r="L97" s="61" t="e">
        <f ca="1">(K97-J97)*24</f>
        <v>#REF!</v>
      </c>
      <c r="M97" s="23" t="e">
        <f ca="1">IF($F$2=LOOKUP($F$2,INDIRECT("'"&amp;$A97&amp;"'"&amp;"!$B$2:$B$50",TRUE)),VLOOKUP($F$2,INDIRECT("'"&amp;$A97&amp;"'"&amp;"!$B$2:$BP$50",TRUE),7,FALSE),"")</f>
        <v>#REF!</v>
      </c>
      <c r="N97" s="26" t="e">
        <f ca="1">G97+L97-M97</f>
        <v>#REF!</v>
      </c>
      <c r="O97" s="67" t="e">
        <f ca="1">SUM(N97:N103)</f>
        <v>#REF!</v>
      </c>
      <c r="Q97" s="58">
        <f>P97*$M$4</f>
        <v>0</v>
      </c>
      <c r="S97" s="58">
        <f>R97*M$8</f>
        <v>0</v>
      </c>
    </row>
    <row r="98" spans="1:24" x14ac:dyDescent="0.3">
      <c r="A98" s="42" t="s">
        <v>63</v>
      </c>
      <c r="B98" s="1">
        <v>42843</v>
      </c>
      <c r="C98" t="e">
        <f ca="1">IF($F$2=LOOKUP($F$2,INDIRECT("'"&amp;$A98&amp;"'"&amp;"!$B$2:$B$50",TRUE)),VLOOKUP($F$2,INDIRECT("'"&amp;$A98&amp;"'"&amp;"!$B$2:$BP$50",TRUE),12,FALSE),"")</f>
        <v>#REF!</v>
      </c>
      <c r="D98" t="e">
        <f ca="1">IF($F$2=LOOKUP($F$2,INDIRECT("'"&amp;$A98&amp;"'"&amp;"!$B$2:$B$50",TRUE)),VLOOKUP($F$2,INDIRECT("'"&amp;$A98&amp;"'"&amp;"!$B$2:$BP$50",TRUE),13,FALSE),"")</f>
        <v>#REF!</v>
      </c>
      <c r="E98" s="20" t="e">
        <f ca="1">IF($F$2=LOOKUP($F$2,INDIRECT("'"&amp;$A98&amp;"'"&amp;"!$B$2:$B$50",TRUE)),VLOOKUP($F$2,INDIRECT("'"&amp;$A98&amp;"'"&amp;"!$B$2:$BP$50",TRUE),14,FALSE),"")</f>
        <v>#REF!</v>
      </c>
      <c r="F98" s="20" t="e">
        <f ca="1">IF($F$2=LOOKUP($F$2,INDIRECT("'"&amp;$A98&amp;"'"&amp;"!$B$2:$B$50",TRUE)),VLOOKUP($F$2,INDIRECT("'"&amp;$A98&amp;"'"&amp;"!$B$2:$BP$50",TRUE),15,FALSE),"")</f>
        <v>#REF!</v>
      </c>
      <c r="G98" s="28" t="e">
        <f t="shared" ca="1" si="29"/>
        <v>#REF!</v>
      </c>
      <c r="H98" s="18" t="e">
        <f ca="1">IF($F$2=LOOKUP($F$2,INDIRECT("'"&amp;$A98&amp;"'"&amp;"!$B$2:$B$50",TRUE)),VLOOKUP($F$2,INDIRECT("'"&amp;$A98&amp;"'"&amp;"!$B$2:$BP$50",TRUE),17,FALSE),"")</f>
        <v>#REF!</v>
      </c>
      <c r="I98" t="e">
        <f ca="1">IF($F$2=LOOKUP($F$2,INDIRECT("'"&amp;$A98&amp;"'"&amp;"!$B$2:$B$50",TRUE)),VLOOKUP($F$2,INDIRECT("'"&amp;$A98&amp;"'"&amp;"!$B$2:$BP$50",TRUE),18,FALSE),"")</f>
        <v>#REF!</v>
      </c>
      <c r="J98" s="20" t="e">
        <f ca="1">IF($F$2=LOOKUP($F$2,INDIRECT("'"&amp;$A98&amp;"'"&amp;"!$B$2:$B$50",TRUE)),VLOOKUP($F$2,INDIRECT("'"&amp;$A98&amp;"'"&amp;"!$B$2:$BP$50",TRUE),19,FALSE),"")</f>
        <v>#REF!</v>
      </c>
      <c r="K98" s="20" t="e">
        <f ca="1">IF($F$2=LOOKUP($F$2,INDIRECT("'"&amp;$A98&amp;"'"&amp;"!$B$2:$B$50",TRUE)),VLOOKUP($F$2,INDIRECT("'"&amp;$A98&amp;"'"&amp;"!$B$2:$BP$50",TRUE),20,FALSE),"")</f>
        <v>#REF!</v>
      </c>
      <c r="L98" s="61" t="e">
        <f t="shared" ref="L98:L103" ca="1" si="35">(K98-J98)*24</f>
        <v>#REF!</v>
      </c>
      <c r="M98" s="24" t="e">
        <f ca="1">IF($F$2=LOOKUP($F$2,INDIRECT("'"&amp;$A98&amp;"'"&amp;"!$B$2:$B$50",TRUE)),VLOOKUP($F$2,INDIRECT("'"&amp;$A98&amp;"'"&amp;"!$B$2:$BP$50",TRUE),16,FALSE),"")</f>
        <v>#REF!</v>
      </c>
      <c r="N98" s="26" t="e">
        <f t="shared" ref="N98:N103" ca="1" si="36">G98+L98-M98</f>
        <v>#REF!</v>
      </c>
      <c r="O98" s="67"/>
      <c r="Q98" s="58">
        <f t="shared" ref="Q98:Q124" si="37">P98*$M$4</f>
        <v>0</v>
      </c>
      <c r="S98" s="58">
        <f t="shared" ref="S98:S110" si="38">R98*M$8</f>
        <v>0</v>
      </c>
    </row>
    <row r="99" spans="1:24" x14ac:dyDescent="0.3">
      <c r="A99" s="42" t="s">
        <v>63</v>
      </c>
      <c r="B99" s="1">
        <v>42844</v>
      </c>
      <c r="C99" t="e">
        <f ca="1">IF($F$2=LOOKUP($F$2,INDIRECT("'"&amp;$A99&amp;"'"&amp;"!$B$2:$B$50",TRUE)),VLOOKUP($F$2,INDIRECT("'"&amp;$A99&amp;"'"&amp;"!$B$2:$BP$50",TRUE),21,FALSE),"")</f>
        <v>#REF!</v>
      </c>
      <c r="D99" t="e">
        <f ca="1">IF($F$2=LOOKUP($F$2,INDIRECT("'"&amp;$A99&amp;"'"&amp;"!$B$2:$B$50",TRUE)),VLOOKUP($F$2,INDIRECT("'"&amp;$A99&amp;"'"&amp;"!$B$2:$BP$50",TRUE),22,FALSE),"")</f>
        <v>#REF!</v>
      </c>
      <c r="E99" s="20" t="e">
        <f ca="1">IF($F$2=LOOKUP($F$2,INDIRECT("'"&amp;$A99&amp;"'"&amp;"!$B$2:$B$50",TRUE)),VLOOKUP($F$2,INDIRECT("'"&amp;$A99&amp;"'"&amp;"!$B$2:$BP$50",TRUE),23,FALSE),"")</f>
        <v>#REF!</v>
      </c>
      <c r="F99" s="20" t="e">
        <f ca="1">IF($F$2=LOOKUP($F$2,INDIRECT("'"&amp;$A99&amp;"'"&amp;"!$B$2:$B$50",TRUE)),VLOOKUP($F$2,INDIRECT("'"&amp;$A99&amp;"'"&amp;"!$B$2:$BP$50",TRUE),24,FALSE),"")</f>
        <v>#REF!</v>
      </c>
      <c r="G99" s="28" t="e">
        <f t="shared" ca="1" si="29"/>
        <v>#REF!</v>
      </c>
      <c r="H99" t="e">
        <f ca="1">IF($F$2=LOOKUP($F$2,INDIRECT("'"&amp;$A99&amp;"'"&amp;"!$B$2:$B$50",TRUE)),VLOOKUP($F$2,INDIRECT("'"&amp;$A99&amp;"'"&amp;"!$B$2:$BP$50",TRUE),26,FALSE),"")</f>
        <v>#REF!</v>
      </c>
      <c r="I99" t="e">
        <f ca="1">IF($F$2=LOOKUP($F$2,INDIRECT("'"&amp;$A99&amp;"'"&amp;"!$B$2:$B$50",TRUE)),VLOOKUP($F$2,INDIRECT("'"&amp;$A99&amp;"'"&amp;"!$B$2:$BP$50",TRUE),27,FALSE),"")</f>
        <v>#REF!</v>
      </c>
      <c r="J99" s="20" t="e">
        <f ca="1">IF($F$2=LOOKUP($F$2,INDIRECT("'"&amp;$A99&amp;"'"&amp;"!$B$2:$B$50",TRUE)),VLOOKUP($F$2,INDIRECT("'"&amp;$A99&amp;"'"&amp;"!$B$2:$BP$50",TRUE),28,FALSE),"")</f>
        <v>#REF!</v>
      </c>
      <c r="K99" s="20" t="e">
        <f ca="1">IF($F$2=LOOKUP($F$2,INDIRECT("'"&amp;$A99&amp;"'"&amp;"!$B$2:$B$50",TRUE)),VLOOKUP($F$2,INDIRECT("'"&amp;$A99&amp;"'"&amp;"!$B$2:$BP$50",TRUE),29,FALSE),"")</f>
        <v>#REF!</v>
      </c>
      <c r="L99" s="61" t="e">
        <f t="shared" ca="1" si="35"/>
        <v>#REF!</v>
      </c>
      <c r="M99" s="25" t="e">
        <f ca="1">IF($F$2=LOOKUP($F$2,INDIRECT("'"&amp;$A99&amp;"'"&amp;"!$B$2:$B$50",TRUE)),VLOOKUP($F$2,INDIRECT("'"&amp;$A99&amp;"'"&amp;"!$B$2:$BP$50",TRUE),25,FALSE),"")</f>
        <v>#REF!</v>
      </c>
      <c r="N99" s="26" t="e">
        <f t="shared" ca="1" si="36"/>
        <v>#REF!</v>
      </c>
      <c r="O99" s="67"/>
      <c r="Q99" s="58">
        <f t="shared" si="37"/>
        <v>0</v>
      </c>
      <c r="S99" s="58">
        <f t="shared" si="38"/>
        <v>0</v>
      </c>
    </row>
    <row r="100" spans="1:24" x14ac:dyDescent="0.3">
      <c r="A100" s="42" t="s">
        <v>63</v>
      </c>
      <c r="B100" s="1">
        <v>42845</v>
      </c>
      <c r="C100" t="e">
        <f ca="1">IF($F$2=LOOKUP($F$2,INDIRECT("'"&amp;$A100&amp;"'"&amp;"!$B$2:$B$50",TRUE)),VLOOKUP($F$2,INDIRECT("'"&amp;$A100&amp;"'"&amp;"!$B$2:$BP$50",TRUE),30,FALSE),"")</f>
        <v>#REF!</v>
      </c>
      <c r="D100" t="e">
        <f ca="1">IF($F$2=LOOKUP($F$2,INDIRECT("'"&amp;$A100&amp;"'"&amp;"!$B$2:$B$50",TRUE)),VLOOKUP($F$2,INDIRECT("'"&amp;$A100&amp;"'"&amp;"!$B$2:$BP$50",TRUE),31,FALSE),"")</f>
        <v>#REF!</v>
      </c>
      <c r="E100" s="20" t="e">
        <f ca="1">IF($F$2=LOOKUP($F$2,INDIRECT("'"&amp;$A100&amp;"'"&amp;"!$B$2:$B$50",TRUE)),VLOOKUP($F$2,INDIRECT("'"&amp;$A100&amp;"'"&amp;"!$B$2:$BP$50",TRUE),32,FALSE),"")</f>
        <v>#REF!</v>
      </c>
      <c r="F100" s="20" t="e">
        <f ca="1">IF($F$2=LOOKUP($F$2,INDIRECT("'"&amp;$A100&amp;"'"&amp;"!$B$2:$B$50",TRUE)),VLOOKUP($F$2,INDIRECT("'"&amp;$A100&amp;"'"&amp;"!$B$2:$BP$50",TRUE),33,FALSE),"")</f>
        <v>#REF!</v>
      </c>
      <c r="G100" s="28" t="e">
        <f t="shared" ca="1" si="29"/>
        <v>#REF!</v>
      </c>
      <c r="H100" t="e">
        <f ca="1">IF($F$2=LOOKUP($F$2,INDIRECT("'"&amp;$A100&amp;"'"&amp;"!$B$2:$B$50",TRUE)),VLOOKUP($F$2,INDIRECT("'"&amp;$A100&amp;"'"&amp;"!$B$2:$BP$50",TRUE),35,FALSE),"")</f>
        <v>#REF!</v>
      </c>
      <c r="I100" t="e">
        <f ca="1">IF($F$2=LOOKUP($F$2,INDIRECT("'"&amp;$A100&amp;"'"&amp;"!$B$2:$B$50",TRUE)),VLOOKUP($F$2,INDIRECT("'"&amp;$A100&amp;"'"&amp;"!$B$2:$BP$50",TRUE),36,FALSE),"")</f>
        <v>#REF!</v>
      </c>
      <c r="J100" s="20" t="e">
        <f ca="1">IF($F$2=LOOKUP($F$2,INDIRECT("'"&amp;$A100&amp;"'"&amp;"!$B$2:$B$50",TRUE)),VLOOKUP($F$2,INDIRECT("'"&amp;$A100&amp;"'"&amp;"!$B$2:$BP$50",TRUE),37,FALSE),"")</f>
        <v>#REF!</v>
      </c>
      <c r="K100" s="20" t="e">
        <f ca="1">IF($F$2=LOOKUP($F$2,INDIRECT("'"&amp;$A100&amp;"'"&amp;"!$B$2:$B$50",TRUE)),VLOOKUP($F$2,INDIRECT("'"&amp;$A100&amp;"'"&amp;"!$B$2:$BP$50",TRUE),38,FALSE),"")</f>
        <v>#REF!</v>
      </c>
      <c r="L100" s="61" t="e">
        <f t="shared" ca="1" si="35"/>
        <v>#REF!</v>
      </c>
      <c r="M100" s="25" t="e">
        <f ca="1">IF($F$2=LOOKUP($F$2,INDIRECT("'"&amp;$A100&amp;"'"&amp;"!$B$2:$B$50",TRUE)),VLOOKUP($F$2,INDIRECT("'"&amp;$A100&amp;"'"&amp;"!$B$2:$BP$50",TRUE),34,FALSE),"")</f>
        <v>#REF!</v>
      </c>
      <c r="N100" s="26" t="e">
        <f t="shared" ca="1" si="36"/>
        <v>#REF!</v>
      </c>
      <c r="O100" s="67"/>
      <c r="Q100" s="58">
        <f t="shared" si="37"/>
        <v>0</v>
      </c>
      <c r="S100" s="58">
        <f t="shared" si="38"/>
        <v>0</v>
      </c>
    </row>
    <row r="101" spans="1:24" x14ac:dyDescent="0.3">
      <c r="A101" s="42" t="s">
        <v>63</v>
      </c>
      <c r="B101" s="1">
        <v>42846</v>
      </c>
      <c r="C101" t="e">
        <f ca="1">IF($F$2=LOOKUP($F$2,INDIRECT("'"&amp;$A101&amp;"'"&amp;"!$B$2:$B$50",TRUE)),VLOOKUP($F$2,INDIRECT("'"&amp;$A101&amp;"'"&amp;"!$B$2:$BP$50",TRUE),39,FALSE),"")</f>
        <v>#REF!</v>
      </c>
      <c r="D101" t="e">
        <f ca="1">IF($F$2=LOOKUP($F$2,INDIRECT("'"&amp;$A101&amp;"'"&amp;"!$B$2:$B$50",TRUE)),VLOOKUP($F$2,INDIRECT("'"&amp;$A101&amp;"'"&amp;"!$B$2:$BP$50",TRUE),40,FALSE),"")</f>
        <v>#REF!</v>
      </c>
      <c r="E101" s="20" t="e">
        <f ca="1">IF($F$2=LOOKUP($F$2,INDIRECT("'"&amp;$A101&amp;"'"&amp;"!$B$2:$B$50",TRUE)),VLOOKUP($F$2,INDIRECT("'"&amp;$A101&amp;"'"&amp;"!$B$2:$BP$50",TRUE),41,FALSE),"")</f>
        <v>#REF!</v>
      </c>
      <c r="F101" s="20" t="e">
        <f ca="1">IF($F$2=LOOKUP($F$2,INDIRECT("'"&amp;$A101&amp;"'"&amp;"!$B$2:$B$50",TRUE)),VLOOKUP($F$2,INDIRECT("'"&amp;$A101&amp;"'"&amp;"!$B$2:$BP$50",TRUE),42,FALSE),"")</f>
        <v>#REF!</v>
      </c>
      <c r="G101" s="28" t="e">
        <f t="shared" ca="1" si="29"/>
        <v>#REF!</v>
      </c>
      <c r="H101" t="e">
        <f ca="1">IF($F$2=LOOKUP($F$2,INDIRECT("'"&amp;$A101&amp;"'"&amp;"!$B$2:$B$50",TRUE)),VLOOKUP($F$2,INDIRECT("'"&amp;$A101&amp;"'"&amp;"!$B$2:$BP$50",TRUE),44,FALSE),"")</f>
        <v>#REF!</v>
      </c>
      <c r="I101" t="e">
        <f ca="1">IF($F$2=LOOKUP($F$2,INDIRECT("'"&amp;$A101&amp;"'"&amp;"!$B$2:$B$50",TRUE)),VLOOKUP($F$2,INDIRECT("'"&amp;$A101&amp;"'"&amp;"!$B$2:$BP$50",TRUE),45,FALSE),"")</f>
        <v>#REF!</v>
      </c>
      <c r="J101" s="20" t="e">
        <f ca="1">IF($F$2=LOOKUP($F$2,INDIRECT("'"&amp;$A101&amp;"'"&amp;"!$B$2:$B$50",TRUE)),VLOOKUP($F$2,INDIRECT("'"&amp;$A101&amp;"'"&amp;"!$B$2:$BP$50",TRUE),46,FALSE),"")</f>
        <v>#REF!</v>
      </c>
      <c r="K101" s="20" t="e">
        <f ca="1">IF($F$2=LOOKUP($F$2,INDIRECT("'"&amp;$A101&amp;"'"&amp;"!$B$2:$B$50",TRUE)),VLOOKUP($F$2,INDIRECT("'"&amp;$A101&amp;"'"&amp;"!$B$2:$BP$50",TRUE),47,FALSE),"")</f>
        <v>#REF!</v>
      </c>
      <c r="L101" s="61" t="e">
        <f t="shared" ca="1" si="35"/>
        <v>#REF!</v>
      </c>
      <c r="M101" s="25" t="e">
        <f ca="1">IF($F$2=LOOKUP($F$2,INDIRECT("'"&amp;$A101&amp;"'"&amp;"!$B$2:$B$50",TRUE)),VLOOKUP($F$2,INDIRECT("'"&amp;$A101&amp;"'"&amp;"!$B$2:$BP$50",TRUE),43,FALSE),"")</f>
        <v>#REF!</v>
      </c>
      <c r="N101" s="26" t="e">
        <f t="shared" ca="1" si="36"/>
        <v>#REF!</v>
      </c>
      <c r="O101" s="67"/>
      <c r="Q101" s="58">
        <f t="shared" si="37"/>
        <v>0</v>
      </c>
      <c r="S101" s="58">
        <f t="shared" si="38"/>
        <v>0</v>
      </c>
    </row>
    <row r="102" spans="1:24" x14ac:dyDescent="0.3">
      <c r="A102" s="42" t="s">
        <v>63</v>
      </c>
      <c r="B102" s="1">
        <v>42847</v>
      </c>
      <c r="C102" t="e">
        <f ca="1">IF($F$2=LOOKUP($F$2,INDIRECT("'"&amp;$A102&amp;"'"&amp;"!$B$2:$B$50",TRUE)),VLOOKUP($F$2,INDIRECT("'"&amp;$A102&amp;"'"&amp;"!$B$2:$BP$50",TRUE),48,FALSE),"")</f>
        <v>#REF!</v>
      </c>
      <c r="D102" t="e">
        <f ca="1">IF($F$2=LOOKUP($F$2,INDIRECT("'"&amp;$A102&amp;"'"&amp;"!$B$2:$B$50",TRUE)),VLOOKUP($F$2,INDIRECT("'"&amp;$A102&amp;"'"&amp;"!$B$2:$BP$50",TRUE),49,FALSE),"")</f>
        <v>#REF!</v>
      </c>
      <c r="E102" s="20" t="e">
        <f ca="1">IF($F$2=LOOKUP($F$2,INDIRECT("'"&amp;$A102&amp;"'"&amp;"!$B$2:$B$50",TRUE)),VLOOKUP($F$2,INDIRECT("'"&amp;$A102&amp;"'"&amp;"!$B$2:$BP$50",TRUE),50,FALSE),"")</f>
        <v>#REF!</v>
      </c>
      <c r="F102" s="20" t="e">
        <f ca="1">IF($F$2=LOOKUP($F$2,INDIRECT("'"&amp;$A102&amp;"'"&amp;"!$B$2:$B$50",TRUE)),VLOOKUP($F$2,INDIRECT("'"&amp;$A102&amp;"'"&amp;"!$B$2:$BP$50",TRUE),51,FALSE),"")</f>
        <v>#REF!</v>
      </c>
      <c r="G102" s="28" t="e">
        <f t="shared" ca="1" si="29"/>
        <v>#REF!</v>
      </c>
      <c r="H102" t="e">
        <f ca="1">IF($F$2=LOOKUP($F$2,INDIRECT("'"&amp;$A102&amp;"'"&amp;"!$B$2:$B$50",TRUE)),VLOOKUP($F$2,INDIRECT("'"&amp;$A102&amp;"'"&amp;"!$B$2:$BP$50",TRUE),53,FALSE),"")</f>
        <v>#REF!</v>
      </c>
      <c r="I102" t="e">
        <f ca="1">IF($F$2=LOOKUP($F$2,INDIRECT("'"&amp;$A102&amp;"'"&amp;"!$B$2:$B$50",TRUE)),VLOOKUP($F$2,INDIRECT("'"&amp;$A102&amp;"'"&amp;"!$B$2:$BP$50",TRUE),54,FALSE),"")</f>
        <v>#REF!</v>
      </c>
      <c r="J102" s="20" t="e">
        <f ca="1">IF($F$2=LOOKUP($F$2,INDIRECT("'"&amp;$A102&amp;"'"&amp;"!$B$2:$B$50",TRUE)),VLOOKUP($F$2,INDIRECT("'"&amp;$A102&amp;"'"&amp;"!$B$2:$BP$50",TRUE),55,FALSE),"")</f>
        <v>#REF!</v>
      </c>
      <c r="K102" s="20" t="e">
        <f ca="1">IF($F$2=LOOKUP($F$2,INDIRECT("'"&amp;$A102&amp;"'"&amp;"!$B$2:$B$50",TRUE)),VLOOKUP($F$2,INDIRECT("'"&amp;$A102&amp;"'"&amp;"!$B$2:$BP$50",TRUE),56,FALSE),"")</f>
        <v>#REF!</v>
      </c>
      <c r="L102" s="61" t="e">
        <f t="shared" ca="1" si="35"/>
        <v>#REF!</v>
      </c>
      <c r="M102" s="25" t="e">
        <f ca="1">IF($F$2=LOOKUP($F$2,INDIRECT("'"&amp;$A102&amp;"'"&amp;"!$B$2:$B$50",TRUE)),VLOOKUP($F$2,INDIRECT("'"&amp;$A102&amp;"'"&amp;"!$B$2:$BP$50",TRUE),52,FALSE),"")</f>
        <v>#REF!</v>
      </c>
      <c r="N102" s="26" t="e">
        <f t="shared" ca="1" si="36"/>
        <v>#REF!</v>
      </c>
      <c r="O102" s="67"/>
      <c r="P102" s="33"/>
      <c r="Q102" s="58">
        <f t="shared" si="37"/>
        <v>0</v>
      </c>
      <c r="R102" s="33"/>
      <c r="S102" s="58">
        <f t="shared" si="38"/>
        <v>0</v>
      </c>
      <c r="T102" s="33"/>
      <c r="U102" s="33"/>
      <c r="V102" s="33"/>
      <c r="W102" s="33"/>
      <c r="X102" s="33"/>
    </row>
    <row r="103" spans="1:24" ht="15" thickBot="1" x14ac:dyDescent="0.35">
      <c r="A103" s="42" t="s">
        <v>63</v>
      </c>
      <c r="B103" s="1">
        <v>42848</v>
      </c>
      <c r="C103" s="43" t="e">
        <f ca="1">IF($F$2=LOOKUP($F$2,INDIRECT("'"&amp;$A103&amp;"'"&amp;"!$B$2:$B$50",TRUE)),VLOOKUP($F$2,INDIRECT("'"&amp;$A103&amp;"'"&amp;"!$B$2:$BP$50",TRUE),57,FALSE),"")</f>
        <v>#REF!</v>
      </c>
      <c r="D103" s="43" t="e">
        <f ca="1">IF($F$2=LOOKUP($F$2,INDIRECT("'"&amp;$A103&amp;"'"&amp;"!$B$2:$B$50",TRUE)),VLOOKUP($F$2,INDIRECT("'"&amp;$A103&amp;"'"&amp;"!$B$2:$BP$50",TRUE),58,FALSE),"")</f>
        <v>#REF!</v>
      </c>
      <c r="E103" s="44" t="e">
        <f ca="1">IF($F$2=LOOKUP($F$2,INDIRECT("'"&amp;$A103&amp;"'"&amp;"!$B$2:$B$50",TRUE)),VLOOKUP($F$2,INDIRECT("'"&amp;$A103&amp;"'"&amp;"!$B$2:$BP$50",TRUE),59,FALSE),"")</f>
        <v>#REF!</v>
      </c>
      <c r="F103" s="44" t="e">
        <f ca="1">IF($F$2=LOOKUP($F$2,INDIRECT("'"&amp;$A103&amp;"'"&amp;"!$B$2:$B$50",TRUE)),VLOOKUP($F$2,INDIRECT("'"&amp;$A103&amp;"'"&amp;"!$B$2:$BP$50",TRUE),60,FALSE),"")</f>
        <v>#REF!</v>
      </c>
      <c r="G103" s="45" t="e">
        <f t="shared" ca="1" si="29"/>
        <v>#REF!</v>
      </c>
      <c r="H103" s="43" t="e">
        <f ca="1">IF($F$2=LOOKUP($F$2,INDIRECT("'"&amp;$A103&amp;"'"&amp;"!$B$2:$B$50",TRUE)),VLOOKUP($F$2,INDIRECT("'"&amp;$A103&amp;"'"&amp;"!$B$2:$BP$50",TRUE),62,FALSE),"")</f>
        <v>#REF!</v>
      </c>
      <c r="I103" s="43" t="e">
        <f ca="1">IF($F$2=LOOKUP($F$2,INDIRECT("'"&amp;$A103&amp;"'"&amp;"!$B$2:$B$50",TRUE)),VLOOKUP($F$2,INDIRECT("'"&amp;$A103&amp;"'"&amp;"!$B$2:$BP$50",TRUE),63,FALSE),"")</f>
        <v>#REF!</v>
      </c>
      <c r="J103" s="44" t="e">
        <f ca="1">IF($F$2=LOOKUP($F$2,INDIRECT("'"&amp;$A103&amp;"'"&amp;"!$B$2:$B$50",TRUE)),VLOOKUP($F$2,INDIRECT("'"&amp;$A103&amp;"'"&amp;"!$B$2:$BP$50",TRUE),64,FALSE),"")</f>
        <v>#REF!</v>
      </c>
      <c r="K103" s="44" t="e">
        <f ca="1">IF($F$2=LOOKUP($F$2,INDIRECT("'"&amp;$A103&amp;"'"&amp;"!$B$2:$B$50",TRUE)),VLOOKUP($F$2,INDIRECT("'"&amp;$A103&amp;"'"&amp;"!$B$2:$BP$50",TRUE),65,FALSE),"")</f>
        <v>#REF!</v>
      </c>
      <c r="L103" s="46" t="e">
        <f t="shared" ca="1" si="35"/>
        <v>#REF!</v>
      </c>
      <c r="M103" s="47" t="e">
        <f ca="1">IF($F$2=LOOKUP($F$2,INDIRECT("'"&amp;$A103&amp;"'"&amp;"!$B$2:$B$50",TRUE)),VLOOKUP($F$2,INDIRECT("'"&amp;$A103&amp;"'"&amp;"!$B$2:$BP$50",TRUE),61,FALSE),"")</f>
        <v>#REF!</v>
      </c>
      <c r="N103" s="48" t="e">
        <f t="shared" ca="1" si="36"/>
        <v>#REF!</v>
      </c>
      <c r="O103" s="67"/>
      <c r="P103" s="43"/>
      <c r="Q103" s="59">
        <f t="shared" si="37"/>
        <v>0</v>
      </c>
      <c r="R103" s="43"/>
      <c r="S103" s="59">
        <f t="shared" si="38"/>
        <v>0</v>
      </c>
      <c r="T103" s="43"/>
      <c r="U103" s="43"/>
      <c r="V103" s="43"/>
      <c r="W103" s="43"/>
      <c r="X103" s="43"/>
    </row>
    <row r="104" spans="1:24" x14ac:dyDescent="0.3">
      <c r="A104" s="42" t="s">
        <v>64</v>
      </c>
      <c r="B104" s="1">
        <v>42849</v>
      </c>
      <c r="C104" t="e">
        <f ca="1">IF($F$2=LOOKUP($F$2,INDIRECT("'"&amp;$A104&amp;"'"&amp;"!$B$2:$B$50",TRUE)),VLOOKUP($F$2,INDIRECT("'"&amp;$A104&amp;"'"&amp;"!$B$2:$BP$50",TRUE),2,FALSE),"")</f>
        <v>#REF!</v>
      </c>
      <c r="D104" t="e">
        <f ca="1">IF($F$2=LOOKUP($F$2,INDIRECT("'"&amp;$A104&amp;"'"&amp;"!$B$2:$B$50",TRUE)),VLOOKUP($F$2,INDIRECT("'"&amp;$A104&amp;"'"&amp;"!$B$2:$BP$50",TRUE),4,FALSE),"")</f>
        <v>#REF!</v>
      </c>
      <c r="E104" s="22" t="e">
        <f ca="1">IF($F$2=LOOKUP($F$2,INDIRECT("'"&amp;$A104&amp;"'"&amp;"!$B$2:$B$50",TRUE)),VLOOKUP($F$2,INDIRECT("'"&amp;$A104&amp;"'"&amp;"!$B$2:$BP$50",TRUE),5,FALSE),"")</f>
        <v>#REF!</v>
      </c>
      <c r="F104" s="20" t="e">
        <f ca="1">IF($F$2=LOOKUP($F$2,INDIRECT("'"&amp;$A104&amp;"'"&amp;"!$B$2:$B$50",TRUE)),VLOOKUP($F$2,INDIRECT("'"&amp;$A104&amp;"'"&amp;"!$B$2:$BP$50",TRUE),6,FALSE),"")</f>
        <v>#REF!</v>
      </c>
      <c r="G104" s="62" t="e">
        <f t="shared" ca="1" si="29"/>
        <v>#REF!</v>
      </c>
      <c r="H104" t="e">
        <f ca="1">IF($F$2=LOOKUP($F$2,INDIRECT("'"&amp;$A104&amp;"'"&amp;"!$B$2:$B$50",TRUE)),VLOOKUP($F$2,INDIRECT("'"&amp;$A104&amp;"'"&amp;"!$B$2:$BP$50",TRUE),8,FALSE),"")</f>
        <v>#REF!</v>
      </c>
      <c r="I104" t="e">
        <f ca="1">IF($F$2=LOOKUP($F$2,INDIRECT("'"&amp;$A104&amp;"'"&amp;"!$B$2:$B$50",TRUE)),VLOOKUP($F$2,INDIRECT("'"&amp;$A104&amp;"'"&amp;"!$B$2:$BP$50",TRUE),9,FALSE),"")</f>
        <v>#REF!</v>
      </c>
      <c r="J104" s="20" t="e">
        <f ca="1">IF($F$2=LOOKUP($F$2,INDIRECT("'"&amp;$A104&amp;"'"&amp;"!$B$2:$B$50",TRUE)),VLOOKUP($F$2,INDIRECT("'"&amp;$A104&amp;"'"&amp;"!$B$2:$BP$50",TRUE),10,FALSE),"")</f>
        <v>#REF!</v>
      </c>
      <c r="K104" s="20" t="e">
        <f ca="1">IF($F$2=LOOKUP($F$2,INDIRECT("'"&amp;$A104&amp;"'"&amp;"!$B$2:$B$50",TRUE)),VLOOKUP($F$2,INDIRECT("'"&amp;$A104&amp;"'"&amp;"!$B$2:$BP$50",TRUE),11,FALSE),"")</f>
        <v>#REF!</v>
      </c>
      <c r="L104" s="61" t="e">
        <f ca="1">(K104-J104)*24</f>
        <v>#REF!</v>
      </c>
      <c r="M104" s="23" t="e">
        <f ca="1">IF($F$2=LOOKUP($F$2,INDIRECT("'"&amp;$A104&amp;"'"&amp;"!$B$2:$B$50",TRUE)),VLOOKUP($F$2,INDIRECT("'"&amp;$A104&amp;"'"&amp;"!$B$2:$BP$50",TRUE),7,FALSE),"")</f>
        <v>#REF!</v>
      </c>
      <c r="N104" s="26" t="e">
        <f ca="1">G104+L104-M104</f>
        <v>#REF!</v>
      </c>
      <c r="O104" s="67" t="e">
        <f ca="1">SUM(N104:N110)</f>
        <v>#REF!</v>
      </c>
      <c r="Q104" s="58">
        <f t="shared" si="37"/>
        <v>0</v>
      </c>
      <c r="S104" s="58">
        <f t="shared" si="38"/>
        <v>0</v>
      </c>
    </row>
    <row r="105" spans="1:24" x14ac:dyDescent="0.3">
      <c r="A105" s="42" t="s">
        <v>64</v>
      </c>
      <c r="B105" s="1">
        <v>42850</v>
      </c>
      <c r="C105" t="e">
        <f ca="1">IF($F$2=LOOKUP($F$2,INDIRECT("'"&amp;$A105&amp;"'"&amp;"!$B$2:$B$50",TRUE)),VLOOKUP($F$2,INDIRECT("'"&amp;$A105&amp;"'"&amp;"!$B$2:$BP$50",TRUE),12,FALSE),"")</f>
        <v>#REF!</v>
      </c>
      <c r="D105" t="e">
        <f ca="1">IF($F$2=LOOKUP($F$2,INDIRECT("'"&amp;$A105&amp;"'"&amp;"!$B$2:$B$50",TRUE)),VLOOKUP($F$2,INDIRECT("'"&amp;$A105&amp;"'"&amp;"!$B$2:$BP$50",TRUE),13,FALSE),"")</f>
        <v>#REF!</v>
      </c>
      <c r="E105" s="20" t="e">
        <f ca="1">IF($F$2=LOOKUP($F$2,INDIRECT("'"&amp;$A105&amp;"'"&amp;"!$B$2:$B$50",TRUE)),VLOOKUP($F$2,INDIRECT("'"&amp;$A105&amp;"'"&amp;"!$B$2:$BP$50",TRUE),14,FALSE),"")</f>
        <v>#REF!</v>
      </c>
      <c r="F105" s="20" t="e">
        <f ca="1">IF($F$2=LOOKUP($F$2,INDIRECT("'"&amp;$A105&amp;"'"&amp;"!$B$2:$B$50",TRUE)),VLOOKUP($F$2,INDIRECT("'"&amp;$A105&amp;"'"&amp;"!$B$2:$BP$50",TRUE),15,FALSE),"")</f>
        <v>#REF!</v>
      </c>
      <c r="G105" s="28" t="e">
        <f t="shared" ca="1" si="29"/>
        <v>#REF!</v>
      </c>
      <c r="H105" s="18" t="e">
        <f ca="1">IF($F$2=LOOKUP($F$2,INDIRECT("'"&amp;$A105&amp;"'"&amp;"!$B$2:$B$50",TRUE)),VLOOKUP($F$2,INDIRECT("'"&amp;$A105&amp;"'"&amp;"!$B$2:$BP$50",TRUE),17,FALSE),"")</f>
        <v>#REF!</v>
      </c>
      <c r="I105" t="e">
        <f ca="1">IF($F$2=LOOKUP($F$2,INDIRECT("'"&amp;$A105&amp;"'"&amp;"!$B$2:$B$50",TRUE)),VLOOKUP($F$2,INDIRECT("'"&amp;$A105&amp;"'"&amp;"!$B$2:$BP$50",TRUE),18,FALSE),"")</f>
        <v>#REF!</v>
      </c>
      <c r="J105" s="20" t="e">
        <f ca="1">IF($F$2=LOOKUP($F$2,INDIRECT("'"&amp;$A105&amp;"'"&amp;"!$B$2:$B$50",TRUE)),VLOOKUP($F$2,INDIRECT("'"&amp;$A105&amp;"'"&amp;"!$B$2:$BP$50",TRUE),19,FALSE),"")</f>
        <v>#REF!</v>
      </c>
      <c r="K105" s="20" t="e">
        <f ca="1">IF($F$2=LOOKUP($F$2,INDIRECT("'"&amp;$A105&amp;"'"&amp;"!$B$2:$B$50",TRUE)),VLOOKUP($F$2,INDIRECT("'"&amp;$A105&amp;"'"&amp;"!$B$2:$BP$50",TRUE),20,FALSE),"")</f>
        <v>#REF!</v>
      </c>
      <c r="L105" s="61" t="e">
        <f t="shared" ref="L105:L110" ca="1" si="39">(K105-J105)*24</f>
        <v>#REF!</v>
      </c>
      <c r="M105" s="24" t="e">
        <f ca="1">IF($F$2=LOOKUP($F$2,INDIRECT("'"&amp;$A105&amp;"'"&amp;"!$B$2:$B$50",TRUE)),VLOOKUP($F$2,INDIRECT("'"&amp;$A105&amp;"'"&amp;"!$B$2:$BP$50",TRUE),16,FALSE),"")</f>
        <v>#REF!</v>
      </c>
      <c r="N105" s="26" t="e">
        <f t="shared" ref="N105:N110" ca="1" si="40">G105+L105-M105</f>
        <v>#REF!</v>
      </c>
      <c r="O105" s="67"/>
      <c r="Q105" s="58">
        <f t="shared" si="37"/>
        <v>0</v>
      </c>
      <c r="S105" s="58">
        <f t="shared" si="38"/>
        <v>0</v>
      </c>
    </row>
    <row r="106" spans="1:24" x14ac:dyDescent="0.3">
      <c r="A106" s="42" t="s">
        <v>64</v>
      </c>
      <c r="B106" s="1">
        <v>42851</v>
      </c>
      <c r="C106" t="e">
        <f ca="1">IF($F$2=LOOKUP($F$2,INDIRECT("'"&amp;$A106&amp;"'"&amp;"!$B$2:$B$50",TRUE)),VLOOKUP($F$2,INDIRECT("'"&amp;$A106&amp;"'"&amp;"!$B$2:$BP$50",TRUE),21,FALSE),"")</f>
        <v>#REF!</v>
      </c>
      <c r="D106" t="e">
        <f ca="1">IF($F$2=LOOKUP($F$2,INDIRECT("'"&amp;$A106&amp;"'"&amp;"!$B$2:$B$50",TRUE)),VLOOKUP($F$2,INDIRECT("'"&amp;$A106&amp;"'"&amp;"!$B$2:$BP$50",TRUE),22,FALSE),"")</f>
        <v>#REF!</v>
      </c>
      <c r="E106" s="20" t="e">
        <f ca="1">IF($F$2=LOOKUP($F$2,INDIRECT("'"&amp;$A106&amp;"'"&amp;"!$B$2:$B$50",TRUE)),VLOOKUP($F$2,INDIRECT("'"&amp;$A106&amp;"'"&amp;"!$B$2:$BP$50",TRUE),23,FALSE),"")</f>
        <v>#REF!</v>
      </c>
      <c r="F106" s="20" t="e">
        <f ca="1">IF($F$2=LOOKUP($F$2,INDIRECT("'"&amp;$A106&amp;"'"&amp;"!$B$2:$B$50",TRUE)),VLOOKUP($F$2,INDIRECT("'"&amp;$A106&amp;"'"&amp;"!$B$2:$BP$50",TRUE),24,FALSE),"")</f>
        <v>#REF!</v>
      </c>
      <c r="G106" s="28" t="e">
        <f t="shared" ca="1" si="29"/>
        <v>#REF!</v>
      </c>
      <c r="H106" t="e">
        <f ca="1">IF($F$2=LOOKUP($F$2,INDIRECT("'"&amp;$A106&amp;"'"&amp;"!$B$2:$B$50",TRUE)),VLOOKUP($F$2,INDIRECT("'"&amp;$A106&amp;"'"&amp;"!$B$2:$BP$50",TRUE),26,FALSE),"")</f>
        <v>#REF!</v>
      </c>
      <c r="I106" t="e">
        <f ca="1">IF($F$2=LOOKUP($F$2,INDIRECT("'"&amp;$A106&amp;"'"&amp;"!$B$2:$B$50",TRUE)),VLOOKUP($F$2,INDIRECT("'"&amp;$A106&amp;"'"&amp;"!$B$2:$BP$50",TRUE),27,FALSE),"")</f>
        <v>#REF!</v>
      </c>
      <c r="J106" s="20" t="e">
        <f ca="1">IF($F$2=LOOKUP($F$2,INDIRECT("'"&amp;$A106&amp;"'"&amp;"!$B$2:$B$50",TRUE)),VLOOKUP($F$2,INDIRECT("'"&amp;$A106&amp;"'"&amp;"!$B$2:$BP$50",TRUE),28,FALSE),"")</f>
        <v>#REF!</v>
      </c>
      <c r="K106" s="20" t="e">
        <f ca="1">IF($F$2=LOOKUP($F$2,INDIRECT("'"&amp;$A106&amp;"'"&amp;"!$B$2:$B$50",TRUE)),VLOOKUP($F$2,INDIRECT("'"&amp;$A106&amp;"'"&amp;"!$B$2:$BP$50",TRUE),29,FALSE),"")</f>
        <v>#REF!</v>
      </c>
      <c r="L106" s="61" t="e">
        <f t="shared" ca="1" si="39"/>
        <v>#REF!</v>
      </c>
      <c r="M106" s="25" t="e">
        <f ca="1">IF($F$2=LOOKUP($F$2,INDIRECT("'"&amp;$A106&amp;"'"&amp;"!$B$2:$B$50",TRUE)),VLOOKUP($F$2,INDIRECT("'"&amp;$A106&amp;"'"&amp;"!$B$2:$BP$50",TRUE),25,FALSE),"")</f>
        <v>#REF!</v>
      </c>
      <c r="N106" s="26" t="e">
        <f t="shared" ca="1" si="40"/>
        <v>#REF!</v>
      </c>
      <c r="O106" s="67"/>
      <c r="Q106" s="58">
        <f t="shared" si="37"/>
        <v>0</v>
      </c>
      <c r="S106" s="58">
        <f t="shared" si="38"/>
        <v>0</v>
      </c>
    </row>
    <row r="107" spans="1:24" x14ac:dyDescent="0.3">
      <c r="A107" s="42" t="s">
        <v>64</v>
      </c>
      <c r="B107" s="1">
        <v>42852</v>
      </c>
      <c r="C107" t="e">
        <f ca="1">IF($F$2=LOOKUP($F$2,INDIRECT("'"&amp;$A107&amp;"'"&amp;"!$B$2:$B$50",TRUE)),VLOOKUP($F$2,INDIRECT("'"&amp;$A107&amp;"'"&amp;"!$B$2:$BP$50",TRUE),30,FALSE),"")</f>
        <v>#REF!</v>
      </c>
      <c r="D107" t="e">
        <f ca="1">IF($F$2=LOOKUP($F$2,INDIRECT("'"&amp;$A107&amp;"'"&amp;"!$B$2:$B$50",TRUE)),VLOOKUP($F$2,INDIRECT("'"&amp;$A107&amp;"'"&amp;"!$B$2:$BP$50",TRUE),31,FALSE),"")</f>
        <v>#REF!</v>
      </c>
      <c r="E107" s="20" t="e">
        <f ca="1">IF($F$2=LOOKUP($F$2,INDIRECT("'"&amp;$A107&amp;"'"&amp;"!$B$2:$B$50",TRUE)),VLOOKUP($F$2,INDIRECT("'"&amp;$A107&amp;"'"&amp;"!$B$2:$BP$50",TRUE),32,FALSE),"")</f>
        <v>#REF!</v>
      </c>
      <c r="F107" s="20" t="e">
        <f ca="1">IF($F$2=LOOKUP($F$2,INDIRECT("'"&amp;$A107&amp;"'"&amp;"!$B$2:$B$50",TRUE)),VLOOKUP($F$2,INDIRECT("'"&amp;$A107&amp;"'"&amp;"!$B$2:$BP$50",TRUE),33,FALSE),"")</f>
        <v>#REF!</v>
      </c>
      <c r="G107" s="28" t="e">
        <f t="shared" ca="1" si="29"/>
        <v>#REF!</v>
      </c>
      <c r="H107" t="e">
        <f ca="1">IF($F$2=LOOKUP($F$2,INDIRECT("'"&amp;$A107&amp;"'"&amp;"!$B$2:$B$50",TRUE)),VLOOKUP($F$2,INDIRECT("'"&amp;$A107&amp;"'"&amp;"!$B$2:$BP$50",TRUE),35,FALSE),"")</f>
        <v>#REF!</v>
      </c>
      <c r="I107" t="e">
        <f ca="1">IF($F$2=LOOKUP($F$2,INDIRECT("'"&amp;$A107&amp;"'"&amp;"!$B$2:$B$50",TRUE)),VLOOKUP($F$2,INDIRECT("'"&amp;$A107&amp;"'"&amp;"!$B$2:$BP$50",TRUE),36,FALSE),"")</f>
        <v>#REF!</v>
      </c>
      <c r="J107" s="20" t="e">
        <f ca="1">IF($F$2=LOOKUP($F$2,INDIRECT("'"&amp;$A107&amp;"'"&amp;"!$B$2:$B$50",TRUE)),VLOOKUP($F$2,INDIRECT("'"&amp;$A107&amp;"'"&amp;"!$B$2:$BP$50",TRUE),37,FALSE),"")</f>
        <v>#REF!</v>
      </c>
      <c r="K107" s="20" t="e">
        <f ca="1">IF($F$2=LOOKUP($F$2,INDIRECT("'"&amp;$A107&amp;"'"&amp;"!$B$2:$B$50",TRUE)),VLOOKUP($F$2,INDIRECT("'"&amp;$A107&amp;"'"&amp;"!$B$2:$BP$50",TRUE),38,FALSE),"")</f>
        <v>#REF!</v>
      </c>
      <c r="L107" s="61" t="e">
        <f t="shared" ca="1" si="39"/>
        <v>#REF!</v>
      </c>
      <c r="M107" s="25" t="e">
        <f ca="1">IF($F$2=LOOKUP($F$2,INDIRECT("'"&amp;$A107&amp;"'"&amp;"!$B$2:$B$50",TRUE)),VLOOKUP($F$2,INDIRECT("'"&amp;$A107&amp;"'"&amp;"!$B$2:$BP$50",TRUE),34,FALSE),"")</f>
        <v>#REF!</v>
      </c>
      <c r="N107" s="26" t="e">
        <f t="shared" ca="1" si="40"/>
        <v>#REF!</v>
      </c>
      <c r="O107" s="67"/>
      <c r="Q107" s="58">
        <f t="shared" si="37"/>
        <v>0</v>
      </c>
      <c r="S107" s="58">
        <f t="shared" si="38"/>
        <v>0</v>
      </c>
    </row>
    <row r="108" spans="1:24" x14ac:dyDescent="0.3">
      <c r="A108" s="42" t="s">
        <v>64</v>
      </c>
      <c r="B108" s="1">
        <v>42853</v>
      </c>
      <c r="C108" t="e">
        <f ca="1">IF($F$2=LOOKUP($F$2,INDIRECT("'"&amp;$A108&amp;"'"&amp;"!$B$2:$B$50",TRUE)),VLOOKUP($F$2,INDIRECT("'"&amp;$A108&amp;"'"&amp;"!$B$2:$BP$50",TRUE),39,FALSE),"")</f>
        <v>#REF!</v>
      </c>
      <c r="D108" t="e">
        <f ca="1">IF($F$2=LOOKUP($F$2,INDIRECT("'"&amp;$A108&amp;"'"&amp;"!$B$2:$B$50",TRUE)),VLOOKUP($F$2,INDIRECT("'"&amp;$A108&amp;"'"&amp;"!$B$2:$BP$50",TRUE),40,FALSE),"")</f>
        <v>#REF!</v>
      </c>
      <c r="E108" s="20" t="e">
        <f ca="1">IF($F$2=LOOKUP($F$2,INDIRECT("'"&amp;$A108&amp;"'"&amp;"!$B$2:$B$50",TRUE)),VLOOKUP($F$2,INDIRECT("'"&amp;$A108&amp;"'"&amp;"!$B$2:$BP$50",TRUE),41,FALSE),"")</f>
        <v>#REF!</v>
      </c>
      <c r="F108" s="20" t="e">
        <f ca="1">IF($F$2=LOOKUP($F$2,INDIRECT("'"&amp;$A108&amp;"'"&amp;"!$B$2:$B$50",TRUE)),VLOOKUP($F$2,INDIRECT("'"&amp;$A108&amp;"'"&amp;"!$B$2:$BP$50",TRUE),42,FALSE),"")</f>
        <v>#REF!</v>
      </c>
      <c r="G108" s="28" t="e">
        <f t="shared" ca="1" si="29"/>
        <v>#REF!</v>
      </c>
      <c r="H108" t="e">
        <f ca="1">IF($F$2=LOOKUP($F$2,INDIRECT("'"&amp;$A108&amp;"'"&amp;"!$B$2:$B$50",TRUE)),VLOOKUP($F$2,INDIRECT("'"&amp;$A108&amp;"'"&amp;"!$B$2:$BP$50",TRUE),44,FALSE),"")</f>
        <v>#REF!</v>
      </c>
      <c r="I108" t="e">
        <f ca="1">IF($F$2=LOOKUP($F$2,INDIRECT("'"&amp;$A108&amp;"'"&amp;"!$B$2:$B$50",TRUE)),VLOOKUP($F$2,INDIRECT("'"&amp;$A108&amp;"'"&amp;"!$B$2:$BP$50",TRUE),45,FALSE),"")</f>
        <v>#REF!</v>
      </c>
      <c r="J108" s="20" t="e">
        <f ca="1">IF($F$2=LOOKUP($F$2,INDIRECT("'"&amp;$A108&amp;"'"&amp;"!$B$2:$B$50",TRUE)),VLOOKUP($F$2,INDIRECT("'"&amp;$A108&amp;"'"&amp;"!$B$2:$BP$50",TRUE),46,FALSE),"")</f>
        <v>#REF!</v>
      </c>
      <c r="K108" s="20" t="e">
        <f ca="1">IF($F$2=LOOKUP($F$2,INDIRECT("'"&amp;$A108&amp;"'"&amp;"!$B$2:$B$50",TRUE)),VLOOKUP($F$2,INDIRECT("'"&amp;$A108&amp;"'"&amp;"!$B$2:$BP$50",TRUE),47,FALSE),"")</f>
        <v>#REF!</v>
      </c>
      <c r="L108" s="61" t="e">
        <f t="shared" ca="1" si="39"/>
        <v>#REF!</v>
      </c>
      <c r="M108" s="25" t="e">
        <f ca="1">IF($F$2=LOOKUP($F$2,INDIRECT("'"&amp;$A108&amp;"'"&amp;"!$B$2:$B$50",TRUE)),VLOOKUP($F$2,INDIRECT("'"&amp;$A108&amp;"'"&amp;"!$B$2:$BP$50",TRUE),43,FALSE),"")</f>
        <v>#REF!</v>
      </c>
      <c r="N108" s="26" t="e">
        <f t="shared" ca="1" si="40"/>
        <v>#REF!</v>
      </c>
      <c r="O108" s="67"/>
      <c r="Q108" s="58">
        <f t="shared" si="37"/>
        <v>0</v>
      </c>
      <c r="S108" s="58">
        <f t="shared" si="38"/>
        <v>0</v>
      </c>
    </row>
    <row r="109" spans="1:24" x14ac:dyDescent="0.3">
      <c r="A109" s="42" t="s">
        <v>64</v>
      </c>
      <c r="B109" s="1">
        <v>42854</v>
      </c>
      <c r="C109" t="e">
        <f ca="1">IF($F$2=LOOKUP($F$2,INDIRECT("'"&amp;$A109&amp;"'"&amp;"!$B$2:$B$50",TRUE)),VLOOKUP($F$2,INDIRECT("'"&amp;$A109&amp;"'"&amp;"!$B$2:$BP$50",TRUE),48,FALSE),"")</f>
        <v>#REF!</v>
      </c>
      <c r="D109" t="e">
        <f ca="1">IF($F$2=LOOKUP($F$2,INDIRECT("'"&amp;$A109&amp;"'"&amp;"!$B$2:$B$50",TRUE)),VLOOKUP($F$2,INDIRECT("'"&amp;$A109&amp;"'"&amp;"!$B$2:$BP$50",TRUE),49,FALSE),"")</f>
        <v>#REF!</v>
      </c>
      <c r="E109" s="20" t="e">
        <f ca="1">IF($F$2=LOOKUP($F$2,INDIRECT("'"&amp;$A109&amp;"'"&amp;"!$B$2:$B$50",TRUE)),VLOOKUP($F$2,INDIRECT("'"&amp;$A109&amp;"'"&amp;"!$B$2:$BP$50",TRUE),50,FALSE),"")</f>
        <v>#REF!</v>
      </c>
      <c r="F109" s="20" t="e">
        <f ca="1">IF($F$2=LOOKUP($F$2,INDIRECT("'"&amp;$A109&amp;"'"&amp;"!$B$2:$B$50",TRUE)),VLOOKUP($F$2,INDIRECT("'"&amp;$A109&amp;"'"&amp;"!$B$2:$BP$50",TRUE),51,FALSE),"")</f>
        <v>#REF!</v>
      </c>
      <c r="G109" s="28" t="e">
        <f t="shared" ca="1" si="29"/>
        <v>#REF!</v>
      </c>
      <c r="H109" t="e">
        <f ca="1">IF($F$2=LOOKUP($F$2,INDIRECT("'"&amp;$A109&amp;"'"&amp;"!$B$2:$B$50",TRUE)),VLOOKUP($F$2,INDIRECT("'"&amp;$A109&amp;"'"&amp;"!$B$2:$BP$50",TRUE),53,FALSE),"")</f>
        <v>#REF!</v>
      </c>
      <c r="I109" t="e">
        <f ca="1">IF($F$2=LOOKUP($F$2,INDIRECT("'"&amp;$A109&amp;"'"&amp;"!$B$2:$B$50",TRUE)),VLOOKUP($F$2,INDIRECT("'"&amp;$A109&amp;"'"&amp;"!$B$2:$BP$50",TRUE),54,FALSE),"")</f>
        <v>#REF!</v>
      </c>
      <c r="J109" s="20" t="e">
        <f ca="1">IF($F$2=LOOKUP($F$2,INDIRECT("'"&amp;$A109&amp;"'"&amp;"!$B$2:$B$50",TRUE)),VLOOKUP($F$2,INDIRECT("'"&amp;$A109&amp;"'"&amp;"!$B$2:$BP$50",TRUE),55,FALSE),"")</f>
        <v>#REF!</v>
      </c>
      <c r="K109" s="20" t="e">
        <f ca="1">IF($F$2=LOOKUP($F$2,INDIRECT("'"&amp;$A109&amp;"'"&amp;"!$B$2:$B$50",TRUE)),VLOOKUP($F$2,INDIRECT("'"&amp;$A109&amp;"'"&amp;"!$B$2:$BP$50",TRUE),56,FALSE),"")</f>
        <v>#REF!</v>
      </c>
      <c r="L109" s="61" t="e">
        <f t="shared" ca="1" si="39"/>
        <v>#REF!</v>
      </c>
      <c r="M109" s="25" t="e">
        <f ca="1">IF($F$2=LOOKUP($F$2,INDIRECT("'"&amp;$A109&amp;"'"&amp;"!$B$2:$B$50",TRUE)),VLOOKUP($F$2,INDIRECT("'"&amp;$A109&amp;"'"&amp;"!$B$2:$BP$50",TRUE),52,FALSE),"")</f>
        <v>#REF!</v>
      </c>
      <c r="N109" s="26" t="e">
        <f t="shared" ca="1" si="40"/>
        <v>#REF!</v>
      </c>
      <c r="O109" s="67"/>
      <c r="Q109" s="58">
        <f t="shared" si="37"/>
        <v>0</v>
      </c>
      <c r="S109" s="58">
        <f t="shared" si="38"/>
        <v>0</v>
      </c>
    </row>
    <row r="110" spans="1:24" ht="15" thickBot="1" x14ac:dyDescent="0.35">
      <c r="A110" s="42" t="s">
        <v>64</v>
      </c>
      <c r="B110" s="1">
        <v>42855</v>
      </c>
      <c r="C110" s="43" t="e">
        <f ca="1">IF($F$2=LOOKUP($F$2,INDIRECT("'"&amp;$A110&amp;"'"&amp;"!$B$2:$B$50",TRUE)),VLOOKUP($F$2,INDIRECT("'"&amp;$A110&amp;"'"&amp;"!$B$2:$BP$50",TRUE),57,FALSE),"")</f>
        <v>#REF!</v>
      </c>
      <c r="D110" s="43" t="e">
        <f ca="1">IF($F$2=LOOKUP($F$2,INDIRECT("'"&amp;$A110&amp;"'"&amp;"!$B$2:$B$50",TRUE)),VLOOKUP($F$2,INDIRECT("'"&amp;$A110&amp;"'"&amp;"!$B$2:$BP$50",TRUE),58,FALSE),"")</f>
        <v>#REF!</v>
      </c>
      <c r="E110" s="44" t="e">
        <f ca="1">IF($F$2=LOOKUP($F$2,INDIRECT("'"&amp;$A110&amp;"'"&amp;"!$B$2:$B$50",TRUE)),VLOOKUP($F$2,INDIRECT("'"&amp;$A110&amp;"'"&amp;"!$B$2:$BP$50",TRUE),59,FALSE),"")</f>
        <v>#REF!</v>
      </c>
      <c r="F110" s="44" t="e">
        <f ca="1">IF($F$2=LOOKUP($F$2,INDIRECT("'"&amp;$A110&amp;"'"&amp;"!$B$2:$B$50",TRUE)),VLOOKUP($F$2,INDIRECT("'"&amp;$A110&amp;"'"&amp;"!$B$2:$BP$50",TRUE),60,FALSE),"")</f>
        <v>#REF!</v>
      </c>
      <c r="G110" s="45" t="e">
        <f t="shared" ca="1" si="29"/>
        <v>#REF!</v>
      </c>
      <c r="H110" s="43" t="e">
        <f ca="1">IF($F$2=LOOKUP($F$2,INDIRECT("'"&amp;$A110&amp;"'"&amp;"!$B$2:$B$50",TRUE)),VLOOKUP($F$2,INDIRECT("'"&amp;$A110&amp;"'"&amp;"!$B$2:$BP$50",TRUE),62,FALSE),"")</f>
        <v>#REF!</v>
      </c>
      <c r="I110" s="43" t="e">
        <f ca="1">IF($F$2=LOOKUP($F$2,INDIRECT("'"&amp;$A110&amp;"'"&amp;"!$B$2:$B$50",TRUE)),VLOOKUP($F$2,INDIRECT("'"&amp;$A110&amp;"'"&amp;"!$B$2:$BP$50",TRUE),63,FALSE),"")</f>
        <v>#REF!</v>
      </c>
      <c r="J110" s="44" t="e">
        <f ca="1">IF($F$2=LOOKUP($F$2,INDIRECT("'"&amp;$A110&amp;"'"&amp;"!$B$2:$B$50",TRUE)),VLOOKUP($F$2,INDIRECT("'"&amp;$A110&amp;"'"&amp;"!$B$2:$BP$50",TRUE),64,FALSE),"")</f>
        <v>#REF!</v>
      </c>
      <c r="K110" s="44" t="e">
        <f ca="1">IF($F$2=LOOKUP($F$2,INDIRECT("'"&amp;$A110&amp;"'"&amp;"!$B$2:$B$50",TRUE)),VLOOKUP($F$2,INDIRECT("'"&amp;$A110&amp;"'"&amp;"!$B$2:$BP$50",TRUE),65,FALSE),"")</f>
        <v>#REF!</v>
      </c>
      <c r="L110" s="46" t="e">
        <f t="shared" ca="1" si="39"/>
        <v>#REF!</v>
      </c>
      <c r="M110" s="47" t="e">
        <f ca="1">IF($F$2=LOOKUP($F$2,INDIRECT("'"&amp;$A110&amp;"'"&amp;"!$B$2:$B$50",TRUE)),VLOOKUP($F$2,INDIRECT("'"&amp;$A110&amp;"'"&amp;"!$B$2:$BP$50",TRUE),61,FALSE),"")</f>
        <v>#REF!</v>
      </c>
      <c r="N110" s="50" t="e">
        <f t="shared" ca="1" si="40"/>
        <v>#REF!</v>
      </c>
      <c r="O110" s="67"/>
      <c r="P110" s="43"/>
      <c r="Q110" s="59">
        <f t="shared" si="37"/>
        <v>0</v>
      </c>
      <c r="R110" s="43"/>
      <c r="S110" s="59">
        <f t="shared" si="38"/>
        <v>0</v>
      </c>
      <c r="T110" s="43"/>
      <c r="U110" s="43"/>
      <c r="V110" s="43"/>
      <c r="W110" s="43"/>
      <c r="X110" s="43"/>
    </row>
    <row r="111" spans="1:24" x14ac:dyDescent="0.3">
      <c r="A111" s="42" t="s">
        <v>65</v>
      </c>
      <c r="B111" s="1">
        <v>42856</v>
      </c>
      <c r="E111" s="22"/>
      <c r="F111" s="20"/>
      <c r="G111" s="27"/>
      <c r="J111" s="21"/>
      <c r="K111" s="21"/>
      <c r="L111" s="55"/>
      <c r="M111" s="23"/>
      <c r="N111" s="26"/>
      <c r="O111" s="67">
        <f>SUM(N111:N117)</f>
        <v>0</v>
      </c>
      <c r="Q111" s="58">
        <f>P111*$M$4</f>
        <v>0</v>
      </c>
      <c r="S111" s="58">
        <f>R111*M$8</f>
        <v>0</v>
      </c>
    </row>
    <row r="112" spans="1:24" x14ac:dyDescent="0.3">
      <c r="A112" s="42" t="s">
        <v>65</v>
      </c>
      <c r="B112" s="1">
        <v>42857</v>
      </c>
      <c r="E112" s="20"/>
      <c r="F112" s="20"/>
      <c r="G112" s="28"/>
      <c r="H112" s="18"/>
      <c r="J112" s="20"/>
      <c r="K112" s="20"/>
      <c r="L112" s="55"/>
      <c r="M112" s="24"/>
      <c r="N112" s="26"/>
      <c r="O112" s="67"/>
      <c r="Q112" s="58">
        <f t="shared" si="37"/>
        <v>0</v>
      </c>
      <c r="S112" s="58">
        <f t="shared" ref="S112:S124" si="41">R112*M$8</f>
        <v>0</v>
      </c>
    </row>
    <row r="113" spans="1:24" x14ac:dyDescent="0.3">
      <c r="A113" s="42" t="s">
        <v>65</v>
      </c>
      <c r="B113" s="1">
        <v>42858</v>
      </c>
      <c r="E113" s="20"/>
      <c r="F113" s="20"/>
      <c r="G113" s="28"/>
      <c r="J113" s="20"/>
      <c r="K113" s="20"/>
      <c r="L113" s="55"/>
      <c r="M113" s="25"/>
      <c r="N113" s="26"/>
      <c r="O113" s="67"/>
      <c r="Q113" s="58">
        <f t="shared" si="37"/>
        <v>0</v>
      </c>
      <c r="S113" s="58">
        <f t="shared" si="41"/>
        <v>0</v>
      </c>
    </row>
    <row r="114" spans="1:24" x14ac:dyDescent="0.3">
      <c r="A114" s="42" t="s">
        <v>65</v>
      </c>
      <c r="B114" s="1">
        <v>42859</v>
      </c>
      <c r="E114" s="20"/>
      <c r="F114" s="20"/>
      <c r="G114" s="28"/>
      <c r="J114" s="20"/>
      <c r="K114" s="20"/>
      <c r="L114" s="55"/>
      <c r="M114" s="25"/>
      <c r="N114" s="26"/>
      <c r="O114" s="67"/>
      <c r="Q114" s="58">
        <f t="shared" si="37"/>
        <v>0</v>
      </c>
      <c r="S114" s="58">
        <f t="shared" si="41"/>
        <v>0</v>
      </c>
    </row>
    <row r="115" spans="1:24" x14ac:dyDescent="0.3">
      <c r="A115" s="42" t="s">
        <v>65</v>
      </c>
      <c r="B115" s="1">
        <v>42860</v>
      </c>
      <c r="E115" s="20"/>
      <c r="F115" s="20"/>
      <c r="G115" s="28"/>
      <c r="J115" s="20"/>
      <c r="K115" s="20"/>
      <c r="L115" s="55"/>
      <c r="M115" s="25"/>
      <c r="N115" s="26"/>
      <c r="O115" s="67"/>
      <c r="Q115" s="58">
        <f t="shared" si="37"/>
        <v>0</v>
      </c>
      <c r="S115" s="58">
        <f t="shared" si="41"/>
        <v>0</v>
      </c>
    </row>
    <row r="116" spans="1:24" x14ac:dyDescent="0.3">
      <c r="A116" s="42" t="s">
        <v>65</v>
      </c>
      <c r="B116" s="1">
        <v>42861</v>
      </c>
      <c r="E116" s="20"/>
      <c r="F116" s="20"/>
      <c r="G116" s="28"/>
      <c r="J116" s="20"/>
      <c r="K116" s="20"/>
      <c r="L116" s="55"/>
      <c r="M116" s="25"/>
      <c r="N116" s="26"/>
      <c r="O116" s="67"/>
      <c r="P116" s="33"/>
      <c r="Q116" s="58">
        <f t="shared" si="37"/>
        <v>0</v>
      </c>
      <c r="R116" s="33"/>
      <c r="S116" s="58">
        <f t="shared" si="41"/>
        <v>0</v>
      </c>
      <c r="T116" s="33"/>
      <c r="U116" s="33"/>
      <c r="V116" s="33"/>
      <c r="W116" s="33"/>
      <c r="X116" s="33"/>
    </row>
    <row r="117" spans="1:24" ht="15" thickBot="1" x14ac:dyDescent="0.35">
      <c r="A117" s="42" t="s">
        <v>65</v>
      </c>
      <c r="B117" s="1">
        <v>42862</v>
      </c>
      <c r="C117" s="43"/>
      <c r="D117" s="43"/>
      <c r="E117" s="44"/>
      <c r="F117" s="44"/>
      <c r="G117" s="45"/>
      <c r="H117" s="43"/>
      <c r="I117" s="43"/>
      <c r="J117" s="44"/>
      <c r="K117" s="44"/>
      <c r="L117" s="46"/>
      <c r="M117" s="47"/>
      <c r="N117" s="48"/>
      <c r="O117" s="67"/>
      <c r="P117" s="43"/>
      <c r="Q117" s="59">
        <f t="shared" si="37"/>
        <v>0</v>
      </c>
      <c r="R117" s="43"/>
      <c r="S117" s="59">
        <f t="shared" si="41"/>
        <v>0</v>
      </c>
      <c r="T117" s="43"/>
      <c r="U117" s="43"/>
      <c r="V117" s="43"/>
      <c r="W117" s="43"/>
      <c r="X117" s="43"/>
    </row>
    <row r="118" spans="1:24" x14ac:dyDescent="0.3">
      <c r="A118" s="42" t="s">
        <v>66</v>
      </c>
      <c r="B118" s="1">
        <v>42863</v>
      </c>
      <c r="E118" s="22"/>
      <c r="F118" s="20"/>
      <c r="G118" s="28"/>
      <c r="J118" s="21"/>
      <c r="K118" s="21"/>
      <c r="L118" s="55"/>
      <c r="M118" s="25"/>
      <c r="N118" s="26"/>
      <c r="O118" s="67">
        <f>SUM(N118:N124)</f>
        <v>0</v>
      </c>
      <c r="Q118" s="58">
        <f t="shared" si="37"/>
        <v>0</v>
      </c>
      <c r="S118" s="58">
        <f t="shared" si="41"/>
        <v>0</v>
      </c>
    </row>
    <row r="119" spans="1:24" x14ac:dyDescent="0.3">
      <c r="A119" s="42" t="s">
        <v>66</v>
      </c>
      <c r="B119" s="1">
        <v>42864</v>
      </c>
      <c r="E119" s="20"/>
      <c r="F119" s="20"/>
      <c r="G119" s="28"/>
      <c r="H119" s="18"/>
      <c r="J119" s="20"/>
      <c r="K119" s="20"/>
      <c r="L119" s="55"/>
      <c r="M119" s="24"/>
      <c r="N119" s="26"/>
      <c r="O119" s="67"/>
      <c r="Q119" s="58">
        <f t="shared" si="37"/>
        <v>0</v>
      </c>
      <c r="S119" s="58">
        <f t="shared" si="41"/>
        <v>0</v>
      </c>
    </row>
    <row r="120" spans="1:24" x14ac:dyDescent="0.3">
      <c r="A120" s="42" t="s">
        <v>66</v>
      </c>
      <c r="B120" s="1">
        <v>42865</v>
      </c>
      <c r="E120" s="20"/>
      <c r="F120" s="20"/>
      <c r="G120" s="28"/>
      <c r="J120" s="20"/>
      <c r="K120" s="20"/>
      <c r="L120" s="55"/>
      <c r="M120" s="25"/>
      <c r="N120" s="26"/>
      <c r="O120" s="67"/>
      <c r="Q120" s="58">
        <f t="shared" si="37"/>
        <v>0</v>
      </c>
      <c r="S120" s="58">
        <f t="shared" si="41"/>
        <v>0</v>
      </c>
    </row>
    <row r="121" spans="1:24" x14ac:dyDescent="0.3">
      <c r="A121" s="42" t="s">
        <v>66</v>
      </c>
      <c r="B121" s="1">
        <v>42866</v>
      </c>
      <c r="E121" s="20"/>
      <c r="F121" s="20"/>
      <c r="G121" s="28"/>
      <c r="J121" s="20"/>
      <c r="K121" s="20"/>
      <c r="L121" s="55"/>
      <c r="M121" s="25"/>
      <c r="N121" s="26"/>
      <c r="O121" s="67"/>
      <c r="Q121" s="58">
        <f t="shared" si="37"/>
        <v>0</v>
      </c>
      <c r="S121" s="58">
        <f t="shared" si="41"/>
        <v>0</v>
      </c>
    </row>
    <row r="122" spans="1:24" x14ac:dyDescent="0.3">
      <c r="A122" s="42" t="s">
        <v>66</v>
      </c>
      <c r="B122" s="1">
        <v>42867</v>
      </c>
      <c r="E122" s="20"/>
      <c r="F122" s="20"/>
      <c r="G122" s="28"/>
      <c r="J122" s="20"/>
      <c r="K122" s="20"/>
      <c r="L122" s="55"/>
      <c r="M122" s="25"/>
      <c r="N122" s="26"/>
      <c r="O122" s="67"/>
      <c r="Q122" s="58">
        <f t="shared" si="37"/>
        <v>0</v>
      </c>
      <c r="S122" s="58">
        <f t="shared" si="41"/>
        <v>0</v>
      </c>
    </row>
    <row r="123" spans="1:24" x14ac:dyDescent="0.3">
      <c r="A123" s="42" t="s">
        <v>66</v>
      </c>
      <c r="B123" s="1">
        <v>42868</v>
      </c>
      <c r="E123" s="20"/>
      <c r="F123" s="20"/>
      <c r="G123" s="28"/>
      <c r="J123" s="20"/>
      <c r="K123" s="20"/>
      <c r="L123" s="55"/>
      <c r="M123" s="25"/>
      <c r="N123" s="26"/>
      <c r="O123" s="67"/>
      <c r="Q123" s="58">
        <f t="shared" si="37"/>
        <v>0</v>
      </c>
      <c r="S123" s="58">
        <f t="shared" si="41"/>
        <v>0</v>
      </c>
    </row>
    <row r="124" spans="1:24" ht="15" thickBot="1" x14ac:dyDescent="0.35">
      <c r="A124" s="42" t="s">
        <v>66</v>
      </c>
      <c r="B124" s="1">
        <v>42869</v>
      </c>
      <c r="C124" s="43"/>
      <c r="D124" s="43"/>
      <c r="E124" s="44"/>
      <c r="F124" s="44"/>
      <c r="G124" s="45"/>
      <c r="H124" s="43"/>
      <c r="I124" s="43"/>
      <c r="J124" s="44"/>
      <c r="K124" s="44"/>
      <c r="L124" s="46"/>
      <c r="M124" s="47"/>
      <c r="N124" s="50"/>
      <c r="O124" s="67"/>
      <c r="P124" s="43"/>
      <c r="Q124" s="59">
        <f t="shared" si="37"/>
        <v>0</v>
      </c>
      <c r="R124" s="43"/>
      <c r="S124" s="59">
        <f t="shared" si="41"/>
        <v>0</v>
      </c>
      <c r="T124" s="43"/>
      <c r="U124" s="43"/>
      <c r="V124" s="43"/>
      <c r="W124" s="43"/>
      <c r="X124" s="43"/>
    </row>
    <row r="125" spans="1:24" x14ac:dyDescent="0.3">
      <c r="A125" s="42" t="s">
        <v>67</v>
      </c>
      <c r="B125" s="1">
        <v>42870</v>
      </c>
      <c r="E125" s="22"/>
      <c r="F125" s="20"/>
      <c r="G125" s="27"/>
      <c r="J125" s="21"/>
      <c r="K125" s="21"/>
      <c r="L125" s="55"/>
      <c r="M125" s="23"/>
      <c r="N125" s="26"/>
      <c r="O125" s="67">
        <f>SUM(N125:N131)</f>
        <v>0</v>
      </c>
      <c r="Q125" s="58">
        <f>P125*$M$4</f>
        <v>0</v>
      </c>
      <c r="S125" s="58">
        <f>R125*M$8</f>
        <v>0</v>
      </c>
    </row>
    <row r="126" spans="1:24" x14ac:dyDescent="0.3">
      <c r="A126" s="42" t="s">
        <v>67</v>
      </c>
      <c r="B126" s="1">
        <v>42871</v>
      </c>
      <c r="E126" s="20"/>
      <c r="F126" s="20"/>
      <c r="G126" s="28"/>
      <c r="H126" s="18"/>
      <c r="J126" s="20"/>
      <c r="K126" s="20"/>
      <c r="L126" s="55"/>
      <c r="M126" s="24"/>
      <c r="N126" s="26"/>
      <c r="O126" s="67"/>
      <c r="Q126" s="58">
        <f t="shared" ref="Q126:Q152" si="42">P126*$M$4</f>
        <v>0</v>
      </c>
      <c r="S126" s="58">
        <f t="shared" ref="S126:S138" si="43">R126*M$8</f>
        <v>0</v>
      </c>
    </row>
    <row r="127" spans="1:24" x14ac:dyDescent="0.3">
      <c r="A127" s="42" t="s">
        <v>67</v>
      </c>
      <c r="B127" s="1">
        <v>42872</v>
      </c>
      <c r="E127" s="20"/>
      <c r="F127" s="20"/>
      <c r="G127" s="28"/>
      <c r="J127" s="20"/>
      <c r="K127" s="20"/>
      <c r="L127" s="55"/>
      <c r="M127" s="25"/>
      <c r="N127" s="26"/>
      <c r="O127" s="67"/>
      <c r="Q127" s="58">
        <f t="shared" si="42"/>
        <v>0</v>
      </c>
      <c r="S127" s="58">
        <f t="shared" si="43"/>
        <v>0</v>
      </c>
    </row>
    <row r="128" spans="1:24" x14ac:dyDescent="0.3">
      <c r="A128" s="42" t="s">
        <v>67</v>
      </c>
      <c r="B128" s="1">
        <v>42873</v>
      </c>
      <c r="E128" s="20"/>
      <c r="F128" s="20"/>
      <c r="G128" s="28"/>
      <c r="J128" s="20"/>
      <c r="K128" s="20"/>
      <c r="L128" s="55"/>
      <c r="M128" s="25"/>
      <c r="N128" s="26"/>
      <c r="O128" s="67"/>
      <c r="Q128" s="58">
        <f t="shared" si="42"/>
        <v>0</v>
      </c>
      <c r="S128" s="58">
        <f t="shared" si="43"/>
        <v>0</v>
      </c>
    </row>
    <row r="129" spans="1:24" x14ac:dyDescent="0.3">
      <c r="A129" s="42" t="s">
        <v>67</v>
      </c>
      <c r="B129" s="1">
        <v>42874</v>
      </c>
      <c r="E129" s="20"/>
      <c r="F129" s="20"/>
      <c r="G129" s="28"/>
      <c r="J129" s="20"/>
      <c r="K129" s="20"/>
      <c r="L129" s="55"/>
      <c r="M129" s="25"/>
      <c r="N129" s="26"/>
      <c r="O129" s="67"/>
      <c r="Q129" s="58">
        <f t="shared" si="42"/>
        <v>0</v>
      </c>
      <c r="S129" s="58">
        <f t="shared" si="43"/>
        <v>0</v>
      </c>
    </row>
    <row r="130" spans="1:24" x14ac:dyDescent="0.3">
      <c r="A130" s="42" t="s">
        <v>67</v>
      </c>
      <c r="B130" s="1">
        <v>42875</v>
      </c>
      <c r="E130" s="20"/>
      <c r="F130" s="20"/>
      <c r="G130" s="28"/>
      <c r="J130" s="20"/>
      <c r="K130" s="20"/>
      <c r="L130" s="55"/>
      <c r="M130" s="25"/>
      <c r="N130" s="26"/>
      <c r="O130" s="67"/>
      <c r="P130" s="33"/>
      <c r="Q130" s="58">
        <f t="shared" si="42"/>
        <v>0</v>
      </c>
      <c r="R130" s="33"/>
      <c r="S130" s="58">
        <f t="shared" si="43"/>
        <v>0</v>
      </c>
      <c r="T130" s="33"/>
      <c r="U130" s="33"/>
      <c r="V130" s="33"/>
      <c r="W130" s="33"/>
      <c r="X130" s="33"/>
    </row>
    <row r="131" spans="1:24" ht="15" thickBot="1" x14ac:dyDescent="0.35">
      <c r="A131" s="42" t="s">
        <v>67</v>
      </c>
      <c r="B131" s="1">
        <v>42876</v>
      </c>
      <c r="C131" s="43"/>
      <c r="D131" s="43"/>
      <c r="E131" s="44"/>
      <c r="F131" s="44"/>
      <c r="G131" s="45"/>
      <c r="H131" s="43"/>
      <c r="I131" s="43"/>
      <c r="J131" s="44"/>
      <c r="K131" s="44"/>
      <c r="L131" s="46"/>
      <c r="M131" s="47"/>
      <c r="N131" s="48"/>
      <c r="O131" s="67"/>
      <c r="P131" s="43"/>
      <c r="Q131" s="59">
        <f t="shared" si="42"/>
        <v>0</v>
      </c>
      <c r="R131" s="43"/>
      <c r="S131" s="59">
        <f t="shared" si="43"/>
        <v>0</v>
      </c>
      <c r="T131" s="43"/>
      <c r="U131" s="43"/>
      <c r="V131" s="43"/>
      <c r="W131" s="43"/>
      <c r="X131" s="43"/>
    </row>
    <row r="132" spans="1:24" x14ac:dyDescent="0.3">
      <c r="A132" s="42" t="s">
        <v>68</v>
      </c>
      <c r="B132" s="1">
        <v>42877</v>
      </c>
      <c r="E132" s="22"/>
      <c r="F132" s="20"/>
      <c r="G132" s="28"/>
      <c r="J132" s="21"/>
      <c r="K132" s="21"/>
      <c r="L132" s="55"/>
      <c r="M132" s="25"/>
      <c r="N132" s="26"/>
      <c r="O132" s="67">
        <f>SUM(N132:N138)</f>
        <v>0</v>
      </c>
      <c r="Q132" s="58">
        <f t="shared" si="42"/>
        <v>0</v>
      </c>
      <c r="S132" s="58">
        <f t="shared" si="43"/>
        <v>0</v>
      </c>
    </row>
    <row r="133" spans="1:24" x14ac:dyDescent="0.3">
      <c r="A133" s="42" t="s">
        <v>68</v>
      </c>
      <c r="B133" s="1">
        <v>42878</v>
      </c>
      <c r="E133" s="20"/>
      <c r="F133" s="20"/>
      <c r="G133" s="28"/>
      <c r="H133" s="18"/>
      <c r="J133" s="20"/>
      <c r="K133" s="20"/>
      <c r="L133" s="55"/>
      <c r="M133" s="24"/>
      <c r="N133" s="26"/>
      <c r="O133" s="67"/>
      <c r="Q133" s="58">
        <f t="shared" si="42"/>
        <v>0</v>
      </c>
      <c r="S133" s="58">
        <f t="shared" si="43"/>
        <v>0</v>
      </c>
    </row>
    <row r="134" spans="1:24" x14ac:dyDescent="0.3">
      <c r="A134" s="42" t="s">
        <v>68</v>
      </c>
      <c r="B134" s="1">
        <v>42879</v>
      </c>
      <c r="E134" s="20"/>
      <c r="F134" s="20"/>
      <c r="G134" s="28"/>
      <c r="J134" s="20"/>
      <c r="K134" s="20"/>
      <c r="L134" s="55"/>
      <c r="M134" s="25"/>
      <c r="N134" s="26"/>
      <c r="O134" s="67"/>
      <c r="Q134" s="58">
        <f t="shared" si="42"/>
        <v>0</v>
      </c>
      <c r="S134" s="58">
        <f t="shared" si="43"/>
        <v>0</v>
      </c>
    </row>
    <row r="135" spans="1:24" x14ac:dyDescent="0.3">
      <c r="A135" s="42" t="s">
        <v>68</v>
      </c>
      <c r="B135" s="1">
        <v>42880</v>
      </c>
      <c r="E135" s="20"/>
      <c r="F135" s="20"/>
      <c r="G135" s="28"/>
      <c r="J135" s="20"/>
      <c r="K135" s="20"/>
      <c r="L135" s="55"/>
      <c r="M135" s="25"/>
      <c r="N135" s="26"/>
      <c r="O135" s="67"/>
      <c r="Q135" s="58">
        <f t="shared" si="42"/>
        <v>0</v>
      </c>
      <c r="S135" s="58">
        <f t="shared" si="43"/>
        <v>0</v>
      </c>
    </row>
    <row r="136" spans="1:24" x14ac:dyDescent="0.3">
      <c r="A136" s="42" t="s">
        <v>68</v>
      </c>
      <c r="B136" s="1">
        <v>42881</v>
      </c>
      <c r="E136" s="20"/>
      <c r="F136" s="20"/>
      <c r="G136" s="28"/>
      <c r="J136" s="20"/>
      <c r="K136" s="20"/>
      <c r="L136" s="55"/>
      <c r="M136" s="25"/>
      <c r="N136" s="26"/>
      <c r="O136" s="67"/>
      <c r="Q136" s="58">
        <f t="shared" si="42"/>
        <v>0</v>
      </c>
      <c r="S136" s="58">
        <f t="shared" si="43"/>
        <v>0</v>
      </c>
    </row>
    <row r="137" spans="1:24" x14ac:dyDescent="0.3">
      <c r="A137" s="42" t="s">
        <v>68</v>
      </c>
      <c r="B137" s="1">
        <v>42882</v>
      </c>
      <c r="E137" s="20"/>
      <c r="F137" s="20"/>
      <c r="G137" s="28"/>
      <c r="J137" s="20"/>
      <c r="K137" s="20"/>
      <c r="L137" s="55"/>
      <c r="M137" s="25"/>
      <c r="N137" s="26"/>
      <c r="O137" s="67"/>
      <c r="Q137" s="58">
        <f t="shared" si="42"/>
        <v>0</v>
      </c>
      <c r="S137" s="58">
        <f t="shared" si="43"/>
        <v>0</v>
      </c>
    </row>
    <row r="138" spans="1:24" ht="15" thickBot="1" x14ac:dyDescent="0.35">
      <c r="A138" s="42" t="s">
        <v>68</v>
      </c>
      <c r="B138" s="1">
        <v>42883</v>
      </c>
      <c r="C138" s="43"/>
      <c r="D138" s="43"/>
      <c r="E138" s="44"/>
      <c r="F138" s="44"/>
      <c r="G138" s="45"/>
      <c r="H138" s="43"/>
      <c r="I138" s="43"/>
      <c r="J138" s="44"/>
      <c r="K138" s="44"/>
      <c r="L138" s="46"/>
      <c r="M138" s="47"/>
      <c r="N138" s="50"/>
      <c r="O138" s="67"/>
      <c r="P138" s="43"/>
      <c r="Q138" s="59">
        <f t="shared" si="42"/>
        <v>0</v>
      </c>
      <c r="R138" s="43"/>
      <c r="S138" s="59">
        <f t="shared" si="43"/>
        <v>0</v>
      </c>
      <c r="T138" s="43"/>
      <c r="U138" s="43"/>
      <c r="V138" s="43"/>
      <c r="W138" s="43"/>
      <c r="X138" s="43"/>
    </row>
    <row r="139" spans="1:24" x14ac:dyDescent="0.3">
      <c r="A139" s="42" t="s">
        <v>69</v>
      </c>
      <c r="B139" s="1">
        <v>42884</v>
      </c>
      <c r="E139" s="22"/>
      <c r="F139" s="20"/>
      <c r="G139" s="27"/>
      <c r="J139" s="21"/>
      <c r="K139" s="21"/>
      <c r="L139" s="55"/>
      <c r="M139" s="23"/>
      <c r="N139" s="26"/>
      <c r="O139" s="67">
        <f>SUM(N139:N145)</f>
        <v>0</v>
      </c>
      <c r="Q139" s="58">
        <f>P139*$M$4</f>
        <v>0</v>
      </c>
      <c r="S139" s="58">
        <f>R139*M$8</f>
        <v>0</v>
      </c>
    </row>
    <row r="140" spans="1:24" x14ac:dyDescent="0.3">
      <c r="A140" s="42" t="s">
        <v>69</v>
      </c>
      <c r="B140" s="1">
        <v>42885</v>
      </c>
      <c r="E140" s="20"/>
      <c r="F140" s="20"/>
      <c r="G140" s="28"/>
      <c r="H140" s="18"/>
      <c r="J140" s="20"/>
      <c r="K140" s="20"/>
      <c r="L140" s="55"/>
      <c r="M140" s="24"/>
      <c r="N140" s="26"/>
      <c r="O140" s="67"/>
      <c r="Q140" s="58">
        <f t="shared" si="42"/>
        <v>0</v>
      </c>
      <c r="S140" s="58">
        <f t="shared" ref="S140:S152" si="44">R140*M$8</f>
        <v>0</v>
      </c>
    </row>
    <row r="141" spans="1:24" x14ac:dyDescent="0.3">
      <c r="A141" s="42" t="s">
        <v>69</v>
      </c>
      <c r="B141" s="1">
        <v>42886</v>
      </c>
      <c r="E141" s="20"/>
      <c r="F141" s="20"/>
      <c r="G141" s="28"/>
      <c r="J141" s="20"/>
      <c r="K141" s="20"/>
      <c r="L141" s="55"/>
      <c r="M141" s="25"/>
      <c r="N141" s="26"/>
      <c r="O141" s="67"/>
      <c r="Q141" s="58">
        <f t="shared" si="42"/>
        <v>0</v>
      </c>
      <c r="S141" s="58">
        <f t="shared" si="44"/>
        <v>0</v>
      </c>
    </row>
    <row r="142" spans="1:24" x14ac:dyDescent="0.3">
      <c r="A142" s="42" t="s">
        <v>69</v>
      </c>
      <c r="B142" s="1">
        <v>42887</v>
      </c>
      <c r="E142" s="20"/>
      <c r="F142" s="20"/>
      <c r="G142" s="28"/>
      <c r="J142" s="20"/>
      <c r="K142" s="20"/>
      <c r="L142" s="55"/>
      <c r="M142" s="25"/>
      <c r="N142" s="26"/>
      <c r="O142" s="67"/>
      <c r="Q142" s="58">
        <f t="shared" si="42"/>
        <v>0</v>
      </c>
      <c r="S142" s="58">
        <f t="shared" si="44"/>
        <v>0</v>
      </c>
    </row>
    <row r="143" spans="1:24" x14ac:dyDescent="0.3">
      <c r="A143" s="42" t="s">
        <v>69</v>
      </c>
      <c r="B143" s="1">
        <v>42888</v>
      </c>
      <c r="E143" s="20"/>
      <c r="F143" s="20"/>
      <c r="G143" s="28"/>
      <c r="J143" s="20"/>
      <c r="K143" s="20"/>
      <c r="L143" s="55"/>
      <c r="M143" s="25"/>
      <c r="N143" s="26"/>
      <c r="O143" s="67"/>
      <c r="Q143" s="58">
        <f t="shared" si="42"/>
        <v>0</v>
      </c>
      <c r="S143" s="58">
        <f t="shared" si="44"/>
        <v>0</v>
      </c>
    </row>
    <row r="144" spans="1:24" x14ac:dyDescent="0.3">
      <c r="A144" s="42" t="s">
        <v>69</v>
      </c>
      <c r="B144" s="1">
        <v>42889</v>
      </c>
      <c r="E144" s="20"/>
      <c r="F144" s="20"/>
      <c r="G144" s="28"/>
      <c r="J144" s="20"/>
      <c r="K144" s="20"/>
      <c r="L144" s="55"/>
      <c r="M144" s="25"/>
      <c r="N144" s="26"/>
      <c r="O144" s="67"/>
      <c r="P144" s="33"/>
      <c r="Q144" s="58">
        <f t="shared" si="42"/>
        <v>0</v>
      </c>
      <c r="R144" s="33"/>
      <c r="S144" s="58">
        <f t="shared" si="44"/>
        <v>0</v>
      </c>
      <c r="T144" s="33"/>
      <c r="U144" s="33"/>
      <c r="V144" s="33"/>
      <c r="W144" s="33"/>
      <c r="X144" s="33"/>
    </row>
    <row r="145" spans="1:24" ht="15" thickBot="1" x14ac:dyDescent="0.35">
      <c r="A145" s="42" t="s">
        <v>69</v>
      </c>
      <c r="B145" s="1">
        <v>42890</v>
      </c>
      <c r="C145" s="43"/>
      <c r="D145" s="43"/>
      <c r="E145" s="44"/>
      <c r="F145" s="44"/>
      <c r="G145" s="45"/>
      <c r="H145" s="43"/>
      <c r="I145" s="43"/>
      <c r="J145" s="44"/>
      <c r="K145" s="44"/>
      <c r="L145" s="46"/>
      <c r="M145" s="47"/>
      <c r="N145" s="48"/>
      <c r="O145" s="67"/>
      <c r="P145" s="43"/>
      <c r="Q145" s="59">
        <f t="shared" si="42"/>
        <v>0</v>
      </c>
      <c r="R145" s="43"/>
      <c r="S145" s="59">
        <f t="shared" si="44"/>
        <v>0</v>
      </c>
      <c r="T145" s="43"/>
      <c r="U145" s="43"/>
      <c r="V145" s="43"/>
      <c r="W145" s="43"/>
      <c r="X145" s="43"/>
    </row>
    <row r="146" spans="1:24" x14ac:dyDescent="0.3">
      <c r="A146" s="42" t="s">
        <v>70</v>
      </c>
      <c r="B146" s="1">
        <v>42891</v>
      </c>
      <c r="E146" s="22"/>
      <c r="F146" s="20"/>
      <c r="G146" s="28"/>
      <c r="J146" s="21"/>
      <c r="K146" s="21"/>
      <c r="L146" s="55"/>
      <c r="M146" s="25"/>
      <c r="N146" s="26"/>
      <c r="O146" s="67">
        <f>SUM(N146:N152)</f>
        <v>0</v>
      </c>
      <c r="Q146" s="58">
        <f t="shared" si="42"/>
        <v>0</v>
      </c>
      <c r="S146" s="58">
        <f t="shared" si="44"/>
        <v>0</v>
      </c>
    </row>
    <row r="147" spans="1:24" x14ac:dyDescent="0.3">
      <c r="A147" s="42" t="s">
        <v>70</v>
      </c>
      <c r="B147" s="1">
        <v>42892</v>
      </c>
      <c r="E147" s="20"/>
      <c r="F147" s="20"/>
      <c r="G147" s="28"/>
      <c r="H147" s="18"/>
      <c r="J147" s="20"/>
      <c r="K147" s="20"/>
      <c r="L147" s="55"/>
      <c r="M147" s="24"/>
      <c r="N147" s="26"/>
      <c r="O147" s="67"/>
      <c r="Q147" s="58">
        <f t="shared" si="42"/>
        <v>0</v>
      </c>
      <c r="S147" s="58">
        <f t="shared" si="44"/>
        <v>0</v>
      </c>
    </row>
    <row r="148" spans="1:24" x14ac:dyDescent="0.3">
      <c r="A148" s="42" t="s">
        <v>70</v>
      </c>
      <c r="B148" s="1">
        <v>42893</v>
      </c>
      <c r="E148" s="20"/>
      <c r="F148" s="20"/>
      <c r="G148" s="28"/>
      <c r="J148" s="20"/>
      <c r="K148" s="20"/>
      <c r="L148" s="55"/>
      <c r="M148" s="25"/>
      <c r="N148" s="26"/>
      <c r="O148" s="67"/>
      <c r="Q148" s="58">
        <f t="shared" si="42"/>
        <v>0</v>
      </c>
      <c r="S148" s="58">
        <f t="shared" si="44"/>
        <v>0</v>
      </c>
    </row>
    <row r="149" spans="1:24" x14ac:dyDescent="0.3">
      <c r="A149" s="42" t="s">
        <v>70</v>
      </c>
      <c r="B149" s="1">
        <v>42894</v>
      </c>
      <c r="E149" s="20"/>
      <c r="F149" s="20"/>
      <c r="G149" s="28"/>
      <c r="J149" s="20"/>
      <c r="K149" s="20"/>
      <c r="L149" s="55"/>
      <c r="M149" s="25"/>
      <c r="N149" s="26"/>
      <c r="O149" s="67"/>
      <c r="Q149" s="58">
        <f t="shared" si="42"/>
        <v>0</v>
      </c>
      <c r="S149" s="58">
        <f t="shared" si="44"/>
        <v>0</v>
      </c>
    </row>
    <row r="150" spans="1:24" x14ac:dyDescent="0.3">
      <c r="A150" s="42" t="s">
        <v>70</v>
      </c>
      <c r="B150" s="1">
        <v>42895</v>
      </c>
      <c r="E150" s="20"/>
      <c r="F150" s="20"/>
      <c r="G150" s="28"/>
      <c r="J150" s="20"/>
      <c r="K150" s="20"/>
      <c r="L150" s="55"/>
      <c r="M150" s="25"/>
      <c r="N150" s="26"/>
      <c r="O150" s="67"/>
      <c r="Q150" s="58">
        <f t="shared" si="42"/>
        <v>0</v>
      </c>
      <c r="S150" s="58">
        <f t="shared" si="44"/>
        <v>0</v>
      </c>
    </row>
    <row r="151" spans="1:24" x14ac:dyDescent="0.3">
      <c r="A151" s="42" t="s">
        <v>70</v>
      </c>
      <c r="B151" s="1">
        <v>42896</v>
      </c>
      <c r="E151" s="20"/>
      <c r="F151" s="20"/>
      <c r="G151" s="28"/>
      <c r="J151" s="20"/>
      <c r="K151" s="20"/>
      <c r="L151" s="55"/>
      <c r="M151" s="25"/>
      <c r="N151" s="26"/>
      <c r="O151" s="67"/>
      <c r="Q151" s="58">
        <f t="shared" si="42"/>
        <v>0</v>
      </c>
      <c r="S151" s="58">
        <f t="shared" si="44"/>
        <v>0</v>
      </c>
    </row>
    <row r="152" spans="1:24" ht="15" thickBot="1" x14ac:dyDescent="0.35">
      <c r="A152" s="42" t="s">
        <v>70</v>
      </c>
      <c r="B152" s="1">
        <v>42897</v>
      </c>
      <c r="C152" s="43"/>
      <c r="D152" s="43"/>
      <c r="E152" s="44"/>
      <c r="F152" s="44"/>
      <c r="G152" s="45"/>
      <c r="H152" s="43"/>
      <c r="I152" s="43"/>
      <c r="J152" s="44"/>
      <c r="K152" s="44"/>
      <c r="L152" s="46"/>
      <c r="M152" s="47"/>
      <c r="N152" s="50"/>
      <c r="O152" s="67"/>
      <c r="P152" s="43"/>
      <c r="Q152" s="59">
        <f t="shared" si="42"/>
        <v>0</v>
      </c>
      <c r="R152" s="43"/>
      <c r="S152" s="59">
        <f t="shared" si="44"/>
        <v>0</v>
      </c>
      <c r="T152" s="43"/>
      <c r="U152" s="43"/>
      <c r="V152" s="43"/>
      <c r="W152" s="43"/>
      <c r="X152" s="43"/>
    </row>
    <row r="153" spans="1:24" x14ac:dyDescent="0.3">
      <c r="A153" s="42" t="s">
        <v>71</v>
      </c>
      <c r="B153" s="1">
        <v>42898</v>
      </c>
      <c r="E153" s="22"/>
      <c r="F153" s="20"/>
      <c r="G153" s="27"/>
      <c r="J153" s="21"/>
      <c r="K153" s="21"/>
      <c r="L153" s="55"/>
      <c r="M153" s="23"/>
      <c r="N153" s="26"/>
      <c r="O153" s="67">
        <f>SUM(N153:N159)</f>
        <v>0</v>
      </c>
      <c r="Q153" s="58">
        <f>P153*$M$4</f>
        <v>0</v>
      </c>
      <c r="S153" s="58">
        <f>R153*M$8</f>
        <v>0</v>
      </c>
    </row>
    <row r="154" spans="1:24" x14ac:dyDescent="0.3">
      <c r="A154" s="42" t="s">
        <v>71</v>
      </c>
      <c r="B154" s="1">
        <v>42899</v>
      </c>
      <c r="E154" s="20"/>
      <c r="F154" s="20"/>
      <c r="G154" s="28"/>
      <c r="H154" s="18"/>
      <c r="J154" s="20"/>
      <c r="K154" s="20"/>
      <c r="L154" s="55"/>
      <c r="M154" s="24"/>
      <c r="N154" s="26"/>
      <c r="O154" s="67"/>
      <c r="Q154" s="58">
        <f t="shared" ref="Q154:Q180" si="45">P154*$M$4</f>
        <v>0</v>
      </c>
      <c r="S154" s="58">
        <f t="shared" ref="S154:S166" si="46">R154*M$8</f>
        <v>0</v>
      </c>
    </row>
    <row r="155" spans="1:24" x14ac:dyDescent="0.3">
      <c r="A155" s="42" t="s">
        <v>71</v>
      </c>
      <c r="B155" s="1">
        <v>42900</v>
      </c>
      <c r="E155" s="20"/>
      <c r="F155" s="20"/>
      <c r="G155" s="28"/>
      <c r="J155" s="20"/>
      <c r="K155" s="20"/>
      <c r="L155" s="55"/>
      <c r="M155" s="25"/>
      <c r="N155" s="26"/>
      <c r="O155" s="67"/>
      <c r="Q155" s="58">
        <f t="shared" si="45"/>
        <v>0</v>
      </c>
      <c r="S155" s="58">
        <f t="shared" si="46"/>
        <v>0</v>
      </c>
    </row>
    <row r="156" spans="1:24" x14ac:dyDescent="0.3">
      <c r="A156" s="42" t="s">
        <v>71</v>
      </c>
      <c r="B156" s="1">
        <v>42901</v>
      </c>
      <c r="E156" s="20"/>
      <c r="F156" s="20"/>
      <c r="G156" s="28"/>
      <c r="J156" s="20"/>
      <c r="K156" s="20"/>
      <c r="L156" s="55"/>
      <c r="M156" s="25"/>
      <c r="N156" s="26"/>
      <c r="O156" s="67"/>
      <c r="Q156" s="58">
        <f t="shared" si="45"/>
        <v>0</v>
      </c>
      <c r="S156" s="58">
        <f t="shared" si="46"/>
        <v>0</v>
      </c>
    </row>
    <row r="157" spans="1:24" x14ac:dyDescent="0.3">
      <c r="A157" s="42" t="s">
        <v>71</v>
      </c>
      <c r="B157" s="1">
        <v>42902</v>
      </c>
      <c r="E157" s="20"/>
      <c r="F157" s="20"/>
      <c r="G157" s="28"/>
      <c r="J157" s="20"/>
      <c r="K157" s="20"/>
      <c r="L157" s="55"/>
      <c r="M157" s="25"/>
      <c r="N157" s="26"/>
      <c r="O157" s="67"/>
      <c r="Q157" s="58">
        <f t="shared" si="45"/>
        <v>0</v>
      </c>
      <c r="S157" s="58">
        <f t="shared" si="46"/>
        <v>0</v>
      </c>
    </row>
    <row r="158" spans="1:24" x14ac:dyDescent="0.3">
      <c r="A158" s="42" t="s">
        <v>71</v>
      </c>
      <c r="B158" s="1">
        <v>42903</v>
      </c>
      <c r="E158" s="20"/>
      <c r="F158" s="20"/>
      <c r="G158" s="28"/>
      <c r="J158" s="20"/>
      <c r="K158" s="20"/>
      <c r="L158" s="55"/>
      <c r="M158" s="25"/>
      <c r="N158" s="26"/>
      <c r="O158" s="67"/>
      <c r="P158" s="33"/>
      <c r="Q158" s="58">
        <f t="shared" si="45"/>
        <v>0</v>
      </c>
      <c r="R158" s="33"/>
      <c r="S158" s="58">
        <f t="shared" si="46"/>
        <v>0</v>
      </c>
      <c r="T158" s="33"/>
      <c r="U158" s="33"/>
      <c r="V158" s="33"/>
      <c r="W158" s="33"/>
      <c r="X158" s="33"/>
    </row>
    <row r="159" spans="1:24" ht="15" thickBot="1" x14ac:dyDescent="0.35">
      <c r="A159" s="42" t="s">
        <v>71</v>
      </c>
      <c r="B159" s="1">
        <v>42904</v>
      </c>
      <c r="C159" s="43"/>
      <c r="D159" s="43"/>
      <c r="E159" s="44"/>
      <c r="F159" s="44"/>
      <c r="G159" s="45"/>
      <c r="H159" s="43"/>
      <c r="I159" s="43"/>
      <c r="J159" s="44"/>
      <c r="K159" s="44"/>
      <c r="L159" s="46"/>
      <c r="M159" s="47"/>
      <c r="N159" s="48"/>
      <c r="O159" s="67"/>
      <c r="P159" s="43"/>
      <c r="Q159" s="59">
        <f t="shared" si="45"/>
        <v>0</v>
      </c>
      <c r="R159" s="43"/>
      <c r="S159" s="59">
        <f t="shared" si="46"/>
        <v>0</v>
      </c>
      <c r="T159" s="43"/>
      <c r="U159" s="43"/>
      <c r="V159" s="43"/>
      <c r="W159" s="43"/>
      <c r="X159" s="43"/>
    </row>
    <row r="160" spans="1:24" x14ac:dyDescent="0.3">
      <c r="A160" s="42" t="s">
        <v>72</v>
      </c>
      <c r="B160" s="1">
        <v>42905</v>
      </c>
      <c r="E160" s="22"/>
      <c r="F160" s="20"/>
      <c r="G160" s="28"/>
      <c r="J160" s="21"/>
      <c r="K160" s="21"/>
      <c r="L160" s="55"/>
      <c r="M160" s="25"/>
      <c r="N160" s="26"/>
      <c r="O160" s="67">
        <f>SUM(N160:N166)</f>
        <v>0</v>
      </c>
      <c r="Q160" s="58">
        <f t="shared" si="45"/>
        <v>0</v>
      </c>
      <c r="S160" s="58">
        <f t="shared" si="46"/>
        <v>0</v>
      </c>
    </row>
    <row r="161" spans="1:24" x14ac:dyDescent="0.3">
      <c r="A161" s="42" t="s">
        <v>72</v>
      </c>
      <c r="B161" s="1">
        <v>42906</v>
      </c>
      <c r="E161" s="20"/>
      <c r="F161" s="20"/>
      <c r="G161" s="28"/>
      <c r="H161" s="18"/>
      <c r="J161" s="20"/>
      <c r="K161" s="20"/>
      <c r="L161" s="55"/>
      <c r="M161" s="24"/>
      <c r="N161" s="26"/>
      <c r="O161" s="67"/>
      <c r="Q161" s="58">
        <f t="shared" si="45"/>
        <v>0</v>
      </c>
      <c r="S161" s="58">
        <f t="shared" si="46"/>
        <v>0</v>
      </c>
    </row>
    <row r="162" spans="1:24" x14ac:dyDescent="0.3">
      <c r="A162" s="42" t="s">
        <v>72</v>
      </c>
      <c r="B162" s="1">
        <v>42907</v>
      </c>
      <c r="E162" s="20"/>
      <c r="F162" s="20"/>
      <c r="G162" s="28"/>
      <c r="J162" s="20"/>
      <c r="K162" s="20"/>
      <c r="L162" s="55"/>
      <c r="M162" s="25"/>
      <c r="N162" s="26"/>
      <c r="O162" s="67"/>
      <c r="Q162" s="58">
        <f t="shared" si="45"/>
        <v>0</v>
      </c>
      <c r="S162" s="58">
        <f t="shared" si="46"/>
        <v>0</v>
      </c>
    </row>
    <row r="163" spans="1:24" x14ac:dyDescent="0.3">
      <c r="A163" s="42" t="s">
        <v>72</v>
      </c>
      <c r="B163" s="1">
        <v>42908</v>
      </c>
      <c r="E163" s="20"/>
      <c r="F163" s="20"/>
      <c r="G163" s="28"/>
      <c r="J163" s="20"/>
      <c r="K163" s="20"/>
      <c r="L163" s="55"/>
      <c r="M163" s="25"/>
      <c r="N163" s="26"/>
      <c r="O163" s="67"/>
      <c r="Q163" s="58">
        <f t="shared" si="45"/>
        <v>0</v>
      </c>
      <c r="S163" s="58">
        <f t="shared" si="46"/>
        <v>0</v>
      </c>
    </row>
    <row r="164" spans="1:24" x14ac:dyDescent="0.3">
      <c r="A164" s="42" t="s">
        <v>72</v>
      </c>
      <c r="B164" s="1">
        <v>42909</v>
      </c>
      <c r="E164" s="20"/>
      <c r="F164" s="20"/>
      <c r="G164" s="28"/>
      <c r="J164" s="20"/>
      <c r="K164" s="20"/>
      <c r="L164" s="55"/>
      <c r="M164" s="25"/>
      <c r="N164" s="26"/>
      <c r="O164" s="67"/>
      <c r="Q164" s="58">
        <f t="shared" si="45"/>
        <v>0</v>
      </c>
      <c r="S164" s="58">
        <f t="shared" si="46"/>
        <v>0</v>
      </c>
    </row>
    <row r="165" spans="1:24" x14ac:dyDescent="0.3">
      <c r="A165" s="42" t="s">
        <v>72</v>
      </c>
      <c r="B165" s="1">
        <v>42910</v>
      </c>
      <c r="E165" s="20"/>
      <c r="F165" s="20"/>
      <c r="G165" s="28"/>
      <c r="J165" s="20"/>
      <c r="K165" s="20"/>
      <c r="L165" s="55"/>
      <c r="M165" s="25"/>
      <c r="N165" s="26"/>
      <c r="O165" s="67"/>
      <c r="Q165" s="58">
        <f t="shared" si="45"/>
        <v>0</v>
      </c>
      <c r="S165" s="58">
        <f t="shared" si="46"/>
        <v>0</v>
      </c>
    </row>
    <row r="166" spans="1:24" ht="15" thickBot="1" x14ac:dyDescent="0.35">
      <c r="A166" s="42" t="s">
        <v>72</v>
      </c>
      <c r="B166" s="1">
        <v>42911</v>
      </c>
      <c r="C166" s="43"/>
      <c r="D166" s="43"/>
      <c r="E166" s="44"/>
      <c r="F166" s="44"/>
      <c r="G166" s="45"/>
      <c r="H166" s="43"/>
      <c r="I166" s="43"/>
      <c r="J166" s="44"/>
      <c r="K166" s="44"/>
      <c r="L166" s="46"/>
      <c r="M166" s="47"/>
      <c r="N166" s="50"/>
      <c r="O166" s="67"/>
      <c r="P166" s="43"/>
      <c r="Q166" s="59">
        <f t="shared" si="45"/>
        <v>0</v>
      </c>
      <c r="R166" s="43"/>
      <c r="S166" s="59">
        <f t="shared" si="46"/>
        <v>0</v>
      </c>
      <c r="T166" s="43"/>
      <c r="U166" s="43"/>
      <c r="V166" s="43"/>
      <c r="W166" s="43"/>
      <c r="X166" s="43"/>
    </row>
    <row r="167" spans="1:24" x14ac:dyDescent="0.3">
      <c r="A167" s="42" t="s">
        <v>73</v>
      </c>
      <c r="B167" s="1">
        <v>42912</v>
      </c>
      <c r="E167" s="22"/>
      <c r="F167" s="20"/>
      <c r="G167" s="27"/>
      <c r="J167" s="21"/>
      <c r="K167" s="21"/>
      <c r="L167" s="55"/>
      <c r="M167" s="23"/>
      <c r="N167" s="26"/>
      <c r="O167" s="67">
        <f>SUM(N167:N173)</f>
        <v>0</v>
      </c>
      <c r="Q167" s="58">
        <f>P167*$M$4</f>
        <v>0</v>
      </c>
      <c r="S167" s="58">
        <f>R167*M$8</f>
        <v>0</v>
      </c>
    </row>
    <row r="168" spans="1:24" x14ac:dyDescent="0.3">
      <c r="A168" s="42" t="s">
        <v>73</v>
      </c>
      <c r="B168" s="1">
        <v>42913</v>
      </c>
      <c r="E168" s="20"/>
      <c r="F168" s="20"/>
      <c r="G168" s="28"/>
      <c r="H168" s="18"/>
      <c r="J168" s="20"/>
      <c r="K168" s="20"/>
      <c r="L168" s="55"/>
      <c r="M168" s="24"/>
      <c r="N168" s="26"/>
      <c r="O168" s="67"/>
      <c r="Q168" s="58">
        <f t="shared" si="45"/>
        <v>0</v>
      </c>
      <c r="S168" s="58">
        <f t="shared" ref="S168:S180" si="47">R168*M$8</f>
        <v>0</v>
      </c>
    </row>
    <row r="169" spans="1:24" x14ac:dyDescent="0.3">
      <c r="A169" s="42" t="s">
        <v>73</v>
      </c>
      <c r="B169" s="1">
        <v>42914</v>
      </c>
      <c r="E169" s="20"/>
      <c r="F169" s="20"/>
      <c r="G169" s="28"/>
      <c r="J169" s="20"/>
      <c r="K169" s="20"/>
      <c r="L169" s="55"/>
      <c r="M169" s="25"/>
      <c r="N169" s="26"/>
      <c r="O169" s="67"/>
      <c r="Q169" s="58">
        <f t="shared" si="45"/>
        <v>0</v>
      </c>
      <c r="S169" s="58">
        <f t="shared" si="47"/>
        <v>0</v>
      </c>
    </row>
    <row r="170" spans="1:24" x14ac:dyDescent="0.3">
      <c r="A170" s="42" t="s">
        <v>73</v>
      </c>
      <c r="B170" s="1">
        <v>42915</v>
      </c>
      <c r="E170" s="20"/>
      <c r="F170" s="20"/>
      <c r="G170" s="28"/>
      <c r="J170" s="20"/>
      <c r="K170" s="20"/>
      <c r="L170" s="55"/>
      <c r="M170" s="25"/>
      <c r="N170" s="26"/>
      <c r="O170" s="67"/>
      <c r="Q170" s="58">
        <f t="shared" si="45"/>
        <v>0</v>
      </c>
      <c r="S170" s="58">
        <f t="shared" si="47"/>
        <v>0</v>
      </c>
    </row>
    <row r="171" spans="1:24" x14ac:dyDescent="0.3">
      <c r="A171" s="42" t="s">
        <v>73</v>
      </c>
      <c r="B171" s="1">
        <v>42916</v>
      </c>
      <c r="E171" s="20"/>
      <c r="F171" s="20"/>
      <c r="G171" s="28"/>
      <c r="J171" s="20"/>
      <c r="K171" s="20"/>
      <c r="L171" s="55"/>
      <c r="M171" s="25"/>
      <c r="N171" s="26"/>
      <c r="O171" s="67"/>
      <c r="Q171" s="58">
        <f t="shared" si="45"/>
        <v>0</v>
      </c>
      <c r="S171" s="58">
        <f t="shared" si="47"/>
        <v>0</v>
      </c>
    </row>
    <row r="172" spans="1:24" x14ac:dyDescent="0.3">
      <c r="A172" s="42" t="s">
        <v>73</v>
      </c>
      <c r="B172" s="1">
        <v>42917</v>
      </c>
      <c r="E172" s="20"/>
      <c r="F172" s="20"/>
      <c r="G172" s="28"/>
      <c r="J172" s="20"/>
      <c r="K172" s="20"/>
      <c r="L172" s="55"/>
      <c r="M172" s="25"/>
      <c r="N172" s="26"/>
      <c r="O172" s="67"/>
      <c r="P172" s="33"/>
      <c r="Q172" s="58">
        <f t="shared" si="45"/>
        <v>0</v>
      </c>
      <c r="R172" s="33"/>
      <c r="S172" s="58">
        <f t="shared" si="47"/>
        <v>0</v>
      </c>
      <c r="T172" s="33"/>
      <c r="U172" s="33"/>
      <c r="V172" s="33"/>
      <c r="W172" s="33"/>
      <c r="X172" s="33"/>
    </row>
    <row r="173" spans="1:24" ht="15" thickBot="1" x14ac:dyDescent="0.35">
      <c r="A173" s="42" t="s">
        <v>73</v>
      </c>
      <c r="B173" s="1">
        <v>42918</v>
      </c>
      <c r="C173" s="43"/>
      <c r="D173" s="43"/>
      <c r="E173" s="44"/>
      <c r="F173" s="44"/>
      <c r="G173" s="45"/>
      <c r="H173" s="43"/>
      <c r="I173" s="43"/>
      <c r="J173" s="44"/>
      <c r="K173" s="44"/>
      <c r="L173" s="46"/>
      <c r="M173" s="47"/>
      <c r="N173" s="48"/>
      <c r="O173" s="67"/>
      <c r="P173" s="43"/>
      <c r="Q173" s="59">
        <f t="shared" si="45"/>
        <v>0</v>
      </c>
      <c r="R173" s="43"/>
      <c r="S173" s="59">
        <f t="shared" si="47"/>
        <v>0</v>
      </c>
      <c r="T173" s="43"/>
      <c r="U173" s="43"/>
      <c r="V173" s="43"/>
      <c r="W173" s="43"/>
      <c r="X173" s="43"/>
    </row>
    <row r="174" spans="1:24" x14ac:dyDescent="0.3">
      <c r="A174" s="42" t="s">
        <v>74</v>
      </c>
      <c r="B174" s="1">
        <v>42919</v>
      </c>
      <c r="E174" s="22"/>
      <c r="F174" s="20"/>
      <c r="G174" s="28"/>
      <c r="J174" s="21"/>
      <c r="K174" s="21"/>
      <c r="L174" s="55"/>
      <c r="M174" s="25"/>
      <c r="N174" s="26"/>
      <c r="O174" s="67">
        <f>SUM(N174:N180)</f>
        <v>0</v>
      </c>
      <c r="Q174" s="58">
        <f t="shared" si="45"/>
        <v>0</v>
      </c>
      <c r="S174" s="58">
        <f t="shared" si="47"/>
        <v>0</v>
      </c>
    </row>
    <row r="175" spans="1:24" x14ac:dyDescent="0.3">
      <c r="A175" s="42" t="s">
        <v>74</v>
      </c>
      <c r="B175" s="1">
        <v>42920</v>
      </c>
      <c r="E175" s="20"/>
      <c r="F175" s="20"/>
      <c r="G175" s="28"/>
      <c r="H175" s="18"/>
      <c r="J175" s="20"/>
      <c r="K175" s="20"/>
      <c r="L175" s="55"/>
      <c r="M175" s="24"/>
      <c r="N175" s="26"/>
      <c r="O175" s="67"/>
      <c r="Q175" s="58">
        <f t="shared" si="45"/>
        <v>0</v>
      </c>
      <c r="S175" s="58">
        <f t="shared" si="47"/>
        <v>0</v>
      </c>
    </row>
    <row r="176" spans="1:24" x14ac:dyDescent="0.3">
      <c r="A176" s="42" t="s">
        <v>74</v>
      </c>
      <c r="B176" s="1">
        <v>42921</v>
      </c>
      <c r="E176" s="20"/>
      <c r="F176" s="20"/>
      <c r="G176" s="28"/>
      <c r="J176" s="20"/>
      <c r="K176" s="20"/>
      <c r="L176" s="55"/>
      <c r="M176" s="25"/>
      <c r="N176" s="26"/>
      <c r="O176" s="67"/>
      <c r="Q176" s="58">
        <f t="shared" si="45"/>
        <v>0</v>
      </c>
      <c r="S176" s="58">
        <f t="shared" si="47"/>
        <v>0</v>
      </c>
    </row>
    <row r="177" spans="1:24" x14ac:dyDescent="0.3">
      <c r="A177" s="42" t="s">
        <v>74</v>
      </c>
      <c r="B177" s="1">
        <v>42922</v>
      </c>
      <c r="E177" s="20"/>
      <c r="F177" s="20"/>
      <c r="G177" s="28"/>
      <c r="J177" s="20"/>
      <c r="K177" s="20"/>
      <c r="L177" s="55"/>
      <c r="M177" s="25"/>
      <c r="N177" s="26"/>
      <c r="O177" s="67"/>
      <c r="Q177" s="58">
        <f t="shared" si="45"/>
        <v>0</v>
      </c>
      <c r="S177" s="58">
        <f t="shared" si="47"/>
        <v>0</v>
      </c>
    </row>
    <row r="178" spans="1:24" x14ac:dyDescent="0.3">
      <c r="A178" s="42" t="s">
        <v>74</v>
      </c>
      <c r="B178" s="1">
        <v>42923</v>
      </c>
      <c r="E178" s="20"/>
      <c r="F178" s="20"/>
      <c r="G178" s="28"/>
      <c r="J178" s="20"/>
      <c r="K178" s="20"/>
      <c r="L178" s="55"/>
      <c r="M178" s="25"/>
      <c r="N178" s="26"/>
      <c r="O178" s="67"/>
      <c r="Q178" s="58">
        <f t="shared" si="45"/>
        <v>0</v>
      </c>
      <c r="S178" s="58">
        <f t="shared" si="47"/>
        <v>0</v>
      </c>
    </row>
    <row r="179" spans="1:24" x14ac:dyDescent="0.3">
      <c r="A179" s="42" t="s">
        <v>74</v>
      </c>
      <c r="B179" s="1">
        <v>42924</v>
      </c>
      <c r="E179" s="20"/>
      <c r="F179" s="20"/>
      <c r="G179" s="28"/>
      <c r="J179" s="20"/>
      <c r="K179" s="20"/>
      <c r="L179" s="55"/>
      <c r="M179" s="25"/>
      <c r="N179" s="26"/>
      <c r="O179" s="67"/>
      <c r="Q179" s="58">
        <f t="shared" si="45"/>
        <v>0</v>
      </c>
      <c r="S179" s="58">
        <f t="shared" si="47"/>
        <v>0</v>
      </c>
    </row>
    <row r="180" spans="1:24" ht="15" thickBot="1" x14ac:dyDescent="0.35">
      <c r="A180" s="42" t="s">
        <v>74</v>
      </c>
      <c r="B180" s="1">
        <v>42925</v>
      </c>
      <c r="C180" s="43"/>
      <c r="D180" s="43"/>
      <c r="E180" s="44"/>
      <c r="F180" s="44"/>
      <c r="G180" s="45"/>
      <c r="H180" s="43"/>
      <c r="I180" s="43"/>
      <c r="J180" s="44"/>
      <c r="K180" s="44"/>
      <c r="L180" s="46"/>
      <c r="M180" s="47"/>
      <c r="N180" s="50"/>
      <c r="O180" s="67"/>
      <c r="P180" s="43"/>
      <c r="Q180" s="59">
        <f t="shared" si="45"/>
        <v>0</v>
      </c>
      <c r="R180" s="43"/>
      <c r="S180" s="59">
        <f t="shared" si="47"/>
        <v>0</v>
      </c>
      <c r="T180" s="43"/>
      <c r="U180" s="43"/>
      <c r="V180" s="43"/>
      <c r="W180" s="43"/>
      <c r="X180" s="43"/>
    </row>
    <row r="181" spans="1:24" x14ac:dyDescent="0.3">
      <c r="A181" s="42" t="s">
        <v>75</v>
      </c>
      <c r="B181" s="1">
        <v>42926</v>
      </c>
      <c r="E181" s="22"/>
      <c r="F181" s="20"/>
      <c r="G181" s="27"/>
      <c r="J181" s="21"/>
      <c r="K181" s="21"/>
      <c r="L181" s="55"/>
      <c r="M181" s="23"/>
      <c r="N181" s="26"/>
      <c r="O181" s="67">
        <f>SUM(N181:N187)</f>
        <v>0</v>
      </c>
      <c r="Q181" s="58">
        <f>P181*$M$4</f>
        <v>0</v>
      </c>
      <c r="S181" s="58">
        <f>R181*M$8</f>
        <v>0</v>
      </c>
    </row>
    <row r="182" spans="1:24" x14ac:dyDescent="0.3">
      <c r="A182" s="42" t="s">
        <v>75</v>
      </c>
      <c r="B182" s="1">
        <v>42927</v>
      </c>
      <c r="E182" s="20"/>
      <c r="F182" s="20"/>
      <c r="G182" s="28"/>
      <c r="H182" s="18"/>
      <c r="J182" s="20"/>
      <c r="K182" s="20"/>
      <c r="L182" s="55"/>
      <c r="M182" s="24"/>
      <c r="N182" s="26"/>
      <c r="O182" s="67"/>
      <c r="Q182" s="58">
        <f t="shared" ref="Q182:Q208" si="48">P182*$M$4</f>
        <v>0</v>
      </c>
      <c r="S182" s="58">
        <f t="shared" ref="S182:S194" si="49">R182*M$8</f>
        <v>0</v>
      </c>
    </row>
    <row r="183" spans="1:24" x14ac:dyDescent="0.3">
      <c r="A183" s="42" t="s">
        <v>75</v>
      </c>
      <c r="B183" s="1">
        <v>42928</v>
      </c>
      <c r="E183" s="20"/>
      <c r="F183" s="20"/>
      <c r="G183" s="28"/>
      <c r="J183" s="20"/>
      <c r="K183" s="20"/>
      <c r="L183" s="55"/>
      <c r="M183" s="25"/>
      <c r="N183" s="26"/>
      <c r="O183" s="67"/>
      <c r="Q183" s="58">
        <f t="shared" si="48"/>
        <v>0</v>
      </c>
      <c r="S183" s="58">
        <f t="shared" si="49"/>
        <v>0</v>
      </c>
    </row>
    <row r="184" spans="1:24" x14ac:dyDescent="0.3">
      <c r="A184" s="42" t="s">
        <v>75</v>
      </c>
      <c r="B184" s="1">
        <v>42929</v>
      </c>
      <c r="E184" s="20"/>
      <c r="F184" s="20"/>
      <c r="G184" s="28"/>
      <c r="J184" s="20"/>
      <c r="K184" s="20"/>
      <c r="L184" s="55"/>
      <c r="M184" s="25"/>
      <c r="N184" s="26"/>
      <c r="O184" s="67"/>
      <c r="Q184" s="58">
        <f t="shared" si="48"/>
        <v>0</v>
      </c>
      <c r="S184" s="58">
        <f t="shared" si="49"/>
        <v>0</v>
      </c>
    </row>
    <row r="185" spans="1:24" x14ac:dyDescent="0.3">
      <c r="A185" s="42" t="s">
        <v>75</v>
      </c>
      <c r="B185" s="1">
        <v>42930</v>
      </c>
      <c r="E185" s="20"/>
      <c r="F185" s="20"/>
      <c r="G185" s="28"/>
      <c r="J185" s="20"/>
      <c r="K185" s="20"/>
      <c r="L185" s="55"/>
      <c r="M185" s="25"/>
      <c r="N185" s="26"/>
      <c r="O185" s="67"/>
      <c r="Q185" s="58">
        <f t="shared" si="48"/>
        <v>0</v>
      </c>
      <c r="S185" s="58">
        <f t="shared" si="49"/>
        <v>0</v>
      </c>
    </row>
    <row r="186" spans="1:24" x14ac:dyDescent="0.3">
      <c r="A186" s="42" t="s">
        <v>75</v>
      </c>
      <c r="B186" s="1">
        <v>42931</v>
      </c>
      <c r="E186" s="20"/>
      <c r="F186" s="20"/>
      <c r="G186" s="28"/>
      <c r="J186" s="20"/>
      <c r="K186" s="20"/>
      <c r="L186" s="55"/>
      <c r="M186" s="25"/>
      <c r="N186" s="26"/>
      <c r="O186" s="67"/>
      <c r="P186" s="33"/>
      <c r="Q186" s="58">
        <f t="shared" si="48"/>
        <v>0</v>
      </c>
      <c r="R186" s="33"/>
      <c r="S186" s="58">
        <f t="shared" si="49"/>
        <v>0</v>
      </c>
      <c r="T186" s="33"/>
      <c r="U186" s="33"/>
      <c r="V186" s="33"/>
      <c r="W186" s="33"/>
      <c r="X186" s="33"/>
    </row>
    <row r="187" spans="1:24" ht="15" thickBot="1" x14ac:dyDescent="0.35">
      <c r="A187" s="42" t="s">
        <v>75</v>
      </c>
      <c r="B187" s="1">
        <v>42932</v>
      </c>
      <c r="C187" s="43"/>
      <c r="D187" s="43"/>
      <c r="E187" s="44"/>
      <c r="F187" s="44"/>
      <c r="G187" s="45"/>
      <c r="H187" s="43"/>
      <c r="I187" s="43"/>
      <c r="J187" s="44"/>
      <c r="K187" s="44"/>
      <c r="L187" s="46"/>
      <c r="M187" s="47"/>
      <c r="N187" s="48"/>
      <c r="O187" s="67"/>
      <c r="P187" s="43"/>
      <c r="Q187" s="59">
        <f t="shared" si="48"/>
        <v>0</v>
      </c>
      <c r="R187" s="43"/>
      <c r="S187" s="59">
        <f t="shared" si="49"/>
        <v>0</v>
      </c>
      <c r="T187" s="43"/>
      <c r="U187" s="43"/>
      <c r="V187" s="43"/>
      <c r="W187" s="43"/>
      <c r="X187" s="43"/>
    </row>
    <row r="188" spans="1:24" x14ac:dyDescent="0.3">
      <c r="A188" s="42" t="s">
        <v>76</v>
      </c>
      <c r="B188" s="1">
        <v>42933</v>
      </c>
      <c r="E188" s="22"/>
      <c r="F188" s="20"/>
      <c r="G188" s="28"/>
      <c r="J188" s="21"/>
      <c r="K188" s="21"/>
      <c r="L188" s="55"/>
      <c r="M188" s="25"/>
      <c r="N188" s="26"/>
      <c r="O188" s="67">
        <f>SUM(N188:N194)</f>
        <v>0</v>
      </c>
      <c r="Q188" s="58">
        <f t="shared" si="48"/>
        <v>0</v>
      </c>
      <c r="S188" s="58">
        <f t="shared" si="49"/>
        <v>0</v>
      </c>
    </row>
    <row r="189" spans="1:24" x14ac:dyDescent="0.3">
      <c r="A189" s="42" t="s">
        <v>76</v>
      </c>
      <c r="B189" s="1">
        <v>42934</v>
      </c>
      <c r="E189" s="20"/>
      <c r="F189" s="20"/>
      <c r="G189" s="28"/>
      <c r="H189" s="18"/>
      <c r="J189" s="20"/>
      <c r="K189" s="20"/>
      <c r="L189" s="55"/>
      <c r="M189" s="24"/>
      <c r="N189" s="26"/>
      <c r="O189" s="67"/>
      <c r="Q189" s="58">
        <f t="shared" si="48"/>
        <v>0</v>
      </c>
      <c r="S189" s="58">
        <f t="shared" si="49"/>
        <v>0</v>
      </c>
    </row>
    <row r="190" spans="1:24" x14ac:dyDescent="0.3">
      <c r="A190" s="42" t="s">
        <v>76</v>
      </c>
      <c r="B190" s="1">
        <v>42935</v>
      </c>
      <c r="E190" s="20"/>
      <c r="F190" s="20"/>
      <c r="G190" s="28"/>
      <c r="J190" s="20"/>
      <c r="K190" s="20"/>
      <c r="L190" s="55"/>
      <c r="M190" s="25"/>
      <c r="N190" s="26"/>
      <c r="O190" s="67"/>
      <c r="Q190" s="58">
        <f t="shared" si="48"/>
        <v>0</v>
      </c>
      <c r="S190" s="58">
        <f t="shared" si="49"/>
        <v>0</v>
      </c>
    </row>
    <row r="191" spans="1:24" x14ac:dyDescent="0.3">
      <c r="A191" s="42" t="s">
        <v>76</v>
      </c>
      <c r="B191" s="1">
        <v>42936</v>
      </c>
      <c r="E191" s="20"/>
      <c r="F191" s="20"/>
      <c r="G191" s="28"/>
      <c r="J191" s="20"/>
      <c r="K191" s="20"/>
      <c r="L191" s="55"/>
      <c r="M191" s="25"/>
      <c r="N191" s="26"/>
      <c r="O191" s="67"/>
      <c r="Q191" s="58">
        <f t="shared" si="48"/>
        <v>0</v>
      </c>
      <c r="S191" s="58">
        <f t="shared" si="49"/>
        <v>0</v>
      </c>
    </row>
    <row r="192" spans="1:24" x14ac:dyDescent="0.3">
      <c r="A192" s="42" t="s">
        <v>76</v>
      </c>
      <c r="B192" s="1">
        <v>42937</v>
      </c>
      <c r="E192" s="20"/>
      <c r="F192" s="20"/>
      <c r="G192" s="28"/>
      <c r="J192" s="20"/>
      <c r="K192" s="20"/>
      <c r="L192" s="55"/>
      <c r="M192" s="25"/>
      <c r="N192" s="26"/>
      <c r="O192" s="67"/>
      <c r="Q192" s="58">
        <f t="shared" si="48"/>
        <v>0</v>
      </c>
      <c r="S192" s="58">
        <f t="shared" si="49"/>
        <v>0</v>
      </c>
    </row>
    <row r="193" spans="1:24" x14ac:dyDescent="0.3">
      <c r="A193" s="42" t="s">
        <v>76</v>
      </c>
      <c r="B193" s="1">
        <v>42938</v>
      </c>
      <c r="E193" s="20"/>
      <c r="F193" s="20"/>
      <c r="G193" s="28"/>
      <c r="J193" s="20"/>
      <c r="K193" s="20"/>
      <c r="L193" s="55"/>
      <c r="M193" s="25"/>
      <c r="N193" s="26"/>
      <c r="O193" s="67"/>
      <c r="Q193" s="58">
        <f t="shared" si="48"/>
        <v>0</v>
      </c>
      <c r="S193" s="58">
        <f t="shared" si="49"/>
        <v>0</v>
      </c>
    </row>
    <row r="194" spans="1:24" ht="15" thickBot="1" x14ac:dyDescent="0.35">
      <c r="A194" s="42" t="s">
        <v>76</v>
      </c>
      <c r="B194" s="1">
        <v>42939</v>
      </c>
      <c r="C194" s="43"/>
      <c r="D194" s="43"/>
      <c r="E194" s="44"/>
      <c r="F194" s="44"/>
      <c r="G194" s="45"/>
      <c r="H194" s="43"/>
      <c r="I194" s="43"/>
      <c r="J194" s="44"/>
      <c r="K194" s="44"/>
      <c r="L194" s="46"/>
      <c r="M194" s="47"/>
      <c r="N194" s="50"/>
      <c r="O194" s="67"/>
      <c r="P194" s="43"/>
      <c r="Q194" s="59">
        <f t="shared" si="48"/>
        <v>0</v>
      </c>
      <c r="R194" s="43"/>
      <c r="S194" s="59">
        <f t="shared" si="49"/>
        <v>0</v>
      </c>
      <c r="T194" s="43"/>
      <c r="U194" s="43"/>
      <c r="V194" s="43"/>
      <c r="W194" s="43"/>
      <c r="X194" s="43"/>
    </row>
    <row r="195" spans="1:24" x14ac:dyDescent="0.3">
      <c r="A195" s="42" t="s">
        <v>77</v>
      </c>
      <c r="B195" s="1">
        <v>42940</v>
      </c>
      <c r="E195" s="22"/>
      <c r="F195" s="20"/>
      <c r="G195" s="27"/>
      <c r="J195" s="21"/>
      <c r="K195" s="21"/>
      <c r="L195" s="55"/>
      <c r="M195" s="23"/>
      <c r="N195" s="26"/>
      <c r="O195" s="67">
        <f>SUM(N195:N201)</f>
        <v>0</v>
      </c>
      <c r="Q195" s="58">
        <f>P195*$M$4</f>
        <v>0</v>
      </c>
      <c r="S195" s="58">
        <f>R195*M$8</f>
        <v>0</v>
      </c>
    </row>
    <row r="196" spans="1:24" x14ac:dyDescent="0.3">
      <c r="A196" s="42" t="s">
        <v>77</v>
      </c>
      <c r="B196" s="1">
        <v>42941</v>
      </c>
      <c r="E196" s="20"/>
      <c r="F196" s="20"/>
      <c r="G196" s="28"/>
      <c r="H196" s="18"/>
      <c r="J196" s="20"/>
      <c r="K196" s="20"/>
      <c r="L196" s="55"/>
      <c r="M196" s="24"/>
      <c r="N196" s="26"/>
      <c r="O196" s="67"/>
      <c r="Q196" s="58">
        <f t="shared" si="48"/>
        <v>0</v>
      </c>
      <c r="S196" s="58">
        <f t="shared" ref="S196:S208" si="50">R196*M$8</f>
        <v>0</v>
      </c>
    </row>
    <row r="197" spans="1:24" x14ac:dyDescent="0.3">
      <c r="A197" s="42" t="s">
        <v>77</v>
      </c>
      <c r="B197" s="1">
        <v>42942</v>
      </c>
      <c r="E197" s="20"/>
      <c r="F197" s="20"/>
      <c r="G197" s="28"/>
      <c r="J197" s="20"/>
      <c r="K197" s="20"/>
      <c r="L197" s="55"/>
      <c r="M197" s="25"/>
      <c r="N197" s="26"/>
      <c r="O197" s="67"/>
      <c r="Q197" s="58">
        <f t="shared" si="48"/>
        <v>0</v>
      </c>
      <c r="S197" s="58">
        <f t="shared" si="50"/>
        <v>0</v>
      </c>
    </row>
    <row r="198" spans="1:24" x14ac:dyDescent="0.3">
      <c r="A198" s="42" t="s">
        <v>77</v>
      </c>
      <c r="B198" s="1">
        <v>42943</v>
      </c>
      <c r="E198" s="20"/>
      <c r="F198" s="20"/>
      <c r="G198" s="28"/>
      <c r="J198" s="20"/>
      <c r="K198" s="20"/>
      <c r="L198" s="55"/>
      <c r="M198" s="25"/>
      <c r="N198" s="26"/>
      <c r="O198" s="67"/>
      <c r="Q198" s="58">
        <f t="shared" si="48"/>
        <v>0</v>
      </c>
      <c r="S198" s="58">
        <f t="shared" si="50"/>
        <v>0</v>
      </c>
    </row>
    <row r="199" spans="1:24" x14ac:dyDescent="0.3">
      <c r="A199" s="42" t="s">
        <v>77</v>
      </c>
      <c r="B199" s="1">
        <v>42944</v>
      </c>
      <c r="E199" s="20"/>
      <c r="F199" s="20"/>
      <c r="G199" s="28"/>
      <c r="J199" s="20"/>
      <c r="K199" s="20"/>
      <c r="L199" s="55"/>
      <c r="M199" s="25"/>
      <c r="N199" s="26"/>
      <c r="O199" s="67"/>
      <c r="Q199" s="58">
        <f t="shared" si="48"/>
        <v>0</v>
      </c>
      <c r="S199" s="58">
        <f t="shared" si="50"/>
        <v>0</v>
      </c>
    </row>
    <row r="200" spans="1:24" x14ac:dyDescent="0.3">
      <c r="A200" s="42" t="s">
        <v>77</v>
      </c>
      <c r="B200" s="1">
        <v>42945</v>
      </c>
      <c r="E200" s="20"/>
      <c r="F200" s="20"/>
      <c r="G200" s="28"/>
      <c r="J200" s="20"/>
      <c r="K200" s="20"/>
      <c r="L200" s="55"/>
      <c r="M200" s="25"/>
      <c r="N200" s="26"/>
      <c r="O200" s="67"/>
      <c r="P200" s="33"/>
      <c r="Q200" s="58">
        <f t="shared" si="48"/>
        <v>0</v>
      </c>
      <c r="R200" s="33"/>
      <c r="S200" s="58">
        <f t="shared" si="50"/>
        <v>0</v>
      </c>
      <c r="T200" s="33"/>
      <c r="U200" s="33"/>
      <c r="V200" s="33"/>
      <c r="W200" s="33"/>
      <c r="X200" s="33"/>
    </row>
    <row r="201" spans="1:24" ht="15" thickBot="1" x14ac:dyDescent="0.35">
      <c r="A201" s="42" t="s">
        <v>77</v>
      </c>
      <c r="B201" s="1">
        <v>42946</v>
      </c>
      <c r="C201" s="43"/>
      <c r="D201" s="43"/>
      <c r="E201" s="44"/>
      <c r="F201" s="44"/>
      <c r="G201" s="45"/>
      <c r="H201" s="43"/>
      <c r="I201" s="43"/>
      <c r="J201" s="44"/>
      <c r="K201" s="44"/>
      <c r="L201" s="46"/>
      <c r="M201" s="47"/>
      <c r="N201" s="48"/>
      <c r="O201" s="67"/>
      <c r="P201" s="43"/>
      <c r="Q201" s="59">
        <f t="shared" si="48"/>
        <v>0</v>
      </c>
      <c r="R201" s="43"/>
      <c r="S201" s="59">
        <f t="shared" si="50"/>
        <v>0</v>
      </c>
      <c r="T201" s="43"/>
      <c r="U201" s="43"/>
      <c r="V201" s="43"/>
      <c r="W201" s="43"/>
      <c r="X201" s="43"/>
    </row>
    <row r="202" spans="1:24" x14ac:dyDescent="0.3">
      <c r="A202" s="42" t="s">
        <v>78</v>
      </c>
      <c r="B202" s="1">
        <v>42947</v>
      </c>
      <c r="E202" s="22"/>
      <c r="F202" s="20"/>
      <c r="G202" s="28"/>
      <c r="J202" s="21"/>
      <c r="K202" s="21"/>
      <c r="L202" s="55"/>
      <c r="M202" s="25"/>
      <c r="N202" s="26"/>
      <c r="O202" s="67">
        <f>SUM(N202:N208)</f>
        <v>0</v>
      </c>
      <c r="Q202" s="58">
        <f t="shared" si="48"/>
        <v>0</v>
      </c>
      <c r="S202" s="58">
        <f t="shared" si="50"/>
        <v>0</v>
      </c>
    </row>
    <row r="203" spans="1:24" x14ac:dyDescent="0.3">
      <c r="A203" s="42" t="s">
        <v>78</v>
      </c>
      <c r="B203" s="1">
        <v>42948</v>
      </c>
      <c r="E203" s="20"/>
      <c r="F203" s="20"/>
      <c r="G203" s="28"/>
      <c r="H203" s="18"/>
      <c r="J203" s="20"/>
      <c r="K203" s="20"/>
      <c r="L203" s="55"/>
      <c r="M203" s="24"/>
      <c r="N203" s="26"/>
      <c r="O203" s="67"/>
      <c r="Q203" s="58">
        <f t="shared" si="48"/>
        <v>0</v>
      </c>
      <c r="S203" s="58">
        <f t="shared" si="50"/>
        <v>0</v>
      </c>
    </row>
    <row r="204" spans="1:24" x14ac:dyDescent="0.3">
      <c r="A204" s="42" t="s">
        <v>78</v>
      </c>
      <c r="B204" s="1">
        <v>42949</v>
      </c>
      <c r="E204" s="20"/>
      <c r="F204" s="20"/>
      <c r="G204" s="28"/>
      <c r="J204" s="20"/>
      <c r="K204" s="20"/>
      <c r="L204" s="55"/>
      <c r="M204" s="25"/>
      <c r="N204" s="26"/>
      <c r="O204" s="67"/>
      <c r="Q204" s="58">
        <f t="shared" si="48"/>
        <v>0</v>
      </c>
      <c r="S204" s="58">
        <f t="shared" si="50"/>
        <v>0</v>
      </c>
    </row>
    <row r="205" spans="1:24" x14ac:dyDescent="0.3">
      <c r="A205" s="42" t="s">
        <v>78</v>
      </c>
      <c r="B205" s="1">
        <v>42950</v>
      </c>
      <c r="E205" s="20"/>
      <c r="F205" s="20"/>
      <c r="G205" s="28"/>
      <c r="J205" s="20"/>
      <c r="K205" s="20"/>
      <c r="L205" s="55"/>
      <c r="M205" s="25"/>
      <c r="N205" s="26"/>
      <c r="O205" s="67"/>
      <c r="Q205" s="58">
        <f t="shared" si="48"/>
        <v>0</v>
      </c>
      <c r="S205" s="58">
        <f t="shared" si="50"/>
        <v>0</v>
      </c>
    </row>
    <row r="206" spans="1:24" x14ac:dyDescent="0.3">
      <c r="A206" s="42" t="s">
        <v>78</v>
      </c>
      <c r="B206" s="1">
        <v>42951</v>
      </c>
      <c r="E206" s="20"/>
      <c r="F206" s="20"/>
      <c r="G206" s="28"/>
      <c r="J206" s="20"/>
      <c r="K206" s="20"/>
      <c r="L206" s="55"/>
      <c r="M206" s="25"/>
      <c r="N206" s="26"/>
      <c r="O206" s="67"/>
      <c r="Q206" s="58">
        <f t="shared" si="48"/>
        <v>0</v>
      </c>
      <c r="S206" s="58">
        <f t="shared" si="50"/>
        <v>0</v>
      </c>
    </row>
    <row r="207" spans="1:24" x14ac:dyDescent="0.3">
      <c r="A207" s="42" t="s">
        <v>78</v>
      </c>
      <c r="B207" s="1">
        <v>42952</v>
      </c>
      <c r="E207" s="20"/>
      <c r="F207" s="20"/>
      <c r="G207" s="28"/>
      <c r="J207" s="20"/>
      <c r="K207" s="20"/>
      <c r="L207" s="55"/>
      <c r="M207" s="25"/>
      <c r="N207" s="26"/>
      <c r="O207" s="67"/>
      <c r="Q207" s="58">
        <f t="shared" si="48"/>
        <v>0</v>
      </c>
      <c r="S207" s="58">
        <f t="shared" si="50"/>
        <v>0</v>
      </c>
    </row>
    <row r="208" spans="1:24" ht="15" thickBot="1" x14ac:dyDescent="0.35">
      <c r="A208" s="42" t="s">
        <v>78</v>
      </c>
      <c r="B208" s="1">
        <v>42953</v>
      </c>
      <c r="C208" s="43"/>
      <c r="D208" s="43"/>
      <c r="E208" s="44"/>
      <c r="F208" s="44"/>
      <c r="G208" s="45"/>
      <c r="H208" s="43"/>
      <c r="I208" s="43"/>
      <c r="J208" s="44"/>
      <c r="K208" s="44"/>
      <c r="L208" s="46"/>
      <c r="M208" s="47"/>
      <c r="N208" s="50"/>
      <c r="O208" s="67"/>
      <c r="P208" s="43"/>
      <c r="Q208" s="59">
        <f t="shared" si="48"/>
        <v>0</v>
      </c>
      <c r="R208" s="43"/>
      <c r="S208" s="59">
        <f t="shared" si="50"/>
        <v>0</v>
      </c>
      <c r="T208" s="43"/>
      <c r="U208" s="43"/>
      <c r="V208" s="43"/>
      <c r="W208" s="43"/>
      <c r="X208" s="43"/>
    </row>
    <row r="209" spans="1:24" x14ac:dyDescent="0.3">
      <c r="A209" s="42" t="s">
        <v>79</v>
      </c>
      <c r="B209" s="1">
        <v>42954</v>
      </c>
      <c r="E209" s="22"/>
      <c r="F209" s="20"/>
      <c r="G209" s="27"/>
      <c r="J209" s="21"/>
      <c r="K209" s="21"/>
      <c r="L209" s="55"/>
      <c r="M209" s="23"/>
      <c r="N209" s="26"/>
      <c r="O209" s="67">
        <f>SUM(N209:N215)</f>
        <v>0</v>
      </c>
      <c r="Q209" s="58">
        <f>P209*$M$4</f>
        <v>0</v>
      </c>
      <c r="S209" s="58">
        <f>R209*M$8</f>
        <v>0</v>
      </c>
    </row>
    <row r="210" spans="1:24" x14ac:dyDescent="0.3">
      <c r="A210" s="42" t="s">
        <v>79</v>
      </c>
      <c r="B210" s="1">
        <v>42955</v>
      </c>
      <c r="E210" s="20"/>
      <c r="F210" s="20"/>
      <c r="G210" s="28"/>
      <c r="H210" s="18"/>
      <c r="J210" s="20"/>
      <c r="K210" s="20"/>
      <c r="L210" s="55"/>
      <c r="M210" s="24"/>
      <c r="N210" s="26"/>
      <c r="O210" s="67"/>
      <c r="Q210" s="58">
        <f t="shared" ref="Q210:Q236" si="51">P210*$M$4</f>
        <v>0</v>
      </c>
      <c r="S210" s="58">
        <f t="shared" ref="S210:S222" si="52">R210*M$8</f>
        <v>0</v>
      </c>
    </row>
    <row r="211" spans="1:24" x14ac:dyDescent="0.3">
      <c r="A211" s="42" t="s">
        <v>79</v>
      </c>
      <c r="B211" s="1">
        <v>42956</v>
      </c>
      <c r="E211" s="20"/>
      <c r="F211" s="20"/>
      <c r="G211" s="28"/>
      <c r="J211" s="20"/>
      <c r="K211" s="20"/>
      <c r="L211" s="55"/>
      <c r="M211" s="25"/>
      <c r="N211" s="26"/>
      <c r="O211" s="67"/>
      <c r="Q211" s="58">
        <f t="shared" si="51"/>
        <v>0</v>
      </c>
      <c r="S211" s="58">
        <f t="shared" si="52"/>
        <v>0</v>
      </c>
    </row>
    <row r="212" spans="1:24" x14ac:dyDescent="0.3">
      <c r="A212" s="42" t="s">
        <v>79</v>
      </c>
      <c r="B212" s="1">
        <v>42957</v>
      </c>
      <c r="E212" s="20"/>
      <c r="F212" s="20"/>
      <c r="G212" s="28"/>
      <c r="J212" s="20"/>
      <c r="K212" s="20"/>
      <c r="L212" s="55"/>
      <c r="M212" s="25"/>
      <c r="N212" s="26"/>
      <c r="O212" s="67"/>
      <c r="Q212" s="58">
        <f t="shared" si="51"/>
        <v>0</v>
      </c>
      <c r="S212" s="58">
        <f t="shared" si="52"/>
        <v>0</v>
      </c>
    </row>
    <row r="213" spans="1:24" x14ac:dyDescent="0.3">
      <c r="A213" s="42" t="s">
        <v>79</v>
      </c>
      <c r="B213" s="1">
        <v>42958</v>
      </c>
      <c r="E213" s="20"/>
      <c r="F213" s="20"/>
      <c r="G213" s="28"/>
      <c r="J213" s="20"/>
      <c r="K213" s="20"/>
      <c r="L213" s="55"/>
      <c r="M213" s="25"/>
      <c r="N213" s="26"/>
      <c r="O213" s="67"/>
      <c r="Q213" s="58">
        <f t="shared" si="51"/>
        <v>0</v>
      </c>
      <c r="S213" s="58">
        <f t="shared" si="52"/>
        <v>0</v>
      </c>
    </row>
    <row r="214" spans="1:24" x14ac:dyDescent="0.3">
      <c r="A214" s="42" t="s">
        <v>79</v>
      </c>
      <c r="B214" s="1">
        <v>42959</v>
      </c>
      <c r="E214" s="20"/>
      <c r="F214" s="20"/>
      <c r="G214" s="28"/>
      <c r="J214" s="20"/>
      <c r="K214" s="20"/>
      <c r="L214" s="55"/>
      <c r="M214" s="25"/>
      <c r="N214" s="26"/>
      <c r="O214" s="67"/>
      <c r="P214" s="33"/>
      <c r="Q214" s="58">
        <f t="shared" si="51"/>
        <v>0</v>
      </c>
      <c r="R214" s="33"/>
      <c r="S214" s="58">
        <f t="shared" si="52"/>
        <v>0</v>
      </c>
      <c r="T214" s="33"/>
      <c r="U214" s="33"/>
      <c r="V214" s="33"/>
      <c r="W214" s="33"/>
      <c r="X214" s="33"/>
    </row>
    <row r="215" spans="1:24" ht="15" thickBot="1" x14ac:dyDescent="0.35">
      <c r="A215" s="42" t="s">
        <v>79</v>
      </c>
      <c r="B215" s="1">
        <v>42960</v>
      </c>
      <c r="C215" s="43"/>
      <c r="D215" s="43"/>
      <c r="E215" s="44"/>
      <c r="F215" s="44"/>
      <c r="G215" s="45"/>
      <c r="H215" s="43"/>
      <c r="I215" s="43"/>
      <c r="J215" s="44"/>
      <c r="K215" s="44"/>
      <c r="L215" s="46"/>
      <c r="M215" s="47"/>
      <c r="N215" s="48"/>
      <c r="O215" s="67"/>
      <c r="P215" s="43"/>
      <c r="Q215" s="59">
        <f t="shared" si="51"/>
        <v>0</v>
      </c>
      <c r="R215" s="43"/>
      <c r="S215" s="59">
        <f t="shared" si="52"/>
        <v>0</v>
      </c>
      <c r="T215" s="43"/>
      <c r="U215" s="43"/>
      <c r="V215" s="43"/>
      <c r="W215" s="43"/>
      <c r="X215" s="43"/>
    </row>
    <row r="216" spans="1:24" x14ac:dyDescent="0.3">
      <c r="A216" s="42" t="s">
        <v>80</v>
      </c>
      <c r="B216" s="1">
        <v>42961</v>
      </c>
      <c r="E216" s="22"/>
      <c r="F216" s="20"/>
      <c r="G216" s="28"/>
      <c r="J216" s="21"/>
      <c r="K216" s="21"/>
      <c r="L216" s="55"/>
      <c r="M216" s="25"/>
      <c r="N216" s="26"/>
      <c r="O216" s="67">
        <f>SUM(N216:N222)</f>
        <v>0</v>
      </c>
      <c r="Q216" s="58">
        <f t="shared" si="51"/>
        <v>0</v>
      </c>
      <c r="S216" s="58">
        <f t="shared" si="52"/>
        <v>0</v>
      </c>
    </row>
    <row r="217" spans="1:24" x14ac:dyDescent="0.3">
      <c r="A217" s="42" t="s">
        <v>80</v>
      </c>
      <c r="B217" s="1">
        <v>42962</v>
      </c>
      <c r="E217" s="20"/>
      <c r="F217" s="20"/>
      <c r="G217" s="28"/>
      <c r="H217" s="18"/>
      <c r="J217" s="20"/>
      <c r="K217" s="20"/>
      <c r="L217" s="55"/>
      <c r="M217" s="24"/>
      <c r="N217" s="26"/>
      <c r="O217" s="67"/>
      <c r="Q217" s="58">
        <f t="shared" si="51"/>
        <v>0</v>
      </c>
      <c r="S217" s="58">
        <f t="shared" si="52"/>
        <v>0</v>
      </c>
    </row>
    <row r="218" spans="1:24" x14ac:dyDescent="0.3">
      <c r="A218" s="42" t="s">
        <v>80</v>
      </c>
      <c r="B218" s="1">
        <v>42963</v>
      </c>
      <c r="E218" s="20"/>
      <c r="F218" s="20"/>
      <c r="G218" s="28"/>
      <c r="J218" s="20"/>
      <c r="K218" s="20"/>
      <c r="L218" s="55"/>
      <c r="M218" s="25"/>
      <c r="N218" s="26"/>
      <c r="O218" s="67"/>
      <c r="Q218" s="58">
        <f t="shared" si="51"/>
        <v>0</v>
      </c>
      <c r="S218" s="58">
        <f t="shared" si="52"/>
        <v>0</v>
      </c>
    </row>
    <row r="219" spans="1:24" x14ac:dyDescent="0.3">
      <c r="A219" s="42" t="s">
        <v>80</v>
      </c>
      <c r="B219" s="1">
        <v>42964</v>
      </c>
      <c r="E219" s="20"/>
      <c r="F219" s="20"/>
      <c r="G219" s="28"/>
      <c r="J219" s="20"/>
      <c r="K219" s="20"/>
      <c r="L219" s="55"/>
      <c r="M219" s="25"/>
      <c r="N219" s="26"/>
      <c r="O219" s="67"/>
      <c r="Q219" s="58">
        <f t="shared" si="51"/>
        <v>0</v>
      </c>
      <c r="S219" s="58">
        <f t="shared" si="52"/>
        <v>0</v>
      </c>
    </row>
    <row r="220" spans="1:24" x14ac:dyDescent="0.3">
      <c r="A220" s="42" t="s">
        <v>80</v>
      </c>
      <c r="B220" s="1">
        <v>42965</v>
      </c>
      <c r="E220" s="20"/>
      <c r="F220" s="20"/>
      <c r="G220" s="28"/>
      <c r="J220" s="20"/>
      <c r="K220" s="20"/>
      <c r="L220" s="55"/>
      <c r="M220" s="25"/>
      <c r="N220" s="26"/>
      <c r="O220" s="67"/>
      <c r="Q220" s="58">
        <f t="shared" si="51"/>
        <v>0</v>
      </c>
      <c r="S220" s="58">
        <f t="shared" si="52"/>
        <v>0</v>
      </c>
    </row>
    <row r="221" spans="1:24" x14ac:dyDescent="0.3">
      <c r="A221" s="42" t="s">
        <v>80</v>
      </c>
      <c r="B221" s="1">
        <v>42966</v>
      </c>
      <c r="E221" s="20"/>
      <c r="F221" s="20"/>
      <c r="G221" s="28"/>
      <c r="J221" s="20"/>
      <c r="K221" s="20"/>
      <c r="L221" s="55"/>
      <c r="M221" s="25"/>
      <c r="N221" s="26"/>
      <c r="O221" s="67"/>
      <c r="Q221" s="58">
        <f t="shared" si="51"/>
        <v>0</v>
      </c>
      <c r="S221" s="58">
        <f t="shared" si="52"/>
        <v>0</v>
      </c>
    </row>
    <row r="222" spans="1:24" ht="15" thickBot="1" x14ac:dyDescent="0.35">
      <c r="A222" s="42" t="s">
        <v>80</v>
      </c>
      <c r="B222" s="1">
        <v>42967</v>
      </c>
      <c r="C222" s="43"/>
      <c r="D222" s="43"/>
      <c r="E222" s="44"/>
      <c r="F222" s="44"/>
      <c r="G222" s="45"/>
      <c r="H222" s="43"/>
      <c r="I222" s="43"/>
      <c r="J222" s="44"/>
      <c r="K222" s="44"/>
      <c r="L222" s="46"/>
      <c r="M222" s="47"/>
      <c r="N222" s="50"/>
      <c r="O222" s="67"/>
      <c r="P222" s="43"/>
      <c r="Q222" s="59">
        <f t="shared" si="51"/>
        <v>0</v>
      </c>
      <c r="R222" s="43"/>
      <c r="S222" s="59">
        <f t="shared" si="52"/>
        <v>0</v>
      </c>
      <c r="T222" s="43"/>
      <c r="U222" s="43"/>
      <c r="V222" s="43"/>
      <c r="W222" s="43"/>
      <c r="X222" s="43"/>
    </row>
    <row r="223" spans="1:24" x14ac:dyDescent="0.3">
      <c r="A223" s="42" t="s">
        <v>81</v>
      </c>
      <c r="B223" s="1">
        <v>42968</v>
      </c>
      <c r="E223" s="22"/>
      <c r="F223" s="20"/>
      <c r="G223" s="27"/>
      <c r="J223" s="21"/>
      <c r="K223" s="21"/>
      <c r="L223" s="55"/>
      <c r="M223" s="23"/>
      <c r="N223" s="26"/>
      <c r="O223" s="67">
        <f>SUM(N223:N229)</f>
        <v>0</v>
      </c>
      <c r="Q223" s="58">
        <f>P223*$M$4</f>
        <v>0</v>
      </c>
      <c r="S223" s="58">
        <f>R223*M$8</f>
        <v>0</v>
      </c>
    </row>
    <row r="224" spans="1:24" x14ac:dyDescent="0.3">
      <c r="A224" s="42" t="s">
        <v>81</v>
      </c>
      <c r="B224" s="1">
        <v>42969</v>
      </c>
      <c r="E224" s="20"/>
      <c r="F224" s="20"/>
      <c r="G224" s="28"/>
      <c r="H224" s="18"/>
      <c r="J224" s="20"/>
      <c r="K224" s="20"/>
      <c r="L224" s="55"/>
      <c r="M224" s="24"/>
      <c r="N224" s="26"/>
      <c r="O224" s="67"/>
      <c r="Q224" s="58">
        <f t="shared" si="51"/>
        <v>0</v>
      </c>
      <c r="S224" s="58">
        <f t="shared" ref="S224:S236" si="53">R224*M$8</f>
        <v>0</v>
      </c>
    </row>
    <row r="225" spans="1:24" x14ac:dyDescent="0.3">
      <c r="A225" s="42" t="s">
        <v>81</v>
      </c>
      <c r="B225" s="1">
        <v>42970</v>
      </c>
      <c r="E225" s="20"/>
      <c r="F225" s="20"/>
      <c r="G225" s="28"/>
      <c r="J225" s="20"/>
      <c r="K225" s="20"/>
      <c r="L225" s="55"/>
      <c r="M225" s="25"/>
      <c r="N225" s="26"/>
      <c r="O225" s="67"/>
      <c r="Q225" s="58">
        <f t="shared" si="51"/>
        <v>0</v>
      </c>
      <c r="S225" s="58">
        <f t="shared" si="53"/>
        <v>0</v>
      </c>
    </row>
    <row r="226" spans="1:24" x14ac:dyDescent="0.3">
      <c r="A226" s="42" t="s">
        <v>81</v>
      </c>
      <c r="B226" s="1">
        <v>42971</v>
      </c>
      <c r="E226" s="20"/>
      <c r="F226" s="20"/>
      <c r="G226" s="28"/>
      <c r="J226" s="20"/>
      <c r="K226" s="20"/>
      <c r="L226" s="55"/>
      <c r="M226" s="25"/>
      <c r="N226" s="26"/>
      <c r="O226" s="67"/>
      <c r="Q226" s="58">
        <f t="shared" si="51"/>
        <v>0</v>
      </c>
      <c r="S226" s="58">
        <f t="shared" si="53"/>
        <v>0</v>
      </c>
    </row>
    <row r="227" spans="1:24" x14ac:dyDescent="0.3">
      <c r="A227" s="42" t="s">
        <v>81</v>
      </c>
      <c r="B227" s="1">
        <v>42972</v>
      </c>
      <c r="E227" s="20"/>
      <c r="F227" s="20"/>
      <c r="G227" s="28"/>
      <c r="J227" s="20"/>
      <c r="K227" s="20"/>
      <c r="L227" s="55"/>
      <c r="M227" s="25"/>
      <c r="N227" s="26"/>
      <c r="O227" s="67"/>
      <c r="Q227" s="58">
        <f t="shared" si="51"/>
        <v>0</v>
      </c>
      <c r="S227" s="58">
        <f t="shared" si="53"/>
        <v>0</v>
      </c>
    </row>
    <row r="228" spans="1:24" x14ac:dyDescent="0.3">
      <c r="A228" s="42" t="s">
        <v>81</v>
      </c>
      <c r="B228" s="1">
        <v>42973</v>
      </c>
      <c r="E228" s="20"/>
      <c r="F228" s="20"/>
      <c r="G228" s="28"/>
      <c r="J228" s="20"/>
      <c r="K228" s="20"/>
      <c r="L228" s="55"/>
      <c r="M228" s="25"/>
      <c r="N228" s="26"/>
      <c r="O228" s="67"/>
      <c r="P228" s="33"/>
      <c r="Q228" s="58">
        <f t="shared" si="51"/>
        <v>0</v>
      </c>
      <c r="R228" s="33"/>
      <c r="S228" s="58">
        <f t="shared" si="53"/>
        <v>0</v>
      </c>
      <c r="T228" s="33"/>
      <c r="U228" s="33"/>
      <c r="V228" s="33"/>
      <c r="W228" s="33"/>
      <c r="X228" s="33"/>
    </row>
    <row r="229" spans="1:24" ht="15" thickBot="1" x14ac:dyDescent="0.35">
      <c r="A229" s="42" t="s">
        <v>81</v>
      </c>
      <c r="B229" s="1">
        <v>42974</v>
      </c>
      <c r="C229" s="43"/>
      <c r="D229" s="43"/>
      <c r="E229" s="44"/>
      <c r="F229" s="44"/>
      <c r="G229" s="45"/>
      <c r="H229" s="43"/>
      <c r="I229" s="43"/>
      <c r="J229" s="44"/>
      <c r="K229" s="44"/>
      <c r="L229" s="46"/>
      <c r="M229" s="47"/>
      <c r="N229" s="48"/>
      <c r="O229" s="67"/>
      <c r="P229" s="43"/>
      <c r="Q229" s="59">
        <f t="shared" si="51"/>
        <v>0</v>
      </c>
      <c r="R229" s="43"/>
      <c r="S229" s="59">
        <f t="shared" si="53"/>
        <v>0</v>
      </c>
      <c r="T229" s="43"/>
      <c r="U229" s="43"/>
      <c r="V229" s="43"/>
      <c r="W229" s="43"/>
      <c r="X229" s="43"/>
    </row>
    <row r="230" spans="1:24" x14ac:dyDescent="0.3">
      <c r="A230" s="42" t="s">
        <v>82</v>
      </c>
      <c r="B230" s="1">
        <v>42975</v>
      </c>
      <c r="E230" s="22"/>
      <c r="F230" s="20"/>
      <c r="G230" s="28"/>
      <c r="J230" s="21"/>
      <c r="K230" s="21"/>
      <c r="L230" s="55"/>
      <c r="M230" s="25"/>
      <c r="N230" s="26"/>
      <c r="O230" s="67">
        <f>SUM(N230:N236)</f>
        <v>0</v>
      </c>
      <c r="Q230" s="58">
        <f t="shared" si="51"/>
        <v>0</v>
      </c>
      <c r="S230" s="58">
        <f t="shared" si="53"/>
        <v>0</v>
      </c>
    </row>
    <row r="231" spans="1:24" x14ac:dyDescent="0.3">
      <c r="A231" s="42" t="s">
        <v>82</v>
      </c>
      <c r="B231" s="1">
        <v>42976</v>
      </c>
      <c r="E231" s="20"/>
      <c r="F231" s="20"/>
      <c r="G231" s="28"/>
      <c r="H231" s="18"/>
      <c r="J231" s="20"/>
      <c r="K231" s="20"/>
      <c r="L231" s="55"/>
      <c r="M231" s="24"/>
      <c r="N231" s="26"/>
      <c r="O231" s="67"/>
      <c r="Q231" s="58">
        <f t="shared" si="51"/>
        <v>0</v>
      </c>
      <c r="S231" s="58">
        <f t="shared" si="53"/>
        <v>0</v>
      </c>
    </row>
    <row r="232" spans="1:24" x14ac:dyDescent="0.3">
      <c r="A232" s="42" t="s">
        <v>82</v>
      </c>
      <c r="B232" s="1">
        <v>42977</v>
      </c>
      <c r="E232" s="20"/>
      <c r="F232" s="20"/>
      <c r="G232" s="28"/>
      <c r="J232" s="20"/>
      <c r="K232" s="20"/>
      <c r="L232" s="55"/>
      <c r="M232" s="25"/>
      <c r="N232" s="26"/>
      <c r="O232" s="67"/>
      <c r="Q232" s="58">
        <f t="shared" si="51"/>
        <v>0</v>
      </c>
      <c r="S232" s="58">
        <f t="shared" si="53"/>
        <v>0</v>
      </c>
    </row>
    <row r="233" spans="1:24" x14ac:dyDescent="0.3">
      <c r="A233" s="42" t="s">
        <v>82</v>
      </c>
      <c r="B233" s="1">
        <v>42978</v>
      </c>
      <c r="E233" s="20"/>
      <c r="F233" s="20"/>
      <c r="G233" s="28"/>
      <c r="J233" s="20"/>
      <c r="K233" s="20"/>
      <c r="L233" s="55"/>
      <c r="M233" s="25"/>
      <c r="N233" s="26"/>
      <c r="O233" s="67"/>
      <c r="Q233" s="58">
        <f t="shared" si="51"/>
        <v>0</v>
      </c>
      <c r="S233" s="58">
        <f t="shared" si="53"/>
        <v>0</v>
      </c>
    </row>
    <row r="234" spans="1:24" x14ac:dyDescent="0.3">
      <c r="A234" s="42" t="s">
        <v>82</v>
      </c>
      <c r="B234" s="1">
        <v>42979</v>
      </c>
      <c r="E234" s="20"/>
      <c r="F234" s="20"/>
      <c r="G234" s="28"/>
      <c r="J234" s="20"/>
      <c r="K234" s="20"/>
      <c r="L234" s="55"/>
      <c r="M234" s="25"/>
      <c r="N234" s="26"/>
      <c r="O234" s="67"/>
      <c r="Q234" s="58">
        <f t="shared" si="51"/>
        <v>0</v>
      </c>
      <c r="S234" s="58">
        <f t="shared" si="53"/>
        <v>0</v>
      </c>
    </row>
    <row r="235" spans="1:24" x14ac:dyDescent="0.3">
      <c r="A235" s="42" t="s">
        <v>82</v>
      </c>
      <c r="B235" s="1">
        <v>42980</v>
      </c>
      <c r="E235" s="20"/>
      <c r="F235" s="20"/>
      <c r="G235" s="28"/>
      <c r="J235" s="20"/>
      <c r="K235" s="20"/>
      <c r="L235" s="55"/>
      <c r="M235" s="25"/>
      <c r="N235" s="26"/>
      <c r="O235" s="67"/>
      <c r="Q235" s="58">
        <f t="shared" si="51"/>
        <v>0</v>
      </c>
      <c r="S235" s="58">
        <f t="shared" si="53"/>
        <v>0</v>
      </c>
    </row>
    <row r="236" spans="1:24" ht="15" thickBot="1" x14ac:dyDescent="0.35">
      <c r="A236" s="42" t="s">
        <v>82</v>
      </c>
      <c r="B236" s="1">
        <v>42981</v>
      </c>
      <c r="C236" s="43"/>
      <c r="D236" s="43"/>
      <c r="E236" s="44"/>
      <c r="F236" s="44"/>
      <c r="G236" s="45"/>
      <c r="H236" s="43"/>
      <c r="I236" s="43"/>
      <c r="J236" s="44"/>
      <c r="K236" s="44"/>
      <c r="L236" s="46"/>
      <c r="M236" s="47"/>
      <c r="N236" s="50"/>
      <c r="O236" s="67"/>
      <c r="P236" s="43"/>
      <c r="Q236" s="59">
        <f t="shared" si="51"/>
        <v>0</v>
      </c>
      <c r="R236" s="43"/>
      <c r="S236" s="59">
        <f t="shared" si="53"/>
        <v>0</v>
      </c>
      <c r="T236" s="43"/>
      <c r="U236" s="43"/>
      <c r="V236" s="43"/>
      <c r="W236" s="43"/>
      <c r="X236" s="43"/>
    </row>
    <row r="237" spans="1:24" x14ac:dyDescent="0.3">
      <c r="A237" s="42" t="s">
        <v>83</v>
      </c>
      <c r="B237" s="1">
        <v>42982</v>
      </c>
      <c r="E237" s="22"/>
      <c r="F237" s="20"/>
      <c r="G237" s="27"/>
      <c r="J237" s="21"/>
      <c r="K237" s="21"/>
      <c r="L237" s="55"/>
      <c r="M237" s="23"/>
      <c r="N237" s="26"/>
      <c r="O237" s="67"/>
      <c r="Q237" s="58"/>
      <c r="S237" s="58"/>
    </row>
    <row r="238" spans="1:24" x14ac:dyDescent="0.3">
      <c r="A238" s="42" t="s">
        <v>83</v>
      </c>
      <c r="B238" s="1">
        <v>42983</v>
      </c>
      <c r="E238" s="20"/>
      <c r="F238" s="20"/>
      <c r="G238" s="28"/>
      <c r="H238" s="18"/>
      <c r="J238" s="20"/>
      <c r="K238" s="20"/>
      <c r="L238" s="55"/>
      <c r="M238" s="24"/>
      <c r="N238" s="26"/>
      <c r="O238" s="67"/>
      <c r="Q238" s="58"/>
      <c r="S238" s="58"/>
    </row>
    <row r="239" spans="1:24" x14ac:dyDescent="0.3">
      <c r="A239" s="42" t="s">
        <v>83</v>
      </c>
      <c r="B239" s="1">
        <v>42984</v>
      </c>
      <c r="E239" s="20"/>
      <c r="F239" s="20"/>
      <c r="G239" s="28"/>
      <c r="J239" s="20"/>
      <c r="K239" s="20"/>
      <c r="L239" s="55"/>
      <c r="M239" s="25"/>
      <c r="N239" s="26"/>
      <c r="O239" s="67"/>
      <c r="Q239" s="58"/>
      <c r="S239" s="58"/>
    </row>
    <row r="240" spans="1:24" x14ac:dyDescent="0.3">
      <c r="A240" s="42" t="s">
        <v>83</v>
      </c>
      <c r="B240" s="1">
        <v>42985</v>
      </c>
      <c r="E240" s="20"/>
      <c r="F240" s="20"/>
      <c r="G240" s="28"/>
      <c r="J240" s="20"/>
      <c r="K240" s="20"/>
      <c r="L240" s="55"/>
      <c r="M240" s="25"/>
      <c r="N240" s="26"/>
      <c r="O240" s="67"/>
      <c r="Q240" s="58"/>
      <c r="S240" s="58"/>
    </row>
    <row r="241" spans="1:24" x14ac:dyDescent="0.3">
      <c r="A241" s="42" t="s">
        <v>83</v>
      </c>
      <c r="B241" s="1">
        <v>42986</v>
      </c>
      <c r="E241" s="20"/>
      <c r="F241" s="20"/>
      <c r="G241" s="28"/>
      <c r="J241" s="20"/>
      <c r="K241" s="20"/>
      <c r="L241" s="55"/>
      <c r="M241" s="25"/>
      <c r="N241" s="26"/>
      <c r="O241" s="67"/>
      <c r="Q241" s="58"/>
      <c r="S241" s="58"/>
    </row>
    <row r="242" spans="1:24" x14ac:dyDescent="0.3">
      <c r="A242" s="42" t="s">
        <v>83</v>
      </c>
      <c r="B242" s="1">
        <v>42987</v>
      </c>
      <c r="E242" s="20"/>
      <c r="F242" s="20"/>
      <c r="G242" s="28"/>
      <c r="J242" s="20"/>
      <c r="K242" s="20"/>
      <c r="L242" s="55"/>
      <c r="M242" s="25"/>
      <c r="N242" s="26"/>
      <c r="O242" s="67"/>
      <c r="P242" s="33"/>
      <c r="Q242" s="58"/>
      <c r="R242" s="33"/>
      <c r="S242" s="58"/>
      <c r="T242" s="33"/>
      <c r="U242" s="33"/>
      <c r="V242" s="33"/>
      <c r="W242" s="33"/>
      <c r="X242" s="33"/>
    </row>
    <row r="243" spans="1:24" ht="15" thickBot="1" x14ac:dyDescent="0.35">
      <c r="A243" s="42" t="s">
        <v>83</v>
      </c>
      <c r="B243" s="1">
        <v>42988</v>
      </c>
      <c r="C243" s="43"/>
      <c r="D243" s="43"/>
      <c r="E243" s="44"/>
      <c r="F243" s="44"/>
      <c r="G243" s="45"/>
      <c r="H243" s="43"/>
      <c r="I243" s="43"/>
      <c r="J243" s="44"/>
      <c r="K243" s="44"/>
      <c r="L243" s="46"/>
      <c r="M243" s="47"/>
      <c r="N243" s="48"/>
      <c r="O243" s="67"/>
      <c r="P243" s="43"/>
      <c r="Q243" s="59"/>
      <c r="R243" s="43"/>
      <c r="S243" s="59"/>
      <c r="T243" s="43"/>
      <c r="U243" s="43"/>
      <c r="V243" s="43"/>
      <c r="W243" s="43"/>
      <c r="X243" s="43"/>
    </row>
    <row r="244" spans="1:24" x14ac:dyDescent="0.3">
      <c r="A244" s="42" t="s">
        <v>84</v>
      </c>
      <c r="B244" s="1">
        <v>42989</v>
      </c>
      <c r="E244" s="22"/>
      <c r="F244" s="20"/>
      <c r="G244" s="28"/>
      <c r="J244" s="21"/>
      <c r="K244" s="21"/>
      <c r="L244" s="55"/>
      <c r="M244" s="25"/>
      <c r="N244" s="26"/>
      <c r="O244" s="67"/>
      <c r="Q244" s="58"/>
      <c r="S244" s="58"/>
    </row>
    <row r="245" spans="1:24" x14ac:dyDescent="0.3">
      <c r="A245" s="42" t="s">
        <v>84</v>
      </c>
      <c r="B245" s="1">
        <v>42990</v>
      </c>
      <c r="E245" s="20"/>
      <c r="F245" s="20"/>
      <c r="G245" s="28"/>
      <c r="H245" s="18"/>
      <c r="J245" s="20"/>
      <c r="K245" s="20"/>
      <c r="L245" s="55"/>
      <c r="M245" s="24"/>
      <c r="N245" s="26"/>
      <c r="O245" s="67"/>
      <c r="Q245" s="58"/>
      <c r="S245" s="58"/>
    </row>
    <row r="246" spans="1:24" x14ac:dyDescent="0.3">
      <c r="A246" s="42" t="s">
        <v>84</v>
      </c>
      <c r="B246" s="1">
        <v>42991</v>
      </c>
      <c r="E246" s="20"/>
      <c r="F246" s="20"/>
      <c r="G246" s="28"/>
      <c r="J246" s="20"/>
      <c r="K246" s="20"/>
      <c r="L246" s="55"/>
      <c r="M246" s="25"/>
      <c r="N246" s="26"/>
      <c r="O246" s="67"/>
      <c r="Q246" s="58"/>
      <c r="S246" s="58"/>
    </row>
    <row r="247" spans="1:24" x14ac:dyDescent="0.3">
      <c r="A247" s="42" t="s">
        <v>84</v>
      </c>
      <c r="B247" s="1">
        <v>42992</v>
      </c>
      <c r="E247" s="20"/>
      <c r="F247" s="20"/>
      <c r="G247" s="28"/>
      <c r="J247" s="20"/>
      <c r="K247" s="20"/>
      <c r="L247" s="55"/>
      <c r="M247" s="25"/>
      <c r="N247" s="26"/>
      <c r="O247" s="67"/>
      <c r="Q247" s="58"/>
      <c r="S247" s="58"/>
    </row>
    <row r="248" spans="1:24" x14ac:dyDescent="0.3">
      <c r="A248" s="42" t="s">
        <v>84</v>
      </c>
      <c r="B248" s="1">
        <v>42993</v>
      </c>
      <c r="E248" s="20"/>
      <c r="F248" s="20"/>
      <c r="G248" s="28"/>
      <c r="J248" s="20"/>
      <c r="K248" s="20"/>
      <c r="L248" s="55"/>
      <c r="M248" s="25"/>
      <c r="N248" s="26"/>
      <c r="O248" s="67"/>
      <c r="Q248" s="58"/>
      <c r="S248" s="58"/>
    </row>
    <row r="249" spans="1:24" x14ac:dyDescent="0.3">
      <c r="A249" s="42" t="s">
        <v>84</v>
      </c>
      <c r="B249" s="1">
        <v>42994</v>
      </c>
      <c r="E249" s="20"/>
      <c r="F249" s="20"/>
      <c r="G249" s="28"/>
      <c r="J249" s="20"/>
      <c r="K249" s="20"/>
      <c r="L249" s="55"/>
      <c r="M249" s="25"/>
      <c r="N249" s="26"/>
      <c r="O249" s="67"/>
      <c r="Q249" s="58"/>
      <c r="S249" s="58"/>
    </row>
    <row r="250" spans="1:24" ht="15" thickBot="1" x14ac:dyDescent="0.35">
      <c r="A250" s="42" t="s">
        <v>84</v>
      </c>
      <c r="B250" s="1">
        <v>42995</v>
      </c>
      <c r="C250" s="43"/>
      <c r="D250" s="43"/>
      <c r="E250" s="44"/>
      <c r="F250" s="44"/>
      <c r="G250" s="45"/>
      <c r="H250" s="43"/>
      <c r="I250" s="43"/>
      <c r="J250" s="44"/>
      <c r="K250" s="44"/>
      <c r="L250" s="46"/>
      <c r="M250" s="47"/>
      <c r="N250" s="50"/>
      <c r="O250" s="67"/>
      <c r="P250" s="43"/>
      <c r="Q250" s="59"/>
      <c r="R250" s="43"/>
      <c r="S250" s="59"/>
      <c r="T250" s="43"/>
      <c r="U250" s="43"/>
      <c r="V250" s="43"/>
      <c r="W250" s="43"/>
      <c r="X250" s="43"/>
    </row>
    <row r="251" spans="1:24" x14ac:dyDescent="0.3">
      <c r="A251" s="42" t="s">
        <v>85</v>
      </c>
      <c r="B251" s="1">
        <v>42996</v>
      </c>
      <c r="E251" s="22"/>
      <c r="F251" s="20"/>
      <c r="G251" s="27"/>
      <c r="J251" s="21"/>
      <c r="K251" s="21"/>
      <c r="L251" s="55"/>
      <c r="M251" s="23"/>
      <c r="N251" s="26"/>
      <c r="O251" s="67"/>
      <c r="Q251" s="58"/>
      <c r="S251" s="58"/>
    </row>
    <row r="252" spans="1:24" x14ac:dyDescent="0.3">
      <c r="A252" s="42" t="s">
        <v>85</v>
      </c>
      <c r="B252" s="1">
        <v>42997</v>
      </c>
      <c r="E252" s="20"/>
      <c r="F252" s="20"/>
      <c r="G252" s="28"/>
      <c r="H252" s="18"/>
      <c r="J252" s="20"/>
      <c r="K252" s="20"/>
      <c r="L252" s="55"/>
      <c r="M252" s="24"/>
      <c r="N252" s="26"/>
      <c r="O252" s="67"/>
      <c r="Q252" s="58"/>
      <c r="S252" s="58"/>
    </row>
    <row r="253" spans="1:24" x14ac:dyDescent="0.3">
      <c r="A253" s="42" t="s">
        <v>85</v>
      </c>
      <c r="B253" s="1">
        <v>42998</v>
      </c>
      <c r="E253" s="20"/>
      <c r="F253" s="20"/>
      <c r="G253" s="28"/>
      <c r="J253" s="20"/>
      <c r="K253" s="20"/>
      <c r="L253" s="55"/>
      <c r="M253" s="25"/>
      <c r="N253" s="26"/>
      <c r="O253" s="67"/>
      <c r="Q253" s="58"/>
      <c r="S253" s="58"/>
    </row>
    <row r="254" spans="1:24" x14ac:dyDescent="0.3">
      <c r="A254" s="42" t="s">
        <v>85</v>
      </c>
      <c r="B254" s="1">
        <v>42999</v>
      </c>
      <c r="E254" s="20"/>
      <c r="F254" s="20"/>
      <c r="G254" s="28"/>
      <c r="J254" s="20"/>
      <c r="K254" s="20"/>
      <c r="L254" s="55"/>
      <c r="M254" s="25"/>
      <c r="N254" s="26"/>
      <c r="O254" s="67"/>
      <c r="Q254" s="58"/>
      <c r="S254" s="58"/>
    </row>
    <row r="255" spans="1:24" x14ac:dyDescent="0.3">
      <c r="A255" s="42" t="s">
        <v>85</v>
      </c>
      <c r="B255" s="1">
        <v>43000</v>
      </c>
      <c r="E255" s="20"/>
      <c r="F255" s="20"/>
      <c r="G255" s="28"/>
      <c r="J255" s="20"/>
      <c r="K255" s="20"/>
      <c r="L255" s="55"/>
      <c r="M255" s="25"/>
      <c r="N255" s="26"/>
      <c r="O255" s="67"/>
      <c r="Q255" s="58"/>
      <c r="S255" s="58"/>
    </row>
    <row r="256" spans="1:24" x14ac:dyDescent="0.3">
      <c r="A256" s="42" t="s">
        <v>85</v>
      </c>
      <c r="B256" s="1">
        <v>43001</v>
      </c>
      <c r="E256" s="20"/>
      <c r="F256" s="20"/>
      <c r="G256" s="28"/>
      <c r="J256" s="20"/>
      <c r="K256" s="20"/>
      <c r="L256" s="55"/>
      <c r="M256" s="25"/>
      <c r="N256" s="26"/>
      <c r="O256" s="67"/>
      <c r="P256" s="33"/>
      <c r="Q256" s="58"/>
      <c r="R256" s="33"/>
      <c r="S256" s="58"/>
      <c r="T256" s="33"/>
      <c r="U256" s="33"/>
      <c r="V256" s="33"/>
      <c r="W256" s="33"/>
      <c r="X256" s="33"/>
    </row>
    <row r="257" spans="1:24" ht="15" thickBot="1" x14ac:dyDescent="0.35">
      <c r="A257" s="42" t="s">
        <v>85</v>
      </c>
      <c r="B257" s="1">
        <v>43002</v>
      </c>
      <c r="C257" s="43"/>
      <c r="D257" s="43"/>
      <c r="E257" s="44"/>
      <c r="F257" s="44"/>
      <c r="G257" s="45"/>
      <c r="H257" s="43"/>
      <c r="I257" s="43"/>
      <c r="J257" s="44"/>
      <c r="K257" s="44"/>
      <c r="L257" s="46"/>
      <c r="M257" s="47"/>
      <c r="N257" s="48"/>
      <c r="O257" s="67"/>
      <c r="P257" s="43"/>
      <c r="Q257" s="59"/>
      <c r="R257" s="43"/>
      <c r="S257" s="59"/>
      <c r="T257" s="43"/>
      <c r="U257" s="43"/>
      <c r="V257" s="43"/>
      <c r="W257" s="43"/>
      <c r="X257" s="43"/>
    </row>
    <row r="258" spans="1:24" x14ac:dyDescent="0.3">
      <c r="A258" s="42" t="s">
        <v>86</v>
      </c>
      <c r="B258" s="1">
        <v>43003</v>
      </c>
      <c r="E258" s="22"/>
      <c r="F258" s="20"/>
      <c r="G258" s="28"/>
      <c r="J258" s="21"/>
      <c r="K258" s="21"/>
      <c r="L258" s="55"/>
      <c r="M258" s="25"/>
      <c r="N258" s="26"/>
      <c r="O258" s="67"/>
      <c r="Q258" s="58"/>
      <c r="S258" s="58"/>
    </row>
    <row r="259" spans="1:24" x14ac:dyDescent="0.3">
      <c r="A259" s="42" t="s">
        <v>86</v>
      </c>
      <c r="B259" s="1">
        <v>43004</v>
      </c>
      <c r="E259" s="20"/>
      <c r="F259" s="20"/>
      <c r="G259" s="28"/>
      <c r="H259" s="18"/>
      <c r="J259" s="20"/>
      <c r="K259" s="20"/>
      <c r="L259" s="55"/>
      <c r="M259" s="24"/>
      <c r="N259" s="26"/>
      <c r="O259" s="67"/>
      <c r="Q259" s="58"/>
      <c r="S259" s="58"/>
    </row>
    <row r="260" spans="1:24" x14ac:dyDescent="0.3">
      <c r="A260" s="42" t="s">
        <v>86</v>
      </c>
      <c r="B260" s="1">
        <v>43005</v>
      </c>
      <c r="E260" s="20"/>
      <c r="F260" s="20"/>
      <c r="G260" s="28"/>
      <c r="J260" s="20"/>
      <c r="K260" s="20"/>
      <c r="L260" s="55"/>
      <c r="M260" s="25"/>
      <c r="N260" s="26"/>
      <c r="O260" s="67"/>
      <c r="Q260" s="58"/>
      <c r="S260" s="58"/>
    </row>
    <row r="261" spans="1:24" x14ac:dyDescent="0.3">
      <c r="A261" s="42" t="s">
        <v>86</v>
      </c>
      <c r="B261" s="1">
        <v>43006</v>
      </c>
      <c r="E261" s="20"/>
      <c r="F261" s="20"/>
      <c r="G261" s="28"/>
      <c r="J261" s="20"/>
      <c r="K261" s="20"/>
      <c r="L261" s="55"/>
      <c r="M261" s="25"/>
      <c r="N261" s="26"/>
      <c r="O261" s="67"/>
      <c r="Q261" s="58"/>
      <c r="S261" s="58"/>
    </row>
    <row r="262" spans="1:24" x14ac:dyDescent="0.3">
      <c r="A262" s="42" t="s">
        <v>86</v>
      </c>
      <c r="B262" s="1">
        <v>43007</v>
      </c>
      <c r="E262" s="20"/>
      <c r="F262" s="20"/>
      <c r="G262" s="28"/>
      <c r="J262" s="20"/>
      <c r="K262" s="20"/>
      <c r="L262" s="55"/>
      <c r="M262" s="25"/>
      <c r="N262" s="26"/>
      <c r="O262" s="67"/>
      <c r="Q262" s="58"/>
      <c r="S262" s="58"/>
    </row>
    <row r="263" spans="1:24" x14ac:dyDescent="0.3">
      <c r="A263" s="42" t="s">
        <v>86</v>
      </c>
      <c r="B263" s="1">
        <v>43008</v>
      </c>
      <c r="E263" s="20"/>
      <c r="F263" s="20"/>
      <c r="G263" s="28"/>
      <c r="J263" s="20"/>
      <c r="K263" s="20"/>
      <c r="L263" s="55"/>
      <c r="M263" s="25"/>
      <c r="N263" s="26"/>
      <c r="O263" s="67"/>
      <c r="Q263" s="58"/>
      <c r="S263" s="58"/>
    </row>
    <row r="264" spans="1:24" ht="15" thickBot="1" x14ac:dyDescent="0.35">
      <c r="A264" s="42" t="s">
        <v>86</v>
      </c>
      <c r="B264" s="1">
        <v>43009</v>
      </c>
      <c r="C264" s="43"/>
      <c r="D264" s="43"/>
      <c r="E264" s="44"/>
      <c r="F264" s="44"/>
      <c r="G264" s="45"/>
      <c r="H264" s="43"/>
      <c r="I264" s="43"/>
      <c r="J264" s="44"/>
      <c r="K264" s="44"/>
      <c r="L264" s="46"/>
      <c r="M264" s="47"/>
      <c r="N264" s="50"/>
      <c r="O264" s="67"/>
      <c r="P264" s="43"/>
      <c r="Q264" s="59"/>
      <c r="R264" s="43"/>
      <c r="S264" s="59"/>
      <c r="T264" s="43"/>
      <c r="U264" s="43"/>
      <c r="V264" s="43"/>
      <c r="W264" s="43"/>
      <c r="X264" s="43"/>
    </row>
    <row r="265" spans="1:24" x14ac:dyDescent="0.3">
      <c r="A265" s="42" t="s">
        <v>87</v>
      </c>
      <c r="B265" s="1">
        <v>43010</v>
      </c>
      <c r="E265" s="22"/>
      <c r="F265" s="20"/>
      <c r="G265" s="27"/>
      <c r="J265" s="21"/>
      <c r="K265" s="21"/>
      <c r="L265" s="55"/>
      <c r="M265" s="23"/>
      <c r="N265" s="26"/>
      <c r="O265" s="67"/>
      <c r="Q265" s="58"/>
      <c r="S265" s="58"/>
    </row>
    <row r="266" spans="1:24" x14ac:dyDescent="0.3">
      <c r="A266" s="42" t="s">
        <v>87</v>
      </c>
      <c r="B266" s="1">
        <v>43011</v>
      </c>
      <c r="E266" s="20"/>
      <c r="F266" s="20"/>
      <c r="G266" s="28"/>
      <c r="H266" s="18"/>
      <c r="J266" s="20"/>
      <c r="K266" s="20"/>
      <c r="L266" s="55"/>
      <c r="M266" s="24"/>
      <c r="N266" s="26"/>
      <c r="O266" s="67"/>
      <c r="Q266" s="58"/>
      <c r="S266" s="58"/>
    </row>
    <row r="267" spans="1:24" x14ac:dyDescent="0.3">
      <c r="A267" s="42" t="s">
        <v>87</v>
      </c>
      <c r="B267" s="1">
        <v>43012</v>
      </c>
      <c r="E267" s="20"/>
      <c r="F267" s="20"/>
      <c r="G267" s="28"/>
      <c r="J267" s="20"/>
      <c r="K267" s="20"/>
      <c r="L267" s="55"/>
      <c r="M267" s="25"/>
      <c r="N267" s="26"/>
      <c r="O267" s="67"/>
      <c r="Q267" s="58"/>
      <c r="S267" s="58"/>
    </row>
    <row r="268" spans="1:24" x14ac:dyDescent="0.3">
      <c r="A268" s="42" t="s">
        <v>87</v>
      </c>
      <c r="B268" s="1">
        <v>43013</v>
      </c>
      <c r="E268" s="20"/>
      <c r="F268" s="20"/>
      <c r="G268" s="28"/>
      <c r="J268" s="20"/>
      <c r="K268" s="20"/>
      <c r="L268" s="55"/>
      <c r="M268" s="25"/>
      <c r="N268" s="26"/>
      <c r="O268" s="67"/>
      <c r="Q268" s="58"/>
      <c r="S268" s="58"/>
    </row>
    <row r="269" spans="1:24" x14ac:dyDescent="0.3">
      <c r="A269" s="42" t="s">
        <v>87</v>
      </c>
      <c r="B269" s="1">
        <v>43014</v>
      </c>
      <c r="E269" s="20"/>
      <c r="F269" s="20"/>
      <c r="G269" s="28"/>
      <c r="J269" s="20"/>
      <c r="K269" s="20"/>
      <c r="L269" s="55"/>
      <c r="M269" s="25"/>
      <c r="N269" s="26"/>
      <c r="O269" s="67"/>
      <c r="Q269" s="58"/>
      <c r="S269" s="58"/>
    </row>
    <row r="270" spans="1:24" x14ac:dyDescent="0.3">
      <c r="A270" s="42" t="s">
        <v>87</v>
      </c>
      <c r="B270" s="1">
        <v>43015</v>
      </c>
      <c r="E270" s="20"/>
      <c r="F270" s="20"/>
      <c r="G270" s="28"/>
      <c r="J270" s="20"/>
      <c r="K270" s="20"/>
      <c r="L270" s="55"/>
      <c r="M270" s="25"/>
      <c r="N270" s="26"/>
      <c r="O270" s="67"/>
      <c r="P270" s="33"/>
      <c r="Q270" s="58"/>
      <c r="R270" s="33"/>
      <c r="S270" s="58"/>
      <c r="T270" s="33"/>
      <c r="U270" s="33"/>
      <c r="V270" s="33"/>
      <c r="W270" s="33"/>
      <c r="X270" s="33"/>
    </row>
    <row r="271" spans="1:24" ht="15" thickBot="1" x14ac:dyDescent="0.35">
      <c r="A271" s="42" t="s">
        <v>87</v>
      </c>
      <c r="B271" s="1">
        <v>43016</v>
      </c>
      <c r="C271" s="43"/>
      <c r="D271" s="43"/>
      <c r="E271" s="44"/>
      <c r="F271" s="44"/>
      <c r="G271" s="45"/>
      <c r="H271" s="43"/>
      <c r="I271" s="43"/>
      <c r="J271" s="44"/>
      <c r="K271" s="44"/>
      <c r="L271" s="46"/>
      <c r="M271" s="47"/>
      <c r="N271" s="48"/>
      <c r="O271" s="67"/>
      <c r="P271" s="43"/>
      <c r="Q271" s="59"/>
      <c r="R271" s="43"/>
      <c r="S271" s="59"/>
      <c r="T271" s="43"/>
      <c r="U271" s="43"/>
      <c r="V271" s="43"/>
      <c r="W271" s="43"/>
      <c r="X271" s="43"/>
    </row>
    <row r="272" spans="1:24" x14ac:dyDescent="0.3">
      <c r="A272" s="42" t="s">
        <v>88</v>
      </c>
      <c r="B272" s="1">
        <v>43017</v>
      </c>
      <c r="E272" s="22"/>
      <c r="F272" s="20"/>
      <c r="G272" s="28"/>
      <c r="J272" s="21"/>
      <c r="K272" s="21"/>
      <c r="L272" s="55"/>
      <c r="M272" s="25"/>
      <c r="N272" s="26"/>
      <c r="O272" s="67"/>
      <c r="Q272" s="58"/>
      <c r="S272" s="58"/>
    </row>
    <row r="273" spans="1:24" x14ac:dyDescent="0.3">
      <c r="A273" s="42" t="s">
        <v>88</v>
      </c>
      <c r="B273" s="1">
        <v>43018</v>
      </c>
      <c r="E273" s="20"/>
      <c r="F273" s="20"/>
      <c r="G273" s="28"/>
      <c r="H273" s="18"/>
      <c r="J273" s="20"/>
      <c r="K273" s="20"/>
      <c r="L273" s="55"/>
      <c r="M273" s="24"/>
      <c r="N273" s="26"/>
      <c r="O273" s="67"/>
      <c r="Q273" s="58"/>
      <c r="S273" s="58"/>
    </row>
    <row r="274" spans="1:24" x14ac:dyDescent="0.3">
      <c r="A274" s="42" t="s">
        <v>88</v>
      </c>
      <c r="B274" s="1">
        <v>43019</v>
      </c>
      <c r="E274" s="20"/>
      <c r="F274" s="20"/>
      <c r="G274" s="28"/>
      <c r="J274" s="20"/>
      <c r="K274" s="20"/>
      <c r="L274" s="55"/>
      <c r="M274" s="25"/>
      <c r="N274" s="26"/>
      <c r="O274" s="67"/>
      <c r="Q274" s="58"/>
      <c r="S274" s="58"/>
    </row>
    <row r="275" spans="1:24" x14ac:dyDescent="0.3">
      <c r="A275" s="42" t="s">
        <v>88</v>
      </c>
      <c r="B275" s="1">
        <v>43020</v>
      </c>
      <c r="E275" s="20"/>
      <c r="F275" s="20"/>
      <c r="G275" s="28"/>
      <c r="J275" s="20"/>
      <c r="K275" s="20"/>
      <c r="L275" s="55"/>
      <c r="M275" s="25"/>
      <c r="N275" s="26"/>
      <c r="O275" s="67"/>
      <c r="Q275" s="58"/>
      <c r="S275" s="58"/>
    </row>
    <row r="276" spans="1:24" x14ac:dyDescent="0.3">
      <c r="A276" s="42" t="s">
        <v>88</v>
      </c>
      <c r="B276" s="1">
        <v>43021</v>
      </c>
      <c r="E276" s="20"/>
      <c r="F276" s="20"/>
      <c r="G276" s="28"/>
      <c r="J276" s="20"/>
      <c r="K276" s="20"/>
      <c r="L276" s="55"/>
      <c r="M276" s="25"/>
      <c r="N276" s="26"/>
      <c r="O276" s="67"/>
      <c r="Q276" s="58"/>
      <c r="S276" s="58"/>
    </row>
    <row r="277" spans="1:24" x14ac:dyDescent="0.3">
      <c r="A277" s="42" t="s">
        <v>88</v>
      </c>
      <c r="B277" s="1">
        <v>43022</v>
      </c>
      <c r="E277" s="20"/>
      <c r="F277" s="20"/>
      <c r="G277" s="28"/>
      <c r="J277" s="20"/>
      <c r="K277" s="20"/>
      <c r="L277" s="55"/>
      <c r="M277" s="25"/>
      <c r="N277" s="26"/>
      <c r="O277" s="67"/>
      <c r="Q277" s="58"/>
      <c r="S277" s="58"/>
    </row>
    <row r="278" spans="1:24" ht="15" thickBot="1" x14ac:dyDescent="0.35">
      <c r="A278" s="42" t="s">
        <v>88</v>
      </c>
      <c r="B278" s="1">
        <v>43023</v>
      </c>
      <c r="C278" s="43"/>
      <c r="D278" s="43"/>
      <c r="E278" s="44"/>
      <c r="F278" s="44"/>
      <c r="G278" s="45"/>
      <c r="H278" s="43"/>
      <c r="I278" s="43"/>
      <c r="J278" s="44"/>
      <c r="K278" s="44"/>
      <c r="L278" s="46"/>
      <c r="M278" s="47"/>
      <c r="N278" s="50"/>
      <c r="O278" s="67"/>
      <c r="P278" s="43"/>
      <c r="Q278" s="59"/>
      <c r="R278" s="43"/>
      <c r="S278" s="59"/>
      <c r="T278" s="43"/>
      <c r="U278" s="43"/>
      <c r="V278" s="43"/>
      <c r="W278" s="43"/>
      <c r="X278" s="43"/>
    </row>
    <row r="279" spans="1:24" x14ac:dyDescent="0.3">
      <c r="A279" s="42" t="s">
        <v>89</v>
      </c>
      <c r="B279" s="1">
        <v>43024</v>
      </c>
      <c r="E279" s="22"/>
      <c r="F279" s="20"/>
      <c r="G279" s="27"/>
      <c r="J279" s="21"/>
      <c r="K279" s="21"/>
      <c r="L279" s="55"/>
      <c r="M279" s="23"/>
      <c r="N279" s="26"/>
      <c r="O279" s="67"/>
      <c r="Q279" s="58"/>
      <c r="S279" s="58"/>
    </row>
    <row r="280" spans="1:24" x14ac:dyDescent="0.3">
      <c r="A280" s="42" t="s">
        <v>89</v>
      </c>
      <c r="B280" s="1">
        <v>43025</v>
      </c>
      <c r="E280" s="20"/>
      <c r="F280" s="20"/>
      <c r="G280" s="28"/>
      <c r="H280" s="18"/>
      <c r="J280" s="20"/>
      <c r="K280" s="20"/>
      <c r="L280" s="55"/>
      <c r="M280" s="24"/>
      <c r="N280" s="26"/>
      <c r="O280" s="67"/>
      <c r="Q280" s="58"/>
      <c r="S280" s="58"/>
    </row>
    <row r="281" spans="1:24" x14ac:dyDescent="0.3">
      <c r="A281" s="42" t="s">
        <v>89</v>
      </c>
      <c r="B281" s="1">
        <v>43026</v>
      </c>
      <c r="E281" s="20"/>
      <c r="F281" s="20"/>
      <c r="G281" s="28"/>
      <c r="J281" s="20"/>
      <c r="K281" s="20"/>
      <c r="L281" s="55"/>
      <c r="M281" s="25"/>
      <c r="N281" s="26"/>
      <c r="O281" s="67"/>
      <c r="Q281" s="58"/>
      <c r="S281" s="58"/>
    </row>
    <row r="282" spans="1:24" x14ac:dyDescent="0.3">
      <c r="A282" s="42" t="s">
        <v>89</v>
      </c>
      <c r="B282" s="1">
        <v>43027</v>
      </c>
      <c r="E282" s="20"/>
      <c r="F282" s="20"/>
      <c r="G282" s="28"/>
      <c r="J282" s="20"/>
      <c r="K282" s="20"/>
      <c r="L282" s="55"/>
      <c r="M282" s="25"/>
      <c r="N282" s="26"/>
      <c r="O282" s="67"/>
      <c r="Q282" s="58"/>
      <c r="S282" s="58"/>
    </row>
    <row r="283" spans="1:24" x14ac:dyDescent="0.3">
      <c r="A283" s="42" t="s">
        <v>89</v>
      </c>
      <c r="B283" s="1">
        <v>43028</v>
      </c>
      <c r="E283" s="20"/>
      <c r="F283" s="20"/>
      <c r="G283" s="28"/>
      <c r="J283" s="20"/>
      <c r="K283" s="20"/>
      <c r="L283" s="55"/>
      <c r="M283" s="25"/>
      <c r="N283" s="26"/>
      <c r="O283" s="67"/>
      <c r="Q283" s="58"/>
      <c r="S283" s="58"/>
    </row>
    <row r="284" spans="1:24" x14ac:dyDescent="0.3">
      <c r="A284" s="42" t="s">
        <v>89</v>
      </c>
      <c r="B284" s="1">
        <v>43029</v>
      </c>
      <c r="E284" s="20"/>
      <c r="F284" s="20"/>
      <c r="G284" s="28"/>
      <c r="J284" s="20"/>
      <c r="K284" s="20"/>
      <c r="L284" s="55"/>
      <c r="M284" s="25"/>
      <c r="N284" s="26"/>
      <c r="O284" s="67"/>
      <c r="P284" s="33"/>
      <c r="Q284" s="58"/>
      <c r="R284" s="33"/>
      <c r="S284" s="58"/>
      <c r="T284" s="33"/>
      <c r="U284" s="33"/>
      <c r="V284" s="33"/>
      <c r="W284" s="33"/>
      <c r="X284" s="33"/>
    </row>
    <row r="285" spans="1:24" ht="15" thickBot="1" x14ac:dyDescent="0.35">
      <c r="A285" s="42" t="s">
        <v>89</v>
      </c>
      <c r="B285" s="1">
        <v>43030</v>
      </c>
      <c r="C285" s="43"/>
      <c r="D285" s="43"/>
      <c r="E285" s="44"/>
      <c r="F285" s="44"/>
      <c r="G285" s="45"/>
      <c r="H285" s="43"/>
      <c r="I285" s="43"/>
      <c r="J285" s="44"/>
      <c r="K285" s="44"/>
      <c r="L285" s="46"/>
      <c r="M285" s="47"/>
      <c r="N285" s="48"/>
      <c r="O285" s="67"/>
      <c r="P285" s="43"/>
      <c r="Q285" s="59"/>
      <c r="R285" s="43"/>
      <c r="S285" s="59"/>
      <c r="T285" s="43"/>
      <c r="U285" s="43"/>
      <c r="V285" s="43"/>
      <c r="W285" s="43"/>
      <c r="X285" s="43"/>
    </row>
    <row r="286" spans="1:24" x14ac:dyDescent="0.3">
      <c r="A286" s="42" t="s">
        <v>90</v>
      </c>
      <c r="B286" s="1">
        <v>43031</v>
      </c>
      <c r="E286" s="22"/>
      <c r="F286" s="20"/>
      <c r="G286" s="28"/>
      <c r="J286" s="21"/>
      <c r="K286" s="21"/>
      <c r="L286" s="55"/>
      <c r="M286" s="25"/>
      <c r="N286" s="26"/>
      <c r="O286" s="67"/>
      <c r="Q286" s="58"/>
      <c r="S286" s="58"/>
    </row>
    <row r="287" spans="1:24" x14ac:dyDescent="0.3">
      <c r="A287" s="42" t="s">
        <v>90</v>
      </c>
      <c r="B287" s="1">
        <v>43032</v>
      </c>
      <c r="E287" s="20"/>
      <c r="F287" s="20"/>
      <c r="G287" s="28"/>
      <c r="H287" s="18"/>
      <c r="J287" s="20"/>
      <c r="K287" s="20"/>
      <c r="L287" s="55"/>
      <c r="M287" s="24"/>
      <c r="N287" s="26"/>
      <c r="O287" s="67"/>
      <c r="Q287" s="58"/>
      <c r="S287" s="58"/>
    </row>
    <row r="288" spans="1:24" x14ac:dyDescent="0.3">
      <c r="A288" s="42" t="s">
        <v>90</v>
      </c>
      <c r="B288" s="1">
        <v>43033</v>
      </c>
      <c r="E288" s="20"/>
      <c r="F288" s="20"/>
      <c r="G288" s="28"/>
      <c r="J288" s="20"/>
      <c r="K288" s="20"/>
      <c r="L288" s="55"/>
      <c r="M288" s="25"/>
      <c r="N288" s="26"/>
      <c r="O288" s="67"/>
      <c r="Q288" s="58"/>
      <c r="S288" s="58"/>
    </row>
    <row r="289" spans="1:24" x14ac:dyDescent="0.3">
      <c r="A289" s="42" t="s">
        <v>90</v>
      </c>
      <c r="B289" s="1">
        <v>43034</v>
      </c>
      <c r="E289" s="20"/>
      <c r="F289" s="20"/>
      <c r="G289" s="28"/>
      <c r="J289" s="20"/>
      <c r="K289" s="20"/>
      <c r="L289" s="55"/>
      <c r="M289" s="25"/>
      <c r="N289" s="26"/>
      <c r="O289" s="67"/>
      <c r="Q289" s="58"/>
      <c r="S289" s="58"/>
    </row>
    <row r="290" spans="1:24" x14ac:dyDescent="0.3">
      <c r="A290" s="42" t="s">
        <v>90</v>
      </c>
      <c r="B290" s="1">
        <v>43035</v>
      </c>
      <c r="E290" s="20"/>
      <c r="F290" s="20"/>
      <c r="G290" s="28"/>
      <c r="J290" s="20"/>
      <c r="K290" s="20"/>
      <c r="L290" s="55"/>
      <c r="M290" s="25"/>
      <c r="N290" s="26"/>
      <c r="O290" s="67"/>
      <c r="Q290" s="58"/>
      <c r="S290" s="58"/>
    </row>
    <row r="291" spans="1:24" x14ac:dyDescent="0.3">
      <c r="A291" s="42" t="s">
        <v>90</v>
      </c>
      <c r="B291" s="1">
        <v>43036</v>
      </c>
      <c r="E291" s="20"/>
      <c r="F291" s="20"/>
      <c r="G291" s="28"/>
      <c r="J291" s="20"/>
      <c r="K291" s="20"/>
      <c r="L291" s="55"/>
      <c r="M291" s="25"/>
      <c r="N291" s="26"/>
      <c r="O291" s="67"/>
      <c r="Q291" s="58"/>
      <c r="S291" s="58"/>
    </row>
    <row r="292" spans="1:24" ht="15" thickBot="1" x14ac:dyDescent="0.35">
      <c r="A292" s="42" t="s">
        <v>90</v>
      </c>
      <c r="B292" s="1">
        <v>43037</v>
      </c>
      <c r="C292" s="43"/>
      <c r="D292" s="43"/>
      <c r="E292" s="44"/>
      <c r="F292" s="44"/>
      <c r="G292" s="45"/>
      <c r="H292" s="43"/>
      <c r="I292" s="43"/>
      <c r="J292" s="44"/>
      <c r="K292" s="44"/>
      <c r="L292" s="46"/>
      <c r="M292" s="47"/>
      <c r="N292" s="50"/>
      <c r="O292" s="67"/>
      <c r="P292" s="43"/>
      <c r="Q292" s="59"/>
      <c r="R292" s="43"/>
      <c r="S292" s="59"/>
      <c r="T292" s="43"/>
      <c r="U292" s="43"/>
      <c r="V292" s="43"/>
      <c r="W292" s="43"/>
      <c r="X292" s="43"/>
    </row>
    <row r="293" spans="1:24" x14ac:dyDescent="0.3">
      <c r="A293" s="42" t="s">
        <v>91</v>
      </c>
      <c r="B293" s="1">
        <v>43038</v>
      </c>
      <c r="E293" s="22"/>
      <c r="F293" s="20"/>
      <c r="G293" s="27"/>
      <c r="J293" s="21"/>
      <c r="K293" s="21"/>
      <c r="L293" s="55"/>
      <c r="M293" s="23"/>
      <c r="N293" s="26"/>
      <c r="O293" s="67"/>
      <c r="Q293" s="58"/>
      <c r="S293" s="58"/>
    </row>
    <row r="294" spans="1:24" x14ac:dyDescent="0.3">
      <c r="A294" s="42" t="s">
        <v>91</v>
      </c>
      <c r="B294" s="1">
        <v>43039</v>
      </c>
      <c r="E294" s="20"/>
      <c r="F294" s="20"/>
      <c r="G294" s="28"/>
      <c r="H294" s="18"/>
      <c r="J294" s="20"/>
      <c r="K294" s="20"/>
      <c r="L294" s="55"/>
      <c r="M294" s="24"/>
      <c r="N294" s="26"/>
      <c r="O294" s="67"/>
      <c r="Q294" s="58"/>
      <c r="S294" s="58"/>
    </row>
    <row r="295" spans="1:24" x14ac:dyDescent="0.3">
      <c r="A295" s="42" t="s">
        <v>91</v>
      </c>
      <c r="B295" s="1">
        <v>43040</v>
      </c>
      <c r="E295" s="20"/>
      <c r="F295" s="20"/>
      <c r="G295" s="28"/>
      <c r="J295" s="20"/>
      <c r="K295" s="20"/>
      <c r="L295" s="55"/>
      <c r="M295" s="25"/>
      <c r="N295" s="26"/>
      <c r="O295" s="67"/>
      <c r="Q295" s="58"/>
      <c r="S295" s="58"/>
    </row>
    <row r="296" spans="1:24" x14ac:dyDescent="0.3">
      <c r="A296" s="42" t="s">
        <v>91</v>
      </c>
      <c r="B296" s="1">
        <v>43041</v>
      </c>
      <c r="E296" s="20"/>
      <c r="F296" s="20"/>
      <c r="G296" s="28"/>
      <c r="J296" s="20"/>
      <c r="K296" s="20"/>
      <c r="L296" s="55"/>
      <c r="M296" s="25"/>
      <c r="N296" s="26"/>
      <c r="O296" s="67"/>
      <c r="Q296" s="58"/>
      <c r="S296" s="58"/>
    </row>
    <row r="297" spans="1:24" x14ac:dyDescent="0.3">
      <c r="A297" s="42" t="s">
        <v>91</v>
      </c>
      <c r="B297" s="1">
        <v>43042</v>
      </c>
      <c r="E297" s="20"/>
      <c r="F297" s="20"/>
      <c r="G297" s="28"/>
      <c r="J297" s="20"/>
      <c r="K297" s="20"/>
      <c r="L297" s="55"/>
      <c r="M297" s="25"/>
      <c r="N297" s="26"/>
      <c r="O297" s="67"/>
      <c r="Q297" s="58"/>
      <c r="S297" s="58"/>
    </row>
    <row r="298" spans="1:24" x14ac:dyDescent="0.3">
      <c r="A298" s="42" t="s">
        <v>91</v>
      </c>
      <c r="B298" s="1">
        <v>43043</v>
      </c>
      <c r="E298" s="20"/>
      <c r="F298" s="20"/>
      <c r="G298" s="28"/>
      <c r="J298" s="20"/>
      <c r="K298" s="20"/>
      <c r="L298" s="55"/>
      <c r="M298" s="25"/>
      <c r="N298" s="26"/>
      <c r="O298" s="67"/>
      <c r="P298" s="33"/>
      <c r="Q298" s="58"/>
      <c r="R298" s="33"/>
      <c r="S298" s="58"/>
      <c r="T298" s="33"/>
      <c r="U298" s="33"/>
      <c r="V298" s="33"/>
      <c r="W298" s="33"/>
      <c r="X298" s="33"/>
    </row>
    <row r="299" spans="1:24" ht="15" thickBot="1" x14ac:dyDescent="0.35">
      <c r="A299" s="42" t="s">
        <v>91</v>
      </c>
      <c r="B299" s="1">
        <v>43044</v>
      </c>
      <c r="C299" s="43"/>
      <c r="D299" s="43"/>
      <c r="E299" s="44"/>
      <c r="F299" s="44"/>
      <c r="G299" s="45"/>
      <c r="H299" s="43"/>
      <c r="I299" s="43"/>
      <c r="J299" s="44"/>
      <c r="K299" s="44"/>
      <c r="L299" s="46"/>
      <c r="M299" s="47"/>
      <c r="N299" s="48"/>
      <c r="O299" s="67"/>
      <c r="P299" s="43"/>
      <c r="Q299" s="59"/>
      <c r="R299" s="43"/>
      <c r="S299" s="59"/>
      <c r="T299" s="43"/>
      <c r="U299" s="43"/>
      <c r="V299" s="43"/>
      <c r="W299" s="43"/>
      <c r="X299" s="43"/>
    </row>
    <row r="300" spans="1:24" x14ac:dyDescent="0.3">
      <c r="A300" s="42" t="s">
        <v>92</v>
      </c>
      <c r="B300" s="1">
        <v>43045</v>
      </c>
      <c r="E300" s="22"/>
      <c r="F300" s="20"/>
      <c r="G300" s="28"/>
      <c r="J300" s="21"/>
      <c r="K300" s="21"/>
      <c r="L300" s="55"/>
      <c r="M300" s="25"/>
      <c r="N300" s="26"/>
      <c r="O300" s="67"/>
      <c r="Q300" s="58"/>
      <c r="S300" s="58"/>
    </row>
    <row r="301" spans="1:24" x14ac:dyDescent="0.3">
      <c r="A301" s="42" t="s">
        <v>92</v>
      </c>
      <c r="B301" s="1">
        <v>43046</v>
      </c>
      <c r="E301" s="20"/>
      <c r="F301" s="20"/>
      <c r="G301" s="28"/>
      <c r="H301" s="18"/>
      <c r="J301" s="20"/>
      <c r="K301" s="20"/>
      <c r="L301" s="55"/>
      <c r="M301" s="24"/>
      <c r="N301" s="26"/>
      <c r="O301" s="67"/>
      <c r="Q301" s="58"/>
      <c r="S301" s="58"/>
    </row>
    <row r="302" spans="1:24" x14ac:dyDescent="0.3">
      <c r="A302" s="42" t="s">
        <v>92</v>
      </c>
      <c r="B302" s="1">
        <v>43047</v>
      </c>
      <c r="E302" s="20"/>
      <c r="F302" s="20"/>
      <c r="G302" s="28"/>
      <c r="J302" s="20"/>
      <c r="K302" s="20"/>
      <c r="L302" s="55"/>
      <c r="M302" s="25"/>
      <c r="N302" s="26"/>
      <c r="O302" s="67"/>
      <c r="Q302" s="58"/>
      <c r="S302" s="58"/>
    </row>
    <row r="303" spans="1:24" x14ac:dyDescent="0.3">
      <c r="A303" s="42" t="s">
        <v>92</v>
      </c>
      <c r="B303" s="1">
        <v>43048</v>
      </c>
      <c r="E303" s="20"/>
      <c r="F303" s="20"/>
      <c r="G303" s="28"/>
      <c r="J303" s="20"/>
      <c r="K303" s="20"/>
      <c r="L303" s="55"/>
      <c r="M303" s="25"/>
      <c r="N303" s="26"/>
      <c r="O303" s="67"/>
      <c r="Q303" s="58"/>
      <c r="S303" s="58"/>
    </row>
    <row r="304" spans="1:24" x14ac:dyDescent="0.3">
      <c r="A304" s="42" t="s">
        <v>92</v>
      </c>
      <c r="B304" s="1">
        <v>43049</v>
      </c>
      <c r="E304" s="20"/>
      <c r="F304" s="20"/>
      <c r="G304" s="28"/>
      <c r="J304" s="20"/>
      <c r="K304" s="20"/>
      <c r="L304" s="55"/>
      <c r="M304" s="25"/>
      <c r="N304" s="26"/>
      <c r="O304" s="67"/>
      <c r="Q304" s="58"/>
      <c r="S304" s="58"/>
    </row>
    <row r="305" spans="1:24" x14ac:dyDescent="0.3">
      <c r="A305" s="42" t="s">
        <v>92</v>
      </c>
      <c r="B305" s="1">
        <v>43050</v>
      </c>
      <c r="E305" s="20"/>
      <c r="F305" s="20"/>
      <c r="G305" s="28"/>
      <c r="J305" s="20"/>
      <c r="K305" s="20"/>
      <c r="L305" s="55"/>
      <c r="M305" s="25"/>
      <c r="N305" s="26"/>
      <c r="O305" s="67"/>
      <c r="Q305" s="58"/>
      <c r="S305" s="58"/>
    </row>
    <row r="306" spans="1:24" ht="15" thickBot="1" x14ac:dyDescent="0.35">
      <c r="A306" s="42" t="s">
        <v>92</v>
      </c>
      <c r="B306" s="1">
        <v>43051</v>
      </c>
      <c r="C306" s="43"/>
      <c r="D306" s="43"/>
      <c r="E306" s="44"/>
      <c r="F306" s="44"/>
      <c r="G306" s="45"/>
      <c r="H306" s="43"/>
      <c r="I306" s="43"/>
      <c r="J306" s="44"/>
      <c r="K306" s="44"/>
      <c r="L306" s="46"/>
      <c r="M306" s="47"/>
      <c r="N306" s="50"/>
      <c r="O306" s="67"/>
      <c r="P306" s="43"/>
      <c r="Q306" s="59"/>
      <c r="R306" s="43"/>
      <c r="S306" s="59"/>
      <c r="T306" s="43"/>
      <c r="U306" s="43"/>
      <c r="V306" s="43"/>
      <c r="W306" s="43"/>
      <c r="X306" s="43"/>
    </row>
    <row r="307" spans="1:24" x14ac:dyDescent="0.3">
      <c r="A307" s="42" t="s">
        <v>93</v>
      </c>
      <c r="B307" s="1">
        <v>43052</v>
      </c>
      <c r="E307" s="22"/>
      <c r="F307" s="20"/>
      <c r="G307" s="27"/>
      <c r="J307" s="21"/>
      <c r="K307" s="21"/>
      <c r="L307" s="55"/>
      <c r="M307" s="23"/>
      <c r="N307" s="26"/>
      <c r="O307" s="67"/>
      <c r="Q307" s="58"/>
      <c r="S307" s="58"/>
    </row>
    <row r="308" spans="1:24" x14ac:dyDescent="0.3">
      <c r="A308" s="42" t="s">
        <v>93</v>
      </c>
      <c r="B308" s="1">
        <v>43053</v>
      </c>
      <c r="E308" s="20"/>
      <c r="F308" s="20"/>
      <c r="G308" s="28"/>
      <c r="H308" s="18"/>
      <c r="J308" s="20"/>
      <c r="K308" s="20"/>
      <c r="L308" s="55"/>
      <c r="M308" s="24"/>
      <c r="N308" s="26"/>
      <c r="O308" s="67"/>
      <c r="Q308" s="58"/>
      <c r="S308" s="58"/>
    </row>
    <row r="309" spans="1:24" x14ac:dyDescent="0.3">
      <c r="A309" s="42" t="s">
        <v>93</v>
      </c>
      <c r="B309" s="1">
        <v>43054</v>
      </c>
      <c r="E309" s="20"/>
      <c r="F309" s="20"/>
      <c r="G309" s="28"/>
      <c r="J309" s="20"/>
      <c r="K309" s="20"/>
      <c r="L309" s="55"/>
      <c r="M309" s="25"/>
      <c r="N309" s="26"/>
      <c r="O309" s="67"/>
      <c r="Q309" s="58"/>
      <c r="S309" s="58"/>
    </row>
    <row r="310" spans="1:24" x14ac:dyDescent="0.3">
      <c r="A310" s="42" t="s">
        <v>93</v>
      </c>
      <c r="B310" s="1">
        <v>43055</v>
      </c>
      <c r="E310" s="20"/>
      <c r="F310" s="20"/>
      <c r="G310" s="28"/>
      <c r="J310" s="20"/>
      <c r="K310" s="20"/>
      <c r="L310" s="55"/>
      <c r="M310" s="25"/>
      <c r="N310" s="26"/>
      <c r="O310" s="67"/>
      <c r="Q310" s="58"/>
      <c r="S310" s="58"/>
    </row>
    <row r="311" spans="1:24" x14ac:dyDescent="0.3">
      <c r="A311" s="42" t="s">
        <v>93</v>
      </c>
      <c r="B311" s="1">
        <v>43056</v>
      </c>
      <c r="E311" s="20"/>
      <c r="F311" s="20"/>
      <c r="G311" s="28"/>
      <c r="J311" s="20"/>
      <c r="K311" s="20"/>
      <c r="L311" s="55"/>
      <c r="M311" s="25"/>
      <c r="N311" s="26"/>
      <c r="O311" s="67"/>
      <c r="Q311" s="58"/>
      <c r="S311" s="58"/>
    </row>
    <row r="312" spans="1:24" x14ac:dyDescent="0.3">
      <c r="A312" s="42" t="s">
        <v>93</v>
      </c>
      <c r="B312" s="1">
        <v>43057</v>
      </c>
      <c r="E312" s="20"/>
      <c r="F312" s="20"/>
      <c r="G312" s="28"/>
      <c r="J312" s="20"/>
      <c r="K312" s="20"/>
      <c r="L312" s="55"/>
      <c r="M312" s="25"/>
      <c r="N312" s="26"/>
      <c r="O312" s="67"/>
      <c r="P312" s="33"/>
      <c r="Q312" s="58"/>
      <c r="R312" s="33"/>
      <c r="S312" s="58"/>
      <c r="T312" s="33"/>
      <c r="U312" s="33"/>
      <c r="V312" s="33"/>
      <c r="W312" s="33"/>
      <c r="X312" s="33"/>
    </row>
    <row r="313" spans="1:24" ht="15" thickBot="1" x14ac:dyDescent="0.35">
      <c r="A313" s="42" t="s">
        <v>93</v>
      </c>
      <c r="B313" s="1">
        <v>43058</v>
      </c>
      <c r="C313" s="43"/>
      <c r="D313" s="43"/>
      <c r="E313" s="44"/>
      <c r="F313" s="44"/>
      <c r="G313" s="45"/>
      <c r="H313" s="43"/>
      <c r="I313" s="43"/>
      <c r="J313" s="44"/>
      <c r="K313" s="44"/>
      <c r="L313" s="46"/>
      <c r="M313" s="47"/>
      <c r="N313" s="48"/>
      <c r="O313" s="67"/>
      <c r="P313" s="43"/>
      <c r="Q313" s="59"/>
      <c r="R313" s="43"/>
      <c r="S313" s="59"/>
      <c r="T313" s="43"/>
      <c r="U313" s="43"/>
      <c r="V313" s="43"/>
      <c r="W313" s="43"/>
      <c r="X313" s="43"/>
    </row>
    <row r="314" spans="1:24" x14ac:dyDescent="0.3">
      <c r="A314" s="42" t="s">
        <v>94</v>
      </c>
      <c r="B314" s="1">
        <v>43059</v>
      </c>
      <c r="E314" s="22"/>
      <c r="F314" s="20"/>
      <c r="G314" s="28"/>
      <c r="J314" s="21"/>
      <c r="K314" s="21"/>
      <c r="L314" s="55"/>
      <c r="M314" s="25"/>
      <c r="N314" s="26"/>
      <c r="O314" s="67"/>
      <c r="Q314" s="58"/>
      <c r="S314" s="58"/>
    </row>
    <row r="315" spans="1:24" x14ac:dyDescent="0.3">
      <c r="A315" s="42" t="s">
        <v>94</v>
      </c>
      <c r="B315" s="1">
        <v>43060</v>
      </c>
      <c r="E315" s="20"/>
      <c r="F315" s="20"/>
      <c r="G315" s="28"/>
      <c r="H315" s="18"/>
      <c r="J315" s="20"/>
      <c r="K315" s="20"/>
      <c r="L315" s="55"/>
      <c r="M315" s="24"/>
      <c r="N315" s="26"/>
      <c r="O315" s="67"/>
      <c r="Q315" s="58"/>
      <c r="S315" s="58"/>
    </row>
    <row r="316" spans="1:24" x14ac:dyDescent="0.3">
      <c r="A316" s="42" t="s">
        <v>94</v>
      </c>
      <c r="B316" s="1">
        <v>43061</v>
      </c>
      <c r="E316" s="20"/>
      <c r="F316" s="20"/>
      <c r="G316" s="28"/>
      <c r="J316" s="20"/>
      <c r="K316" s="20"/>
      <c r="L316" s="55"/>
      <c r="M316" s="25"/>
      <c r="N316" s="26"/>
      <c r="O316" s="67"/>
      <c r="Q316" s="58"/>
      <c r="S316" s="58"/>
    </row>
    <row r="317" spans="1:24" x14ac:dyDescent="0.3">
      <c r="A317" s="42" t="s">
        <v>94</v>
      </c>
      <c r="B317" s="1">
        <v>43062</v>
      </c>
      <c r="E317" s="20"/>
      <c r="F317" s="20"/>
      <c r="G317" s="28"/>
      <c r="J317" s="20"/>
      <c r="K317" s="20"/>
      <c r="L317" s="55"/>
      <c r="M317" s="25"/>
      <c r="N317" s="26"/>
      <c r="O317" s="67"/>
      <c r="Q317" s="58"/>
      <c r="S317" s="58"/>
    </row>
    <row r="318" spans="1:24" x14ac:dyDescent="0.3">
      <c r="A318" s="42" t="s">
        <v>94</v>
      </c>
      <c r="B318" s="1">
        <v>43063</v>
      </c>
      <c r="E318" s="20"/>
      <c r="F318" s="20"/>
      <c r="G318" s="28"/>
      <c r="J318" s="20"/>
      <c r="K318" s="20"/>
      <c r="L318" s="55"/>
      <c r="M318" s="25"/>
      <c r="N318" s="26"/>
      <c r="O318" s="67"/>
      <c r="Q318" s="58"/>
      <c r="S318" s="58"/>
    </row>
    <row r="319" spans="1:24" x14ac:dyDescent="0.3">
      <c r="A319" s="42" t="s">
        <v>94</v>
      </c>
      <c r="B319" s="1">
        <v>43064</v>
      </c>
      <c r="E319" s="20"/>
      <c r="F319" s="20"/>
      <c r="G319" s="28"/>
      <c r="J319" s="20"/>
      <c r="K319" s="20"/>
      <c r="L319" s="55"/>
      <c r="M319" s="25"/>
      <c r="N319" s="26"/>
      <c r="O319" s="67"/>
      <c r="Q319" s="58"/>
      <c r="S319" s="58"/>
    </row>
    <row r="320" spans="1:24" ht="15" thickBot="1" x14ac:dyDescent="0.35">
      <c r="A320" s="42" t="s">
        <v>94</v>
      </c>
      <c r="B320" s="1">
        <v>43065</v>
      </c>
      <c r="C320" s="43"/>
      <c r="D320" s="43"/>
      <c r="E320" s="44"/>
      <c r="F320" s="44"/>
      <c r="G320" s="45"/>
      <c r="H320" s="43"/>
      <c r="I320" s="43"/>
      <c r="J320" s="44"/>
      <c r="K320" s="44"/>
      <c r="L320" s="46"/>
      <c r="M320" s="47"/>
      <c r="N320" s="50"/>
      <c r="O320" s="67"/>
      <c r="P320" s="43"/>
      <c r="Q320" s="59"/>
      <c r="R320" s="43"/>
      <c r="S320" s="59"/>
      <c r="T320" s="43"/>
      <c r="U320" s="43"/>
      <c r="V320" s="43"/>
      <c r="W320" s="43"/>
      <c r="X320" s="43"/>
    </row>
    <row r="321" spans="1:24" x14ac:dyDescent="0.3">
      <c r="A321" s="42" t="s">
        <v>95</v>
      </c>
      <c r="B321" s="1">
        <v>43066</v>
      </c>
      <c r="E321" s="22"/>
      <c r="F321" s="20"/>
      <c r="G321" s="27"/>
      <c r="J321" s="21"/>
      <c r="K321" s="21"/>
      <c r="L321" s="55"/>
      <c r="M321" s="23"/>
      <c r="N321" s="26"/>
      <c r="O321" s="67"/>
      <c r="Q321" s="58"/>
      <c r="S321" s="58"/>
    </row>
    <row r="322" spans="1:24" x14ac:dyDescent="0.3">
      <c r="A322" s="42" t="s">
        <v>95</v>
      </c>
      <c r="B322" s="1">
        <v>43067</v>
      </c>
      <c r="E322" s="20"/>
      <c r="F322" s="20"/>
      <c r="G322" s="28"/>
      <c r="H322" s="18"/>
      <c r="J322" s="20"/>
      <c r="K322" s="20"/>
      <c r="L322" s="55"/>
      <c r="M322" s="24"/>
      <c r="N322" s="26"/>
      <c r="O322" s="67"/>
      <c r="Q322" s="58"/>
      <c r="S322" s="58"/>
    </row>
    <row r="323" spans="1:24" x14ac:dyDescent="0.3">
      <c r="A323" s="42" t="s">
        <v>95</v>
      </c>
      <c r="B323" s="1">
        <v>43068</v>
      </c>
      <c r="E323" s="20"/>
      <c r="F323" s="20"/>
      <c r="G323" s="28"/>
      <c r="J323" s="20"/>
      <c r="K323" s="20"/>
      <c r="L323" s="55"/>
      <c r="M323" s="25"/>
      <c r="N323" s="26"/>
      <c r="O323" s="67"/>
      <c r="Q323" s="58"/>
      <c r="S323" s="58"/>
    </row>
    <row r="324" spans="1:24" x14ac:dyDescent="0.3">
      <c r="A324" s="42" t="s">
        <v>95</v>
      </c>
      <c r="B324" s="1">
        <v>43069</v>
      </c>
      <c r="E324" s="20"/>
      <c r="F324" s="20"/>
      <c r="G324" s="28"/>
      <c r="J324" s="20"/>
      <c r="K324" s="20"/>
      <c r="L324" s="55"/>
      <c r="M324" s="25"/>
      <c r="N324" s="26"/>
      <c r="O324" s="67"/>
      <c r="Q324" s="58"/>
      <c r="S324" s="58"/>
    </row>
    <row r="325" spans="1:24" x14ac:dyDescent="0.3">
      <c r="A325" s="42" t="s">
        <v>95</v>
      </c>
      <c r="B325" s="1">
        <v>43070</v>
      </c>
      <c r="E325" s="20"/>
      <c r="F325" s="20"/>
      <c r="G325" s="28"/>
      <c r="J325" s="20"/>
      <c r="K325" s="20"/>
      <c r="L325" s="55"/>
      <c r="M325" s="25"/>
      <c r="N325" s="26"/>
      <c r="O325" s="67"/>
      <c r="Q325" s="58"/>
      <c r="S325" s="58"/>
    </row>
    <row r="326" spans="1:24" x14ac:dyDescent="0.3">
      <c r="A326" s="42" t="s">
        <v>95</v>
      </c>
      <c r="B326" s="1">
        <v>43071</v>
      </c>
      <c r="E326" s="20"/>
      <c r="F326" s="20"/>
      <c r="G326" s="28"/>
      <c r="J326" s="20"/>
      <c r="K326" s="20"/>
      <c r="L326" s="55"/>
      <c r="M326" s="25"/>
      <c r="N326" s="26"/>
      <c r="O326" s="67"/>
      <c r="P326" s="33"/>
      <c r="Q326" s="58"/>
      <c r="R326" s="33"/>
      <c r="S326" s="58"/>
      <c r="T326" s="33"/>
      <c r="U326" s="33"/>
      <c r="V326" s="33"/>
      <c r="W326" s="33"/>
      <c r="X326" s="33"/>
    </row>
    <row r="327" spans="1:24" ht="15" thickBot="1" x14ac:dyDescent="0.35">
      <c r="A327" s="42" t="s">
        <v>95</v>
      </c>
      <c r="B327" s="1">
        <v>43072</v>
      </c>
      <c r="C327" s="43"/>
      <c r="D327" s="43"/>
      <c r="E327" s="44"/>
      <c r="F327" s="44"/>
      <c r="G327" s="45"/>
      <c r="H327" s="43"/>
      <c r="I327" s="43"/>
      <c r="J327" s="44"/>
      <c r="K327" s="44"/>
      <c r="L327" s="46"/>
      <c r="M327" s="47"/>
      <c r="N327" s="48"/>
      <c r="O327" s="67"/>
      <c r="P327" s="43"/>
      <c r="Q327" s="59"/>
      <c r="R327" s="43"/>
      <c r="S327" s="59"/>
      <c r="T327" s="43"/>
      <c r="U327" s="43"/>
      <c r="V327" s="43"/>
      <c r="W327" s="43"/>
      <c r="X327" s="43"/>
    </row>
    <row r="328" spans="1:24" x14ac:dyDescent="0.3">
      <c r="A328" s="42" t="s">
        <v>96</v>
      </c>
      <c r="B328" s="1">
        <v>43073</v>
      </c>
      <c r="E328" s="22"/>
      <c r="F328" s="20"/>
      <c r="G328" s="28"/>
      <c r="J328" s="21"/>
      <c r="K328" s="21"/>
      <c r="L328" s="55"/>
      <c r="M328" s="25"/>
      <c r="N328" s="26"/>
      <c r="O328" s="67"/>
      <c r="Q328" s="58"/>
      <c r="S328" s="58"/>
    </row>
    <row r="329" spans="1:24" x14ac:dyDescent="0.3">
      <c r="A329" s="42" t="s">
        <v>96</v>
      </c>
      <c r="B329" s="1">
        <v>43074</v>
      </c>
      <c r="E329" s="20"/>
      <c r="F329" s="20"/>
      <c r="G329" s="28"/>
      <c r="H329" s="18"/>
      <c r="J329" s="20"/>
      <c r="K329" s="20"/>
      <c r="L329" s="55"/>
      <c r="M329" s="24"/>
      <c r="N329" s="26"/>
      <c r="O329" s="67"/>
      <c r="Q329" s="58"/>
      <c r="S329" s="58"/>
    </row>
    <row r="330" spans="1:24" x14ac:dyDescent="0.3">
      <c r="A330" s="42" t="s">
        <v>96</v>
      </c>
      <c r="B330" s="1">
        <v>43075</v>
      </c>
      <c r="E330" s="20"/>
      <c r="F330" s="20"/>
      <c r="G330" s="28"/>
      <c r="J330" s="20"/>
      <c r="K330" s="20"/>
      <c r="L330" s="55"/>
      <c r="M330" s="25"/>
      <c r="N330" s="26"/>
      <c r="O330" s="67"/>
      <c r="Q330" s="58"/>
      <c r="S330" s="58"/>
    </row>
    <row r="331" spans="1:24" x14ac:dyDescent="0.3">
      <c r="A331" s="42" t="s">
        <v>96</v>
      </c>
      <c r="B331" s="1">
        <v>43076</v>
      </c>
      <c r="E331" s="20"/>
      <c r="F331" s="20"/>
      <c r="G331" s="28"/>
      <c r="J331" s="20"/>
      <c r="K331" s="20"/>
      <c r="L331" s="55"/>
      <c r="M331" s="25"/>
      <c r="N331" s="26"/>
      <c r="O331" s="67"/>
      <c r="Q331" s="58"/>
      <c r="S331" s="58"/>
    </row>
    <row r="332" spans="1:24" x14ac:dyDescent="0.3">
      <c r="A332" s="42" t="s">
        <v>96</v>
      </c>
      <c r="B332" s="1">
        <v>43077</v>
      </c>
      <c r="E332" s="20"/>
      <c r="F332" s="20"/>
      <c r="G332" s="28"/>
      <c r="J332" s="20"/>
      <c r="K332" s="20"/>
      <c r="L332" s="55"/>
      <c r="M332" s="25"/>
      <c r="N332" s="26"/>
      <c r="O332" s="67"/>
      <c r="Q332" s="58"/>
      <c r="S332" s="58"/>
    </row>
    <row r="333" spans="1:24" x14ac:dyDescent="0.3">
      <c r="A333" s="42" t="s">
        <v>96</v>
      </c>
      <c r="B333" s="1">
        <v>43078</v>
      </c>
      <c r="E333" s="20"/>
      <c r="F333" s="20"/>
      <c r="G333" s="28"/>
      <c r="J333" s="20"/>
      <c r="K333" s="20"/>
      <c r="L333" s="55"/>
      <c r="M333" s="25"/>
      <c r="N333" s="26"/>
      <c r="O333" s="67"/>
      <c r="Q333" s="58"/>
      <c r="S333" s="58"/>
    </row>
    <row r="334" spans="1:24" ht="15" thickBot="1" x14ac:dyDescent="0.35">
      <c r="A334" s="42" t="s">
        <v>96</v>
      </c>
      <c r="B334" s="1">
        <v>43079</v>
      </c>
      <c r="C334" s="43"/>
      <c r="D334" s="43"/>
      <c r="E334" s="44"/>
      <c r="F334" s="44"/>
      <c r="G334" s="45"/>
      <c r="H334" s="43"/>
      <c r="I334" s="43"/>
      <c r="J334" s="44"/>
      <c r="K334" s="44"/>
      <c r="L334" s="46"/>
      <c r="M334" s="47"/>
      <c r="N334" s="50"/>
      <c r="O334" s="67"/>
      <c r="P334" s="43"/>
      <c r="Q334" s="59"/>
      <c r="R334" s="43"/>
      <c r="S334" s="59"/>
      <c r="T334" s="43"/>
      <c r="U334" s="43"/>
      <c r="V334" s="43"/>
      <c r="W334" s="43"/>
      <c r="X334" s="43"/>
    </row>
    <row r="335" spans="1:24" x14ac:dyDescent="0.3">
      <c r="A335" s="42" t="s">
        <v>97</v>
      </c>
      <c r="B335" s="1">
        <v>43080</v>
      </c>
      <c r="E335" s="22"/>
      <c r="F335" s="20"/>
      <c r="G335" s="27"/>
      <c r="J335" s="21"/>
      <c r="K335" s="21"/>
      <c r="L335" s="55"/>
      <c r="M335" s="23"/>
      <c r="N335" s="26"/>
      <c r="O335" s="67"/>
      <c r="Q335" s="58"/>
      <c r="S335" s="58"/>
    </row>
    <row r="336" spans="1:24" x14ac:dyDescent="0.3">
      <c r="A336" s="42" t="s">
        <v>97</v>
      </c>
      <c r="B336" s="1">
        <v>43081</v>
      </c>
      <c r="E336" s="20"/>
      <c r="F336" s="20"/>
      <c r="G336" s="28"/>
      <c r="H336" s="18"/>
      <c r="J336" s="20"/>
      <c r="K336" s="20"/>
      <c r="L336" s="55"/>
      <c r="M336" s="24"/>
      <c r="N336" s="26"/>
      <c r="O336" s="67"/>
      <c r="Q336" s="58"/>
      <c r="S336" s="58"/>
    </row>
    <row r="337" spans="1:24" x14ac:dyDescent="0.3">
      <c r="A337" s="42" t="s">
        <v>97</v>
      </c>
      <c r="B337" s="1">
        <v>43082</v>
      </c>
      <c r="E337" s="20"/>
      <c r="F337" s="20"/>
      <c r="G337" s="28"/>
      <c r="J337" s="20"/>
      <c r="K337" s="20"/>
      <c r="L337" s="55"/>
      <c r="M337" s="25"/>
      <c r="N337" s="26"/>
      <c r="O337" s="67"/>
      <c r="Q337" s="58"/>
      <c r="S337" s="58"/>
    </row>
    <row r="338" spans="1:24" x14ac:dyDescent="0.3">
      <c r="A338" s="42" t="s">
        <v>97</v>
      </c>
      <c r="B338" s="1">
        <v>43083</v>
      </c>
      <c r="E338" s="20"/>
      <c r="F338" s="20"/>
      <c r="G338" s="28"/>
      <c r="J338" s="20"/>
      <c r="K338" s="20"/>
      <c r="L338" s="55"/>
      <c r="M338" s="25"/>
      <c r="N338" s="26"/>
      <c r="O338" s="67"/>
      <c r="Q338" s="58"/>
      <c r="S338" s="58"/>
    </row>
    <row r="339" spans="1:24" x14ac:dyDescent="0.3">
      <c r="A339" s="42" t="s">
        <v>97</v>
      </c>
      <c r="B339" s="1">
        <v>43084</v>
      </c>
      <c r="E339" s="20"/>
      <c r="F339" s="20"/>
      <c r="G339" s="28"/>
      <c r="J339" s="20"/>
      <c r="K339" s="20"/>
      <c r="L339" s="55"/>
      <c r="M339" s="25"/>
      <c r="N339" s="26"/>
      <c r="O339" s="67"/>
      <c r="Q339" s="58"/>
      <c r="S339" s="58"/>
    </row>
    <row r="340" spans="1:24" x14ac:dyDescent="0.3">
      <c r="A340" s="42" t="s">
        <v>97</v>
      </c>
      <c r="B340" s="1">
        <v>43085</v>
      </c>
      <c r="E340" s="20"/>
      <c r="F340" s="20"/>
      <c r="G340" s="28"/>
      <c r="J340" s="20"/>
      <c r="K340" s="20"/>
      <c r="L340" s="55"/>
      <c r="M340" s="25"/>
      <c r="N340" s="26"/>
      <c r="O340" s="67"/>
      <c r="P340" s="33"/>
      <c r="Q340" s="58"/>
      <c r="R340" s="33"/>
      <c r="S340" s="58"/>
      <c r="T340" s="33"/>
      <c r="U340" s="33"/>
      <c r="V340" s="33"/>
      <c r="W340" s="33"/>
      <c r="X340" s="33"/>
    </row>
    <row r="341" spans="1:24" ht="15" thickBot="1" x14ac:dyDescent="0.35">
      <c r="A341" s="42" t="s">
        <v>97</v>
      </c>
      <c r="B341" s="1">
        <v>43086</v>
      </c>
      <c r="C341" s="43"/>
      <c r="D341" s="43"/>
      <c r="E341" s="44"/>
      <c r="F341" s="44"/>
      <c r="G341" s="45"/>
      <c r="H341" s="43"/>
      <c r="I341" s="43"/>
      <c r="J341" s="44"/>
      <c r="K341" s="44"/>
      <c r="L341" s="46"/>
      <c r="M341" s="47"/>
      <c r="N341" s="48"/>
      <c r="O341" s="67"/>
      <c r="P341" s="43"/>
      <c r="Q341" s="59"/>
      <c r="R341" s="43"/>
      <c r="S341" s="59"/>
      <c r="T341" s="43"/>
      <c r="U341" s="43"/>
      <c r="V341" s="43"/>
      <c r="W341" s="43"/>
      <c r="X341" s="43"/>
    </row>
    <row r="342" spans="1:24" x14ac:dyDescent="0.3">
      <c r="A342" s="42" t="s">
        <v>98</v>
      </c>
      <c r="B342" s="1">
        <v>43087</v>
      </c>
      <c r="E342" s="22"/>
      <c r="F342" s="20"/>
      <c r="G342" s="28"/>
      <c r="J342" s="21"/>
      <c r="K342" s="21"/>
      <c r="L342" s="55"/>
      <c r="M342" s="25"/>
      <c r="N342" s="26"/>
      <c r="O342" s="67"/>
      <c r="Q342" s="58"/>
      <c r="S342" s="58"/>
    </row>
    <row r="343" spans="1:24" x14ac:dyDescent="0.3">
      <c r="A343" s="42" t="s">
        <v>98</v>
      </c>
      <c r="B343" s="1">
        <v>43088</v>
      </c>
      <c r="E343" s="20"/>
      <c r="F343" s="20"/>
      <c r="G343" s="28"/>
      <c r="H343" s="18"/>
      <c r="J343" s="20"/>
      <c r="K343" s="20"/>
      <c r="L343" s="55"/>
      <c r="M343" s="24"/>
      <c r="N343" s="26"/>
      <c r="O343" s="67"/>
      <c r="Q343" s="58"/>
      <c r="S343" s="58"/>
    </row>
    <row r="344" spans="1:24" x14ac:dyDescent="0.3">
      <c r="A344" s="42" t="s">
        <v>98</v>
      </c>
      <c r="B344" s="1">
        <v>43089</v>
      </c>
      <c r="E344" s="20"/>
      <c r="F344" s="20"/>
      <c r="G344" s="28"/>
      <c r="J344" s="20"/>
      <c r="K344" s="20"/>
      <c r="L344" s="55"/>
      <c r="M344" s="25"/>
      <c r="N344" s="26"/>
      <c r="O344" s="67"/>
      <c r="Q344" s="58"/>
      <c r="S344" s="58"/>
    </row>
    <row r="345" spans="1:24" x14ac:dyDescent="0.3">
      <c r="A345" s="42" t="s">
        <v>98</v>
      </c>
      <c r="B345" s="1">
        <v>43090</v>
      </c>
      <c r="E345" s="20"/>
      <c r="F345" s="20"/>
      <c r="G345" s="28"/>
      <c r="J345" s="20"/>
      <c r="K345" s="20"/>
      <c r="L345" s="55"/>
      <c r="M345" s="25"/>
      <c r="N345" s="26"/>
      <c r="O345" s="67"/>
      <c r="Q345" s="58"/>
      <c r="S345" s="58"/>
    </row>
    <row r="346" spans="1:24" x14ac:dyDescent="0.3">
      <c r="A346" s="42" t="s">
        <v>98</v>
      </c>
      <c r="B346" s="1">
        <v>43091</v>
      </c>
      <c r="E346" s="20"/>
      <c r="F346" s="20"/>
      <c r="G346" s="28"/>
      <c r="J346" s="20"/>
      <c r="K346" s="20"/>
      <c r="L346" s="55"/>
      <c r="M346" s="25"/>
      <c r="N346" s="26"/>
      <c r="O346" s="67"/>
      <c r="Q346" s="58"/>
      <c r="S346" s="58"/>
    </row>
    <row r="347" spans="1:24" x14ac:dyDescent="0.3">
      <c r="A347" s="42" t="s">
        <v>98</v>
      </c>
      <c r="B347" s="1">
        <v>43092</v>
      </c>
      <c r="E347" s="20"/>
      <c r="F347" s="20"/>
      <c r="G347" s="28"/>
      <c r="J347" s="20"/>
      <c r="K347" s="20"/>
      <c r="L347" s="55"/>
      <c r="M347" s="25"/>
      <c r="N347" s="26"/>
      <c r="O347" s="67"/>
      <c r="Q347" s="58"/>
      <c r="S347" s="58"/>
    </row>
    <row r="348" spans="1:24" ht="15" thickBot="1" x14ac:dyDescent="0.35">
      <c r="A348" s="42" t="s">
        <v>98</v>
      </c>
      <c r="B348" s="1">
        <v>43093</v>
      </c>
      <c r="C348" s="43"/>
      <c r="D348" s="43"/>
      <c r="E348" s="44"/>
      <c r="F348" s="44"/>
      <c r="G348" s="45"/>
      <c r="H348" s="43"/>
      <c r="I348" s="43"/>
      <c r="J348" s="44"/>
      <c r="K348" s="44"/>
      <c r="L348" s="46"/>
      <c r="M348" s="47"/>
      <c r="N348" s="50"/>
      <c r="O348" s="67"/>
      <c r="P348" s="43"/>
      <c r="Q348" s="59"/>
      <c r="R348" s="43"/>
      <c r="S348" s="59"/>
      <c r="T348" s="43"/>
      <c r="U348" s="43"/>
      <c r="V348" s="43"/>
      <c r="W348" s="43"/>
      <c r="X348" s="43"/>
    </row>
    <row r="349" spans="1:24" x14ac:dyDescent="0.3">
      <c r="A349" s="42" t="s">
        <v>99</v>
      </c>
      <c r="B349" s="1">
        <v>43094</v>
      </c>
      <c r="E349" s="22"/>
      <c r="F349" s="20"/>
      <c r="G349" s="27"/>
      <c r="J349" s="21"/>
      <c r="K349" s="21"/>
      <c r="L349" s="55"/>
      <c r="M349" s="23"/>
      <c r="N349" s="26"/>
      <c r="O349" s="67"/>
      <c r="Q349" s="58"/>
      <c r="S349" s="58"/>
    </row>
    <row r="350" spans="1:24" x14ac:dyDescent="0.3">
      <c r="A350" s="42" t="s">
        <v>99</v>
      </c>
      <c r="B350" s="1">
        <v>43095</v>
      </c>
      <c r="E350" s="20"/>
      <c r="F350" s="20"/>
      <c r="G350" s="28"/>
      <c r="H350" s="18"/>
      <c r="J350" s="20"/>
      <c r="K350" s="20"/>
      <c r="L350" s="55"/>
      <c r="M350" s="24"/>
      <c r="N350" s="26"/>
      <c r="O350" s="67"/>
      <c r="Q350" s="58"/>
      <c r="S350" s="58"/>
    </row>
    <row r="351" spans="1:24" x14ac:dyDescent="0.3">
      <c r="A351" s="42" t="s">
        <v>99</v>
      </c>
      <c r="B351" s="1">
        <v>43096</v>
      </c>
      <c r="E351" s="20"/>
      <c r="F351" s="20"/>
      <c r="G351" s="28"/>
      <c r="J351" s="20"/>
      <c r="K351" s="20"/>
      <c r="L351" s="55"/>
      <c r="M351" s="25"/>
      <c r="N351" s="26"/>
      <c r="O351" s="67"/>
      <c r="Q351" s="58"/>
      <c r="S351" s="58"/>
    </row>
    <row r="352" spans="1:24" x14ac:dyDescent="0.3">
      <c r="A352" s="42" t="s">
        <v>99</v>
      </c>
      <c r="B352" s="1">
        <v>43097</v>
      </c>
      <c r="E352" s="20"/>
      <c r="F352" s="20"/>
      <c r="G352" s="28"/>
      <c r="J352" s="20"/>
      <c r="K352" s="20"/>
      <c r="L352" s="55"/>
      <c r="M352" s="25"/>
      <c r="N352" s="26"/>
      <c r="O352" s="67"/>
      <c r="Q352" s="58"/>
      <c r="S352" s="58"/>
    </row>
    <row r="353" spans="1:24" x14ac:dyDescent="0.3">
      <c r="A353" s="42" t="s">
        <v>99</v>
      </c>
      <c r="B353" s="1">
        <v>43098</v>
      </c>
      <c r="E353" s="20"/>
      <c r="F353" s="20"/>
      <c r="G353" s="28"/>
      <c r="J353" s="20"/>
      <c r="K353" s="20"/>
      <c r="L353" s="55"/>
      <c r="M353" s="25"/>
      <c r="N353" s="26"/>
      <c r="O353" s="67"/>
      <c r="Q353" s="58"/>
      <c r="S353" s="58"/>
    </row>
    <row r="354" spans="1:24" x14ac:dyDescent="0.3">
      <c r="A354" s="42" t="s">
        <v>99</v>
      </c>
      <c r="B354" s="1">
        <v>43099</v>
      </c>
      <c r="E354" s="20"/>
      <c r="F354" s="20"/>
      <c r="G354" s="28"/>
      <c r="J354" s="20"/>
      <c r="K354" s="20"/>
      <c r="L354" s="55"/>
      <c r="M354" s="25"/>
      <c r="N354" s="26"/>
      <c r="O354" s="67"/>
      <c r="P354" s="33"/>
      <c r="Q354" s="58"/>
      <c r="R354" s="33"/>
      <c r="S354" s="58"/>
      <c r="T354" s="33"/>
      <c r="U354" s="33"/>
      <c r="V354" s="33"/>
      <c r="W354" s="33"/>
      <c r="X354" s="33"/>
    </row>
    <row r="355" spans="1:24" ht="15" thickBot="1" x14ac:dyDescent="0.35">
      <c r="A355" s="42" t="s">
        <v>99</v>
      </c>
      <c r="B355" s="1">
        <v>43100</v>
      </c>
      <c r="C355" s="43"/>
      <c r="D355" s="43"/>
      <c r="E355" s="44"/>
      <c r="F355" s="44"/>
      <c r="G355" s="45"/>
      <c r="H355" s="43"/>
      <c r="I355" s="43"/>
      <c r="J355" s="44"/>
      <c r="K355" s="44"/>
      <c r="L355" s="46"/>
      <c r="M355" s="47"/>
      <c r="N355" s="48"/>
      <c r="O355" s="67"/>
      <c r="P355" s="43"/>
      <c r="Q355" s="59"/>
      <c r="R355" s="43"/>
      <c r="S355" s="59"/>
      <c r="T355" s="43"/>
      <c r="U355" s="43"/>
      <c r="V355" s="43"/>
      <c r="W355" s="43"/>
      <c r="X355" s="43"/>
    </row>
    <row r="356" spans="1:24" x14ac:dyDescent="0.3">
      <c r="A356" s="42" t="s">
        <v>100</v>
      </c>
      <c r="B356" s="1">
        <v>43101</v>
      </c>
      <c r="E356" s="22"/>
      <c r="F356" s="20"/>
      <c r="G356" s="28"/>
      <c r="J356" s="21"/>
      <c r="K356" s="21"/>
      <c r="L356" s="55"/>
      <c r="M356" s="25"/>
      <c r="N356" s="26"/>
      <c r="O356" s="67"/>
      <c r="Q356" s="58"/>
      <c r="S356" s="58"/>
    </row>
    <row r="357" spans="1:24" x14ac:dyDescent="0.3">
      <c r="A357" s="42" t="s">
        <v>100</v>
      </c>
      <c r="B357" s="1">
        <v>43102</v>
      </c>
      <c r="E357" s="20"/>
      <c r="F357" s="20"/>
      <c r="G357" s="28"/>
      <c r="H357" s="18"/>
      <c r="J357" s="20"/>
      <c r="K357" s="20"/>
      <c r="L357" s="55"/>
      <c r="M357" s="24"/>
      <c r="N357" s="26"/>
      <c r="O357" s="67"/>
      <c r="Q357" s="58"/>
      <c r="S357" s="58"/>
    </row>
    <row r="358" spans="1:24" x14ac:dyDescent="0.3">
      <c r="A358" s="42" t="s">
        <v>100</v>
      </c>
      <c r="B358" s="1">
        <v>43103</v>
      </c>
      <c r="E358" s="20"/>
      <c r="F358" s="20"/>
      <c r="G358" s="28"/>
      <c r="J358" s="20"/>
      <c r="K358" s="20"/>
      <c r="L358" s="55"/>
      <c r="M358" s="25"/>
      <c r="N358" s="26"/>
      <c r="O358" s="67"/>
      <c r="Q358" s="58"/>
      <c r="S358" s="58"/>
    </row>
    <row r="359" spans="1:24" x14ac:dyDescent="0.3">
      <c r="A359" s="42" t="s">
        <v>100</v>
      </c>
      <c r="B359" s="1">
        <v>43104</v>
      </c>
      <c r="E359" s="20"/>
      <c r="F359" s="20"/>
      <c r="G359" s="28"/>
      <c r="J359" s="20"/>
      <c r="K359" s="20"/>
      <c r="L359" s="55"/>
      <c r="M359" s="25"/>
      <c r="N359" s="26"/>
      <c r="O359" s="67"/>
      <c r="Q359" s="58"/>
      <c r="S359" s="58"/>
    </row>
    <row r="360" spans="1:24" x14ac:dyDescent="0.3">
      <c r="A360" s="42" t="s">
        <v>100</v>
      </c>
      <c r="B360" s="1">
        <v>43105</v>
      </c>
      <c r="E360" s="20"/>
      <c r="F360" s="20"/>
      <c r="G360" s="28"/>
      <c r="J360" s="20"/>
      <c r="K360" s="20"/>
      <c r="L360" s="55"/>
      <c r="M360" s="25"/>
      <c r="N360" s="26"/>
      <c r="O360" s="67"/>
      <c r="Q360" s="58"/>
      <c r="S360" s="58"/>
    </row>
    <row r="361" spans="1:24" x14ac:dyDescent="0.3">
      <c r="A361" s="42" t="s">
        <v>100</v>
      </c>
      <c r="B361" s="1">
        <v>43106</v>
      </c>
      <c r="E361" s="20"/>
      <c r="F361" s="20"/>
      <c r="G361" s="28"/>
      <c r="J361" s="20"/>
      <c r="K361" s="20"/>
      <c r="L361" s="55"/>
      <c r="M361" s="25"/>
      <c r="N361" s="26"/>
      <c r="O361" s="67"/>
      <c r="Q361" s="58"/>
      <c r="S361" s="58"/>
    </row>
    <row r="362" spans="1:24" ht="15" thickBot="1" x14ac:dyDescent="0.35">
      <c r="A362" s="42" t="s">
        <v>100</v>
      </c>
      <c r="B362" s="1">
        <v>43107</v>
      </c>
      <c r="C362" s="43"/>
      <c r="D362" s="43"/>
      <c r="E362" s="44"/>
      <c r="F362" s="44"/>
      <c r="G362" s="45"/>
      <c r="H362" s="43"/>
      <c r="I362" s="43"/>
      <c r="J362" s="44"/>
      <c r="K362" s="44"/>
      <c r="L362" s="46"/>
      <c r="M362" s="47"/>
      <c r="N362" s="50"/>
      <c r="O362" s="67"/>
      <c r="P362" s="43"/>
      <c r="Q362" s="59"/>
      <c r="R362" s="43"/>
      <c r="S362" s="59"/>
      <c r="T362" s="43"/>
      <c r="U362" s="43"/>
      <c r="V362" s="43"/>
      <c r="W362" s="43"/>
      <c r="X362" s="43"/>
    </row>
    <row r="363" spans="1:24" x14ac:dyDescent="0.3">
      <c r="A363" s="42" t="s">
        <v>101</v>
      </c>
      <c r="B363" s="1">
        <v>43108</v>
      </c>
      <c r="E363" s="22"/>
      <c r="F363" s="20"/>
      <c r="G363" s="27"/>
      <c r="J363" s="21"/>
      <c r="K363" s="21"/>
      <c r="L363" s="55"/>
      <c r="M363" s="23"/>
      <c r="N363" s="26"/>
      <c r="O363" s="67"/>
      <c r="Q363" s="58"/>
      <c r="S363" s="58"/>
    </row>
    <row r="364" spans="1:24" x14ac:dyDescent="0.3">
      <c r="A364" s="42" t="s">
        <v>101</v>
      </c>
      <c r="B364" s="1">
        <v>43109</v>
      </c>
      <c r="E364" s="20"/>
      <c r="F364" s="20"/>
      <c r="G364" s="28"/>
      <c r="H364" s="18"/>
      <c r="J364" s="20"/>
      <c r="K364" s="20"/>
      <c r="L364" s="55"/>
      <c r="M364" s="24"/>
      <c r="N364" s="26"/>
      <c r="O364" s="67"/>
      <c r="Q364" s="58"/>
      <c r="S364" s="58"/>
    </row>
    <row r="365" spans="1:24" x14ac:dyDescent="0.3">
      <c r="A365" s="42" t="s">
        <v>101</v>
      </c>
      <c r="B365" s="1">
        <v>43110</v>
      </c>
      <c r="E365" s="20"/>
      <c r="F365" s="20"/>
      <c r="G365" s="28"/>
      <c r="J365" s="20"/>
      <c r="K365" s="20"/>
      <c r="L365" s="55"/>
      <c r="M365" s="25"/>
      <c r="N365" s="26"/>
      <c r="O365" s="67"/>
      <c r="Q365" s="58"/>
      <c r="S365" s="58"/>
    </row>
    <row r="366" spans="1:24" x14ac:dyDescent="0.3">
      <c r="A366" s="42" t="s">
        <v>101</v>
      </c>
      <c r="B366" s="1">
        <v>43111</v>
      </c>
      <c r="E366" s="20"/>
      <c r="F366" s="20"/>
      <c r="G366" s="28"/>
      <c r="J366" s="20"/>
      <c r="K366" s="20"/>
      <c r="L366" s="55"/>
      <c r="M366" s="25"/>
      <c r="N366" s="26"/>
      <c r="O366" s="67"/>
      <c r="Q366" s="58"/>
      <c r="S366" s="58"/>
    </row>
    <row r="367" spans="1:24" x14ac:dyDescent="0.3">
      <c r="A367" s="42" t="s">
        <v>101</v>
      </c>
      <c r="B367" s="1">
        <v>43112</v>
      </c>
      <c r="E367" s="20"/>
      <c r="F367" s="20"/>
      <c r="G367" s="28"/>
      <c r="J367" s="20"/>
      <c r="K367" s="20"/>
      <c r="L367" s="55"/>
      <c r="M367" s="25"/>
      <c r="N367" s="26"/>
      <c r="O367" s="67"/>
      <c r="Q367" s="58"/>
      <c r="S367" s="58"/>
    </row>
    <row r="368" spans="1:24" x14ac:dyDescent="0.3">
      <c r="A368" s="42" t="s">
        <v>101</v>
      </c>
      <c r="B368" s="1">
        <v>43113</v>
      </c>
      <c r="E368" s="20"/>
      <c r="F368" s="20"/>
      <c r="G368" s="28"/>
      <c r="J368" s="20"/>
      <c r="K368" s="20"/>
      <c r="L368" s="55"/>
      <c r="M368" s="25"/>
      <c r="N368" s="26"/>
      <c r="O368" s="67"/>
      <c r="P368" s="33"/>
      <c r="Q368" s="58"/>
      <c r="R368" s="33"/>
      <c r="S368" s="58"/>
      <c r="T368" s="33"/>
      <c r="U368" s="33"/>
      <c r="V368" s="33"/>
      <c r="W368" s="33"/>
      <c r="X368" s="33"/>
    </row>
    <row r="369" spans="1:24" ht="15" thickBot="1" x14ac:dyDescent="0.35">
      <c r="A369" s="42" t="s">
        <v>101</v>
      </c>
      <c r="B369" s="1">
        <v>43114</v>
      </c>
      <c r="C369" s="43"/>
      <c r="D369" s="43"/>
      <c r="E369" s="44"/>
      <c r="F369" s="44"/>
      <c r="G369" s="45"/>
      <c r="H369" s="43"/>
      <c r="I369" s="43"/>
      <c r="J369" s="44"/>
      <c r="K369" s="44"/>
      <c r="L369" s="46"/>
      <c r="M369" s="47"/>
      <c r="N369" s="48"/>
      <c r="O369" s="67"/>
      <c r="P369" s="43"/>
      <c r="Q369" s="59"/>
      <c r="R369" s="43"/>
      <c r="S369" s="59"/>
      <c r="T369" s="43"/>
      <c r="U369" s="43"/>
      <c r="V369" s="43"/>
      <c r="W369" s="43"/>
      <c r="X369" s="43"/>
    </row>
    <row r="370" spans="1:24" x14ac:dyDescent="0.3">
      <c r="A370" s="42" t="s">
        <v>102</v>
      </c>
      <c r="B370" s="1">
        <v>43115</v>
      </c>
      <c r="E370" s="22"/>
      <c r="F370" s="20"/>
      <c r="G370" s="28"/>
      <c r="J370" s="21"/>
      <c r="K370" s="21"/>
      <c r="L370" s="55"/>
      <c r="M370" s="25"/>
      <c r="N370" s="26"/>
      <c r="O370" s="67"/>
      <c r="Q370" s="58"/>
      <c r="S370" s="58"/>
    </row>
    <row r="371" spans="1:24" x14ac:dyDescent="0.3">
      <c r="A371" s="42" t="s">
        <v>102</v>
      </c>
      <c r="B371" s="1">
        <v>43116</v>
      </c>
      <c r="E371" s="20"/>
      <c r="F371" s="20"/>
      <c r="G371" s="28"/>
      <c r="H371" s="18"/>
      <c r="J371" s="20"/>
      <c r="K371" s="20"/>
      <c r="L371" s="55"/>
      <c r="M371" s="24"/>
      <c r="N371" s="26"/>
      <c r="O371" s="67"/>
      <c r="Q371" s="58"/>
      <c r="S371" s="58"/>
    </row>
    <row r="372" spans="1:24" x14ac:dyDescent="0.3">
      <c r="A372" s="42" t="s">
        <v>102</v>
      </c>
      <c r="B372" s="1">
        <v>43117</v>
      </c>
      <c r="E372" s="20"/>
      <c r="F372" s="20"/>
      <c r="G372" s="28"/>
      <c r="J372" s="20"/>
      <c r="K372" s="20"/>
      <c r="L372" s="55"/>
      <c r="M372" s="25"/>
      <c r="N372" s="26"/>
      <c r="O372" s="67"/>
      <c r="Q372" s="58"/>
      <c r="S372" s="58"/>
    </row>
    <row r="373" spans="1:24" x14ac:dyDescent="0.3">
      <c r="A373" s="42" t="s">
        <v>102</v>
      </c>
      <c r="B373" s="1">
        <v>43118</v>
      </c>
      <c r="E373" s="20"/>
      <c r="F373" s="20"/>
      <c r="G373" s="28"/>
      <c r="J373" s="20"/>
      <c r="K373" s="20"/>
      <c r="L373" s="55"/>
      <c r="M373" s="25"/>
      <c r="N373" s="26"/>
      <c r="O373" s="67"/>
      <c r="Q373" s="58"/>
      <c r="S373" s="58"/>
    </row>
    <row r="374" spans="1:24" x14ac:dyDescent="0.3">
      <c r="A374" s="42" t="s">
        <v>102</v>
      </c>
      <c r="B374" s="1">
        <v>43119</v>
      </c>
      <c r="E374" s="20"/>
      <c r="F374" s="20"/>
      <c r="G374" s="28"/>
      <c r="J374" s="20"/>
      <c r="K374" s="20"/>
      <c r="L374" s="55"/>
      <c r="M374" s="25"/>
      <c r="N374" s="26"/>
      <c r="O374" s="67"/>
      <c r="Q374" s="58"/>
      <c r="S374" s="58"/>
    </row>
    <row r="375" spans="1:24" x14ac:dyDescent="0.3">
      <c r="A375" s="42" t="s">
        <v>102</v>
      </c>
      <c r="B375" s="1">
        <v>43120</v>
      </c>
      <c r="E375" s="20"/>
      <c r="F375" s="20"/>
      <c r="G375" s="28"/>
      <c r="J375" s="20"/>
      <c r="K375" s="20"/>
      <c r="L375" s="55"/>
      <c r="M375" s="25"/>
      <c r="N375" s="26"/>
      <c r="O375" s="67"/>
      <c r="Q375" s="58"/>
      <c r="S375" s="58"/>
    </row>
    <row r="376" spans="1:24" ht="15" thickBot="1" x14ac:dyDescent="0.35">
      <c r="A376" s="42" t="s">
        <v>102</v>
      </c>
      <c r="B376" s="1">
        <v>43121</v>
      </c>
      <c r="C376" s="43"/>
      <c r="D376" s="43"/>
      <c r="E376" s="44"/>
      <c r="F376" s="44"/>
      <c r="G376" s="45"/>
      <c r="H376" s="43"/>
      <c r="I376" s="43"/>
      <c r="J376" s="44"/>
      <c r="K376" s="44"/>
      <c r="L376" s="46"/>
      <c r="M376" s="47"/>
      <c r="N376" s="50"/>
      <c r="O376" s="67"/>
      <c r="P376" s="43"/>
      <c r="Q376" s="59"/>
      <c r="R376" s="43"/>
      <c r="S376" s="59"/>
      <c r="T376" s="43"/>
      <c r="U376" s="43"/>
      <c r="V376" s="43"/>
      <c r="W376" s="43"/>
      <c r="X376" s="43"/>
    </row>
    <row r="377" spans="1:24" x14ac:dyDescent="0.3">
      <c r="B377" s="1">
        <v>43122</v>
      </c>
      <c r="E377" s="22"/>
      <c r="F377" s="20"/>
      <c r="G377" s="27"/>
      <c r="J377" s="21"/>
      <c r="K377" s="21"/>
      <c r="L377" s="55"/>
      <c r="M377" s="23"/>
      <c r="N377" s="26"/>
      <c r="O377" s="67"/>
      <c r="Q377" s="58"/>
      <c r="S377" s="58"/>
    </row>
    <row r="378" spans="1:24" x14ac:dyDescent="0.3">
      <c r="B378" s="1">
        <v>43123</v>
      </c>
      <c r="E378" s="20"/>
      <c r="F378" s="20"/>
      <c r="G378" s="28"/>
      <c r="H378" s="18"/>
      <c r="J378" s="20"/>
      <c r="K378" s="20"/>
      <c r="L378" s="55"/>
      <c r="M378" s="24"/>
      <c r="N378" s="26"/>
      <c r="O378" s="67"/>
      <c r="Q378" s="58"/>
      <c r="S378" s="58"/>
    </row>
    <row r="379" spans="1:24" x14ac:dyDescent="0.3">
      <c r="B379" s="1">
        <v>43124</v>
      </c>
      <c r="E379" s="20"/>
      <c r="F379" s="20"/>
      <c r="G379" s="28"/>
      <c r="J379" s="20"/>
      <c r="K379" s="20"/>
      <c r="L379" s="55"/>
      <c r="M379" s="25"/>
      <c r="N379" s="26"/>
      <c r="O379" s="67"/>
      <c r="Q379" s="58"/>
      <c r="S379" s="58"/>
    </row>
    <row r="380" spans="1:24" x14ac:dyDescent="0.3">
      <c r="B380" s="1">
        <v>43125</v>
      </c>
      <c r="E380" s="20"/>
      <c r="F380" s="20"/>
      <c r="G380" s="28"/>
      <c r="J380" s="20"/>
      <c r="K380" s="20"/>
      <c r="L380" s="55"/>
      <c r="M380" s="25"/>
      <c r="N380" s="26"/>
      <c r="O380" s="67"/>
      <c r="Q380" s="58"/>
      <c r="S380" s="58"/>
    </row>
    <row r="381" spans="1:24" x14ac:dyDescent="0.3">
      <c r="B381" s="1">
        <v>43126</v>
      </c>
      <c r="E381" s="20"/>
      <c r="F381" s="20"/>
      <c r="G381" s="28"/>
      <c r="J381" s="20"/>
      <c r="K381" s="20"/>
      <c r="L381" s="55"/>
      <c r="M381" s="25"/>
      <c r="N381" s="26"/>
      <c r="O381" s="67"/>
      <c r="Q381" s="58"/>
      <c r="S381" s="58"/>
    </row>
    <row r="382" spans="1:24" x14ac:dyDescent="0.3">
      <c r="B382" s="1">
        <v>43127</v>
      </c>
      <c r="E382" s="20"/>
      <c r="F382" s="20"/>
      <c r="G382" s="28"/>
      <c r="J382" s="20"/>
      <c r="K382" s="20"/>
      <c r="L382" s="55"/>
      <c r="M382" s="25"/>
      <c r="N382" s="26"/>
      <c r="O382" s="67"/>
      <c r="P382" s="33"/>
      <c r="Q382" s="58"/>
      <c r="R382" s="33"/>
      <c r="S382" s="58"/>
      <c r="T382" s="33"/>
      <c r="U382" s="33"/>
      <c r="V382" s="33"/>
      <c r="W382" s="33"/>
      <c r="X382" s="33"/>
    </row>
    <row r="383" spans="1:24" ht="15" thickBot="1" x14ac:dyDescent="0.35">
      <c r="B383" s="1">
        <v>43128</v>
      </c>
      <c r="C383" s="43"/>
      <c r="D383" s="43"/>
      <c r="E383" s="44"/>
      <c r="F383" s="44"/>
      <c r="G383" s="45"/>
      <c r="H383" s="43"/>
      <c r="I383" s="43"/>
      <c r="J383" s="44"/>
      <c r="K383" s="44"/>
      <c r="L383" s="46"/>
      <c r="M383" s="47"/>
      <c r="N383" s="48"/>
      <c r="O383" s="67"/>
      <c r="P383" s="43"/>
      <c r="Q383" s="59"/>
      <c r="R383" s="43"/>
      <c r="S383" s="59"/>
      <c r="T383" s="43"/>
      <c r="U383" s="43"/>
      <c r="V383" s="43"/>
      <c r="W383" s="43"/>
      <c r="X383" s="43"/>
    </row>
    <row r="384" spans="1:24" x14ac:dyDescent="0.3">
      <c r="B384" s="1">
        <v>43129</v>
      </c>
      <c r="E384" s="22"/>
      <c r="F384" s="20"/>
      <c r="G384" s="28"/>
      <c r="J384" s="21"/>
      <c r="K384" s="21"/>
      <c r="L384" s="55"/>
      <c r="M384" s="25"/>
      <c r="N384" s="26"/>
      <c r="O384" s="67"/>
      <c r="Q384" s="58"/>
      <c r="S384" s="58"/>
    </row>
    <row r="385" spans="2:24" x14ac:dyDescent="0.3">
      <c r="B385" s="1">
        <v>43130</v>
      </c>
      <c r="E385" s="20"/>
      <c r="F385" s="20"/>
      <c r="G385" s="28"/>
      <c r="H385" s="18"/>
      <c r="J385" s="20"/>
      <c r="K385" s="20"/>
      <c r="L385" s="55"/>
      <c r="M385" s="24"/>
      <c r="N385" s="26"/>
      <c r="O385" s="67"/>
      <c r="Q385" s="58"/>
      <c r="S385" s="58"/>
    </row>
    <row r="386" spans="2:24" x14ac:dyDescent="0.3">
      <c r="B386" s="1">
        <v>43131</v>
      </c>
      <c r="E386" s="20"/>
      <c r="F386" s="20"/>
      <c r="G386" s="28"/>
      <c r="J386" s="20"/>
      <c r="K386" s="20"/>
      <c r="L386" s="55"/>
      <c r="M386" s="25"/>
      <c r="N386" s="26"/>
      <c r="O386" s="67"/>
      <c r="Q386" s="58"/>
      <c r="S386" s="58"/>
    </row>
    <row r="387" spans="2:24" x14ac:dyDescent="0.3">
      <c r="B387" s="1">
        <v>43132</v>
      </c>
      <c r="E387" s="20"/>
      <c r="F387" s="20"/>
      <c r="G387" s="28"/>
      <c r="J387" s="20"/>
      <c r="K387" s="20"/>
      <c r="L387" s="55"/>
      <c r="M387" s="25"/>
      <c r="N387" s="26"/>
      <c r="O387" s="67"/>
      <c r="Q387" s="58"/>
      <c r="S387" s="58"/>
    </row>
    <row r="388" spans="2:24" x14ac:dyDescent="0.3">
      <c r="E388" s="20"/>
      <c r="F388" s="20"/>
      <c r="G388" s="28"/>
      <c r="J388" s="20"/>
      <c r="K388" s="20"/>
      <c r="L388" s="55"/>
      <c r="M388" s="25"/>
      <c r="N388" s="26"/>
      <c r="O388" s="67"/>
      <c r="Q388" s="58"/>
      <c r="S388" s="58"/>
    </row>
    <row r="389" spans="2:24" x14ac:dyDescent="0.3">
      <c r="E389" s="20"/>
      <c r="F389" s="20"/>
      <c r="G389" s="28"/>
      <c r="J389" s="20"/>
      <c r="K389" s="20"/>
      <c r="L389" s="55"/>
      <c r="M389" s="25"/>
      <c r="N389" s="26"/>
      <c r="O389" s="67"/>
      <c r="Q389" s="58"/>
      <c r="S389" s="58"/>
    </row>
    <row r="390" spans="2:24" ht="15" thickBot="1" x14ac:dyDescent="0.35">
      <c r="C390" s="43"/>
      <c r="D390" s="43"/>
      <c r="E390" s="44"/>
      <c r="F390" s="44"/>
      <c r="G390" s="45"/>
      <c r="H390" s="43"/>
      <c r="I390" s="43"/>
      <c r="J390" s="44"/>
      <c r="K390" s="44"/>
      <c r="L390" s="46"/>
      <c r="M390" s="47"/>
      <c r="N390" s="50"/>
      <c r="O390" s="67"/>
      <c r="P390" s="43"/>
      <c r="Q390" s="59"/>
      <c r="R390" s="43"/>
      <c r="S390" s="59"/>
      <c r="T390" s="43"/>
      <c r="U390" s="43"/>
      <c r="V390" s="43"/>
      <c r="W390" s="43"/>
      <c r="X390" s="43"/>
    </row>
    <row r="391" spans="2:24" x14ac:dyDescent="0.3">
      <c r="E391" s="22"/>
      <c r="F391" s="20"/>
      <c r="G391" s="27"/>
      <c r="J391" s="21"/>
      <c r="K391" s="21"/>
      <c r="L391" s="55"/>
      <c r="M391" s="23"/>
      <c r="N391" s="26"/>
      <c r="O391" s="67"/>
      <c r="Q391" s="58"/>
      <c r="S391" s="58"/>
    </row>
    <row r="392" spans="2:24" x14ac:dyDescent="0.3">
      <c r="E392" s="20"/>
      <c r="F392" s="20"/>
      <c r="G392" s="28"/>
      <c r="H392" s="18"/>
      <c r="J392" s="20"/>
      <c r="K392" s="20"/>
      <c r="L392" s="55"/>
      <c r="M392" s="24"/>
      <c r="N392" s="26"/>
      <c r="O392" s="67"/>
      <c r="Q392" s="58"/>
      <c r="S392" s="58"/>
    </row>
    <row r="393" spans="2:24" x14ac:dyDescent="0.3">
      <c r="E393" s="20"/>
      <c r="F393" s="20"/>
      <c r="G393" s="28"/>
      <c r="J393" s="20"/>
      <c r="K393" s="20"/>
      <c r="L393" s="55"/>
      <c r="M393" s="25"/>
      <c r="N393" s="26"/>
      <c r="O393" s="67"/>
      <c r="Q393" s="58"/>
      <c r="S393" s="58"/>
    </row>
    <row r="394" spans="2:24" x14ac:dyDescent="0.3">
      <c r="E394" s="20"/>
      <c r="F394" s="20"/>
      <c r="G394" s="28"/>
      <c r="J394" s="20"/>
      <c r="K394" s="20"/>
      <c r="L394" s="55"/>
      <c r="M394" s="25"/>
      <c r="N394" s="26"/>
      <c r="O394" s="67"/>
      <c r="Q394" s="58"/>
      <c r="S394" s="58"/>
    </row>
    <row r="395" spans="2:24" x14ac:dyDescent="0.3">
      <c r="E395" s="20"/>
      <c r="F395" s="20"/>
      <c r="G395" s="28"/>
      <c r="J395" s="20"/>
      <c r="K395" s="20"/>
      <c r="L395" s="55"/>
      <c r="M395" s="25"/>
      <c r="N395" s="26"/>
      <c r="O395" s="67"/>
      <c r="Q395" s="58"/>
      <c r="S395" s="58"/>
    </row>
    <row r="396" spans="2:24" x14ac:dyDescent="0.3">
      <c r="E396" s="20"/>
      <c r="F396" s="20"/>
      <c r="G396" s="28"/>
      <c r="J396" s="20"/>
      <c r="K396" s="20"/>
      <c r="L396" s="55"/>
      <c r="M396" s="25"/>
      <c r="N396" s="26"/>
      <c r="O396" s="67"/>
      <c r="P396" s="33"/>
      <c r="Q396" s="58"/>
      <c r="R396" s="33"/>
      <c r="S396" s="58"/>
      <c r="T396" s="33"/>
      <c r="U396" s="33"/>
      <c r="V396" s="33"/>
      <c r="W396" s="33"/>
      <c r="X396" s="33"/>
    </row>
    <row r="397" spans="2:24" ht="15" thickBot="1" x14ac:dyDescent="0.35">
      <c r="C397" s="43"/>
      <c r="D397" s="43"/>
      <c r="E397" s="44"/>
      <c r="F397" s="44"/>
      <c r="G397" s="45"/>
      <c r="H397" s="43"/>
      <c r="I397" s="43"/>
      <c r="J397" s="44"/>
      <c r="K397" s="44"/>
      <c r="L397" s="46"/>
      <c r="M397" s="47"/>
      <c r="N397" s="48"/>
      <c r="O397" s="67"/>
      <c r="P397" s="43"/>
      <c r="Q397" s="59"/>
      <c r="R397" s="43"/>
      <c r="S397" s="59"/>
      <c r="T397" s="43"/>
      <c r="U397" s="43"/>
      <c r="V397" s="43"/>
      <c r="W397" s="43"/>
      <c r="X397" s="43"/>
    </row>
    <row r="398" spans="2:24" x14ac:dyDescent="0.3">
      <c r="E398" s="22"/>
      <c r="F398" s="20"/>
      <c r="G398" s="28"/>
      <c r="J398" s="21"/>
      <c r="K398" s="21"/>
      <c r="L398" s="55"/>
      <c r="M398" s="25"/>
      <c r="N398" s="26"/>
      <c r="O398" s="67"/>
      <c r="Q398" s="58"/>
      <c r="S398" s="58"/>
    </row>
    <row r="399" spans="2:24" x14ac:dyDescent="0.3">
      <c r="E399" s="20"/>
      <c r="F399" s="20"/>
      <c r="G399" s="28"/>
      <c r="H399" s="18"/>
      <c r="J399" s="20"/>
      <c r="K399" s="20"/>
      <c r="L399" s="55"/>
      <c r="M399" s="24"/>
      <c r="N399" s="26"/>
      <c r="O399" s="67"/>
      <c r="Q399" s="58"/>
      <c r="S399" s="58"/>
    </row>
    <row r="400" spans="2:24" x14ac:dyDescent="0.3">
      <c r="E400" s="20"/>
      <c r="F400" s="20"/>
      <c r="G400" s="28"/>
      <c r="J400" s="20"/>
      <c r="K400" s="20"/>
      <c r="L400" s="55"/>
      <c r="M400" s="25"/>
      <c r="N400" s="26"/>
      <c r="O400" s="67"/>
      <c r="Q400" s="58"/>
      <c r="S400" s="58"/>
    </row>
    <row r="401" spans="3:24" x14ac:dyDescent="0.3">
      <c r="E401" s="20"/>
      <c r="F401" s="20"/>
      <c r="G401" s="28"/>
      <c r="J401" s="20"/>
      <c r="K401" s="20"/>
      <c r="L401" s="55"/>
      <c r="M401" s="25"/>
      <c r="N401" s="26"/>
      <c r="O401" s="67"/>
      <c r="Q401" s="58"/>
      <c r="S401" s="58"/>
    </row>
    <row r="402" spans="3:24" x14ac:dyDescent="0.3">
      <c r="E402" s="20"/>
      <c r="F402" s="20"/>
      <c r="G402" s="28"/>
      <c r="J402" s="20"/>
      <c r="K402" s="20"/>
      <c r="L402" s="55"/>
      <c r="M402" s="25"/>
      <c r="N402" s="26"/>
      <c r="O402" s="67"/>
      <c r="Q402" s="58"/>
      <c r="S402" s="58"/>
    </row>
    <row r="403" spans="3:24" x14ac:dyDescent="0.3">
      <c r="E403" s="20"/>
      <c r="F403" s="20"/>
      <c r="G403" s="28"/>
      <c r="J403" s="20"/>
      <c r="K403" s="20"/>
      <c r="L403" s="55"/>
      <c r="M403" s="25"/>
      <c r="N403" s="26"/>
      <c r="O403" s="67"/>
      <c r="Q403" s="58"/>
      <c r="S403" s="58"/>
    </row>
    <row r="404" spans="3:24" ht="15" thickBot="1" x14ac:dyDescent="0.35">
      <c r="C404" s="43"/>
      <c r="D404" s="43"/>
      <c r="E404" s="44"/>
      <c r="F404" s="44"/>
      <c r="G404" s="45"/>
      <c r="H404" s="43"/>
      <c r="I404" s="43"/>
      <c r="J404" s="44"/>
      <c r="K404" s="44"/>
      <c r="L404" s="46"/>
      <c r="M404" s="47"/>
      <c r="N404" s="50"/>
      <c r="O404" s="67"/>
      <c r="P404" s="43"/>
      <c r="Q404" s="59"/>
      <c r="R404" s="43"/>
      <c r="S404" s="59"/>
      <c r="T404" s="43"/>
      <c r="U404" s="43"/>
      <c r="V404" s="43"/>
      <c r="W404" s="43"/>
      <c r="X404" s="43"/>
    </row>
  </sheetData>
  <mergeCells count="66">
    <mergeCell ref="F5:G5"/>
    <mergeCell ref="I5:J5"/>
    <mergeCell ref="B11:X11"/>
    <mergeCell ref="F2:G2"/>
    <mergeCell ref="I2:J2"/>
    <mergeCell ref="L2:M2"/>
    <mergeCell ref="F3:G3"/>
    <mergeCell ref="I3:J3"/>
    <mergeCell ref="F4:G4"/>
    <mergeCell ref="I4:J4"/>
    <mergeCell ref="O13:O19"/>
    <mergeCell ref="O20:O26"/>
    <mergeCell ref="O27:O33"/>
    <mergeCell ref="O34:O40"/>
    <mergeCell ref="O41:O47"/>
    <mergeCell ref="O48:O54"/>
    <mergeCell ref="O55:O61"/>
    <mergeCell ref="O62:O68"/>
    <mergeCell ref="O69:O75"/>
    <mergeCell ref="O76:O82"/>
    <mergeCell ref="O83:O89"/>
    <mergeCell ref="O90:O96"/>
    <mergeCell ref="O97:O103"/>
    <mergeCell ref="O104:O110"/>
    <mergeCell ref="O111:O117"/>
    <mergeCell ref="O118:O124"/>
    <mergeCell ref="O125:O131"/>
    <mergeCell ref="O132:O138"/>
    <mergeCell ref="O139:O145"/>
    <mergeCell ref="O146:O152"/>
    <mergeCell ref="O153:O159"/>
    <mergeCell ref="O160:O166"/>
    <mergeCell ref="O167:O173"/>
    <mergeCell ref="O174:O180"/>
    <mergeCell ref="O181:O187"/>
    <mergeCell ref="O188:O194"/>
    <mergeCell ref="O195:O201"/>
    <mergeCell ref="O202:O208"/>
    <mergeCell ref="O209:O215"/>
    <mergeCell ref="O216:O222"/>
    <mergeCell ref="O223:O229"/>
    <mergeCell ref="O230:O236"/>
    <mergeCell ref="O237:O243"/>
    <mergeCell ref="O244:O250"/>
    <mergeCell ref="O251:O257"/>
    <mergeCell ref="O258:O264"/>
    <mergeCell ref="O265:O271"/>
    <mergeCell ref="O272:O278"/>
    <mergeCell ref="O279:O285"/>
    <mergeCell ref="O286:O292"/>
    <mergeCell ref="O293:O299"/>
    <mergeCell ref="O300:O306"/>
    <mergeCell ref="O307:O313"/>
    <mergeCell ref="O314:O320"/>
    <mergeCell ref="O321:O327"/>
    <mergeCell ref="O328:O334"/>
    <mergeCell ref="O335:O341"/>
    <mergeCell ref="O342:O348"/>
    <mergeCell ref="O349:O355"/>
    <mergeCell ref="O356:O362"/>
    <mergeCell ref="O398:O404"/>
    <mergeCell ref="O363:O369"/>
    <mergeCell ref="O370:O376"/>
    <mergeCell ref="O377:O383"/>
    <mergeCell ref="O384:O390"/>
    <mergeCell ref="O391:O397"/>
  </mergeCells>
  <conditionalFormatting sqref="C1:N12 C405:N1048576 N13:N26">
    <cfRule type="cellIs" dxfId="82" priority="112" operator="equal">
      <formula>0</formula>
    </cfRule>
  </conditionalFormatting>
  <conditionalFormatting sqref="N13:N26">
    <cfRule type="containsErrors" dxfId="81" priority="111">
      <formula>ISERROR(N13)</formula>
    </cfRule>
  </conditionalFormatting>
  <conditionalFormatting sqref="N27:N40">
    <cfRule type="cellIs" dxfId="80" priority="109" operator="equal">
      <formula>0</formula>
    </cfRule>
  </conditionalFormatting>
  <conditionalFormatting sqref="N27:N40">
    <cfRule type="containsErrors" dxfId="79" priority="108">
      <formula>ISERROR(N27)</formula>
    </cfRule>
  </conditionalFormatting>
  <conditionalFormatting sqref="N41:N54">
    <cfRule type="cellIs" dxfId="78" priority="106" operator="equal">
      <formula>0</formula>
    </cfRule>
  </conditionalFormatting>
  <conditionalFormatting sqref="N41:N54">
    <cfRule type="containsErrors" dxfId="77" priority="105">
      <formula>ISERROR(N41)</formula>
    </cfRule>
  </conditionalFormatting>
  <conditionalFormatting sqref="N55:N68">
    <cfRule type="cellIs" dxfId="76" priority="103" operator="equal">
      <formula>0</formula>
    </cfRule>
  </conditionalFormatting>
  <conditionalFormatting sqref="N55:N68">
    <cfRule type="containsErrors" dxfId="75" priority="102">
      <formula>ISERROR(N55)</formula>
    </cfRule>
  </conditionalFormatting>
  <conditionalFormatting sqref="N69:N82">
    <cfRule type="cellIs" dxfId="74" priority="100" operator="equal">
      <formula>0</formula>
    </cfRule>
  </conditionalFormatting>
  <conditionalFormatting sqref="N69:N82">
    <cfRule type="containsErrors" dxfId="73" priority="99">
      <formula>ISERROR(N69)</formula>
    </cfRule>
  </conditionalFormatting>
  <conditionalFormatting sqref="N83:N96">
    <cfRule type="cellIs" dxfId="72" priority="97" operator="equal">
      <formula>0</formula>
    </cfRule>
  </conditionalFormatting>
  <conditionalFormatting sqref="N83:N96">
    <cfRule type="containsErrors" dxfId="71" priority="96">
      <formula>ISERROR(N83)</formula>
    </cfRule>
  </conditionalFormatting>
  <conditionalFormatting sqref="N97:N110">
    <cfRule type="cellIs" dxfId="70" priority="94" operator="equal">
      <formula>0</formula>
    </cfRule>
  </conditionalFormatting>
  <conditionalFormatting sqref="N97:N110">
    <cfRule type="containsErrors" dxfId="69" priority="93">
      <formula>ISERROR(N97)</formula>
    </cfRule>
  </conditionalFormatting>
  <conditionalFormatting sqref="C111:N124">
    <cfRule type="cellIs" dxfId="68" priority="91" operator="equal">
      <formula>0</formula>
    </cfRule>
  </conditionalFormatting>
  <conditionalFormatting sqref="C111:N124">
    <cfRule type="containsErrors" dxfId="67" priority="90">
      <formula>ISERROR(C111)</formula>
    </cfRule>
  </conditionalFormatting>
  <conditionalFormatting sqref="C125:N138">
    <cfRule type="cellIs" dxfId="66" priority="88" operator="equal">
      <formula>0</formula>
    </cfRule>
  </conditionalFormatting>
  <conditionalFormatting sqref="C125:N138">
    <cfRule type="containsErrors" dxfId="65" priority="87">
      <formula>ISERROR(C125)</formula>
    </cfRule>
  </conditionalFormatting>
  <conditionalFormatting sqref="C139:N152">
    <cfRule type="cellIs" dxfId="64" priority="85" operator="equal">
      <formula>0</formula>
    </cfRule>
  </conditionalFormatting>
  <conditionalFormatting sqref="C139:N152">
    <cfRule type="containsErrors" dxfId="63" priority="84">
      <formula>ISERROR(C139)</formula>
    </cfRule>
  </conditionalFormatting>
  <conditionalFormatting sqref="C153:N166">
    <cfRule type="cellIs" dxfId="62" priority="82" operator="equal">
      <formula>0</formula>
    </cfRule>
  </conditionalFormatting>
  <conditionalFormatting sqref="C153:N166">
    <cfRule type="containsErrors" dxfId="61" priority="81">
      <formula>ISERROR(C153)</formula>
    </cfRule>
  </conditionalFormatting>
  <conditionalFormatting sqref="C167:N180">
    <cfRule type="cellIs" dxfId="60" priority="79" operator="equal">
      <formula>0</formula>
    </cfRule>
  </conditionalFormatting>
  <conditionalFormatting sqref="C167:N180">
    <cfRule type="containsErrors" dxfId="59" priority="78">
      <formula>ISERROR(C167)</formula>
    </cfRule>
  </conditionalFormatting>
  <conditionalFormatting sqref="C181:N194">
    <cfRule type="cellIs" dxfId="58" priority="76" operator="equal">
      <formula>0</formula>
    </cfRule>
  </conditionalFormatting>
  <conditionalFormatting sqref="C181:N194">
    <cfRule type="containsErrors" dxfId="57" priority="75">
      <formula>ISERROR(C181)</formula>
    </cfRule>
  </conditionalFormatting>
  <conditionalFormatting sqref="C195:N208">
    <cfRule type="cellIs" dxfId="56" priority="73" operator="equal">
      <formula>0</formula>
    </cfRule>
  </conditionalFormatting>
  <conditionalFormatting sqref="C195:N208">
    <cfRule type="containsErrors" dxfId="55" priority="72">
      <formula>ISERROR(C195)</formula>
    </cfRule>
  </conditionalFormatting>
  <conditionalFormatting sqref="C209:N222">
    <cfRule type="cellIs" dxfId="54" priority="70" operator="equal">
      <formula>0</formula>
    </cfRule>
  </conditionalFormatting>
  <conditionalFormatting sqref="C209:N222">
    <cfRule type="containsErrors" dxfId="53" priority="69">
      <formula>ISERROR(C209)</formula>
    </cfRule>
  </conditionalFormatting>
  <conditionalFormatting sqref="C223:N236">
    <cfRule type="cellIs" dxfId="52" priority="67" operator="equal">
      <formula>0</formula>
    </cfRule>
  </conditionalFormatting>
  <conditionalFormatting sqref="C223:N236">
    <cfRule type="containsErrors" dxfId="51" priority="66">
      <formula>ISERROR(C223)</formula>
    </cfRule>
  </conditionalFormatting>
  <conditionalFormatting sqref="C237:N250">
    <cfRule type="cellIs" dxfId="50" priority="64" operator="equal">
      <formula>0</formula>
    </cfRule>
  </conditionalFormatting>
  <conditionalFormatting sqref="C237:N250">
    <cfRule type="containsErrors" dxfId="49" priority="63">
      <formula>ISERROR(C237)</formula>
    </cfRule>
  </conditionalFormatting>
  <conditionalFormatting sqref="C251:N264">
    <cfRule type="cellIs" dxfId="48" priority="61" operator="equal">
      <formula>0</formula>
    </cfRule>
  </conditionalFormatting>
  <conditionalFormatting sqref="C251:N264">
    <cfRule type="containsErrors" dxfId="47" priority="60">
      <formula>ISERROR(C251)</formula>
    </cfRule>
  </conditionalFormatting>
  <conditionalFormatting sqref="C265:N278">
    <cfRule type="cellIs" dxfId="46" priority="58" operator="equal">
      <formula>0</formula>
    </cfRule>
  </conditionalFormatting>
  <conditionalFormatting sqref="C265:N278">
    <cfRule type="containsErrors" dxfId="45" priority="57">
      <formula>ISERROR(C265)</formula>
    </cfRule>
  </conditionalFormatting>
  <conditionalFormatting sqref="C279:N292">
    <cfRule type="cellIs" dxfId="44" priority="55" operator="equal">
      <formula>0</formula>
    </cfRule>
  </conditionalFormatting>
  <conditionalFormatting sqref="C279:N292">
    <cfRule type="containsErrors" dxfId="43" priority="54">
      <formula>ISERROR(C279)</formula>
    </cfRule>
  </conditionalFormatting>
  <conditionalFormatting sqref="C293:N306">
    <cfRule type="cellIs" dxfId="42" priority="52" operator="equal">
      <formula>0</formula>
    </cfRule>
  </conditionalFormatting>
  <conditionalFormatting sqref="C293:N306">
    <cfRule type="containsErrors" dxfId="41" priority="51">
      <formula>ISERROR(C293)</formula>
    </cfRule>
  </conditionalFormatting>
  <conditionalFormatting sqref="C307:N320">
    <cfRule type="cellIs" dxfId="40" priority="49" operator="equal">
      <formula>0</formula>
    </cfRule>
  </conditionalFormatting>
  <conditionalFormatting sqref="C307:N320">
    <cfRule type="containsErrors" dxfId="39" priority="48">
      <formula>ISERROR(C307)</formula>
    </cfRule>
  </conditionalFormatting>
  <conditionalFormatting sqref="C321:N334">
    <cfRule type="cellIs" dxfId="38" priority="46" operator="equal">
      <formula>0</formula>
    </cfRule>
  </conditionalFormatting>
  <conditionalFormatting sqref="C321:N334">
    <cfRule type="containsErrors" dxfId="37" priority="45">
      <formula>ISERROR(C321)</formula>
    </cfRule>
  </conditionalFormatting>
  <conditionalFormatting sqref="C335:N348">
    <cfRule type="cellIs" dxfId="36" priority="43" operator="equal">
      <formula>0</formula>
    </cfRule>
  </conditionalFormatting>
  <conditionalFormatting sqref="C335:N348">
    <cfRule type="containsErrors" dxfId="35" priority="42">
      <formula>ISERROR(C335)</formula>
    </cfRule>
  </conditionalFormatting>
  <conditionalFormatting sqref="C349:N362">
    <cfRule type="cellIs" dxfId="34" priority="40" operator="equal">
      <formula>0</formula>
    </cfRule>
  </conditionalFormatting>
  <conditionalFormatting sqref="C349:N362">
    <cfRule type="containsErrors" dxfId="33" priority="39">
      <formula>ISERROR(C349)</formula>
    </cfRule>
  </conditionalFormatting>
  <conditionalFormatting sqref="C363:N376">
    <cfRule type="cellIs" dxfId="32" priority="37" operator="equal">
      <formula>0</formula>
    </cfRule>
  </conditionalFormatting>
  <conditionalFormatting sqref="C363:N376">
    <cfRule type="containsErrors" dxfId="31" priority="36">
      <formula>ISERROR(C363)</formula>
    </cfRule>
  </conditionalFormatting>
  <conditionalFormatting sqref="C377:N390">
    <cfRule type="cellIs" dxfId="30" priority="34" operator="equal">
      <formula>0</formula>
    </cfRule>
  </conditionalFormatting>
  <conditionalFormatting sqref="C377:N390">
    <cfRule type="containsErrors" dxfId="29" priority="33">
      <formula>ISERROR(C377)</formula>
    </cfRule>
  </conditionalFormatting>
  <conditionalFormatting sqref="C391:N404">
    <cfRule type="cellIs" dxfId="28" priority="31" operator="equal">
      <formula>0</formula>
    </cfRule>
  </conditionalFormatting>
  <conditionalFormatting sqref="C391:N404">
    <cfRule type="containsErrors" dxfId="27" priority="30">
      <formula>ISERROR(C391)</formula>
    </cfRule>
  </conditionalFormatting>
  <conditionalFormatting sqref="C13:M19">
    <cfRule type="cellIs" dxfId="26" priority="29" operator="equal">
      <formula>0</formula>
    </cfRule>
  </conditionalFormatting>
  <conditionalFormatting sqref="C20:L26">
    <cfRule type="cellIs" dxfId="25" priority="28" operator="equal">
      <formula>0</formula>
    </cfRule>
  </conditionalFormatting>
  <conditionalFormatting sqref="C27:L33">
    <cfRule type="cellIs" dxfId="24" priority="27" operator="equal">
      <formula>0</formula>
    </cfRule>
  </conditionalFormatting>
  <conditionalFormatting sqref="C34:L40">
    <cfRule type="cellIs" dxfId="23" priority="26" operator="equal">
      <formula>0</formula>
    </cfRule>
  </conditionalFormatting>
  <conditionalFormatting sqref="C41:L47">
    <cfRule type="cellIs" dxfId="22" priority="25" operator="equal">
      <formula>0</formula>
    </cfRule>
  </conditionalFormatting>
  <conditionalFormatting sqref="C48:L54">
    <cfRule type="cellIs" dxfId="21" priority="24" operator="equal">
      <formula>0</formula>
    </cfRule>
  </conditionalFormatting>
  <conditionalFormatting sqref="C55:L61">
    <cfRule type="cellIs" dxfId="20" priority="23" operator="equal">
      <formula>0</formula>
    </cfRule>
  </conditionalFormatting>
  <conditionalFormatting sqref="C62:L68">
    <cfRule type="cellIs" dxfId="19" priority="22" operator="equal">
      <formula>0</formula>
    </cfRule>
  </conditionalFormatting>
  <conditionalFormatting sqref="C69:L75">
    <cfRule type="cellIs" dxfId="18" priority="21" operator="equal">
      <formula>0</formula>
    </cfRule>
  </conditionalFormatting>
  <conditionalFormatting sqref="C76:L82">
    <cfRule type="cellIs" dxfId="17" priority="20" operator="equal">
      <formula>0</formula>
    </cfRule>
  </conditionalFormatting>
  <conditionalFormatting sqref="C83:L89">
    <cfRule type="cellIs" dxfId="16" priority="19" operator="equal">
      <formula>0</formula>
    </cfRule>
  </conditionalFormatting>
  <conditionalFormatting sqref="C90:L96">
    <cfRule type="cellIs" dxfId="15" priority="18" operator="equal">
      <formula>0</formula>
    </cfRule>
  </conditionalFormatting>
  <conditionalFormatting sqref="C97:L103">
    <cfRule type="cellIs" dxfId="14" priority="17" operator="equal">
      <formula>0</formula>
    </cfRule>
  </conditionalFormatting>
  <conditionalFormatting sqref="C104:L110">
    <cfRule type="cellIs" dxfId="13" priority="16" operator="equal">
      <formula>0</formula>
    </cfRule>
  </conditionalFormatting>
  <conditionalFormatting sqref="M20:M26">
    <cfRule type="cellIs" dxfId="12" priority="15" operator="equal">
      <formula>0</formula>
    </cfRule>
  </conditionalFormatting>
  <conditionalFormatting sqref="M27:M33">
    <cfRule type="cellIs" dxfId="11" priority="14" operator="equal">
      <formula>0</formula>
    </cfRule>
  </conditionalFormatting>
  <conditionalFormatting sqref="M34:M40">
    <cfRule type="cellIs" dxfId="10" priority="12" operator="equal">
      <formula>0</formula>
    </cfRule>
  </conditionalFormatting>
  <conditionalFormatting sqref="M41:M47">
    <cfRule type="cellIs" dxfId="9" priority="11" operator="equal">
      <formula>0</formula>
    </cfRule>
  </conditionalFormatting>
  <conditionalFormatting sqref="M48:M54">
    <cfRule type="cellIs" dxfId="8" priority="10" operator="equal">
      <formula>0</formula>
    </cfRule>
  </conditionalFormatting>
  <conditionalFormatting sqref="M55:M61">
    <cfRule type="cellIs" dxfId="7" priority="9" operator="equal">
      <formula>0</formula>
    </cfRule>
  </conditionalFormatting>
  <conditionalFormatting sqref="M62:M68">
    <cfRule type="cellIs" dxfId="6" priority="8" operator="equal">
      <formula>0</formula>
    </cfRule>
  </conditionalFormatting>
  <conditionalFormatting sqref="M69:M75">
    <cfRule type="cellIs" dxfId="5" priority="7" operator="equal">
      <formula>0</formula>
    </cfRule>
  </conditionalFormatting>
  <conditionalFormatting sqref="M76:M82">
    <cfRule type="cellIs" dxfId="4" priority="6" operator="equal">
      <formula>0</formula>
    </cfRule>
  </conditionalFormatting>
  <conditionalFormatting sqref="M83:M89">
    <cfRule type="cellIs" dxfId="3" priority="5" operator="equal">
      <formula>0</formula>
    </cfRule>
  </conditionalFormatting>
  <conditionalFormatting sqref="M90:M96">
    <cfRule type="cellIs" dxfId="2" priority="4" operator="equal">
      <formula>0</formula>
    </cfRule>
  </conditionalFormatting>
  <conditionalFormatting sqref="M97:M103">
    <cfRule type="cellIs" dxfId="1" priority="3" operator="equal">
      <formula>0</formula>
    </cfRule>
  </conditionalFormatting>
  <conditionalFormatting sqref="M104:M110">
    <cfRule type="cellIs" dxfId="0" priority="1" operator="equal">
      <formula>0</formula>
    </cfRule>
  </conditionalFormatting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Choisir nom employé" prompt="Nouvel employé? L'ajouter à la liste dans INFO GÉNÉRALES">
          <x14:formula1>
            <xm:f>'INFO GENERALES'!$E$6:$E$50</xm:f>
          </x14:formula1>
          <xm:sqref>F2:G2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BO15"/>
  <sheetViews>
    <sheetView workbookViewId="0">
      <selection activeCell="B9" sqref="B9"/>
    </sheetView>
  </sheetViews>
  <sheetFormatPr baseColWidth="10" defaultColWidth="11.44140625" defaultRowHeight="15.6" x14ac:dyDescent="0.3"/>
  <cols>
    <col min="1" max="1" width="17.44140625" style="32" customWidth="1"/>
    <col min="2" max="3" width="16.109375" style="32" customWidth="1"/>
    <col min="4" max="16384" width="11.44140625" style="32"/>
  </cols>
  <sheetData>
    <row r="1" spans="1:67" x14ac:dyDescent="0.3">
      <c r="A1" s="60" t="s">
        <v>103</v>
      </c>
      <c r="B1" s="60" t="s">
        <v>104</v>
      </c>
      <c r="C1" s="60"/>
      <c r="D1" s="60" t="s">
        <v>105</v>
      </c>
      <c r="E1" s="60" t="s">
        <v>106</v>
      </c>
      <c r="F1" s="60" t="s">
        <v>107</v>
      </c>
      <c r="G1" s="60" t="s">
        <v>108</v>
      </c>
      <c r="H1" s="60" t="s">
        <v>109</v>
      </c>
      <c r="I1" s="60" t="s">
        <v>110</v>
      </c>
      <c r="J1" s="60" t="s">
        <v>111</v>
      </c>
      <c r="K1" s="60" t="s">
        <v>112</v>
      </c>
      <c r="L1" s="60" t="s">
        <v>113</v>
      </c>
      <c r="M1" s="60" t="s">
        <v>114</v>
      </c>
      <c r="N1" s="60" t="s">
        <v>115</v>
      </c>
      <c r="O1" s="60" t="s">
        <v>116</v>
      </c>
      <c r="P1" s="60" t="s">
        <v>117</v>
      </c>
      <c r="Q1" s="60" t="s">
        <v>118</v>
      </c>
      <c r="R1" s="60" t="s">
        <v>119</v>
      </c>
      <c r="S1" s="60" t="s">
        <v>120</v>
      </c>
      <c r="T1" s="60" t="s">
        <v>121</v>
      </c>
      <c r="U1" s="60" t="s">
        <v>122</v>
      </c>
      <c r="V1" s="60" t="s">
        <v>123</v>
      </c>
      <c r="W1" s="60" t="s">
        <v>124</v>
      </c>
      <c r="X1" s="60" t="s">
        <v>125</v>
      </c>
      <c r="Y1" s="60" t="s">
        <v>126</v>
      </c>
      <c r="Z1" s="60" t="s">
        <v>127</v>
      </c>
      <c r="AA1" s="60" t="s">
        <v>128</v>
      </c>
      <c r="AB1" s="60" t="s">
        <v>129</v>
      </c>
      <c r="AC1" s="60" t="s">
        <v>130</v>
      </c>
      <c r="AD1" s="60" t="s">
        <v>131</v>
      </c>
      <c r="AE1" s="60" t="s">
        <v>132</v>
      </c>
      <c r="AF1" s="60" t="s">
        <v>133</v>
      </c>
      <c r="AG1" s="60" t="s">
        <v>134</v>
      </c>
      <c r="AH1" s="60" t="s">
        <v>135</v>
      </c>
      <c r="AI1" s="60" t="s">
        <v>136</v>
      </c>
      <c r="AJ1" s="60" t="s">
        <v>137</v>
      </c>
      <c r="AK1" s="60" t="s">
        <v>138</v>
      </c>
      <c r="AL1" s="60" t="s">
        <v>139</v>
      </c>
      <c r="AM1" s="60" t="s">
        <v>140</v>
      </c>
      <c r="AN1" s="60" t="s">
        <v>141</v>
      </c>
      <c r="AO1" s="60" t="s">
        <v>142</v>
      </c>
      <c r="AP1" s="60" t="s">
        <v>143</v>
      </c>
      <c r="AQ1" s="60" t="s">
        <v>144</v>
      </c>
      <c r="AR1" s="60" t="s">
        <v>145</v>
      </c>
      <c r="AS1" s="60" t="s">
        <v>146</v>
      </c>
      <c r="AT1" s="60" t="s">
        <v>147</v>
      </c>
      <c r="AU1" s="60" t="s">
        <v>148</v>
      </c>
      <c r="AV1" s="60" t="s">
        <v>149</v>
      </c>
      <c r="AW1" s="60" t="s">
        <v>150</v>
      </c>
      <c r="AX1" s="60" t="s">
        <v>151</v>
      </c>
      <c r="AY1" s="60" t="s">
        <v>152</v>
      </c>
      <c r="AZ1" s="60" t="s">
        <v>153</v>
      </c>
      <c r="BA1" s="60" t="s">
        <v>154</v>
      </c>
      <c r="BB1" s="60" t="s">
        <v>155</v>
      </c>
      <c r="BC1" s="60" t="s">
        <v>156</v>
      </c>
      <c r="BD1" s="60" t="s">
        <v>157</v>
      </c>
      <c r="BE1" s="60" t="s">
        <v>158</v>
      </c>
      <c r="BF1" s="60" t="s">
        <v>159</v>
      </c>
      <c r="BG1" s="60" t="s">
        <v>160</v>
      </c>
      <c r="BH1" s="60" t="s">
        <v>161</v>
      </c>
      <c r="BI1" s="60" t="s">
        <v>162</v>
      </c>
      <c r="BJ1" s="60" t="s">
        <v>163</v>
      </c>
      <c r="BK1" s="60" t="s">
        <v>164</v>
      </c>
      <c r="BL1" s="60" t="s">
        <v>165</v>
      </c>
      <c r="BM1" s="60" t="s">
        <v>166</v>
      </c>
      <c r="BN1" s="60" t="s">
        <v>167</v>
      </c>
      <c r="BO1" s="60" t="s">
        <v>168</v>
      </c>
    </row>
    <row r="3" spans="1:67" x14ac:dyDescent="0.3">
      <c r="A3" s="32" t="s">
        <v>169</v>
      </c>
      <c r="B3" s="52" t="s">
        <v>217</v>
      </c>
      <c r="H3" s="32" t="s">
        <v>170</v>
      </c>
      <c r="M3" s="32" t="s">
        <v>22</v>
      </c>
      <c r="N3" s="32" t="s">
        <v>171</v>
      </c>
      <c r="O3" s="32" t="s">
        <v>172</v>
      </c>
      <c r="P3" s="32" t="s">
        <v>173</v>
      </c>
      <c r="Q3" s="32" t="s">
        <v>174</v>
      </c>
      <c r="V3" s="32" t="s">
        <v>22</v>
      </c>
      <c r="W3" s="32" t="s">
        <v>171</v>
      </c>
      <c r="X3" s="32" t="s">
        <v>172</v>
      </c>
      <c r="Y3" s="32" t="s">
        <v>175</v>
      </c>
      <c r="Z3" s="32" t="s">
        <v>174</v>
      </c>
      <c r="AE3" s="32" t="s">
        <v>22</v>
      </c>
      <c r="AF3" s="32" t="s">
        <v>171</v>
      </c>
      <c r="AG3" s="32" t="s">
        <v>172</v>
      </c>
      <c r="AH3" s="32" t="s">
        <v>175</v>
      </c>
      <c r="AI3" s="32" t="s">
        <v>174</v>
      </c>
      <c r="AN3" s="32" t="s">
        <v>22</v>
      </c>
      <c r="AO3" s="32" t="s">
        <v>171</v>
      </c>
      <c r="AP3" s="32" t="s">
        <v>172</v>
      </c>
      <c r="AQ3" s="32" t="s">
        <v>175</v>
      </c>
      <c r="AR3" s="32" t="s">
        <v>174</v>
      </c>
      <c r="BA3" s="32" t="s">
        <v>170</v>
      </c>
      <c r="BJ3" s="32" t="s">
        <v>170</v>
      </c>
      <c r="BO3" s="32" t="s">
        <v>176</v>
      </c>
    </row>
    <row r="4" spans="1:67" x14ac:dyDescent="0.3">
      <c r="A4" s="32" t="s">
        <v>177</v>
      </c>
      <c r="B4" s="52" t="s">
        <v>44</v>
      </c>
      <c r="D4" s="32" t="s">
        <v>178</v>
      </c>
      <c r="E4" s="32" t="s">
        <v>178</v>
      </c>
      <c r="F4" s="32" t="s">
        <v>179</v>
      </c>
      <c r="G4" s="32" t="s">
        <v>180</v>
      </c>
      <c r="H4" s="32" t="s">
        <v>174</v>
      </c>
      <c r="Q4" s="32" t="s">
        <v>170</v>
      </c>
      <c r="V4" s="32" t="s">
        <v>178</v>
      </c>
      <c r="W4" s="32" t="s">
        <v>178</v>
      </c>
      <c r="X4" s="32" t="s">
        <v>179</v>
      </c>
      <c r="Y4" s="32" t="s">
        <v>180</v>
      </c>
      <c r="Z4" s="32" t="s">
        <v>174</v>
      </c>
      <c r="AE4" s="32" t="s">
        <v>178</v>
      </c>
      <c r="AF4" s="32" t="s">
        <v>178</v>
      </c>
      <c r="AG4" s="32" t="s">
        <v>179</v>
      </c>
      <c r="AH4" s="32" t="s">
        <v>173</v>
      </c>
      <c r="AI4" s="32" t="s">
        <v>174</v>
      </c>
      <c r="AR4" s="32" t="s">
        <v>170</v>
      </c>
      <c r="BA4" s="32" t="s">
        <v>170</v>
      </c>
      <c r="BJ4" s="32" t="s">
        <v>170</v>
      </c>
      <c r="BO4" s="32" t="s">
        <v>181</v>
      </c>
    </row>
    <row r="5" spans="1:67" x14ac:dyDescent="0.3">
      <c r="A5" s="32" t="s">
        <v>182</v>
      </c>
      <c r="B5" s="52" t="s">
        <v>218</v>
      </c>
      <c r="D5" s="32" t="s">
        <v>178</v>
      </c>
      <c r="E5" s="32" t="s">
        <v>178</v>
      </c>
      <c r="F5" s="32" t="s">
        <v>183</v>
      </c>
      <c r="G5" s="32" t="s">
        <v>180</v>
      </c>
      <c r="H5" s="32" t="s">
        <v>174</v>
      </c>
      <c r="M5" s="32" t="s">
        <v>178</v>
      </c>
      <c r="N5" s="32" t="s">
        <v>178</v>
      </c>
      <c r="O5" s="32" t="s">
        <v>184</v>
      </c>
      <c r="P5" s="32" t="s">
        <v>185</v>
      </c>
      <c r="Q5" s="32" t="s">
        <v>170</v>
      </c>
      <c r="V5" s="32" t="s">
        <v>178</v>
      </c>
      <c r="W5" s="32" t="s">
        <v>178</v>
      </c>
      <c r="X5" s="32" t="s">
        <v>183</v>
      </c>
      <c r="Y5" s="32" t="s">
        <v>180</v>
      </c>
      <c r="Z5" s="32" t="s">
        <v>174</v>
      </c>
      <c r="AE5" s="32" t="s">
        <v>178</v>
      </c>
      <c r="AF5" s="32" t="s">
        <v>178</v>
      </c>
      <c r="AG5" s="32" t="s">
        <v>183</v>
      </c>
      <c r="AH5" s="32" t="s">
        <v>180</v>
      </c>
      <c r="AI5" s="32" t="s">
        <v>186</v>
      </c>
      <c r="AN5" s="32" t="s">
        <v>178</v>
      </c>
      <c r="AO5" s="32" t="s">
        <v>178</v>
      </c>
      <c r="AP5" s="32" t="s">
        <v>183</v>
      </c>
      <c r="AQ5" s="32" t="s">
        <v>187</v>
      </c>
      <c r="AR5" s="32" t="s">
        <v>170</v>
      </c>
      <c r="BA5" s="32" t="s">
        <v>170</v>
      </c>
      <c r="BJ5" s="32" t="s">
        <v>170</v>
      </c>
      <c r="BO5" s="32" t="s">
        <v>181</v>
      </c>
    </row>
    <row r="6" spans="1:67" x14ac:dyDescent="0.3">
      <c r="A6" s="32" t="s">
        <v>188</v>
      </c>
      <c r="B6" s="52" t="s">
        <v>219</v>
      </c>
      <c r="D6" s="32" t="s">
        <v>22</v>
      </c>
      <c r="E6" s="32" t="s">
        <v>189</v>
      </c>
      <c r="F6" s="32" t="s">
        <v>172</v>
      </c>
      <c r="G6" s="32" t="s">
        <v>190</v>
      </c>
      <c r="H6" s="32" t="s">
        <v>174</v>
      </c>
      <c r="M6" s="32" t="s">
        <v>22</v>
      </c>
      <c r="N6" s="32" t="s">
        <v>189</v>
      </c>
      <c r="O6" s="32" t="s">
        <v>172</v>
      </c>
      <c r="P6" s="32" t="s">
        <v>190</v>
      </c>
      <c r="Q6" s="32" t="s">
        <v>174</v>
      </c>
      <c r="V6" s="32" t="s">
        <v>22</v>
      </c>
      <c r="W6" s="32" t="s">
        <v>189</v>
      </c>
      <c r="X6" s="32" t="s">
        <v>172</v>
      </c>
      <c r="Y6" s="32" t="s">
        <v>190</v>
      </c>
      <c r="Z6" s="32" t="s">
        <v>174</v>
      </c>
      <c r="AE6" s="32" t="s">
        <v>22</v>
      </c>
      <c r="AF6" s="32" t="s">
        <v>189</v>
      </c>
      <c r="AG6" s="32" t="s">
        <v>172</v>
      </c>
      <c r="AH6" s="32" t="s">
        <v>190</v>
      </c>
      <c r="AI6" s="32" t="s">
        <v>174</v>
      </c>
      <c r="AN6" s="32" t="s">
        <v>22</v>
      </c>
      <c r="AO6" s="32" t="s">
        <v>189</v>
      </c>
      <c r="AP6" s="32" t="s">
        <v>172</v>
      </c>
      <c r="AQ6" s="32" t="s">
        <v>190</v>
      </c>
      <c r="AR6" s="32" t="s">
        <v>174</v>
      </c>
      <c r="BA6" s="32" t="s">
        <v>170</v>
      </c>
      <c r="BJ6" s="32" t="s">
        <v>170</v>
      </c>
      <c r="BO6" s="32" t="s">
        <v>191</v>
      </c>
    </row>
    <row r="7" spans="1:67" x14ac:dyDescent="0.3">
      <c r="A7" s="32" t="s">
        <v>192</v>
      </c>
      <c r="B7" s="52" t="s">
        <v>220</v>
      </c>
      <c r="D7" s="32" t="s">
        <v>22</v>
      </c>
      <c r="E7" s="32" t="s">
        <v>193</v>
      </c>
      <c r="F7" s="32" t="s">
        <v>172</v>
      </c>
      <c r="G7" s="32" t="s">
        <v>175</v>
      </c>
      <c r="H7" s="32" t="s">
        <v>174</v>
      </c>
      <c r="M7" s="32" t="s">
        <v>22</v>
      </c>
      <c r="N7" s="32" t="s">
        <v>193</v>
      </c>
      <c r="O7" s="32" t="s">
        <v>172</v>
      </c>
      <c r="P7" s="32" t="s">
        <v>175</v>
      </c>
      <c r="Q7" s="32" t="s">
        <v>174</v>
      </c>
      <c r="V7" s="32" t="s">
        <v>22</v>
      </c>
      <c r="W7" s="32" t="s">
        <v>193</v>
      </c>
      <c r="X7" s="32" t="s">
        <v>172</v>
      </c>
      <c r="Y7" s="32" t="s">
        <v>175</v>
      </c>
      <c r="Z7" s="32" t="s">
        <v>174</v>
      </c>
      <c r="AE7" s="32" t="s">
        <v>22</v>
      </c>
      <c r="AF7" s="32" t="s">
        <v>193</v>
      </c>
      <c r="AG7" s="32" t="s">
        <v>172</v>
      </c>
      <c r="AH7" s="32" t="s">
        <v>175</v>
      </c>
      <c r="AI7" s="32" t="s">
        <v>174</v>
      </c>
      <c r="AN7" s="32" t="s">
        <v>22</v>
      </c>
      <c r="AO7" s="32" t="s">
        <v>193</v>
      </c>
      <c r="AP7" s="32" t="s">
        <v>172</v>
      </c>
      <c r="AQ7" s="32" t="s">
        <v>175</v>
      </c>
      <c r="AR7" s="32" t="s">
        <v>174</v>
      </c>
      <c r="BA7" s="32" t="s">
        <v>170</v>
      </c>
      <c r="BJ7" s="32" t="s">
        <v>170</v>
      </c>
      <c r="BO7" s="32" t="s">
        <v>194</v>
      </c>
    </row>
    <row r="8" spans="1:67" x14ac:dyDescent="0.3">
      <c r="A8" s="32" t="s">
        <v>195</v>
      </c>
      <c r="B8" s="52" t="s">
        <v>221</v>
      </c>
      <c r="D8" s="32" t="s">
        <v>22</v>
      </c>
      <c r="E8" s="32" t="s">
        <v>193</v>
      </c>
      <c r="F8" s="32" t="s">
        <v>172</v>
      </c>
      <c r="G8" s="32" t="s">
        <v>175</v>
      </c>
      <c r="H8" s="32" t="s">
        <v>170</v>
      </c>
      <c r="M8" s="32" t="s">
        <v>22</v>
      </c>
      <c r="N8" s="32" t="s">
        <v>193</v>
      </c>
      <c r="O8" s="32" t="s">
        <v>172</v>
      </c>
      <c r="P8" s="32" t="s">
        <v>175</v>
      </c>
      <c r="Q8" s="32" t="s">
        <v>170</v>
      </c>
      <c r="Z8" s="32" t="s">
        <v>170</v>
      </c>
      <c r="AI8" s="32" t="s">
        <v>170</v>
      </c>
      <c r="AN8" s="32" t="s">
        <v>22</v>
      </c>
      <c r="AO8" s="32" t="s">
        <v>193</v>
      </c>
      <c r="AP8" s="32" t="s">
        <v>172</v>
      </c>
      <c r="AQ8" s="32" t="s">
        <v>175</v>
      </c>
      <c r="AR8" s="32" t="s">
        <v>170</v>
      </c>
      <c r="BA8" s="32" t="s">
        <v>170</v>
      </c>
      <c r="BJ8" s="32" t="s">
        <v>170</v>
      </c>
      <c r="BO8" s="32" t="s">
        <v>196</v>
      </c>
    </row>
    <row r="9" spans="1:67" x14ac:dyDescent="0.3">
      <c r="A9" s="32" t="s">
        <v>197</v>
      </c>
      <c r="B9" s="32" t="s">
        <v>49</v>
      </c>
      <c r="D9" s="32" t="s">
        <v>21</v>
      </c>
      <c r="E9" s="32" t="s">
        <v>198</v>
      </c>
      <c r="F9" s="32" t="s">
        <v>172</v>
      </c>
      <c r="G9" s="32" t="s">
        <v>190</v>
      </c>
      <c r="H9" s="32" t="s">
        <v>170</v>
      </c>
      <c r="M9" s="32" t="s">
        <v>21</v>
      </c>
      <c r="N9" s="32" t="s">
        <v>198</v>
      </c>
      <c r="O9" s="32" t="s">
        <v>172</v>
      </c>
      <c r="P9" s="32" t="s">
        <v>199</v>
      </c>
      <c r="Q9" s="32" t="s">
        <v>170</v>
      </c>
      <c r="V9" s="32" t="s">
        <v>21</v>
      </c>
      <c r="W9" s="32" t="s">
        <v>198</v>
      </c>
      <c r="X9" s="32" t="s">
        <v>172</v>
      </c>
      <c r="Y9" s="32" t="s">
        <v>190</v>
      </c>
      <c r="Z9" s="32" t="s">
        <v>170</v>
      </c>
      <c r="AE9" s="32" t="s">
        <v>21</v>
      </c>
      <c r="AF9" s="32" t="s">
        <v>198</v>
      </c>
      <c r="AG9" s="32" t="s">
        <v>172</v>
      </c>
      <c r="AH9" s="32" t="s">
        <v>190</v>
      </c>
      <c r="AI9" s="32" t="s">
        <v>170</v>
      </c>
      <c r="AN9" s="32" t="s">
        <v>22</v>
      </c>
      <c r="AO9" s="32" t="s">
        <v>200</v>
      </c>
      <c r="AP9" s="32" t="s">
        <v>172</v>
      </c>
      <c r="AQ9" s="32" t="s">
        <v>175</v>
      </c>
      <c r="AR9" s="32" t="s">
        <v>174</v>
      </c>
      <c r="BA9" s="32" t="s">
        <v>170</v>
      </c>
      <c r="BJ9" s="32" t="s">
        <v>170</v>
      </c>
      <c r="BO9" s="32" t="s">
        <v>201</v>
      </c>
    </row>
    <row r="10" spans="1:67" x14ac:dyDescent="0.3">
      <c r="A10" s="32" t="s">
        <v>202</v>
      </c>
      <c r="B10" s="32" t="s">
        <v>45</v>
      </c>
      <c r="D10" s="32" t="s">
        <v>22</v>
      </c>
      <c r="E10" s="32" t="s">
        <v>193</v>
      </c>
      <c r="F10" s="32" t="s">
        <v>172</v>
      </c>
      <c r="G10" s="32" t="s">
        <v>175</v>
      </c>
      <c r="H10" s="32" t="s">
        <v>174</v>
      </c>
      <c r="M10" s="32" t="s">
        <v>22</v>
      </c>
      <c r="N10" s="32" t="s">
        <v>193</v>
      </c>
      <c r="O10" s="32" t="s">
        <v>172</v>
      </c>
      <c r="P10" s="32" t="s">
        <v>175</v>
      </c>
      <c r="Q10" s="32" t="s">
        <v>174</v>
      </c>
      <c r="V10" s="32" t="s">
        <v>22</v>
      </c>
      <c r="W10" s="32" t="s">
        <v>193</v>
      </c>
      <c r="X10" s="32" t="s">
        <v>172</v>
      </c>
      <c r="Y10" s="32" t="s">
        <v>175</v>
      </c>
      <c r="Z10" s="32" t="s">
        <v>174</v>
      </c>
      <c r="AE10" s="32" t="s">
        <v>22</v>
      </c>
      <c r="AG10" s="32" t="s">
        <v>172</v>
      </c>
      <c r="AH10" s="32" t="s">
        <v>175</v>
      </c>
      <c r="AI10" s="32" t="s">
        <v>174</v>
      </c>
      <c r="AN10" s="32" t="s">
        <v>22</v>
      </c>
      <c r="AO10" s="32" t="s">
        <v>193</v>
      </c>
      <c r="AP10" s="32" t="s">
        <v>172</v>
      </c>
      <c r="AQ10" s="32" t="s">
        <v>203</v>
      </c>
      <c r="AR10" s="32" t="s">
        <v>170</v>
      </c>
      <c r="BA10" s="32" t="s">
        <v>170</v>
      </c>
      <c r="BJ10" s="32" t="s">
        <v>170</v>
      </c>
      <c r="BO10" s="32" t="s">
        <v>204</v>
      </c>
    </row>
    <row r="11" spans="1:67" x14ac:dyDescent="0.3">
      <c r="A11" s="32" t="s">
        <v>205</v>
      </c>
      <c r="B11" s="32" t="s">
        <v>46</v>
      </c>
      <c r="D11" s="32" t="s">
        <v>22</v>
      </c>
      <c r="E11" s="32" t="s">
        <v>193</v>
      </c>
      <c r="F11" s="32" t="s">
        <v>172</v>
      </c>
      <c r="G11" s="32" t="s">
        <v>206</v>
      </c>
      <c r="H11" s="32" t="s">
        <v>174</v>
      </c>
      <c r="M11" s="32" t="s">
        <v>22</v>
      </c>
      <c r="N11" s="32" t="s">
        <v>193</v>
      </c>
      <c r="O11" s="32" t="s">
        <v>172</v>
      </c>
      <c r="P11" s="32" t="s">
        <v>206</v>
      </c>
      <c r="Q11" s="32" t="s">
        <v>174</v>
      </c>
      <c r="V11" s="32" t="s">
        <v>22</v>
      </c>
      <c r="W11" s="32" t="s">
        <v>193</v>
      </c>
      <c r="X11" s="32" t="s">
        <v>172</v>
      </c>
      <c r="Y11" s="32" t="s">
        <v>206</v>
      </c>
      <c r="Z11" s="32" t="s">
        <v>174</v>
      </c>
      <c r="AE11" s="32" t="s">
        <v>22</v>
      </c>
      <c r="AF11" s="32" t="s">
        <v>193</v>
      </c>
      <c r="AG11" s="32" t="s">
        <v>172</v>
      </c>
      <c r="AH11" s="32" t="s">
        <v>206</v>
      </c>
      <c r="AI11" s="32" t="s">
        <v>174</v>
      </c>
      <c r="AN11" s="32" t="s">
        <v>22</v>
      </c>
      <c r="AO11" s="32" t="s">
        <v>193</v>
      </c>
      <c r="AP11" s="32" t="s">
        <v>172</v>
      </c>
      <c r="AQ11" s="32" t="s">
        <v>206</v>
      </c>
      <c r="AR11" s="32" t="s">
        <v>174</v>
      </c>
      <c r="BA11" s="32" t="s">
        <v>170</v>
      </c>
      <c r="BJ11" s="32" t="s">
        <v>170</v>
      </c>
      <c r="BO11" s="32" t="s">
        <v>207</v>
      </c>
    </row>
    <row r="12" spans="1:67" x14ac:dyDescent="0.3">
      <c r="A12" s="32" t="s">
        <v>208</v>
      </c>
      <c r="B12" s="32" t="s">
        <v>47</v>
      </c>
      <c r="D12" s="32" t="s">
        <v>22</v>
      </c>
      <c r="E12" s="32" t="s">
        <v>193</v>
      </c>
      <c r="F12" s="32" t="s">
        <v>172</v>
      </c>
      <c r="G12" s="32" t="s">
        <v>175</v>
      </c>
      <c r="H12" s="32" t="s">
        <v>174</v>
      </c>
      <c r="M12" s="32" t="s">
        <v>22</v>
      </c>
      <c r="N12" s="32" t="s">
        <v>193</v>
      </c>
      <c r="O12" s="32" t="s">
        <v>172</v>
      </c>
      <c r="P12" s="32" t="s">
        <v>175</v>
      </c>
      <c r="Q12" s="32" t="s">
        <v>174</v>
      </c>
      <c r="V12" s="32" t="s">
        <v>22</v>
      </c>
      <c r="W12" s="32" t="s">
        <v>193</v>
      </c>
      <c r="X12" s="32" t="s">
        <v>172</v>
      </c>
      <c r="Y12" s="32" t="s">
        <v>175</v>
      </c>
      <c r="Z12" s="32" t="s">
        <v>174</v>
      </c>
      <c r="AE12" s="32" t="s">
        <v>22</v>
      </c>
      <c r="AF12" s="32" t="s">
        <v>193</v>
      </c>
      <c r="AG12" s="32" t="s">
        <v>172</v>
      </c>
      <c r="AH12" s="32" t="s">
        <v>175</v>
      </c>
      <c r="AI12" s="32" t="s">
        <v>174</v>
      </c>
      <c r="AN12" s="32" t="s">
        <v>22</v>
      </c>
      <c r="AO12" s="32" t="s">
        <v>193</v>
      </c>
      <c r="AP12" s="32" t="s">
        <v>172</v>
      </c>
      <c r="AQ12" s="32" t="s">
        <v>175</v>
      </c>
      <c r="AR12" s="32" t="s">
        <v>174</v>
      </c>
      <c r="BA12" s="32" t="s">
        <v>170</v>
      </c>
      <c r="BJ12" s="32" t="s">
        <v>170</v>
      </c>
      <c r="BO12" s="32" t="s">
        <v>209</v>
      </c>
    </row>
    <row r="13" spans="1:67" x14ac:dyDescent="0.3">
      <c r="A13" s="32" t="s">
        <v>210</v>
      </c>
      <c r="B13" s="32" t="s">
        <v>222</v>
      </c>
      <c r="D13" s="32" t="s">
        <v>178</v>
      </c>
      <c r="E13" s="32" t="s">
        <v>178</v>
      </c>
      <c r="F13" s="32" t="s">
        <v>179</v>
      </c>
      <c r="G13" s="32" t="s">
        <v>211</v>
      </c>
      <c r="H13" s="32" t="s">
        <v>174</v>
      </c>
      <c r="M13" s="32" t="s">
        <v>178</v>
      </c>
      <c r="N13" s="32" t="s">
        <v>178</v>
      </c>
      <c r="O13" s="32" t="s">
        <v>199</v>
      </c>
      <c r="P13" s="32" t="s">
        <v>211</v>
      </c>
      <c r="Q13" s="32" t="s">
        <v>174</v>
      </c>
      <c r="V13" s="32" t="s">
        <v>178</v>
      </c>
      <c r="W13" s="32" t="s">
        <v>178</v>
      </c>
      <c r="X13" s="32" t="s">
        <v>179</v>
      </c>
      <c r="Y13" s="32" t="s">
        <v>180</v>
      </c>
      <c r="Z13" s="32" t="s">
        <v>174</v>
      </c>
      <c r="AE13" s="32" t="s">
        <v>178</v>
      </c>
      <c r="AF13" s="32" t="s">
        <v>178</v>
      </c>
      <c r="AG13" s="32" t="s">
        <v>199</v>
      </c>
      <c r="AH13" s="32" t="s">
        <v>212</v>
      </c>
      <c r="AI13" s="32" t="s">
        <v>174</v>
      </c>
      <c r="AN13" s="32" t="s">
        <v>178</v>
      </c>
      <c r="AO13" s="32" t="s">
        <v>178</v>
      </c>
      <c r="AP13" s="32" t="s">
        <v>199</v>
      </c>
      <c r="AQ13" s="32" t="s">
        <v>175</v>
      </c>
      <c r="AR13" s="32" t="s">
        <v>170</v>
      </c>
      <c r="BA13" s="32" t="s">
        <v>170</v>
      </c>
      <c r="BJ13" s="32" t="s">
        <v>170</v>
      </c>
      <c r="BO13" s="32" t="s">
        <v>181</v>
      </c>
    </row>
    <row r="14" spans="1:67" x14ac:dyDescent="0.3">
      <c r="A14" s="32" t="s">
        <v>213</v>
      </c>
      <c r="B14" s="52" t="s">
        <v>214</v>
      </c>
      <c r="C14" s="52"/>
      <c r="D14" s="32" t="s">
        <v>22</v>
      </c>
      <c r="E14" s="32" t="s">
        <v>193</v>
      </c>
      <c r="F14" s="32" t="s">
        <v>172</v>
      </c>
      <c r="G14" s="32" t="s">
        <v>175</v>
      </c>
      <c r="H14" s="32" t="s">
        <v>170</v>
      </c>
      <c r="M14" s="32" t="s">
        <v>22</v>
      </c>
      <c r="N14" s="32" t="s">
        <v>193</v>
      </c>
      <c r="O14" s="32" t="s">
        <v>172</v>
      </c>
      <c r="P14" s="32" t="s">
        <v>175</v>
      </c>
      <c r="Q14" s="32" t="s">
        <v>170</v>
      </c>
      <c r="V14" s="32" t="s">
        <v>22</v>
      </c>
      <c r="W14" s="32" t="s">
        <v>193</v>
      </c>
      <c r="X14" s="32" t="s">
        <v>172</v>
      </c>
      <c r="Y14" s="32" t="s">
        <v>175</v>
      </c>
      <c r="Z14" s="32" t="s">
        <v>170</v>
      </c>
      <c r="AE14" s="32" t="s">
        <v>22</v>
      </c>
      <c r="AF14" s="32" t="s">
        <v>193</v>
      </c>
      <c r="AG14" s="32" t="s">
        <v>172</v>
      </c>
      <c r="AH14" s="32" t="s">
        <v>175</v>
      </c>
      <c r="AI14" s="32" t="s">
        <v>170</v>
      </c>
      <c r="AN14" s="32" t="s">
        <v>22</v>
      </c>
      <c r="AO14" s="32" t="s">
        <v>193</v>
      </c>
      <c r="AP14" s="32" t="s">
        <v>172</v>
      </c>
      <c r="AQ14" s="32" t="s">
        <v>175</v>
      </c>
      <c r="AR14" s="32" t="s">
        <v>170</v>
      </c>
      <c r="BA14" s="32" t="s">
        <v>170</v>
      </c>
      <c r="BJ14" s="32" t="s">
        <v>170</v>
      </c>
      <c r="BO14" s="32" t="s">
        <v>215</v>
      </c>
    </row>
    <row r="15" spans="1:67" x14ac:dyDescent="0.3">
      <c r="B15" s="32" t="s">
        <v>48</v>
      </c>
      <c r="D15" s="32" t="s">
        <v>22</v>
      </c>
      <c r="E15" s="32" t="s">
        <v>216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INFO GENERALES</vt:lpstr>
      <vt:lpstr>F.E_A COPIER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2017-02-03T14:48:38Z</dcterms:modified>
</cp:coreProperties>
</file>