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572" tabRatio="875"/>
  </bookViews>
  <sheets>
    <sheet name="MERCURIALE " sheetId="30" r:id="rId1"/>
    <sheet name="FT3" sheetId="32" state="hidden" r:id="rId2"/>
    <sheet name="MARGHERITA" sheetId="33" r:id="rId3"/>
    <sheet name="JAMBON" sheetId="34" r:id="rId4"/>
    <sheet name="REGINA" sheetId="35" r:id="rId5"/>
  </sheets>
  <definedNames>
    <definedName name="_xlnm._FilterDatabase" localSheetId="0" hidden="1">'MERCURIALE '!$A$2:$E$202</definedName>
    <definedName name="Liste_Feuilles">OFFSET('MERCURIALE '!$J$1,,,COUNTA('MERCURIALE '!$J:$J))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33" l="1"/>
  <c r="F9" i="33"/>
  <c r="G9" i="33"/>
  <c r="E9" i="34"/>
  <c r="F9" i="34"/>
  <c r="G9" i="34"/>
  <c r="E7" i="35"/>
  <c r="F7" i="35"/>
  <c r="G7" i="35"/>
  <c r="E6" i="35"/>
  <c r="F6" i="35"/>
  <c r="G6" i="35"/>
  <c r="E8" i="35"/>
  <c r="F8" i="35"/>
  <c r="G8" i="35"/>
  <c r="F9" i="35"/>
  <c r="G9" i="35"/>
  <c r="F10" i="35"/>
  <c r="G10" i="35"/>
  <c r="F11" i="35"/>
  <c r="G11" i="35"/>
  <c r="F12" i="35"/>
  <c r="G12" i="35"/>
  <c r="F13" i="35"/>
  <c r="G13" i="35"/>
  <c r="F14" i="35"/>
  <c r="G14" i="35"/>
  <c r="F15" i="35"/>
  <c r="G15" i="35"/>
  <c r="F16" i="35"/>
  <c r="G16" i="35"/>
  <c r="F17" i="35"/>
  <c r="G17" i="35"/>
  <c r="F18" i="35"/>
  <c r="G18" i="35"/>
  <c r="F19" i="35"/>
  <c r="G19" i="35"/>
  <c r="F20" i="35"/>
  <c r="G20" i="35"/>
  <c r="F21" i="35"/>
  <c r="G21" i="35"/>
  <c r="F22" i="35"/>
  <c r="G22" i="35"/>
  <c r="F23" i="35"/>
  <c r="G23" i="35"/>
  <c r="F24" i="35"/>
  <c r="G24" i="35"/>
  <c r="F25" i="35"/>
  <c r="G25" i="35"/>
  <c r="F26" i="35"/>
  <c r="G26" i="35"/>
  <c r="G28" i="35"/>
  <c r="G30" i="35"/>
  <c r="E6" i="34"/>
  <c r="F6" i="34"/>
  <c r="G6" i="34"/>
  <c r="F7" i="34"/>
  <c r="G7" i="34"/>
  <c r="F8" i="34"/>
  <c r="G8" i="34"/>
  <c r="F10" i="34"/>
  <c r="G10" i="34"/>
  <c r="F11" i="34"/>
  <c r="G11" i="34"/>
  <c r="F12" i="34"/>
  <c r="G12" i="34"/>
  <c r="F13" i="34"/>
  <c r="G13" i="34"/>
  <c r="F14" i="34"/>
  <c r="G14" i="34"/>
  <c r="F15" i="34"/>
  <c r="G15" i="34"/>
  <c r="F16" i="34"/>
  <c r="G16" i="34"/>
  <c r="F17" i="34"/>
  <c r="G17" i="34"/>
  <c r="F18" i="34"/>
  <c r="G18" i="34"/>
  <c r="F19" i="34"/>
  <c r="G19" i="34"/>
  <c r="F20" i="34"/>
  <c r="G20" i="34"/>
  <c r="F21" i="34"/>
  <c r="G21" i="34"/>
  <c r="F22" i="34"/>
  <c r="G22" i="34"/>
  <c r="F23" i="34"/>
  <c r="G23" i="34"/>
  <c r="F24" i="34"/>
  <c r="G24" i="34"/>
  <c r="F25" i="34"/>
  <c r="G25" i="34"/>
  <c r="F26" i="34"/>
  <c r="G26" i="34"/>
  <c r="G28" i="34"/>
  <c r="G30" i="34"/>
  <c r="E6" i="33"/>
  <c r="F6" i="33"/>
  <c r="G6" i="33"/>
  <c r="F7" i="33"/>
  <c r="G7" i="33"/>
  <c r="F8" i="33"/>
  <c r="G8" i="33"/>
  <c r="F10" i="33"/>
  <c r="G10" i="33"/>
  <c r="E11" i="33"/>
  <c r="F11" i="33"/>
  <c r="G11" i="33"/>
  <c r="F12" i="33"/>
  <c r="G12" i="33"/>
  <c r="F13" i="33"/>
  <c r="G13" i="33"/>
  <c r="F14" i="33"/>
  <c r="G14" i="33"/>
  <c r="F15" i="33"/>
  <c r="G15" i="33"/>
  <c r="F16" i="33"/>
  <c r="G16" i="33"/>
  <c r="F17" i="33"/>
  <c r="G17" i="33"/>
  <c r="F18" i="33"/>
  <c r="G18" i="33"/>
  <c r="F19" i="33"/>
  <c r="G19" i="33"/>
  <c r="F20" i="33"/>
  <c r="G20" i="33"/>
  <c r="F21" i="33"/>
  <c r="G21" i="33"/>
  <c r="F22" i="33"/>
  <c r="G22" i="33"/>
  <c r="F23" i="33"/>
  <c r="G23" i="33"/>
  <c r="F24" i="33"/>
  <c r="G24" i="33"/>
  <c r="F25" i="33"/>
  <c r="G25" i="33"/>
  <c r="F26" i="33"/>
  <c r="G26" i="33"/>
  <c r="G28" i="33"/>
  <c r="G30" i="33"/>
  <c r="F31" i="32"/>
  <c r="F32" i="32"/>
  <c r="F33" i="32"/>
  <c r="F35" i="32"/>
  <c r="F33" i="33"/>
  <c r="F33" i="34"/>
  <c r="F33" i="35"/>
  <c r="E26" i="35"/>
  <c r="B26" i="35"/>
  <c r="C26" i="35"/>
  <c r="E25" i="35"/>
  <c r="B25" i="35"/>
  <c r="C25" i="35"/>
  <c r="E24" i="35"/>
  <c r="B24" i="35"/>
  <c r="C24" i="35"/>
  <c r="E23" i="35"/>
  <c r="B23" i="35"/>
  <c r="C23" i="35"/>
  <c r="E22" i="35"/>
  <c r="B22" i="35"/>
  <c r="C22" i="35"/>
  <c r="E21" i="35"/>
  <c r="B21" i="35"/>
  <c r="C21" i="35"/>
  <c r="E20" i="35"/>
  <c r="B20" i="35"/>
  <c r="C20" i="35"/>
  <c r="E19" i="35"/>
  <c r="B19" i="35"/>
  <c r="C19" i="35"/>
  <c r="E18" i="35"/>
  <c r="B18" i="35"/>
  <c r="C18" i="35"/>
  <c r="E17" i="35"/>
  <c r="B17" i="35"/>
  <c r="C17" i="35"/>
  <c r="E16" i="35"/>
  <c r="B16" i="35"/>
  <c r="C16" i="35"/>
  <c r="E15" i="35"/>
  <c r="B15" i="35"/>
  <c r="C15" i="35"/>
  <c r="E14" i="35"/>
  <c r="B14" i="35"/>
  <c r="C14" i="35"/>
  <c r="E13" i="35"/>
  <c r="B13" i="35"/>
  <c r="C13" i="35"/>
  <c r="E12" i="35"/>
  <c r="B12" i="35"/>
  <c r="C12" i="35"/>
  <c r="E11" i="35"/>
  <c r="B11" i="35"/>
  <c r="C11" i="35"/>
  <c r="E10" i="35"/>
  <c r="B10" i="35"/>
  <c r="C10" i="35"/>
  <c r="E9" i="35"/>
  <c r="B9" i="35"/>
  <c r="C9" i="35"/>
  <c r="B8" i="35"/>
  <c r="C8" i="35"/>
  <c r="B7" i="35"/>
  <c r="C7" i="35"/>
  <c r="B6" i="35"/>
  <c r="C6" i="35"/>
  <c r="C2" i="35"/>
  <c r="E26" i="34"/>
  <c r="B26" i="34"/>
  <c r="C26" i="34"/>
  <c r="E25" i="34"/>
  <c r="B25" i="34"/>
  <c r="C25" i="34"/>
  <c r="E24" i="34"/>
  <c r="B24" i="34"/>
  <c r="C24" i="34"/>
  <c r="E23" i="34"/>
  <c r="B23" i="34"/>
  <c r="C23" i="34"/>
  <c r="E22" i="34"/>
  <c r="B22" i="34"/>
  <c r="C22" i="34"/>
  <c r="E21" i="34"/>
  <c r="B21" i="34"/>
  <c r="C21" i="34"/>
  <c r="E20" i="34"/>
  <c r="B20" i="34"/>
  <c r="C20" i="34"/>
  <c r="E19" i="34"/>
  <c r="B19" i="34"/>
  <c r="C19" i="34"/>
  <c r="E18" i="34"/>
  <c r="B18" i="34"/>
  <c r="C18" i="34"/>
  <c r="E17" i="34"/>
  <c r="B17" i="34"/>
  <c r="C17" i="34"/>
  <c r="E16" i="34"/>
  <c r="B16" i="34"/>
  <c r="C16" i="34"/>
  <c r="E15" i="34"/>
  <c r="B15" i="34"/>
  <c r="C15" i="34"/>
  <c r="E14" i="34"/>
  <c r="B14" i="34"/>
  <c r="C14" i="34"/>
  <c r="E13" i="34"/>
  <c r="B13" i="34"/>
  <c r="C13" i="34"/>
  <c r="E12" i="34"/>
  <c r="B12" i="34"/>
  <c r="C12" i="34"/>
  <c r="E11" i="34"/>
  <c r="B11" i="34"/>
  <c r="C11" i="34"/>
  <c r="E10" i="34"/>
  <c r="B10" i="34"/>
  <c r="C10" i="34"/>
  <c r="B9" i="34"/>
  <c r="C9" i="34"/>
  <c r="E8" i="34"/>
  <c r="B8" i="34"/>
  <c r="C8" i="34"/>
  <c r="E7" i="34"/>
  <c r="B7" i="34"/>
  <c r="C7" i="34"/>
  <c r="B6" i="34"/>
  <c r="C6" i="34"/>
  <c r="C2" i="34"/>
  <c r="E26" i="33"/>
  <c r="B26" i="33"/>
  <c r="C26" i="33"/>
  <c r="E25" i="33"/>
  <c r="B25" i="33"/>
  <c r="C25" i="33"/>
  <c r="E24" i="33"/>
  <c r="B24" i="33"/>
  <c r="C24" i="33"/>
  <c r="E23" i="33"/>
  <c r="B23" i="33"/>
  <c r="C23" i="33"/>
  <c r="E22" i="33"/>
  <c r="B22" i="33"/>
  <c r="C22" i="33"/>
  <c r="E21" i="33"/>
  <c r="B21" i="33"/>
  <c r="C21" i="33"/>
  <c r="E20" i="33"/>
  <c r="B20" i="33"/>
  <c r="C20" i="33"/>
  <c r="E19" i="33"/>
  <c r="B19" i="33"/>
  <c r="C19" i="33"/>
  <c r="E18" i="33"/>
  <c r="B18" i="33"/>
  <c r="C18" i="33"/>
  <c r="E17" i="33"/>
  <c r="B17" i="33"/>
  <c r="C17" i="33"/>
  <c r="E16" i="33"/>
  <c r="B16" i="33"/>
  <c r="C16" i="33"/>
  <c r="E15" i="33"/>
  <c r="B15" i="33"/>
  <c r="C15" i="33"/>
  <c r="E14" i="33"/>
  <c r="B14" i="33"/>
  <c r="C14" i="33"/>
  <c r="E13" i="33"/>
  <c r="B13" i="33"/>
  <c r="C13" i="33"/>
  <c r="E12" i="33"/>
  <c r="B12" i="33"/>
  <c r="C12" i="33"/>
  <c r="B11" i="33"/>
  <c r="C11" i="33"/>
  <c r="E10" i="33"/>
  <c r="B10" i="33"/>
  <c r="C10" i="33"/>
  <c r="B9" i="33"/>
  <c r="C9" i="33"/>
  <c r="E8" i="33"/>
  <c r="B8" i="33"/>
  <c r="C8" i="33"/>
  <c r="E7" i="33"/>
  <c r="B7" i="33"/>
  <c r="C7" i="33"/>
  <c r="B6" i="33"/>
  <c r="C6" i="33"/>
  <c r="C2" i="33"/>
  <c r="F26" i="32"/>
  <c r="E26" i="32"/>
  <c r="B26" i="32"/>
  <c r="C26" i="32"/>
  <c r="F25" i="32"/>
  <c r="E25" i="32"/>
  <c r="B25" i="32"/>
  <c r="C25" i="32"/>
  <c r="F24" i="32"/>
  <c r="E24" i="32"/>
  <c r="B24" i="32"/>
  <c r="C24" i="32"/>
  <c r="F23" i="32"/>
  <c r="E23" i="32"/>
  <c r="B23" i="32"/>
  <c r="C23" i="32"/>
  <c r="F22" i="32"/>
  <c r="E22" i="32"/>
  <c r="B22" i="32"/>
  <c r="C22" i="32"/>
  <c r="F21" i="32"/>
  <c r="E21" i="32"/>
  <c r="B21" i="32"/>
  <c r="C21" i="32"/>
  <c r="F20" i="32"/>
  <c r="E20" i="32"/>
  <c r="B20" i="32"/>
  <c r="C20" i="32"/>
  <c r="F19" i="32"/>
  <c r="E19" i="32"/>
  <c r="B19" i="32"/>
  <c r="C19" i="32"/>
  <c r="F18" i="32"/>
  <c r="E18" i="32"/>
  <c r="B18" i="32"/>
  <c r="C18" i="32"/>
  <c r="F17" i="32"/>
  <c r="E17" i="32"/>
  <c r="B17" i="32"/>
  <c r="C17" i="32"/>
  <c r="F16" i="32"/>
  <c r="E16" i="32"/>
  <c r="B16" i="32"/>
  <c r="C16" i="32"/>
  <c r="F15" i="32"/>
  <c r="E15" i="32"/>
  <c r="B15" i="32"/>
  <c r="C15" i="32"/>
  <c r="F14" i="32"/>
  <c r="E14" i="32"/>
  <c r="B14" i="32"/>
  <c r="C14" i="32"/>
  <c r="F13" i="32"/>
  <c r="E13" i="32"/>
  <c r="B13" i="32"/>
  <c r="C13" i="32"/>
  <c r="F12" i="32"/>
  <c r="E12" i="32"/>
  <c r="B12" i="32"/>
  <c r="C12" i="32"/>
  <c r="F11" i="32"/>
  <c r="E11" i="32"/>
  <c r="B11" i="32"/>
  <c r="C11" i="32"/>
  <c r="F10" i="32"/>
  <c r="E10" i="32"/>
  <c r="B10" i="32"/>
  <c r="C10" i="32"/>
  <c r="F9" i="32"/>
  <c r="E9" i="32"/>
  <c r="B9" i="32"/>
  <c r="C9" i="32"/>
  <c r="E8" i="32"/>
  <c r="F8" i="32"/>
  <c r="B8" i="32"/>
  <c r="C8" i="32"/>
  <c r="E7" i="32"/>
  <c r="F7" i="32"/>
  <c r="B7" i="32"/>
  <c r="C7" i="32"/>
  <c r="E6" i="32"/>
  <c r="F6" i="32"/>
  <c r="B6" i="32"/>
  <c r="C6" i="32"/>
  <c r="C2" i="32"/>
  <c r="F27" i="32"/>
  <c r="F28" i="32"/>
  <c r="F29" i="32"/>
  <c r="F27" i="34"/>
  <c r="F28" i="34"/>
  <c r="F29" i="34"/>
  <c r="F31" i="34"/>
  <c r="F32" i="34"/>
  <c r="F27" i="33"/>
  <c r="F28" i="33"/>
  <c r="F29" i="33"/>
  <c r="F31" i="33"/>
  <c r="F32" i="33"/>
  <c r="F27" i="35"/>
  <c r="F28" i="35"/>
  <c r="F29" i="35"/>
  <c r="F31" i="35"/>
  <c r="F32" i="35"/>
  <c r="F35" i="35"/>
  <c r="F35" i="34"/>
  <c r="F35" i="33"/>
  <c r="G6" i="30"/>
</calcChain>
</file>

<file path=xl/sharedStrings.xml><?xml version="1.0" encoding="utf-8"?>
<sst xmlns="http://schemas.openxmlformats.org/spreadsheetml/2006/main" count="207" uniqueCount="98">
  <si>
    <t>Coût matières d'une portion</t>
  </si>
  <si>
    <t>PLATS:</t>
  </si>
  <si>
    <t>reference</t>
  </si>
  <si>
    <t>ingredients</t>
  </si>
  <si>
    <t>unite</t>
  </si>
  <si>
    <t>quantites</t>
  </si>
  <si>
    <t>prix à l'unite</t>
  </si>
  <si>
    <t>cout total</t>
  </si>
  <si>
    <t>Nombre de portions</t>
  </si>
  <si>
    <t>coefficient multiplicateur</t>
  </si>
  <si>
    <t>prix de vente ht</t>
  </si>
  <si>
    <t>prix de vente ttc</t>
  </si>
  <si>
    <t>Taux tva</t>
  </si>
  <si>
    <t>ratio cout matieres</t>
  </si>
  <si>
    <t>Référence</t>
  </si>
  <si>
    <t>Catérgories</t>
  </si>
  <si>
    <t>Libellé</t>
  </si>
  <si>
    <t>Unité</t>
  </si>
  <si>
    <t>Prix d'achat</t>
  </si>
  <si>
    <t>couts complémentaires boissons</t>
  </si>
  <si>
    <t>Coût total boissons</t>
  </si>
  <si>
    <t>Coût matieres boissons total</t>
  </si>
  <si>
    <t>Fournisseurs</t>
  </si>
  <si>
    <t>paton</t>
  </si>
  <si>
    <t>U</t>
  </si>
  <si>
    <t>fond Tomates</t>
  </si>
  <si>
    <t>kg</t>
  </si>
  <si>
    <t>jambon blanc</t>
  </si>
  <si>
    <t>chorizo</t>
  </si>
  <si>
    <t>jambon de parme</t>
  </si>
  <si>
    <t>champignon de paris</t>
  </si>
  <si>
    <t>anchois</t>
  </si>
  <si>
    <t>lardons</t>
  </si>
  <si>
    <t>oignons</t>
  </si>
  <si>
    <t>capres</t>
  </si>
  <si>
    <t>creme fraiche</t>
  </si>
  <si>
    <t>gorgonzola</t>
  </si>
  <si>
    <t>roquefort</t>
  </si>
  <si>
    <t>chevre</t>
  </si>
  <si>
    <t>olives</t>
  </si>
  <si>
    <t>aubergines</t>
  </si>
  <si>
    <t>saumon</t>
  </si>
  <si>
    <t>gesiers</t>
  </si>
  <si>
    <t>poivrons</t>
  </si>
  <si>
    <t>oeuf</t>
  </si>
  <si>
    <t xml:space="preserve">roquettes </t>
  </si>
  <si>
    <t>parmesan</t>
  </si>
  <si>
    <t>tomates fraiches</t>
  </si>
  <si>
    <t>thon</t>
  </si>
  <si>
    <t>artichaud</t>
  </si>
  <si>
    <t>fond 31 cm</t>
  </si>
  <si>
    <t>l</t>
  </si>
  <si>
    <t>u</t>
  </si>
  <si>
    <t>SPECK</t>
  </si>
  <si>
    <t>KG</t>
  </si>
  <si>
    <t>SCARMOZA</t>
  </si>
  <si>
    <t>TALEGGIO</t>
  </si>
  <si>
    <t>PROVOLONE</t>
  </si>
  <si>
    <t>SPIANATA</t>
  </si>
  <si>
    <t>mozza  FIOR DI  LATTE</t>
  </si>
  <si>
    <t>ORIGAN</t>
  </si>
  <si>
    <t>MOZZA DI BUFFALA</t>
  </si>
  <si>
    <t>BASILIC</t>
  </si>
  <si>
    <t>RADICCHIO</t>
  </si>
  <si>
    <t>RICOTTA</t>
  </si>
  <si>
    <t>NOIX</t>
  </si>
  <si>
    <t>SAUCISSE</t>
  </si>
  <si>
    <t>FRIARIELLI</t>
  </si>
  <si>
    <t>HUILE BASILIC</t>
  </si>
  <si>
    <t>L</t>
  </si>
  <si>
    <t>GENOISE</t>
  </si>
  <si>
    <t>MASCARPONE</t>
  </si>
  <si>
    <t>SUCRE</t>
  </si>
  <si>
    <t>TIRAMISU</t>
  </si>
  <si>
    <t>farine</t>
  </si>
  <si>
    <t>PESTO</t>
  </si>
  <si>
    <t>PERSILLADE</t>
  </si>
  <si>
    <t>LIANT</t>
  </si>
  <si>
    <t>HUILE D OLIVE</t>
  </si>
  <si>
    <t>REGINA 26</t>
  </si>
  <si>
    <t>FOND 26</t>
  </si>
  <si>
    <t>MIX MONGELLI</t>
  </si>
  <si>
    <t>CEPES CUISINE</t>
  </si>
  <si>
    <t>BURRATA</t>
  </si>
  <si>
    <t>MORTADELLE</t>
  </si>
  <si>
    <t xml:space="preserve">Glace Nocciola </t>
  </si>
  <si>
    <t>cafe</t>
  </si>
  <si>
    <t>chantilly</t>
  </si>
  <si>
    <t>eclat noisette</t>
  </si>
  <si>
    <t>Valeur produit théorique</t>
  </si>
  <si>
    <t>Quantité produite sur la période:</t>
  </si>
  <si>
    <t>Valeur théorique dépensée</t>
  </si>
  <si>
    <t>Prix unitaire TTC:</t>
  </si>
  <si>
    <t>Total dépense théorique</t>
  </si>
  <si>
    <t xml:space="preserve">Marge théorique </t>
  </si>
  <si>
    <t>Margherita</t>
  </si>
  <si>
    <t>Jambon</t>
  </si>
  <si>
    <t>Regina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</si>
</sst>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F&quot;_-;\-* #,##0.00\ &quot;F&quot;_-;_-* &quot;-&quot;??\ &quot;F&quot;_-;_-@_-"/>
    <numFmt numFmtId="165" formatCode="_-* #,##0.00\ [$€-1]_-;\-* #,##0.00\ [$€-1]_-;_-* &quot;-&quot;??\ [$€-1]_-"/>
    <numFmt numFmtId="166" formatCode="_-* #,##0.00\ [$€-40C]_-;\-* #,##0.00\ [$€-40C]_-;_-* &quot;-&quot;??\ [$€-40C]_-;_-@_-"/>
    <numFmt numFmtId="167" formatCode="#,##0.000"/>
    <numFmt numFmtId="168" formatCode="_-* #,##0.00\ [$€-1]_-;\-* #,##0.00\ [$€-1]_-;_-* &quot;-&quot;??\ [$€-1]_-;_-@_-"/>
  </numFmts>
  <fonts count="5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Border="1" applyProtection="1"/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1" fillId="2" borderId="3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3" applyNumberFormat="1" applyFont="1" applyBorder="1" applyAlignment="1" applyProtection="1">
      <alignment horizontal="center"/>
    </xf>
    <xf numFmtId="0" fontId="0" fillId="0" borderId="5" xfId="0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9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</xf>
    <xf numFmtId="0" fontId="1" fillId="2" borderId="16" xfId="0" applyFont="1" applyFill="1" applyBorder="1" applyAlignment="1" applyProtection="1">
      <alignment horizontal="center"/>
    </xf>
    <xf numFmtId="0" fontId="0" fillId="2" borderId="18" xfId="0" applyFill="1" applyBorder="1" applyAlignment="1" applyProtection="1">
      <alignment horizontal="centerContinuous"/>
    </xf>
    <xf numFmtId="0" fontId="0" fillId="2" borderId="19" xfId="0" applyFill="1" applyBorder="1" applyAlignment="1" applyProtection="1">
      <alignment horizontal="centerContinuous"/>
    </xf>
    <xf numFmtId="0" fontId="0" fillId="2" borderId="20" xfId="0" applyFill="1" applyBorder="1" applyProtection="1"/>
    <xf numFmtId="0" fontId="0" fillId="2" borderId="9" xfId="0" applyFill="1" applyBorder="1" applyProtection="1"/>
    <xf numFmtId="0" fontId="0" fillId="2" borderId="13" xfId="0" applyFill="1" applyBorder="1" applyProtection="1"/>
    <xf numFmtId="0" fontId="0" fillId="0" borderId="23" xfId="0" applyBorder="1" applyProtection="1"/>
    <xf numFmtId="9" fontId="2" fillId="0" borderId="17" xfId="3" applyFont="1" applyBorder="1" applyAlignment="1" applyProtection="1">
      <alignment horizontal="center"/>
    </xf>
    <xf numFmtId="0" fontId="3" fillId="0" borderId="25" xfId="2" applyNumberFormat="1" applyFont="1" applyBorder="1" applyAlignment="1" applyProtection="1">
      <alignment horizontal="center"/>
    </xf>
    <xf numFmtId="165" fontId="2" fillId="0" borderId="27" xfId="1" applyBorder="1" applyProtection="1"/>
    <xf numFmtId="165" fontId="2" fillId="0" borderId="12" xfId="1" applyBorder="1" applyProtection="1"/>
    <xf numFmtId="0" fontId="1" fillId="2" borderId="31" xfId="0" applyFont="1" applyFill="1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5" xfId="0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165" fontId="2" fillId="0" borderId="5" xfId="1" applyBorder="1" applyProtection="1">
      <protection locked="0"/>
    </xf>
    <xf numFmtId="0" fontId="0" fillId="0" borderId="9" xfId="0" applyBorder="1" applyAlignment="1" applyProtection="1">
      <alignment horizont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5" fontId="2" fillId="0" borderId="1" xfId="1" applyBorder="1" applyProtection="1">
      <protection locked="0"/>
    </xf>
    <xf numFmtId="165" fontId="2" fillId="0" borderId="1" xfId="1" applyFont="1" applyBorder="1" applyProtection="1">
      <protection locked="0"/>
    </xf>
    <xf numFmtId="0" fontId="0" fillId="0" borderId="33" xfId="0" applyBorder="1" applyAlignment="1" applyProtection="1">
      <alignment horizontal="center"/>
    </xf>
    <xf numFmtId="166" fontId="0" fillId="0" borderId="5" xfId="0" applyNumberFormat="1" applyBorder="1" applyProtection="1"/>
    <xf numFmtId="2" fontId="0" fillId="0" borderId="5" xfId="0" applyNumberFormat="1" applyBorder="1" applyAlignment="1" applyProtection="1">
      <alignment horizontal="center"/>
      <protection locked="0"/>
    </xf>
    <xf numFmtId="2" fontId="0" fillId="0" borderId="1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</xf>
    <xf numFmtId="0" fontId="3" fillId="2" borderId="17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166" fontId="2" fillId="0" borderId="12" xfId="2" applyNumberFormat="1" applyBorder="1" applyProtection="1"/>
    <xf numFmtId="166" fontId="2" fillId="0" borderId="14" xfId="2" applyNumberFormat="1" applyBorder="1" applyProtection="1"/>
    <xf numFmtId="167" fontId="0" fillId="0" borderId="26" xfId="0" applyNumberFormat="1" applyBorder="1" applyAlignment="1" applyProtection="1">
      <alignment horizontal="center"/>
    </xf>
    <xf numFmtId="10" fontId="3" fillId="0" borderId="24" xfId="3" applyNumberFormat="1" applyFont="1" applyBorder="1" applyAlignment="1" applyProtection="1">
      <alignment horizontal="center"/>
    </xf>
    <xf numFmtId="165" fontId="3" fillId="0" borderId="24" xfId="1" applyFont="1" applyBorder="1" applyAlignment="1" applyProtection="1">
      <alignment horizontal="right" indent="2"/>
    </xf>
    <xf numFmtId="165" fontId="2" fillId="0" borderId="26" xfId="1" applyBorder="1" applyAlignment="1" applyProtection="1">
      <alignment horizontal="right" indent="2"/>
    </xf>
    <xf numFmtId="165" fontId="3" fillId="0" borderId="28" xfId="1" applyFont="1" applyBorder="1" applyAlignment="1" applyProtection="1">
      <alignment horizontal="right" indent="2"/>
    </xf>
    <xf numFmtId="166" fontId="3" fillId="0" borderId="24" xfId="2" applyNumberFormat="1" applyFont="1" applyBorder="1" applyAlignment="1" applyProtection="1">
      <alignment horizontal="right" indent="2"/>
    </xf>
    <xf numFmtId="165" fontId="2" fillId="0" borderId="25" xfId="1" applyBorder="1" applyAlignment="1" applyProtection="1">
      <alignment horizontal="right" indent="2"/>
    </xf>
    <xf numFmtId="0" fontId="1" fillId="2" borderId="36" xfId="0" applyFont="1" applyFill="1" applyBorder="1" applyAlignment="1" applyProtection="1">
      <alignment horizontal="center"/>
    </xf>
    <xf numFmtId="0" fontId="0" fillId="0" borderId="34" xfId="0" applyBorder="1" applyAlignment="1">
      <alignment horizontal="center"/>
    </xf>
    <xf numFmtId="0" fontId="3" fillId="2" borderId="37" xfId="0" applyFont="1" applyFill="1" applyBorder="1" applyAlignment="1" applyProtection="1">
      <alignment horizontal="left"/>
    </xf>
    <xf numFmtId="0" fontId="0" fillId="3" borderId="20" xfId="0" applyFill="1" applyBorder="1" applyAlignment="1" applyProtection="1">
      <alignment horizontal="right"/>
    </xf>
    <xf numFmtId="0" fontId="0" fillId="3" borderId="29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right"/>
    </xf>
    <xf numFmtId="0" fontId="0" fillId="3" borderId="14" xfId="0" applyFill="1" applyBorder="1" applyAlignment="1" applyProtection="1">
      <alignment horizontal="center"/>
    </xf>
    <xf numFmtId="0" fontId="0" fillId="3" borderId="0" xfId="0" applyFill="1"/>
    <xf numFmtId="0" fontId="1" fillId="2" borderId="38" xfId="0" applyFont="1" applyFill="1" applyBorder="1" applyAlignment="1" applyProtection="1">
      <alignment horizontal="center"/>
    </xf>
    <xf numFmtId="165" fontId="2" fillId="0" borderId="39" xfId="1" applyBorder="1" applyProtection="1"/>
    <xf numFmtId="165" fontId="2" fillId="0" borderId="17" xfId="1" applyBorder="1" applyProtection="1"/>
    <xf numFmtId="166" fontId="2" fillId="0" borderId="17" xfId="2" applyNumberFormat="1" applyBorder="1" applyProtection="1"/>
    <xf numFmtId="166" fontId="2" fillId="0" borderId="40" xfId="2" applyNumberFormat="1" applyBorder="1" applyProtection="1"/>
    <xf numFmtId="165" fontId="3" fillId="0" borderId="30" xfId="1" applyFont="1" applyBorder="1" applyAlignment="1" applyProtection="1">
      <alignment horizontal="right" indent="2"/>
    </xf>
    <xf numFmtId="165" fontId="2" fillId="0" borderId="41" xfId="1" applyBorder="1" applyAlignment="1" applyProtection="1">
      <alignment horizontal="right" indent="2"/>
    </xf>
    <xf numFmtId="165" fontId="3" fillId="0" borderId="42" xfId="1" applyFont="1" applyBorder="1" applyAlignment="1" applyProtection="1">
      <alignment horizontal="right" indent="2"/>
    </xf>
    <xf numFmtId="0" fontId="3" fillId="0" borderId="43" xfId="2" applyNumberFormat="1" applyFont="1" applyBorder="1" applyAlignment="1" applyProtection="1">
      <alignment horizontal="center"/>
    </xf>
    <xf numFmtId="168" fontId="0" fillId="3" borderId="28" xfId="0" applyNumberFormat="1" applyFill="1" applyBorder="1"/>
    <xf numFmtId="168" fontId="0" fillId="3" borderId="26" xfId="0" applyNumberFormat="1" applyFill="1" applyBorder="1"/>
    <xf numFmtId="0" fontId="1" fillId="3" borderId="24" xfId="0" applyFont="1" applyFill="1" applyBorder="1" applyAlignment="1" applyProtection="1">
      <alignment horizontal="center"/>
    </xf>
    <xf numFmtId="168" fontId="0" fillId="3" borderId="25" xfId="0" applyNumberFormat="1" applyFill="1" applyBorder="1"/>
    <xf numFmtId="168" fontId="0" fillId="3" borderId="44" xfId="0" applyNumberFormat="1" applyFill="1" applyBorder="1"/>
    <xf numFmtId="168" fontId="0" fillId="3" borderId="45" xfId="0" applyNumberFormat="1" applyFill="1" applyBorder="1"/>
    <xf numFmtId="0" fontId="3" fillId="3" borderId="24" xfId="0" applyFont="1" applyFill="1" applyBorder="1" applyAlignment="1">
      <alignment horizontal="center"/>
    </xf>
    <xf numFmtId="0" fontId="1" fillId="3" borderId="35" xfId="0" applyFont="1" applyFill="1" applyBorder="1" applyAlignment="1" applyProtection="1">
      <alignment horizontal="center"/>
    </xf>
    <xf numFmtId="0" fontId="4" fillId="0" borderId="0" xfId="0" applyFont="1"/>
    <xf numFmtId="165" fontId="4" fillId="0" borderId="1" xfId="1" applyFont="1" applyBorder="1" applyProtection="1">
      <protection locked="0"/>
    </xf>
  </cellXfs>
  <cellStyles count="4">
    <cellStyle name="Euro" xfId="1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171450</xdr:colOff>
      <xdr:row>5</xdr:row>
      <xdr:rowOff>82550</xdr:rowOff>
    </xdr:from>
    <xdr:ext cx="184731" cy="264560"/>
    <xdr:sp macro="" textlink="">
      <xdr:nvSpPr>
        <xdr:cNvPr id="2" name="ZoneTexte 1"/>
        <xdr:cNvSpPr txBox="1"/>
      </xdr:nvSpPr>
      <xdr:spPr>
        <a:xfrm>
          <a:off x="9245600" y="93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5</xdr:col>
      <xdr:colOff>1600200</xdr:colOff>
      <xdr:row>19</xdr:row>
      <xdr:rowOff>69850</xdr:rowOff>
    </xdr:from>
    <xdr:to>
      <xdr:col>8</xdr:col>
      <xdr:colOff>679450</xdr:colOff>
      <xdr:row>22</xdr:row>
      <xdr:rowOff>31750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308850" y="3232150"/>
          <a:ext cx="3238500" cy="457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mon tableur je devrais donc avoir en g6 de la première feuille : 20.33€ (=7,46+4.17+8.70)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933450</xdr:colOff>
      <xdr:row>6</xdr:row>
      <xdr:rowOff>95250</xdr:rowOff>
    </xdr:from>
    <xdr:to>
      <xdr:col>9</xdr:col>
      <xdr:colOff>88900</xdr:colOff>
      <xdr:row>14</xdr:row>
      <xdr:rowOff>76200</xdr:rowOff>
    </xdr:to>
    <xdr:sp macro="" textlink="">
      <xdr:nvSpPr>
        <xdr:cNvPr id="3" name="Bulle ronde 2"/>
        <xdr:cNvSpPr/>
      </xdr:nvSpPr>
      <xdr:spPr>
        <a:xfrm>
          <a:off x="8401050" y="1111250"/>
          <a:ext cx="2349500" cy="1301750"/>
        </a:xfrm>
        <a:prstGeom prst="wedgeEllipseCallout">
          <a:avLst>
            <a:gd name="adj1" fmla="val 93025"/>
            <a:gd name="adj2" fmla="val -16305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des feuilles en colonne J nommée "Liste_Feuilles"</a:t>
          </a:r>
        </a:p>
        <a:p>
          <a:pPr algn="l"/>
          <a:r>
            <a:rPr lang="fr-FR" sz="1100"/>
            <a:t>Voir Noms définis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showGridLines="0" tabSelected="1" zoomScale="120" zoomScaleNormal="120" zoomScalePageLayoutView="150" workbookViewId="0">
      <selection activeCell="J18" sqref="J18"/>
    </sheetView>
  </sheetViews>
  <sheetFormatPr baseColWidth="10" defaultRowHeight="13.2" x14ac:dyDescent="0.25"/>
  <cols>
    <col min="2" max="2" width="14" bestFit="1" customWidth="1"/>
    <col min="3" max="3" width="35.88671875" customWidth="1"/>
    <col min="4" max="4" width="8.33203125" customWidth="1"/>
    <col min="5" max="5" width="13.44140625" customWidth="1"/>
    <col min="6" max="6" width="25.6640625" customWidth="1"/>
    <col min="7" max="7" width="23.44140625" bestFit="1" customWidth="1"/>
    <col min="258" max="258" width="14" bestFit="1" customWidth="1"/>
    <col min="259" max="259" width="35.88671875" customWidth="1"/>
    <col min="260" max="260" width="8.33203125" customWidth="1"/>
    <col min="261" max="261" width="13.44140625" customWidth="1"/>
    <col min="514" max="514" width="14" bestFit="1" customWidth="1"/>
    <col min="515" max="515" width="35.88671875" customWidth="1"/>
    <col min="516" max="516" width="8.33203125" customWidth="1"/>
    <col min="517" max="517" width="13.44140625" customWidth="1"/>
    <col min="770" max="770" width="14" bestFit="1" customWidth="1"/>
    <col min="771" max="771" width="35.88671875" customWidth="1"/>
    <col min="772" max="772" width="8.33203125" customWidth="1"/>
    <col min="773" max="773" width="13.44140625" customWidth="1"/>
    <col min="1026" max="1026" width="14" bestFit="1" customWidth="1"/>
    <col min="1027" max="1027" width="35.88671875" customWidth="1"/>
    <col min="1028" max="1028" width="8.33203125" customWidth="1"/>
    <col min="1029" max="1029" width="13.44140625" customWidth="1"/>
    <col min="1282" max="1282" width="14" bestFit="1" customWidth="1"/>
    <col min="1283" max="1283" width="35.88671875" customWidth="1"/>
    <col min="1284" max="1284" width="8.33203125" customWidth="1"/>
    <col min="1285" max="1285" width="13.44140625" customWidth="1"/>
    <col min="1538" max="1538" width="14" bestFit="1" customWidth="1"/>
    <col min="1539" max="1539" width="35.88671875" customWidth="1"/>
    <col min="1540" max="1540" width="8.33203125" customWidth="1"/>
    <col min="1541" max="1541" width="13.44140625" customWidth="1"/>
    <col min="1794" max="1794" width="14" bestFit="1" customWidth="1"/>
    <col min="1795" max="1795" width="35.88671875" customWidth="1"/>
    <col min="1796" max="1796" width="8.33203125" customWidth="1"/>
    <col min="1797" max="1797" width="13.44140625" customWidth="1"/>
    <col min="2050" max="2050" width="14" bestFit="1" customWidth="1"/>
    <col min="2051" max="2051" width="35.88671875" customWidth="1"/>
    <col min="2052" max="2052" width="8.33203125" customWidth="1"/>
    <col min="2053" max="2053" width="13.44140625" customWidth="1"/>
    <col min="2306" max="2306" width="14" bestFit="1" customWidth="1"/>
    <col min="2307" max="2307" width="35.88671875" customWidth="1"/>
    <col min="2308" max="2308" width="8.33203125" customWidth="1"/>
    <col min="2309" max="2309" width="13.44140625" customWidth="1"/>
    <col min="2562" max="2562" width="14" bestFit="1" customWidth="1"/>
    <col min="2563" max="2563" width="35.88671875" customWidth="1"/>
    <col min="2564" max="2564" width="8.33203125" customWidth="1"/>
    <col min="2565" max="2565" width="13.44140625" customWidth="1"/>
    <col min="2818" max="2818" width="14" bestFit="1" customWidth="1"/>
    <col min="2819" max="2819" width="35.88671875" customWidth="1"/>
    <col min="2820" max="2820" width="8.33203125" customWidth="1"/>
    <col min="2821" max="2821" width="13.44140625" customWidth="1"/>
    <col min="3074" max="3074" width="14" bestFit="1" customWidth="1"/>
    <col min="3075" max="3075" width="35.88671875" customWidth="1"/>
    <col min="3076" max="3076" width="8.33203125" customWidth="1"/>
    <col min="3077" max="3077" width="13.44140625" customWidth="1"/>
    <col min="3330" max="3330" width="14" bestFit="1" customWidth="1"/>
    <col min="3331" max="3331" width="35.88671875" customWidth="1"/>
    <col min="3332" max="3332" width="8.33203125" customWidth="1"/>
    <col min="3333" max="3333" width="13.44140625" customWidth="1"/>
    <col min="3586" max="3586" width="14" bestFit="1" customWidth="1"/>
    <col min="3587" max="3587" width="35.88671875" customWidth="1"/>
    <col min="3588" max="3588" width="8.33203125" customWidth="1"/>
    <col min="3589" max="3589" width="13.44140625" customWidth="1"/>
    <col min="3842" max="3842" width="14" bestFit="1" customWidth="1"/>
    <col min="3843" max="3843" width="35.88671875" customWidth="1"/>
    <col min="3844" max="3844" width="8.33203125" customWidth="1"/>
    <col min="3845" max="3845" width="13.44140625" customWidth="1"/>
    <col min="4098" max="4098" width="14" bestFit="1" customWidth="1"/>
    <col min="4099" max="4099" width="35.88671875" customWidth="1"/>
    <col min="4100" max="4100" width="8.33203125" customWidth="1"/>
    <col min="4101" max="4101" width="13.44140625" customWidth="1"/>
    <col min="4354" max="4354" width="14" bestFit="1" customWidth="1"/>
    <col min="4355" max="4355" width="35.88671875" customWidth="1"/>
    <col min="4356" max="4356" width="8.33203125" customWidth="1"/>
    <col min="4357" max="4357" width="13.44140625" customWidth="1"/>
    <col min="4610" max="4610" width="14" bestFit="1" customWidth="1"/>
    <col min="4611" max="4611" width="35.88671875" customWidth="1"/>
    <col min="4612" max="4612" width="8.33203125" customWidth="1"/>
    <col min="4613" max="4613" width="13.44140625" customWidth="1"/>
    <col min="4866" max="4866" width="14" bestFit="1" customWidth="1"/>
    <col min="4867" max="4867" width="35.88671875" customWidth="1"/>
    <col min="4868" max="4868" width="8.33203125" customWidth="1"/>
    <col min="4869" max="4869" width="13.44140625" customWidth="1"/>
    <col min="5122" max="5122" width="14" bestFit="1" customWidth="1"/>
    <col min="5123" max="5123" width="35.88671875" customWidth="1"/>
    <col min="5124" max="5124" width="8.33203125" customWidth="1"/>
    <col min="5125" max="5125" width="13.44140625" customWidth="1"/>
    <col min="5378" max="5378" width="14" bestFit="1" customWidth="1"/>
    <col min="5379" max="5379" width="35.88671875" customWidth="1"/>
    <col min="5380" max="5380" width="8.33203125" customWidth="1"/>
    <col min="5381" max="5381" width="13.44140625" customWidth="1"/>
    <col min="5634" max="5634" width="14" bestFit="1" customWidth="1"/>
    <col min="5635" max="5635" width="35.88671875" customWidth="1"/>
    <col min="5636" max="5636" width="8.33203125" customWidth="1"/>
    <col min="5637" max="5637" width="13.44140625" customWidth="1"/>
    <col min="5890" max="5890" width="14" bestFit="1" customWidth="1"/>
    <col min="5891" max="5891" width="35.88671875" customWidth="1"/>
    <col min="5892" max="5892" width="8.33203125" customWidth="1"/>
    <col min="5893" max="5893" width="13.44140625" customWidth="1"/>
    <col min="6146" max="6146" width="14" bestFit="1" customWidth="1"/>
    <col min="6147" max="6147" width="35.88671875" customWidth="1"/>
    <col min="6148" max="6148" width="8.33203125" customWidth="1"/>
    <col min="6149" max="6149" width="13.44140625" customWidth="1"/>
    <col min="6402" max="6402" width="14" bestFit="1" customWidth="1"/>
    <col min="6403" max="6403" width="35.88671875" customWidth="1"/>
    <col min="6404" max="6404" width="8.33203125" customWidth="1"/>
    <col min="6405" max="6405" width="13.44140625" customWidth="1"/>
    <col min="6658" max="6658" width="14" bestFit="1" customWidth="1"/>
    <col min="6659" max="6659" width="35.88671875" customWidth="1"/>
    <col min="6660" max="6660" width="8.33203125" customWidth="1"/>
    <col min="6661" max="6661" width="13.44140625" customWidth="1"/>
    <col min="6914" max="6914" width="14" bestFit="1" customWidth="1"/>
    <col min="6915" max="6915" width="35.88671875" customWidth="1"/>
    <col min="6916" max="6916" width="8.33203125" customWidth="1"/>
    <col min="6917" max="6917" width="13.44140625" customWidth="1"/>
    <col min="7170" max="7170" width="14" bestFit="1" customWidth="1"/>
    <col min="7171" max="7171" width="35.88671875" customWidth="1"/>
    <col min="7172" max="7172" width="8.33203125" customWidth="1"/>
    <col min="7173" max="7173" width="13.44140625" customWidth="1"/>
    <col min="7426" max="7426" width="14" bestFit="1" customWidth="1"/>
    <col min="7427" max="7427" width="35.88671875" customWidth="1"/>
    <col min="7428" max="7428" width="8.33203125" customWidth="1"/>
    <col min="7429" max="7429" width="13.44140625" customWidth="1"/>
    <col min="7682" max="7682" width="14" bestFit="1" customWidth="1"/>
    <col min="7683" max="7683" width="35.88671875" customWidth="1"/>
    <col min="7684" max="7684" width="8.33203125" customWidth="1"/>
    <col min="7685" max="7685" width="13.44140625" customWidth="1"/>
    <col min="7938" max="7938" width="14" bestFit="1" customWidth="1"/>
    <col min="7939" max="7939" width="35.88671875" customWidth="1"/>
    <col min="7940" max="7940" width="8.33203125" customWidth="1"/>
    <col min="7941" max="7941" width="13.44140625" customWidth="1"/>
    <col min="8194" max="8194" width="14" bestFit="1" customWidth="1"/>
    <col min="8195" max="8195" width="35.88671875" customWidth="1"/>
    <col min="8196" max="8196" width="8.33203125" customWidth="1"/>
    <col min="8197" max="8197" width="13.44140625" customWidth="1"/>
    <col min="8450" max="8450" width="14" bestFit="1" customWidth="1"/>
    <col min="8451" max="8451" width="35.88671875" customWidth="1"/>
    <col min="8452" max="8452" width="8.33203125" customWidth="1"/>
    <col min="8453" max="8453" width="13.44140625" customWidth="1"/>
    <col min="8706" max="8706" width="14" bestFit="1" customWidth="1"/>
    <col min="8707" max="8707" width="35.88671875" customWidth="1"/>
    <col min="8708" max="8708" width="8.33203125" customWidth="1"/>
    <col min="8709" max="8709" width="13.44140625" customWidth="1"/>
    <col min="8962" max="8962" width="14" bestFit="1" customWidth="1"/>
    <col min="8963" max="8963" width="35.88671875" customWidth="1"/>
    <col min="8964" max="8964" width="8.33203125" customWidth="1"/>
    <col min="8965" max="8965" width="13.44140625" customWidth="1"/>
    <col min="9218" max="9218" width="14" bestFit="1" customWidth="1"/>
    <col min="9219" max="9219" width="35.88671875" customWidth="1"/>
    <col min="9220" max="9220" width="8.33203125" customWidth="1"/>
    <col min="9221" max="9221" width="13.44140625" customWidth="1"/>
    <col min="9474" max="9474" width="14" bestFit="1" customWidth="1"/>
    <col min="9475" max="9475" width="35.88671875" customWidth="1"/>
    <col min="9476" max="9476" width="8.33203125" customWidth="1"/>
    <col min="9477" max="9477" width="13.44140625" customWidth="1"/>
    <col min="9730" max="9730" width="14" bestFit="1" customWidth="1"/>
    <col min="9731" max="9731" width="35.88671875" customWidth="1"/>
    <col min="9732" max="9732" width="8.33203125" customWidth="1"/>
    <col min="9733" max="9733" width="13.44140625" customWidth="1"/>
    <col min="9986" max="9986" width="14" bestFit="1" customWidth="1"/>
    <col min="9987" max="9987" width="35.88671875" customWidth="1"/>
    <col min="9988" max="9988" width="8.33203125" customWidth="1"/>
    <col min="9989" max="9989" width="13.44140625" customWidth="1"/>
    <col min="10242" max="10242" width="14" bestFit="1" customWidth="1"/>
    <col min="10243" max="10243" width="35.88671875" customWidth="1"/>
    <col min="10244" max="10244" width="8.33203125" customWidth="1"/>
    <col min="10245" max="10245" width="13.44140625" customWidth="1"/>
    <col min="10498" max="10498" width="14" bestFit="1" customWidth="1"/>
    <col min="10499" max="10499" width="35.88671875" customWidth="1"/>
    <col min="10500" max="10500" width="8.33203125" customWidth="1"/>
    <col min="10501" max="10501" width="13.44140625" customWidth="1"/>
    <col min="10754" max="10754" width="14" bestFit="1" customWidth="1"/>
    <col min="10755" max="10755" width="35.88671875" customWidth="1"/>
    <col min="10756" max="10756" width="8.33203125" customWidth="1"/>
    <col min="10757" max="10757" width="13.44140625" customWidth="1"/>
    <col min="11010" max="11010" width="14" bestFit="1" customWidth="1"/>
    <col min="11011" max="11011" width="35.88671875" customWidth="1"/>
    <col min="11012" max="11012" width="8.33203125" customWidth="1"/>
    <col min="11013" max="11013" width="13.44140625" customWidth="1"/>
    <col min="11266" max="11266" width="14" bestFit="1" customWidth="1"/>
    <col min="11267" max="11267" width="35.88671875" customWidth="1"/>
    <col min="11268" max="11268" width="8.33203125" customWidth="1"/>
    <col min="11269" max="11269" width="13.44140625" customWidth="1"/>
    <col min="11522" max="11522" width="14" bestFit="1" customWidth="1"/>
    <col min="11523" max="11523" width="35.88671875" customWidth="1"/>
    <col min="11524" max="11524" width="8.33203125" customWidth="1"/>
    <col min="11525" max="11525" width="13.44140625" customWidth="1"/>
    <col min="11778" max="11778" width="14" bestFit="1" customWidth="1"/>
    <col min="11779" max="11779" width="35.88671875" customWidth="1"/>
    <col min="11780" max="11780" width="8.33203125" customWidth="1"/>
    <col min="11781" max="11781" width="13.44140625" customWidth="1"/>
    <col min="12034" max="12034" width="14" bestFit="1" customWidth="1"/>
    <col min="12035" max="12035" width="35.88671875" customWidth="1"/>
    <col min="12036" max="12036" width="8.33203125" customWidth="1"/>
    <col min="12037" max="12037" width="13.44140625" customWidth="1"/>
    <col min="12290" max="12290" width="14" bestFit="1" customWidth="1"/>
    <col min="12291" max="12291" width="35.88671875" customWidth="1"/>
    <col min="12292" max="12292" width="8.33203125" customWidth="1"/>
    <col min="12293" max="12293" width="13.44140625" customWidth="1"/>
    <col min="12546" max="12546" width="14" bestFit="1" customWidth="1"/>
    <col min="12547" max="12547" width="35.88671875" customWidth="1"/>
    <col min="12548" max="12548" width="8.33203125" customWidth="1"/>
    <col min="12549" max="12549" width="13.44140625" customWidth="1"/>
    <col min="12802" max="12802" width="14" bestFit="1" customWidth="1"/>
    <col min="12803" max="12803" width="35.88671875" customWidth="1"/>
    <col min="12804" max="12804" width="8.33203125" customWidth="1"/>
    <col min="12805" max="12805" width="13.44140625" customWidth="1"/>
    <col min="13058" max="13058" width="14" bestFit="1" customWidth="1"/>
    <col min="13059" max="13059" width="35.88671875" customWidth="1"/>
    <col min="13060" max="13060" width="8.33203125" customWidth="1"/>
    <col min="13061" max="13061" width="13.44140625" customWidth="1"/>
    <col min="13314" max="13314" width="14" bestFit="1" customWidth="1"/>
    <col min="13315" max="13315" width="35.88671875" customWidth="1"/>
    <col min="13316" max="13316" width="8.33203125" customWidth="1"/>
    <col min="13317" max="13317" width="13.44140625" customWidth="1"/>
    <col min="13570" max="13570" width="14" bestFit="1" customWidth="1"/>
    <col min="13571" max="13571" width="35.88671875" customWidth="1"/>
    <col min="13572" max="13572" width="8.33203125" customWidth="1"/>
    <col min="13573" max="13573" width="13.44140625" customWidth="1"/>
    <col min="13826" max="13826" width="14" bestFit="1" customWidth="1"/>
    <col min="13827" max="13827" width="35.88671875" customWidth="1"/>
    <col min="13828" max="13828" width="8.33203125" customWidth="1"/>
    <col min="13829" max="13829" width="13.44140625" customWidth="1"/>
    <col min="14082" max="14082" width="14" bestFit="1" customWidth="1"/>
    <col min="14083" max="14083" width="35.88671875" customWidth="1"/>
    <col min="14084" max="14084" width="8.33203125" customWidth="1"/>
    <col min="14085" max="14085" width="13.44140625" customWidth="1"/>
    <col min="14338" max="14338" width="14" bestFit="1" customWidth="1"/>
    <col min="14339" max="14339" width="35.88671875" customWidth="1"/>
    <col min="14340" max="14340" width="8.33203125" customWidth="1"/>
    <col min="14341" max="14341" width="13.44140625" customWidth="1"/>
    <col min="14594" max="14594" width="14" bestFit="1" customWidth="1"/>
    <col min="14595" max="14595" width="35.88671875" customWidth="1"/>
    <col min="14596" max="14596" width="8.33203125" customWidth="1"/>
    <col min="14597" max="14597" width="13.44140625" customWidth="1"/>
    <col min="14850" max="14850" width="14" bestFit="1" customWidth="1"/>
    <col min="14851" max="14851" width="35.88671875" customWidth="1"/>
    <col min="14852" max="14852" width="8.33203125" customWidth="1"/>
    <col min="14853" max="14853" width="13.44140625" customWidth="1"/>
    <col min="15106" max="15106" width="14" bestFit="1" customWidth="1"/>
    <col min="15107" max="15107" width="35.88671875" customWidth="1"/>
    <col min="15108" max="15108" width="8.33203125" customWidth="1"/>
    <col min="15109" max="15109" width="13.44140625" customWidth="1"/>
    <col min="15362" max="15362" width="14" bestFit="1" customWidth="1"/>
    <col min="15363" max="15363" width="35.88671875" customWidth="1"/>
    <col min="15364" max="15364" width="8.33203125" customWidth="1"/>
    <col min="15365" max="15365" width="13.44140625" customWidth="1"/>
    <col min="15618" max="15618" width="14" bestFit="1" customWidth="1"/>
    <col min="15619" max="15619" width="35.88671875" customWidth="1"/>
    <col min="15620" max="15620" width="8.33203125" customWidth="1"/>
    <col min="15621" max="15621" width="13.44140625" customWidth="1"/>
    <col min="15874" max="15874" width="14" bestFit="1" customWidth="1"/>
    <col min="15875" max="15875" width="35.88671875" customWidth="1"/>
    <col min="15876" max="15876" width="8.33203125" customWidth="1"/>
    <col min="15877" max="15877" width="13.44140625" customWidth="1"/>
    <col min="16130" max="16130" width="14" bestFit="1" customWidth="1"/>
    <col min="16131" max="16131" width="35.88671875" customWidth="1"/>
    <col min="16132" max="16132" width="8.33203125" customWidth="1"/>
    <col min="16133" max="16133" width="13.44140625" customWidth="1"/>
  </cols>
  <sheetData>
    <row r="1" spans="1:10" ht="13.8" thickBot="1" x14ac:dyDescent="0.3">
      <c r="A1" s="3"/>
      <c r="B1" s="3"/>
      <c r="C1" s="3"/>
      <c r="D1" s="3"/>
      <c r="E1" s="3"/>
      <c r="J1" s="87" t="s">
        <v>95</v>
      </c>
    </row>
    <row r="2" spans="1:10" ht="13.8" thickBot="1" x14ac:dyDescent="0.3">
      <c r="A2" s="4" t="s">
        <v>14</v>
      </c>
      <c r="B2" s="32" t="s">
        <v>15</v>
      </c>
      <c r="C2" s="5" t="s">
        <v>16</v>
      </c>
      <c r="D2" s="5" t="s">
        <v>17</v>
      </c>
      <c r="E2" s="5" t="s">
        <v>18</v>
      </c>
      <c r="F2" s="5" t="s">
        <v>22</v>
      </c>
      <c r="G2" s="86" t="s">
        <v>89</v>
      </c>
      <c r="J2" s="87" t="s">
        <v>96</v>
      </c>
    </row>
    <row r="3" spans="1:10" x14ac:dyDescent="0.25">
      <c r="A3" s="33">
        <v>1</v>
      </c>
      <c r="B3" s="34"/>
      <c r="C3" s="35" t="s">
        <v>23</v>
      </c>
      <c r="D3" s="36" t="s">
        <v>24</v>
      </c>
      <c r="E3" s="37">
        <v>0.27</v>
      </c>
      <c r="F3" s="37"/>
      <c r="G3" s="69"/>
      <c r="J3" s="87" t="s">
        <v>97</v>
      </c>
    </row>
    <row r="4" spans="1:10" x14ac:dyDescent="0.25">
      <c r="A4" s="38">
        <v>2</v>
      </c>
      <c r="B4" s="34"/>
      <c r="C4" s="39" t="s">
        <v>25</v>
      </c>
      <c r="D4" s="40" t="s">
        <v>26</v>
      </c>
      <c r="E4" s="41">
        <v>1.18</v>
      </c>
      <c r="F4" s="41"/>
      <c r="G4" s="69"/>
    </row>
    <row r="5" spans="1:10" x14ac:dyDescent="0.25">
      <c r="A5" s="38">
        <v>3</v>
      </c>
      <c r="B5" s="34"/>
      <c r="C5" s="39" t="s">
        <v>59</v>
      </c>
      <c r="D5" s="40" t="s">
        <v>26</v>
      </c>
      <c r="E5" s="41">
        <v>5.9</v>
      </c>
      <c r="F5" s="41"/>
      <c r="G5" s="69"/>
    </row>
    <row r="6" spans="1:10" x14ac:dyDescent="0.25">
      <c r="A6" s="38">
        <v>4</v>
      </c>
      <c r="B6" s="34"/>
      <c r="C6" s="39" t="s">
        <v>27</v>
      </c>
      <c r="D6" s="40" t="s">
        <v>26</v>
      </c>
      <c r="E6" s="42">
        <v>4.97</v>
      </c>
      <c r="G6" s="88">
        <f ca="1">SUMPRODUCT(SUMIF(INDIRECT("'"&amp;Liste_Feuilles&amp;"'!$A$2:$A$1000"),$A6,INDIRECT("'"&amp;Liste_Feuilles&amp;"'!$G$2:$G$1000")))</f>
        <v>20.327300000000001</v>
      </c>
    </row>
    <row r="7" spans="1:10" x14ac:dyDescent="0.25">
      <c r="A7" s="38">
        <v>5</v>
      </c>
      <c r="B7" s="34"/>
      <c r="C7" s="39" t="s">
        <v>28</v>
      </c>
      <c r="D7" s="40" t="s">
        <v>26</v>
      </c>
      <c r="E7" s="42">
        <v>7.33</v>
      </c>
      <c r="F7" s="42"/>
      <c r="G7" s="69"/>
    </row>
    <row r="8" spans="1:10" x14ac:dyDescent="0.25">
      <c r="A8" s="38">
        <v>6</v>
      </c>
      <c r="B8" s="34"/>
      <c r="C8" s="39" t="s">
        <v>29</v>
      </c>
      <c r="D8" s="40" t="s">
        <v>26</v>
      </c>
      <c r="E8" s="42">
        <v>13</v>
      </c>
      <c r="G8" s="69"/>
    </row>
    <row r="9" spans="1:10" x14ac:dyDescent="0.25">
      <c r="A9" s="38">
        <v>7</v>
      </c>
      <c r="B9" s="34"/>
      <c r="C9" s="39" t="s">
        <v>30</v>
      </c>
      <c r="D9" s="40" t="s">
        <v>26</v>
      </c>
      <c r="E9" s="42">
        <v>3</v>
      </c>
      <c r="F9" s="42"/>
      <c r="G9" s="69"/>
    </row>
    <row r="10" spans="1:10" x14ac:dyDescent="0.25">
      <c r="A10" s="38">
        <v>8</v>
      </c>
      <c r="B10" s="34"/>
      <c r="C10" s="39" t="s">
        <v>31</v>
      </c>
      <c r="D10" s="40"/>
      <c r="E10" s="42"/>
      <c r="F10" s="42"/>
      <c r="G10" s="69"/>
    </row>
    <row r="11" spans="1:10" x14ac:dyDescent="0.25">
      <c r="A11" s="38">
        <v>9</v>
      </c>
      <c r="B11" s="34"/>
      <c r="C11" s="39" t="s">
        <v>32</v>
      </c>
      <c r="D11" s="40" t="s">
        <v>26</v>
      </c>
      <c r="E11" s="42">
        <v>6.85</v>
      </c>
      <c r="F11" s="42"/>
      <c r="G11" s="69"/>
    </row>
    <row r="12" spans="1:10" x14ac:dyDescent="0.25">
      <c r="A12" s="38">
        <v>10</v>
      </c>
      <c r="B12" s="34"/>
      <c r="C12" s="39" t="s">
        <v>33</v>
      </c>
      <c r="D12" s="40" t="s">
        <v>26</v>
      </c>
      <c r="E12" s="42"/>
      <c r="F12" s="42"/>
      <c r="G12" s="69"/>
    </row>
    <row r="13" spans="1:10" x14ac:dyDescent="0.25">
      <c r="A13" s="38">
        <v>11</v>
      </c>
      <c r="B13" s="34"/>
      <c r="C13" s="39" t="s">
        <v>34</v>
      </c>
      <c r="D13" s="40"/>
      <c r="E13" s="42">
        <v>4.6900000000000004</v>
      </c>
      <c r="F13" s="42"/>
      <c r="G13" s="69"/>
    </row>
    <row r="14" spans="1:10" x14ac:dyDescent="0.25">
      <c r="A14" s="38">
        <v>12</v>
      </c>
      <c r="B14" s="34"/>
      <c r="C14" s="39" t="s">
        <v>35</v>
      </c>
      <c r="D14" s="40" t="s">
        <v>51</v>
      </c>
      <c r="E14" s="42">
        <v>2.78</v>
      </c>
      <c r="F14" s="42"/>
      <c r="G14" s="69"/>
    </row>
    <row r="15" spans="1:10" x14ac:dyDescent="0.25">
      <c r="A15" s="38">
        <v>13</v>
      </c>
      <c r="B15" s="34"/>
      <c r="C15" s="39" t="s">
        <v>36</v>
      </c>
      <c r="D15" s="40" t="s">
        <v>26</v>
      </c>
      <c r="E15" s="42">
        <v>15.18</v>
      </c>
      <c r="F15" s="42"/>
      <c r="G15" s="69"/>
    </row>
    <row r="16" spans="1:10" x14ac:dyDescent="0.25">
      <c r="A16" s="38">
        <v>14</v>
      </c>
      <c r="B16" s="34"/>
      <c r="C16" s="39" t="s">
        <v>37</v>
      </c>
      <c r="D16" s="40" t="s">
        <v>26</v>
      </c>
      <c r="E16" s="42">
        <v>16.64</v>
      </c>
      <c r="F16" s="42"/>
      <c r="G16" s="69"/>
    </row>
    <row r="17" spans="1:7" x14ac:dyDescent="0.25">
      <c r="A17" s="38">
        <v>15</v>
      </c>
      <c r="B17" s="34"/>
      <c r="C17" s="39" t="s">
        <v>38</v>
      </c>
      <c r="D17" s="40" t="s">
        <v>26</v>
      </c>
      <c r="E17" s="42">
        <v>7.99</v>
      </c>
      <c r="F17" s="42"/>
      <c r="G17" s="69"/>
    </row>
    <row r="18" spans="1:7" x14ac:dyDescent="0.25">
      <c r="A18" s="38">
        <v>16</v>
      </c>
      <c r="B18" s="34"/>
      <c r="C18" s="39" t="s">
        <v>39</v>
      </c>
      <c r="D18" s="40"/>
      <c r="E18" s="42"/>
      <c r="F18" s="42"/>
      <c r="G18" s="69"/>
    </row>
    <row r="19" spans="1:7" x14ac:dyDescent="0.25">
      <c r="A19" s="38">
        <v>17</v>
      </c>
      <c r="B19" s="34"/>
      <c r="C19" s="39" t="s">
        <v>40</v>
      </c>
      <c r="D19" s="40" t="s">
        <v>26</v>
      </c>
      <c r="E19" s="42">
        <v>2.6</v>
      </c>
      <c r="F19" s="42"/>
      <c r="G19" s="69"/>
    </row>
    <row r="20" spans="1:7" x14ac:dyDescent="0.25">
      <c r="A20" s="38">
        <v>18</v>
      </c>
      <c r="B20" s="34"/>
      <c r="C20" s="39" t="s">
        <v>41</v>
      </c>
      <c r="D20" s="40" t="s">
        <v>26</v>
      </c>
      <c r="E20" s="42">
        <v>14.75</v>
      </c>
      <c r="F20" s="42"/>
      <c r="G20" s="69"/>
    </row>
    <row r="21" spans="1:7" x14ac:dyDescent="0.25">
      <c r="A21" s="38">
        <v>19</v>
      </c>
      <c r="B21" s="34"/>
      <c r="C21" s="39" t="s">
        <v>42</v>
      </c>
      <c r="D21" s="40" t="s">
        <v>26</v>
      </c>
      <c r="E21" s="42">
        <v>9.18</v>
      </c>
      <c r="F21" s="42"/>
      <c r="G21" s="69"/>
    </row>
    <row r="22" spans="1:7" x14ac:dyDescent="0.25">
      <c r="A22" s="38">
        <v>20</v>
      </c>
      <c r="B22" s="34"/>
      <c r="C22" s="39" t="s">
        <v>43</v>
      </c>
      <c r="D22" s="40" t="s">
        <v>26</v>
      </c>
      <c r="E22" s="42">
        <v>1.85</v>
      </c>
      <c r="F22" s="42"/>
      <c r="G22" s="69"/>
    </row>
    <row r="23" spans="1:7" x14ac:dyDescent="0.25">
      <c r="A23" s="38">
        <v>21</v>
      </c>
      <c r="B23" s="34"/>
      <c r="C23" s="39" t="s">
        <v>44</v>
      </c>
      <c r="D23" s="40" t="s">
        <v>52</v>
      </c>
      <c r="E23" s="42">
        <v>0.18</v>
      </c>
      <c r="F23" s="42"/>
      <c r="G23" s="69"/>
    </row>
    <row r="24" spans="1:7" x14ac:dyDescent="0.25">
      <c r="A24" s="38">
        <v>22</v>
      </c>
      <c r="B24" s="34"/>
      <c r="C24" s="39" t="s">
        <v>45</v>
      </c>
      <c r="D24" s="40"/>
      <c r="E24" s="42">
        <v>4.99</v>
      </c>
      <c r="F24" s="42"/>
      <c r="G24" s="69"/>
    </row>
    <row r="25" spans="1:7" x14ac:dyDescent="0.25">
      <c r="A25" s="38">
        <v>23</v>
      </c>
      <c r="B25" s="34"/>
      <c r="C25" s="39" t="s">
        <v>46</v>
      </c>
      <c r="D25" s="40" t="s">
        <v>26</v>
      </c>
      <c r="E25" s="42">
        <v>12</v>
      </c>
      <c r="F25" s="42"/>
      <c r="G25" s="69"/>
    </row>
    <row r="26" spans="1:7" x14ac:dyDescent="0.25">
      <c r="A26" s="38">
        <v>24</v>
      </c>
      <c r="B26" s="34"/>
      <c r="C26" s="39" t="s">
        <v>47</v>
      </c>
      <c r="D26" s="40" t="s">
        <v>26</v>
      </c>
      <c r="E26" s="42">
        <v>1.45</v>
      </c>
      <c r="F26" s="42"/>
      <c r="G26" s="69"/>
    </row>
    <row r="27" spans="1:7" x14ac:dyDescent="0.25">
      <c r="A27" s="38">
        <v>25</v>
      </c>
      <c r="B27" s="34"/>
      <c r="C27" s="39" t="s">
        <v>48</v>
      </c>
      <c r="D27" s="40" t="s">
        <v>26</v>
      </c>
      <c r="E27" s="42">
        <v>4.2</v>
      </c>
      <c r="F27" s="42"/>
      <c r="G27" s="69"/>
    </row>
    <row r="28" spans="1:7" x14ac:dyDescent="0.25">
      <c r="A28" s="38">
        <v>26</v>
      </c>
      <c r="B28" s="34"/>
      <c r="C28" s="39" t="s">
        <v>49</v>
      </c>
      <c r="D28" s="40" t="s">
        <v>26</v>
      </c>
      <c r="E28" s="42">
        <v>21</v>
      </c>
      <c r="F28" s="42"/>
      <c r="G28" s="69"/>
    </row>
    <row r="29" spans="1:7" x14ac:dyDescent="0.25">
      <c r="A29" s="38">
        <v>27</v>
      </c>
      <c r="B29" s="34"/>
      <c r="C29" s="39" t="s">
        <v>50</v>
      </c>
      <c r="D29" s="40" t="s">
        <v>24</v>
      </c>
      <c r="E29" s="42">
        <v>0.97</v>
      </c>
      <c r="F29" s="42"/>
      <c r="G29" s="69"/>
    </row>
    <row r="30" spans="1:7" x14ac:dyDescent="0.25">
      <c r="A30" s="38">
        <v>28</v>
      </c>
      <c r="B30" s="34"/>
      <c r="C30" s="39" t="s">
        <v>84</v>
      </c>
      <c r="D30" s="40" t="s">
        <v>26</v>
      </c>
      <c r="E30" s="42">
        <v>6.3</v>
      </c>
      <c r="F30" s="42"/>
      <c r="G30" s="69"/>
    </row>
    <row r="31" spans="1:7" x14ac:dyDescent="0.25">
      <c r="A31" s="38">
        <v>29</v>
      </c>
      <c r="B31" s="34"/>
      <c r="C31" s="39" t="s">
        <v>83</v>
      </c>
      <c r="D31" s="40" t="s">
        <v>26</v>
      </c>
      <c r="E31" s="42">
        <v>14</v>
      </c>
      <c r="F31" s="42"/>
      <c r="G31" s="69"/>
    </row>
    <row r="32" spans="1:7" x14ac:dyDescent="0.25">
      <c r="A32" s="38">
        <v>30</v>
      </c>
      <c r="B32" s="34"/>
      <c r="C32" s="39" t="s">
        <v>53</v>
      </c>
      <c r="D32" s="40" t="s">
        <v>54</v>
      </c>
      <c r="E32" s="42">
        <v>9.8000000000000007</v>
      </c>
      <c r="F32" s="42"/>
      <c r="G32" s="69"/>
    </row>
    <row r="33" spans="1:7" x14ac:dyDescent="0.25">
      <c r="A33" s="38">
        <v>31</v>
      </c>
      <c r="B33" s="34"/>
      <c r="C33" s="39" t="s">
        <v>82</v>
      </c>
      <c r="D33" s="40" t="s">
        <v>26</v>
      </c>
      <c r="E33" s="42">
        <v>27.44</v>
      </c>
      <c r="F33" s="42"/>
      <c r="G33" s="69"/>
    </row>
    <row r="34" spans="1:7" x14ac:dyDescent="0.25">
      <c r="A34" s="38">
        <v>32</v>
      </c>
      <c r="B34" s="34"/>
      <c r="C34" s="39" t="s">
        <v>55</v>
      </c>
      <c r="D34" s="40" t="s">
        <v>26</v>
      </c>
      <c r="E34" s="42">
        <v>9.5</v>
      </c>
      <c r="F34" s="42"/>
      <c r="G34" s="69"/>
    </row>
    <row r="35" spans="1:7" x14ac:dyDescent="0.25">
      <c r="A35" s="38">
        <v>33</v>
      </c>
      <c r="B35" s="34"/>
      <c r="C35" s="39" t="s">
        <v>56</v>
      </c>
      <c r="D35" s="40" t="s">
        <v>54</v>
      </c>
      <c r="E35" s="42">
        <v>12.59</v>
      </c>
      <c r="F35" s="42"/>
      <c r="G35" s="69"/>
    </row>
    <row r="36" spans="1:7" x14ac:dyDescent="0.25">
      <c r="A36" s="38">
        <v>34</v>
      </c>
      <c r="B36" s="34"/>
      <c r="C36" s="39" t="s">
        <v>57</v>
      </c>
      <c r="D36" s="40" t="s">
        <v>54</v>
      </c>
      <c r="E36" s="42">
        <v>12.51</v>
      </c>
      <c r="F36" s="42"/>
      <c r="G36" s="69"/>
    </row>
    <row r="37" spans="1:7" x14ac:dyDescent="0.25">
      <c r="A37" s="38">
        <v>35</v>
      </c>
      <c r="B37" s="43"/>
      <c r="C37" s="39" t="s">
        <v>58</v>
      </c>
      <c r="D37" s="40" t="s">
        <v>26</v>
      </c>
      <c r="E37" s="42">
        <v>11.8</v>
      </c>
      <c r="F37" s="42"/>
      <c r="G37" s="69"/>
    </row>
    <row r="38" spans="1:7" x14ac:dyDescent="0.25">
      <c r="A38" s="38">
        <v>36</v>
      </c>
      <c r="B38" s="43"/>
      <c r="C38" s="39" t="s">
        <v>60</v>
      </c>
      <c r="D38" s="40"/>
      <c r="E38" s="42"/>
      <c r="F38" s="42"/>
      <c r="G38" s="69"/>
    </row>
    <row r="39" spans="1:7" x14ac:dyDescent="0.25">
      <c r="A39" s="38">
        <v>37</v>
      </c>
      <c r="B39" s="43"/>
      <c r="C39" s="39" t="s">
        <v>61</v>
      </c>
      <c r="D39" s="40" t="s">
        <v>54</v>
      </c>
      <c r="E39" s="42">
        <v>12.5</v>
      </c>
      <c r="F39" s="42"/>
      <c r="G39" s="69"/>
    </row>
    <row r="40" spans="1:7" x14ac:dyDescent="0.25">
      <c r="A40" s="38">
        <v>38</v>
      </c>
      <c r="B40" s="43"/>
      <c r="C40" s="39" t="s">
        <v>62</v>
      </c>
      <c r="D40" s="40" t="s">
        <v>26</v>
      </c>
      <c r="E40" s="42">
        <v>33</v>
      </c>
      <c r="F40" s="42"/>
      <c r="G40" s="69"/>
    </row>
    <row r="41" spans="1:7" x14ac:dyDescent="0.25">
      <c r="A41" s="38">
        <v>39</v>
      </c>
      <c r="B41" s="43"/>
      <c r="C41" s="39" t="s">
        <v>63</v>
      </c>
      <c r="D41" s="40" t="s">
        <v>26</v>
      </c>
      <c r="E41" s="42">
        <v>2.9</v>
      </c>
      <c r="F41" s="42"/>
      <c r="G41" s="69"/>
    </row>
    <row r="42" spans="1:7" x14ac:dyDescent="0.25">
      <c r="A42" s="38">
        <v>40</v>
      </c>
      <c r="B42" s="43"/>
      <c r="C42" s="39" t="s">
        <v>64</v>
      </c>
      <c r="D42" s="40" t="s">
        <v>54</v>
      </c>
      <c r="E42" s="42">
        <v>7</v>
      </c>
      <c r="F42" s="42"/>
      <c r="G42" s="69"/>
    </row>
    <row r="43" spans="1:7" x14ac:dyDescent="0.25">
      <c r="A43" s="38">
        <v>41</v>
      </c>
      <c r="B43" s="43"/>
      <c r="C43" s="39" t="s">
        <v>65</v>
      </c>
      <c r="D43" s="40" t="s">
        <v>26</v>
      </c>
      <c r="E43" s="42">
        <v>26</v>
      </c>
      <c r="F43" s="42"/>
      <c r="G43" s="69"/>
    </row>
    <row r="44" spans="1:7" x14ac:dyDescent="0.25">
      <c r="A44" s="38">
        <v>42</v>
      </c>
      <c r="B44" s="43"/>
      <c r="C44" s="39" t="s">
        <v>66</v>
      </c>
      <c r="D44" s="40" t="s">
        <v>26</v>
      </c>
      <c r="E44" s="42">
        <v>10</v>
      </c>
      <c r="F44" s="42"/>
      <c r="G44" s="69"/>
    </row>
    <row r="45" spans="1:7" x14ac:dyDescent="0.25">
      <c r="A45" s="38">
        <v>43</v>
      </c>
      <c r="B45" s="43"/>
      <c r="C45" s="39" t="s">
        <v>67</v>
      </c>
      <c r="D45" s="40" t="s">
        <v>26</v>
      </c>
      <c r="E45" s="42">
        <v>11</v>
      </c>
      <c r="F45" s="42"/>
      <c r="G45" s="69"/>
    </row>
    <row r="46" spans="1:7" x14ac:dyDescent="0.25">
      <c r="A46" s="38">
        <v>44</v>
      </c>
      <c r="B46" s="43"/>
      <c r="C46" s="39" t="s">
        <v>76</v>
      </c>
      <c r="D46" s="40" t="s">
        <v>54</v>
      </c>
      <c r="E46" s="42"/>
      <c r="F46" s="42"/>
      <c r="G46" s="69"/>
    </row>
    <row r="47" spans="1:7" x14ac:dyDescent="0.25">
      <c r="A47" s="38">
        <v>45</v>
      </c>
      <c r="B47" s="43"/>
      <c r="C47" s="39" t="s">
        <v>68</v>
      </c>
      <c r="D47" s="40" t="s">
        <v>69</v>
      </c>
      <c r="E47" s="42"/>
      <c r="F47" s="42"/>
      <c r="G47" s="69"/>
    </row>
    <row r="48" spans="1:7" x14ac:dyDescent="0.25">
      <c r="A48" s="38">
        <v>46</v>
      </c>
      <c r="B48" s="43"/>
      <c r="C48" s="39" t="s">
        <v>70</v>
      </c>
      <c r="D48" s="40" t="s">
        <v>24</v>
      </c>
      <c r="E48" s="42">
        <v>2.29</v>
      </c>
      <c r="F48" s="42"/>
      <c r="G48" s="69"/>
    </row>
    <row r="49" spans="1:7" x14ac:dyDescent="0.25">
      <c r="A49" s="38">
        <v>47</v>
      </c>
      <c r="B49" s="43"/>
      <c r="C49" s="39" t="s">
        <v>71</v>
      </c>
      <c r="D49" s="40" t="s">
        <v>54</v>
      </c>
      <c r="E49" s="42">
        <v>9.68</v>
      </c>
      <c r="F49" s="42"/>
      <c r="G49" s="69"/>
    </row>
    <row r="50" spans="1:7" x14ac:dyDescent="0.25">
      <c r="A50" s="38">
        <v>48</v>
      </c>
      <c r="B50" s="43"/>
      <c r="C50" s="39" t="s">
        <v>72</v>
      </c>
      <c r="D50" s="40" t="s">
        <v>26</v>
      </c>
      <c r="E50" s="42">
        <v>1.5</v>
      </c>
      <c r="F50" s="42"/>
      <c r="G50" s="69"/>
    </row>
    <row r="51" spans="1:7" x14ac:dyDescent="0.25">
      <c r="A51" s="38">
        <v>49</v>
      </c>
      <c r="B51" s="43"/>
      <c r="C51" s="39" t="s">
        <v>77</v>
      </c>
      <c r="D51" s="40" t="s">
        <v>26</v>
      </c>
      <c r="E51" s="42">
        <v>0</v>
      </c>
      <c r="F51" s="42"/>
      <c r="G51" s="69"/>
    </row>
    <row r="52" spans="1:7" x14ac:dyDescent="0.25">
      <c r="A52" s="38">
        <v>50</v>
      </c>
      <c r="B52" s="43"/>
      <c r="C52" s="39" t="s">
        <v>78</v>
      </c>
      <c r="D52" s="40" t="s">
        <v>69</v>
      </c>
      <c r="E52" s="42">
        <v>4.5</v>
      </c>
      <c r="F52" s="42"/>
      <c r="G52" s="69"/>
    </row>
    <row r="53" spans="1:7" x14ac:dyDescent="0.25">
      <c r="A53" s="38">
        <v>51</v>
      </c>
      <c r="B53" s="43"/>
      <c r="C53" s="39" t="s">
        <v>74</v>
      </c>
      <c r="D53" s="40" t="s">
        <v>54</v>
      </c>
      <c r="E53" s="42">
        <v>1.5</v>
      </c>
      <c r="F53" s="42"/>
      <c r="G53" s="69"/>
    </row>
    <row r="54" spans="1:7" x14ac:dyDescent="0.25">
      <c r="A54" s="38">
        <v>52</v>
      </c>
      <c r="B54" s="43"/>
      <c r="C54" s="39" t="s">
        <v>79</v>
      </c>
      <c r="D54" s="40" t="s">
        <v>24</v>
      </c>
      <c r="E54" s="42">
        <v>0.93</v>
      </c>
      <c r="F54" s="42"/>
      <c r="G54" s="69"/>
    </row>
    <row r="55" spans="1:7" x14ac:dyDescent="0.25">
      <c r="A55" s="38">
        <v>53</v>
      </c>
      <c r="B55" s="43"/>
      <c r="C55" s="39" t="s">
        <v>73</v>
      </c>
      <c r="D55" s="40" t="s">
        <v>24</v>
      </c>
      <c r="E55" s="42">
        <v>0.55000000000000004</v>
      </c>
      <c r="F55" s="42"/>
      <c r="G55" s="69"/>
    </row>
    <row r="56" spans="1:7" x14ac:dyDescent="0.25">
      <c r="A56" s="38">
        <v>54</v>
      </c>
      <c r="B56" s="43"/>
      <c r="C56" s="39" t="s">
        <v>80</v>
      </c>
      <c r="D56" s="40" t="s">
        <v>24</v>
      </c>
      <c r="E56" s="42">
        <v>0.7</v>
      </c>
      <c r="F56" s="42"/>
      <c r="G56" s="69"/>
    </row>
    <row r="57" spans="1:7" x14ac:dyDescent="0.25">
      <c r="A57" s="38">
        <v>55</v>
      </c>
      <c r="B57" s="43"/>
      <c r="C57" s="39" t="s">
        <v>75</v>
      </c>
      <c r="D57" s="40" t="s">
        <v>24</v>
      </c>
      <c r="E57" s="42">
        <v>1.02</v>
      </c>
      <c r="F57" s="42"/>
      <c r="G57" s="69"/>
    </row>
    <row r="58" spans="1:7" x14ac:dyDescent="0.25">
      <c r="A58" s="38">
        <v>56</v>
      </c>
      <c r="B58" s="43"/>
      <c r="C58" s="39" t="s">
        <v>81</v>
      </c>
      <c r="D58" s="40" t="s">
        <v>54</v>
      </c>
      <c r="E58" s="42">
        <v>1.7</v>
      </c>
      <c r="F58" s="42"/>
      <c r="G58" s="69"/>
    </row>
    <row r="59" spans="1:7" x14ac:dyDescent="0.25">
      <c r="A59" s="38">
        <v>57</v>
      </c>
      <c r="B59" s="43"/>
      <c r="C59" s="39" t="s">
        <v>85</v>
      </c>
      <c r="D59" s="40" t="s">
        <v>26</v>
      </c>
      <c r="E59" s="42">
        <v>7.8</v>
      </c>
      <c r="F59" s="42"/>
      <c r="G59" s="69"/>
    </row>
    <row r="60" spans="1:7" x14ac:dyDescent="0.25">
      <c r="A60" s="38">
        <v>58</v>
      </c>
      <c r="B60" s="43"/>
      <c r="C60" s="39" t="s">
        <v>86</v>
      </c>
      <c r="D60" s="40" t="s">
        <v>52</v>
      </c>
      <c r="E60" s="42">
        <v>0.1</v>
      </c>
      <c r="F60" s="42"/>
      <c r="G60" s="69"/>
    </row>
    <row r="61" spans="1:7" x14ac:dyDescent="0.25">
      <c r="A61" s="38">
        <v>59</v>
      </c>
      <c r="B61" s="43"/>
      <c r="C61" s="39" t="s">
        <v>87</v>
      </c>
      <c r="D61" s="40"/>
      <c r="E61" s="42"/>
      <c r="F61" s="42"/>
      <c r="G61" s="69"/>
    </row>
    <row r="62" spans="1:7" x14ac:dyDescent="0.25">
      <c r="A62" s="38">
        <v>60</v>
      </c>
      <c r="B62" s="43"/>
      <c r="C62" s="39" t="s">
        <v>88</v>
      </c>
      <c r="D62" s="40" t="s">
        <v>26</v>
      </c>
      <c r="E62" s="42"/>
      <c r="F62" s="42"/>
      <c r="G62" s="69"/>
    </row>
    <row r="63" spans="1:7" x14ac:dyDescent="0.25">
      <c r="A63" s="38">
        <v>61</v>
      </c>
      <c r="B63" s="43"/>
      <c r="C63" s="39"/>
      <c r="D63" s="40"/>
      <c r="E63" s="42"/>
      <c r="F63" s="42"/>
      <c r="G63" s="69"/>
    </row>
    <row r="64" spans="1:7" x14ac:dyDescent="0.25">
      <c r="A64" s="38">
        <v>62</v>
      </c>
      <c r="B64" s="43"/>
      <c r="C64" s="39"/>
      <c r="D64" s="40"/>
      <c r="E64" s="42"/>
      <c r="F64" s="42"/>
      <c r="G64" s="69"/>
    </row>
    <row r="65" spans="1:7" x14ac:dyDescent="0.25">
      <c r="A65" s="38">
        <v>63</v>
      </c>
      <c r="B65" s="43"/>
      <c r="C65" s="39"/>
      <c r="D65" s="40"/>
      <c r="E65" s="42"/>
      <c r="F65" s="42"/>
      <c r="G65" s="69"/>
    </row>
    <row r="66" spans="1:7" x14ac:dyDescent="0.25">
      <c r="A66" s="38">
        <v>64</v>
      </c>
      <c r="B66" s="43"/>
      <c r="C66" s="39"/>
      <c r="D66" s="40"/>
      <c r="E66" s="42"/>
      <c r="F66" s="42"/>
      <c r="G66" s="69"/>
    </row>
    <row r="67" spans="1:7" x14ac:dyDescent="0.25">
      <c r="A67" s="38">
        <v>65</v>
      </c>
      <c r="B67" s="43"/>
      <c r="C67" s="39"/>
      <c r="D67" s="40"/>
      <c r="E67" s="42"/>
      <c r="F67" s="42"/>
      <c r="G67" s="69"/>
    </row>
    <row r="68" spans="1:7" x14ac:dyDescent="0.25">
      <c r="A68" s="38">
        <v>66</v>
      </c>
      <c r="B68" s="43"/>
      <c r="C68" s="39"/>
      <c r="D68" s="40"/>
      <c r="E68" s="42"/>
      <c r="F68" s="42"/>
      <c r="G68" s="69"/>
    </row>
    <row r="69" spans="1:7" x14ac:dyDescent="0.25">
      <c r="A69" s="38">
        <v>67</v>
      </c>
      <c r="B69" s="43"/>
      <c r="C69" s="39"/>
      <c r="D69" s="40"/>
      <c r="E69" s="42"/>
      <c r="F69" s="42"/>
      <c r="G69" s="69"/>
    </row>
    <row r="70" spans="1:7" x14ac:dyDescent="0.25">
      <c r="A70" s="38">
        <v>68</v>
      </c>
      <c r="B70" s="43"/>
      <c r="C70" s="39"/>
      <c r="D70" s="40"/>
      <c r="E70" s="42"/>
      <c r="F70" s="42"/>
      <c r="G70" s="69"/>
    </row>
    <row r="71" spans="1:7" x14ac:dyDescent="0.25">
      <c r="A71" s="38">
        <v>69</v>
      </c>
      <c r="B71" s="43"/>
      <c r="C71" s="39"/>
      <c r="D71" s="40"/>
      <c r="E71" s="42"/>
      <c r="F71" s="42"/>
      <c r="G71" s="69"/>
    </row>
    <row r="72" spans="1:7" x14ac:dyDescent="0.25">
      <c r="A72" s="38">
        <v>70</v>
      </c>
      <c r="B72" s="43"/>
      <c r="C72" s="39"/>
      <c r="D72" s="40"/>
      <c r="E72" s="42"/>
      <c r="F72" s="42"/>
      <c r="G72" s="69"/>
    </row>
    <row r="73" spans="1:7" x14ac:dyDescent="0.25">
      <c r="A73" s="38">
        <v>71</v>
      </c>
      <c r="B73" s="43"/>
      <c r="C73" s="39"/>
      <c r="D73" s="40"/>
      <c r="E73" s="42"/>
      <c r="F73" s="42"/>
      <c r="G73" s="69"/>
    </row>
    <row r="74" spans="1:7" x14ac:dyDescent="0.25">
      <c r="A74" s="38">
        <v>72</v>
      </c>
      <c r="B74" s="43"/>
      <c r="C74" s="39"/>
      <c r="D74" s="40"/>
      <c r="E74" s="42"/>
      <c r="F74" s="42"/>
      <c r="G74" s="69"/>
    </row>
    <row r="75" spans="1:7" x14ac:dyDescent="0.25">
      <c r="A75" s="38">
        <v>73</v>
      </c>
      <c r="B75" s="43"/>
      <c r="C75" s="39"/>
      <c r="D75" s="40"/>
      <c r="E75" s="42"/>
      <c r="F75" s="42"/>
      <c r="G75" s="69"/>
    </row>
    <row r="76" spans="1:7" x14ac:dyDescent="0.25">
      <c r="A76" s="38">
        <v>74</v>
      </c>
      <c r="B76" s="43"/>
      <c r="C76" s="39"/>
      <c r="D76" s="40"/>
      <c r="E76" s="42"/>
      <c r="F76" s="42"/>
      <c r="G76" s="69"/>
    </row>
    <row r="77" spans="1:7" x14ac:dyDescent="0.25">
      <c r="A77" s="38">
        <v>75</v>
      </c>
      <c r="B77" s="43"/>
      <c r="C77" s="39"/>
      <c r="D77" s="40"/>
      <c r="E77" s="42"/>
      <c r="F77" s="42"/>
      <c r="G77" s="69"/>
    </row>
    <row r="78" spans="1:7" x14ac:dyDescent="0.25">
      <c r="A78" s="38">
        <v>76</v>
      </c>
      <c r="B78" s="43"/>
      <c r="C78" s="39"/>
      <c r="D78" s="40"/>
      <c r="E78" s="42"/>
      <c r="F78" s="42"/>
      <c r="G78" s="69"/>
    </row>
    <row r="79" spans="1:7" x14ac:dyDescent="0.25">
      <c r="A79" s="38">
        <v>77</v>
      </c>
      <c r="B79" s="43"/>
      <c r="C79" s="39"/>
      <c r="D79" s="40"/>
      <c r="E79" s="42"/>
      <c r="F79" s="42"/>
      <c r="G79" s="69"/>
    </row>
    <row r="80" spans="1:7" x14ac:dyDescent="0.25">
      <c r="A80" s="38">
        <v>78</v>
      </c>
      <c r="B80" s="43"/>
      <c r="C80" s="39"/>
      <c r="D80" s="40"/>
      <c r="E80" s="42"/>
      <c r="F80" s="42"/>
      <c r="G80" s="69"/>
    </row>
    <row r="81" spans="1:7" x14ac:dyDescent="0.25">
      <c r="A81" s="38">
        <v>79</v>
      </c>
      <c r="B81" s="43"/>
      <c r="C81" s="39"/>
      <c r="D81" s="40"/>
      <c r="E81" s="42"/>
      <c r="F81" s="42"/>
      <c r="G81" s="69"/>
    </row>
    <row r="82" spans="1:7" x14ac:dyDescent="0.25">
      <c r="A82" s="38">
        <v>80</v>
      </c>
      <c r="B82" s="43"/>
      <c r="C82" s="39"/>
      <c r="D82" s="40"/>
      <c r="E82" s="42"/>
      <c r="F82" s="42"/>
      <c r="G82" s="69"/>
    </row>
    <row r="83" spans="1:7" x14ac:dyDescent="0.25">
      <c r="A83" s="38">
        <v>81</v>
      </c>
      <c r="B83" s="43"/>
      <c r="C83" s="39"/>
      <c r="D83" s="40"/>
      <c r="E83" s="42"/>
      <c r="F83" s="42"/>
      <c r="G83" s="69"/>
    </row>
    <row r="84" spans="1:7" x14ac:dyDescent="0.25">
      <c r="A84" s="38">
        <v>82</v>
      </c>
      <c r="B84" s="43"/>
      <c r="C84" s="39"/>
      <c r="D84" s="40"/>
      <c r="E84" s="42"/>
      <c r="F84" s="42"/>
      <c r="G84" s="69"/>
    </row>
    <row r="85" spans="1:7" x14ac:dyDescent="0.25">
      <c r="A85" s="38">
        <v>83</v>
      </c>
      <c r="B85" s="43"/>
      <c r="C85" s="39"/>
      <c r="D85" s="40"/>
      <c r="E85" s="42"/>
      <c r="F85" s="42"/>
      <c r="G85" s="69"/>
    </row>
    <row r="86" spans="1:7" x14ac:dyDescent="0.25">
      <c r="A86" s="38">
        <v>84</v>
      </c>
      <c r="B86" s="43"/>
      <c r="C86" s="39"/>
      <c r="D86" s="40"/>
      <c r="E86" s="42"/>
      <c r="F86" s="42"/>
      <c r="G86" s="69"/>
    </row>
    <row r="87" spans="1:7" x14ac:dyDescent="0.25">
      <c r="A87" s="38">
        <v>85</v>
      </c>
      <c r="B87" s="43"/>
      <c r="C87" s="39"/>
      <c r="D87" s="40"/>
      <c r="E87" s="42"/>
      <c r="F87" s="42"/>
      <c r="G87" s="69"/>
    </row>
    <row r="88" spans="1:7" x14ac:dyDescent="0.25">
      <c r="A88" s="38">
        <v>86</v>
      </c>
      <c r="B88" s="43"/>
      <c r="C88" s="39"/>
      <c r="D88" s="40"/>
      <c r="E88" s="42"/>
      <c r="F88" s="42"/>
      <c r="G88" s="69"/>
    </row>
    <row r="89" spans="1:7" x14ac:dyDescent="0.25">
      <c r="A89" s="38">
        <v>87</v>
      </c>
      <c r="B89" s="43"/>
      <c r="C89" s="39"/>
      <c r="D89" s="40"/>
      <c r="E89" s="42"/>
      <c r="F89" s="42"/>
      <c r="G89" s="69"/>
    </row>
    <row r="90" spans="1:7" x14ac:dyDescent="0.25">
      <c r="A90" s="38">
        <v>88</v>
      </c>
      <c r="B90" s="43"/>
      <c r="C90" s="39"/>
      <c r="D90" s="40"/>
      <c r="E90" s="42"/>
      <c r="F90" s="42"/>
      <c r="G90" s="69"/>
    </row>
    <row r="91" spans="1:7" x14ac:dyDescent="0.25">
      <c r="A91" s="38">
        <v>89</v>
      </c>
      <c r="B91" s="43"/>
      <c r="C91" s="39"/>
      <c r="D91" s="40"/>
      <c r="E91" s="42"/>
      <c r="F91" s="42"/>
      <c r="G91" s="69"/>
    </row>
    <row r="92" spans="1:7" x14ac:dyDescent="0.25">
      <c r="A92" s="38">
        <v>90</v>
      </c>
      <c r="B92" s="43"/>
      <c r="C92" s="39"/>
      <c r="D92" s="40"/>
      <c r="E92" s="42"/>
      <c r="F92" s="42"/>
      <c r="G92" s="69"/>
    </row>
    <row r="93" spans="1:7" x14ac:dyDescent="0.25">
      <c r="A93" s="38">
        <v>91</v>
      </c>
      <c r="B93" s="43"/>
      <c r="C93" s="39"/>
      <c r="D93" s="40"/>
      <c r="E93" s="42"/>
      <c r="F93" s="42"/>
      <c r="G93" s="69"/>
    </row>
    <row r="94" spans="1:7" x14ac:dyDescent="0.25">
      <c r="A94" s="38">
        <v>92</v>
      </c>
      <c r="B94" s="43"/>
      <c r="C94" s="39"/>
      <c r="D94" s="40"/>
      <c r="E94" s="42"/>
      <c r="F94" s="42"/>
      <c r="G94" s="69"/>
    </row>
    <row r="95" spans="1:7" x14ac:dyDescent="0.25">
      <c r="A95" s="38">
        <v>93</v>
      </c>
      <c r="B95" s="43"/>
      <c r="C95" s="39"/>
      <c r="D95" s="40"/>
      <c r="E95" s="42"/>
      <c r="F95" s="42"/>
      <c r="G95" s="69"/>
    </row>
    <row r="96" spans="1:7" x14ac:dyDescent="0.25">
      <c r="A96" s="38">
        <v>94</v>
      </c>
      <c r="B96" s="43"/>
      <c r="C96" s="39"/>
      <c r="D96" s="40"/>
      <c r="E96" s="42"/>
      <c r="F96" s="42"/>
      <c r="G96" s="69"/>
    </row>
    <row r="97" spans="1:7" x14ac:dyDescent="0.25">
      <c r="A97" s="38">
        <v>95</v>
      </c>
      <c r="B97" s="43"/>
      <c r="C97" s="39"/>
      <c r="D97" s="40"/>
      <c r="E97" s="42"/>
      <c r="F97" s="42"/>
      <c r="G97" s="69"/>
    </row>
    <row r="98" spans="1:7" x14ac:dyDescent="0.25">
      <c r="A98" s="38">
        <v>96</v>
      </c>
      <c r="B98" s="43"/>
      <c r="C98" s="39"/>
      <c r="D98" s="40"/>
      <c r="E98" s="42"/>
      <c r="F98" s="42"/>
      <c r="G98" s="69"/>
    </row>
    <row r="99" spans="1:7" x14ac:dyDescent="0.25">
      <c r="A99" s="38">
        <v>97</v>
      </c>
      <c r="B99" s="43"/>
      <c r="C99" s="39"/>
      <c r="D99" s="40"/>
      <c r="E99" s="42"/>
      <c r="F99" s="42"/>
      <c r="G99" s="69"/>
    </row>
    <row r="100" spans="1:7" x14ac:dyDescent="0.25">
      <c r="A100" s="38">
        <v>98</v>
      </c>
      <c r="B100" s="43"/>
      <c r="C100" s="39"/>
      <c r="D100" s="40"/>
      <c r="E100" s="42"/>
      <c r="F100" s="42"/>
      <c r="G100" s="69"/>
    </row>
    <row r="101" spans="1:7" x14ac:dyDescent="0.25">
      <c r="A101" s="38">
        <v>99</v>
      </c>
      <c r="B101" s="43"/>
      <c r="C101" s="39"/>
      <c r="D101" s="40"/>
      <c r="E101" s="42"/>
      <c r="F101" s="42"/>
      <c r="G101" s="69"/>
    </row>
    <row r="102" spans="1:7" x14ac:dyDescent="0.25">
      <c r="A102" s="38">
        <v>100</v>
      </c>
      <c r="B102" s="43"/>
      <c r="C102" s="39"/>
      <c r="D102" s="40"/>
      <c r="E102" s="42"/>
      <c r="F102" s="42"/>
      <c r="G102" s="69"/>
    </row>
    <row r="103" spans="1:7" x14ac:dyDescent="0.25">
      <c r="A103" s="38">
        <v>101</v>
      </c>
      <c r="B103" s="43"/>
      <c r="C103" s="39"/>
      <c r="D103" s="40"/>
      <c r="E103" s="42"/>
      <c r="F103" s="42"/>
      <c r="G103" s="69"/>
    </row>
    <row r="104" spans="1:7" x14ac:dyDescent="0.25">
      <c r="A104" s="38">
        <v>102</v>
      </c>
      <c r="B104" s="43"/>
      <c r="C104" s="39"/>
      <c r="D104" s="40"/>
      <c r="E104" s="42"/>
      <c r="F104" s="42"/>
      <c r="G104" s="69"/>
    </row>
    <row r="105" spans="1:7" x14ac:dyDescent="0.25">
      <c r="A105" s="38">
        <v>103</v>
      </c>
      <c r="B105" s="43"/>
      <c r="C105" s="39"/>
      <c r="D105" s="40"/>
      <c r="E105" s="42"/>
      <c r="F105" s="42"/>
      <c r="G105" s="69"/>
    </row>
    <row r="106" spans="1:7" x14ac:dyDescent="0.25">
      <c r="A106" s="38">
        <v>104</v>
      </c>
      <c r="B106" s="43"/>
      <c r="C106" s="39"/>
      <c r="D106" s="40"/>
      <c r="E106" s="42"/>
      <c r="F106" s="42"/>
      <c r="G106" s="69"/>
    </row>
    <row r="107" spans="1:7" x14ac:dyDescent="0.25">
      <c r="A107" s="38">
        <v>105</v>
      </c>
      <c r="B107" s="43"/>
      <c r="C107" s="39"/>
      <c r="D107" s="40"/>
      <c r="E107" s="42"/>
      <c r="F107" s="42"/>
      <c r="G107" s="69"/>
    </row>
    <row r="108" spans="1:7" x14ac:dyDescent="0.25">
      <c r="A108" s="38">
        <v>106</v>
      </c>
      <c r="B108" s="43"/>
      <c r="C108" s="39"/>
      <c r="D108" s="40"/>
      <c r="E108" s="42"/>
      <c r="F108" s="42"/>
      <c r="G108" s="69"/>
    </row>
    <row r="109" spans="1:7" x14ac:dyDescent="0.25">
      <c r="A109" s="38">
        <v>107</v>
      </c>
      <c r="B109" s="43"/>
      <c r="C109" s="39"/>
      <c r="D109" s="40"/>
      <c r="E109" s="42"/>
      <c r="F109" s="42"/>
      <c r="G109" s="69"/>
    </row>
    <row r="110" spans="1:7" x14ac:dyDescent="0.25">
      <c r="A110" s="38">
        <v>108</v>
      </c>
      <c r="B110" s="43"/>
      <c r="C110" s="39"/>
      <c r="D110" s="40"/>
      <c r="E110" s="42"/>
      <c r="F110" s="42"/>
      <c r="G110" s="69"/>
    </row>
    <row r="111" spans="1:7" x14ac:dyDescent="0.25">
      <c r="A111" s="38">
        <v>109</v>
      </c>
      <c r="B111" s="43"/>
      <c r="C111" s="39"/>
      <c r="D111" s="40"/>
      <c r="E111" s="42"/>
      <c r="F111" s="42"/>
      <c r="G111" s="69"/>
    </row>
    <row r="112" spans="1:7" x14ac:dyDescent="0.25">
      <c r="A112" s="38">
        <v>110</v>
      </c>
      <c r="B112" s="43"/>
      <c r="C112" s="39"/>
      <c r="D112" s="40"/>
      <c r="E112" s="42"/>
      <c r="F112" s="42"/>
      <c r="G112" s="69"/>
    </row>
    <row r="113" spans="1:7" x14ac:dyDescent="0.25">
      <c r="A113" s="38">
        <v>111</v>
      </c>
      <c r="B113" s="43"/>
      <c r="C113" s="39"/>
      <c r="D113" s="40"/>
      <c r="E113" s="42"/>
      <c r="F113" s="42"/>
      <c r="G113" s="69"/>
    </row>
    <row r="114" spans="1:7" x14ac:dyDescent="0.25">
      <c r="A114" s="38">
        <v>112</v>
      </c>
      <c r="B114" s="43"/>
      <c r="C114" s="39"/>
      <c r="D114" s="40"/>
      <c r="E114" s="42"/>
      <c r="F114" s="42"/>
      <c r="G114" s="69"/>
    </row>
    <row r="115" spans="1:7" x14ac:dyDescent="0.25">
      <c r="A115" s="38">
        <v>113</v>
      </c>
      <c r="B115" s="43"/>
      <c r="C115" s="39"/>
      <c r="D115" s="40"/>
      <c r="E115" s="42"/>
      <c r="F115" s="42"/>
      <c r="G115" s="69"/>
    </row>
    <row r="116" spans="1:7" x14ac:dyDescent="0.25">
      <c r="A116" s="38">
        <v>114</v>
      </c>
      <c r="B116" s="43"/>
      <c r="C116" s="39"/>
      <c r="D116" s="40"/>
      <c r="E116" s="42"/>
      <c r="F116" s="42"/>
      <c r="G116" s="69"/>
    </row>
    <row r="117" spans="1:7" x14ac:dyDescent="0.25">
      <c r="A117" s="38">
        <v>115</v>
      </c>
      <c r="B117" s="43"/>
      <c r="C117" s="39"/>
      <c r="D117" s="40"/>
      <c r="E117" s="42"/>
      <c r="F117" s="42"/>
      <c r="G117" s="69"/>
    </row>
    <row r="118" spans="1:7" x14ac:dyDescent="0.25">
      <c r="A118" s="38">
        <v>116</v>
      </c>
      <c r="B118" s="43"/>
      <c r="C118" s="39"/>
      <c r="D118" s="40"/>
      <c r="E118" s="42"/>
      <c r="F118" s="42"/>
      <c r="G118" s="69"/>
    </row>
    <row r="119" spans="1:7" x14ac:dyDescent="0.25">
      <c r="A119" s="38">
        <v>117</v>
      </c>
      <c r="B119" s="43"/>
      <c r="C119" s="39"/>
      <c r="D119" s="40"/>
      <c r="E119" s="42"/>
      <c r="F119" s="42"/>
      <c r="G119" s="69"/>
    </row>
    <row r="120" spans="1:7" x14ac:dyDescent="0.25">
      <c r="A120" s="38">
        <v>118</v>
      </c>
      <c r="B120" s="43"/>
      <c r="C120" s="39"/>
      <c r="D120" s="40"/>
      <c r="E120" s="42"/>
      <c r="F120" s="42"/>
      <c r="G120" s="69"/>
    </row>
    <row r="121" spans="1:7" x14ac:dyDescent="0.25">
      <c r="A121" s="38">
        <v>119</v>
      </c>
      <c r="B121" s="43"/>
      <c r="C121" s="39"/>
      <c r="D121" s="40"/>
      <c r="E121" s="42"/>
      <c r="F121" s="42"/>
      <c r="G121" s="69"/>
    </row>
    <row r="122" spans="1:7" x14ac:dyDescent="0.25">
      <c r="A122" s="38">
        <v>120</v>
      </c>
      <c r="B122" s="43"/>
      <c r="C122" s="39"/>
      <c r="D122" s="40"/>
      <c r="E122" s="42"/>
      <c r="F122" s="42"/>
      <c r="G122" s="69"/>
    </row>
    <row r="123" spans="1:7" x14ac:dyDescent="0.25">
      <c r="A123" s="38">
        <v>121</v>
      </c>
      <c r="B123" s="43"/>
      <c r="C123" s="39"/>
      <c r="D123" s="40"/>
      <c r="E123" s="42"/>
      <c r="F123" s="42"/>
      <c r="G123" s="69"/>
    </row>
    <row r="124" spans="1:7" x14ac:dyDescent="0.25">
      <c r="A124" s="38">
        <v>122</v>
      </c>
      <c r="B124" s="43"/>
      <c r="C124" s="39"/>
      <c r="D124" s="40"/>
      <c r="E124" s="42"/>
      <c r="F124" s="42"/>
      <c r="G124" s="69"/>
    </row>
    <row r="125" spans="1:7" x14ac:dyDescent="0.25">
      <c r="A125" s="38">
        <v>123</v>
      </c>
      <c r="B125" s="43"/>
      <c r="C125" s="39"/>
      <c r="D125" s="40"/>
      <c r="E125" s="42"/>
      <c r="F125" s="42"/>
      <c r="G125" s="69"/>
    </row>
    <row r="126" spans="1:7" x14ac:dyDescent="0.25">
      <c r="A126" s="38">
        <v>124</v>
      </c>
      <c r="B126" s="43"/>
      <c r="C126" s="39"/>
      <c r="D126" s="40"/>
      <c r="E126" s="42"/>
      <c r="F126" s="42"/>
      <c r="G126" s="69"/>
    </row>
    <row r="127" spans="1:7" x14ac:dyDescent="0.25">
      <c r="A127" s="38">
        <v>125</v>
      </c>
      <c r="B127" s="43"/>
      <c r="C127" s="39"/>
      <c r="D127" s="40"/>
      <c r="E127" s="41"/>
      <c r="F127" s="41"/>
      <c r="G127" s="69"/>
    </row>
    <row r="128" spans="1:7" x14ac:dyDescent="0.25">
      <c r="A128" s="38">
        <v>126</v>
      </c>
      <c r="B128" s="43"/>
      <c r="C128" s="39"/>
      <c r="D128" s="40"/>
      <c r="E128" s="41"/>
      <c r="F128" s="41"/>
      <c r="G128" s="69"/>
    </row>
    <row r="129" spans="1:7" x14ac:dyDescent="0.25">
      <c r="A129" s="38">
        <v>127</v>
      </c>
      <c r="B129" s="43"/>
      <c r="C129" s="39"/>
      <c r="D129" s="40"/>
      <c r="E129" s="41"/>
      <c r="F129" s="41"/>
      <c r="G129" s="69"/>
    </row>
    <row r="130" spans="1:7" x14ac:dyDescent="0.25">
      <c r="A130" s="38">
        <v>128</v>
      </c>
      <c r="B130" s="43"/>
      <c r="C130" s="39"/>
      <c r="D130" s="40"/>
      <c r="E130" s="41"/>
      <c r="F130" s="41"/>
      <c r="G130" s="69"/>
    </row>
    <row r="131" spans="1:7" x14ac:dyDescent="0.25">
      <c r="A131" s="38">
        <v>129</v>
      </c>
      <c r="B131" s="43"/>
      <c r="C131" s="39"/>
      <c r="D131" s="40"/>
      <c r="E131" s="41"/>
      <c r="F131" s="41"/>
      <c r="G131" s="69"/>
    </row>
    <row r="132" spans="1:7" x14ac:dyDescent="0.25">
      <c r="A132" s="38">
        <v>130</v>
      </c>
      <c r="B132" s="43"/>
      <c r="C132" s="39"/>
      <c r="D132" s="40"/>
      <c r="E132" s="41"/>
      <c r="F132" s="41"/>
      <c r="G132" s="69"/>
    </row>
    <row r="133" spans="1:7" x14ac:dyDescent="0.25">
      <c r="A133" s="38">
        <v>131</v>
      </c>
      <c r="B133" s="43"/>
      <c r="C133" s="39"/>
      <c r="D133" s="40"/>
      <c r="E133" s="41"/>
      <c r="F133" s="41"/>
      <c r="G133" s="69"/>
    </row>
    <row r="134" spans="1:7" x14ac:dyDescent="0.25">
      <c r="A134" s="38">
        <v>132</v>
      </c>
      <c r="B134" s="43"/>
      <c r="C134" s="39"/>
      <c r="D134" s="40"/>
      <c r="E134" s="41"/>
      <c r="F134" s="41"/>
      <c r="G134" s="69"/>
    </row>
    <row r="135" spans="1:7" x14ac:dyDescent="0.25">
      <c r="A135" s="38">
        <v>133</v>
      </c>
      <c r="B135" s="43"/>
      <c r="C135" s="39"/>
      <c r="D135" s="40"/>
      <c r="E135" s="41"/>
      <c r="F135" s="41"/>
      <c r="G135" s="69"/>
    </row>
    <row r="136" spans="1:7" x14ac:dyDescent="0.25">
      <c r="A136" s="38">
        <v>134</v>
      </c>
      <c r="B136" s="43"/>
      <c r="C136" s="39"/>
      <c r="D136" s="40"/>
      <c r="E136" s="41"/>
      <c r="F136" s="41"/>
      <c r="G136" s="69"/>
    </row>
    <row r="137" spans="1:7" x14ac:dyDescent="0.25">
      <c r="A137" s="38">
        <v>135</v>
      </c>
      <c r="B137" s="43"/>
      <c r="C137" s="39"/>
      <c r="D137" s="40"/>
      <c r="E137" s="41"/>
      <c r="F137" s="41"/>
      <c r="G137" s="69"/>
    </row>
    <row r="138" spans="1:7" x14ac:dyDescent="0.25">
      <c r="A138" s="38">
        <v>136</v>
      </c>
      <c r="B138" s="43"/>
      <c r="C138" s="39"/>
      <c r="D138" s="40"/>
      <c r="E138" s="41"/>
      <c r="F138" s="41"/>
      <c r="G138" s="69"/>
    </row>
    <row r="139" spans="1:7" x14ac:dyDescent="0.25">
      <c r="A139" s="38">
        <v>137</v>
      </c>
      <c r="B139" s="43"/>
      <c r="C139" s="39"/>
      <c r="D139" s="40"/>
      <c r="E139" s="41"/>
      <c r="F139" s="41"/>
      <c r="G139" s="69"/>
    </row>
    <row r="140" spans="1:7" x14ac:dyDescent="0.25">
      <c r="A140" s="38">
        <v>138</v>
      </c>
      <c r="B140" s="43"/>
      <c r="C140" s="39"/>
      <c r="D140" s="40"/>
      <c r="E140" s="41"/>
      <c r="F140" s="41"/>
      <c r="G140" s="69"/>
    </row>
    <row r="141" spans="1:7" x14ac:dyDescent="0.25">
      <c r="A141" s="38">
        <v>139</v>
      </c>
      <c r="B141" s="43"/>
      <c r="C141" s="39"/>
      <c r="D141" s="40"/>
      <c r="E141" s="41"/>
      <c r="F141" s="41"/>
      <c r="G141" s="69"/>
    </row>
    <row r="142" spans="1:7" x14ac:dyDescent="0.25">
      <c r="A142" s="38">
        <v>140</v>
      </c>
      <c r="B142" s="43"/>
      <c r="C142" s="39"/>
      <c r="D142" s="40"/>
      <c r="E142" s="41"/>
      <c r="F142" s="41"/>
      <c r="G142" s="69"/>
    </row>
    <row r="143" spans="1:7" x14ac:dyDescent="0.25">
      <c r="A143" s="38">
        <v>141</v>
      </c>
      <c r="B143" s="43"/>
      <c r="C143" s="39"/>
      <c r="D143" s="40"/>
      <c r="E143" s="41"/>
      <c r="F143" s="41"/>
      <c r="G143" s="69"/>
    </row>
    <row r="144" spans="1:7" x14ac:dyDescent="0.25">
      <c r="A144" s="38">
        <v>142</v>
      </c>
      <c r="B144" s="43"/>
      <c r="C144" s="39"/>
      <c r="D144" s="40"/>
      <c r="E144" s="41"/>
      <c r="F144" s="41"/>
      <c r="G144" s="69"/>
    </row>
    <row r="145" spans="1:7" x14ac:dyDescent="0.25">
      <c r="A145" s="38">
        <v>143</v>
      </c>
      <c r="B145" s="43"/>
      <c r="C145" s="39"/>
      <c r="D145" s="40"/>
      <c r="E145" s="41"/>
      <c r="F145" s="41"/>
      <c r="G145" s="69"/>
    </row>
    <row r="146" spans="1:7" x14ac:dyDescent="0.25">
      <c r="A146" s="38">
        <v>144</v>
      </c>
      <c r="B146" s="43"/>
      <c r="C146" s="39"/>
      <c r="D146" s="40"/>
      <c r="E146" s="41"/>
      <c r="F146" s="41"/>
      <c r="G146" s="69"/>
    </row>
    <row r="147" spans="1:7" x14ac:dyDescent="0.25">
      <c r="A147" s="38">
        <v>145</v>
      </c>
      <c r="B147" s="43"/>
      <c r="C147" s="39"/>
      <c r="D147" s="40"/>
      <c r="E147" s="41"/>
      <c r="F147" s="41"/>
      <c r="G147" s="69"/>
    </row>
    <row r="148" spans="1:7" x14ac:dyDescent="0.25">
      <c r="A148" s="38">
        <v>146</v>
      </c>
      <c r="B148" s="43"/>
      <c r="C148" s="39"/>
      <c r="D148" s="40"/>
      <c r="E148" s="41"/>
      <c r="F148" s="41"/>
      <c r="G148" s="69"/>
    </row>
    <row r="149" spans="1:7" x14ac:dyDescent="0.25">
      <c r="A149" s="38">
        <v>147</v>
      </c>
      <c r="B149" s="43"/>
      <c r="C149" s="39"/>
      <c r="D149" s="40"/>
      <c r="E149" s="41"/>
      <c r="F149" s="41"/>
      <c r="G149" s="69"/>
    </row>
    <row r="150" spans="1:7" x14ac:dyDescent="0.25">
      <c r="A150" s="38">
        <v>148</v>
      </c>
      <c r="B150" s="43"/>
      <c r="C150" s="39"/>
      <c r="D150" s="40"/>
      <c r="E150" s="41"/>
      <c r="F150" s="41"/>
      <c r="G150" s="69"/>
    </row>
    <row r="151" spans="1:7" x14ac:dyDescent="0.25">
      <c r="A151" s="38">
        <v>149</v>
      </c>
      <c r="B151" s="43"/>
      <c r="C151" s="39"/>
      <c r="D151" s="40"/>
      <c r="E151" s="41"/>
      <c r="F151" s="41"/>
      <c r="G151" s="69"/>
    </row>
    <row r="152" spans="1:7" x14ac:dyDescent="0.25">
      <c r="A152" s="38">
        <v>150</v>
      </c>
      <c r="B152" s="43"/>
      <c r="C152" s="39"/>
      <c r="D152" s="40"/>
      <c r="E152" s="41"/>
      <c r="F152" s="41"/>
      <c r="G152" s="69"/>
    </row>
    <row r="153" spans="1:7" x14ac:dyDescent="0.25">
      <c r="A153" s="38">
        <v>151</v>
      </c>
      <c r="B153" s="43"/>
      <c r="C153" s="39"/>
      <c r="D153" s="40"/>
      <c r="E153" s="41"/>
      <c r="F153" s="41"/>
      <c r="G153" s="69"/>
    </row>
    <row r="154" spans="1:7" x14ac:dyDescent="0.25">
      <c r="A154" s="38">
        <v>152</v>
      </c>
      <c r="B154" s="43"/>
      <c r="C154" s="39"/>
      <c r="D154" s="40"/>
      <c r="E154" s="41"/>
      <c r="F154" s="41"/>
      <c r="G154" s="69"/>
    </row>
    <row r="155" spans="1:7" x14ac:dyDescent="0.25">
      <c r="A155" s="38">
        <v>153</v>
      </c>
      <c r="B155" s="43"/>
      <c r="C155" s="39"/>
      <c r="D155" s="40"/>
      <c r="E155" s="41"/>
      <c r="F155" s="41"/>
      <c r="G155" s="69"/>
    </row>
    <row r="156" spans="1:7" x14ac:dyDescent="0.25">
      <c r="A156" s="38">
        <v>154</v>
      </c>
      <c r="B156" s="43"/>
      <c r="C156" s="39"/>
      <c r="D156" s="40"/>
      <c r="E156" s="41"/>
      <c r="F156" s="41"/>
      <c r="G156" s="69"/>
    </row>
    <row r="157" spans="1:7" x14ac:dyDescent="0.25">
      <c r="A157" s="38">
        <v>155</v>
      </c>
      <c r="B157" s="43"/>
      <c r="C157" s="39"/>
      <c r="D157" s="40"/>
      <c r="E157" s="41"/>
      <c r="F157" s="41"/>
      <c r="G157" s="69"/>
    </row>
    <row r="158" spans="1:7" x14ac:dyDescent="0.25">
      <c r="A158" s="38">
        <v>156</v>
      </c>
      <c r="B158" s="43"/>
      <c r="C158" s="39"/>
      <c r="D158" s="40"/>
      <c r="E158" s="41"/>
      <c r="F158" s="41"/>
      <c r="G158" s="69"/>
    </row>
    <row r="159" spans="1:7" x14ac:dyDescent="0.25">
      <c r="A159" s="38">
        <v>157</v>
      </c>
      <c r="B159" s="43"/>
      <c r="C159" s="39"/>
      <c r="D159" s="40"/>
      <c r="E159" s="41"/>
      <c r="F159" s="41"/>
      <c r="G159" s="69"/>
    </row>
    <row r="160" spans="1:7" x14ac:dyDescent="0.25">
      <c r="A160" s="38">
        <v>158</v>
      </c>
      <c r="B160" s="43"/>
      <c r="C160" s="39"/>
      <c r="D160" s="40"/>
      <c r="E160" s="41"/>
      <c r="F160" s="41"/>
      <c r="G160" s="69"/>
    </row>
    <row r="161" spans="1:7" x14ac:dyDescent="0.25">
      <c r="A161" s="38">
        <v>159</v>
      </c>
      <c r="B161" s="43"/>
      <c r="C161" s="39"/>
      <c r="D161" s="40"/>
      <c r="E161" s="41"/>
      <c r="F161" s="41"/>
      <c r="G161" s="69"/>
    </row>
    <row r="162" spans="1:7" x14ac:dyDescent="0.25">
      <c r="A162" s="38">
        <v>160</v>
      </c>
      <c r="B162" s="43"/>
      <c r="C162" s="39"/>
      <c r="D162" s="40"/>
      <c r="E162" s="41"/>
      <c r="F162" s="41"/>
      <c r="G162" s="69"/>
    </row>
    <row r="163" spans="1:7" x14ac:dyDescent="0.25">
      <c r="A163" s="38">
        <v>161</v>
      </c>
      <c r="B163" s="43"/>
      <c r="C163" s="39"/>
      <c r="D163" s="40"/>
      <c r="E163" s="41"/>
      <c r="F163" s="41"/>
      <c r="G163" s="69"/>
    </row>
    <row r="164" spans="1:7" x14ac:dyDescent="0.25">
      <c r="A164" s="38">
        <v>162</v>
      </c>
      <c r="B164" s="43"/>
      <c r="C164" s="39"/>
      <c r="D164" s="40"/>
      <c r="E164" s="41"/>
      <c r="F164" s="41"/>
      <c r="G164" s="69"/>
    </row>
    <row r="165" spans="1:7" x14ac:dyDescent="0.25">
      <c r="A165" s="38">
        <v>163</v>
      </c>
      <c r="B165" s="43"/>
      <c r="C165" s="39"/>
      <c r="D165" s="40"/>
      <c r="E165" s="41"/>
      <c r="F165" s="41"/>
      <c r="G165" s="69"/>
    </row>
    <row r="166" spans="1:7" x14ac:dyDescent="0.25">
      <c r="A166" s="38">
        <v>164</v>
      </c>
      <c r="B166" s="43"/>
      <c r="C166" s="39"/>
      <c r="D166" s="40"/>
      <c r="E166" s="41"/>
      <c r="F166" s="41"/>
      <c r="G166" s="69"/>
    </row>
    <row r="167" spans="1:7" x14ac:dyDescent="0.25">
      <c r="A167" s="38">
        <v>165</v>
      </c>
      <c r="B167" s="43"/>
      <c r="C167" s="39"/>
      <c r="D167" s="40"/>
      <c r="E167" s="41"/>
      <c r="F167" s="41"/>
      <c r="G167" s="69"/>
    </row>
    <row r="168" spans="1:7" x14ac:dyDescent="0.25">
      <c r="A168" s="38">
        <v>166</v>
      </c>
      <c r="B168" s="43"/>
      <c r="C168" s="39"/>
      <c r="D168" s="40"/>
      <c r="E168" s="41"/>
      <c r="F168" s="41"/>
      <c r="G168" s="69"/>
    </row>
    <row r="169" spans="1:7" x14ac:dyDescent="0.25">
      <c r="A169" s="38">
        <v>167</v>
      </c>
      <c r="B169" s="43"/>
      <c r="C169" s="39"/>
      <c r="D169" s="40"/>
      <c r="E169" s="41"/>
      <c r="F169" s="41"/>
      <c r="G169" s="69"/>
    </row>
    <row r="170" spans="1:7" x14ac:dyDescent="0.25">
      <c r="A170" s="38">
        <v>168</v>
      </c>
      <c r="B170" s="43"/>
      <c r="C170" s="39"/>
      <c r="D170" s="40"/>
      <c r="E170" s="41"/>
      <c r="F170" s="41"/>
      <c r="G170" s="69"/>
    </row>
    <row r="171" spans="1:7" x14ac:dyDescent="0.25">
      <c r="A171" s="38">
        <v>169</v>
      </c>
      <c r="B171" s="43"/>
      <c r="C171" s="39"/>
      <c r="D171" s="40"/>
      <c r="E171" s="41"/>
      <c r="F171" s="41"/>
      <c r="G171" s="69"/>
    </row>
    <row r="172" spans="1:7" x14ac:dyDescent="0.25">
      <c r="A172" s="38">
        <v>170</v>
      </c>
      <c r="B172" s="43"/>
      <c r="C172" s="39"/>
      <c r="D172" s="40"/>
      <c r="E172" s="41"/>
      <c r="F172" s="41"/>
      <c r="G172" s="69"/>
    </row>
    <row r="173" spans="1:7" x14ac:dyDescent="0.25">
      <c r="A173" s="38">
        <v>171</v>
      </c>
      <c r="B173" s="43"/>
      <c r="C173" s="39"/>
      <c r="D173" s="40"/>
      <c r="E173" s="41"/>
      <c r="F173" s="41"/>
      <c r="G173" s="69"/>
    </row>
    <row r="174" spans="1:7" x14ac:dyDescent="0.25">
      <c r="A174" s="38">
        <v>172</v>
      </c>
      <c r="B174" s="43"/>
      <c r="C174" s="39"/>
      <c r="D174" s="40"/>
      <c r="E174" s="41"/>
      <c r="F174" s="41"/>
      <c r="G174" s="69"/>
    </row>
    <row r="175" spans="1:7" x14ac:dyDescent="0.25">
      <c r="A175" s="38">
        <v>173</v>
      </c>
      <c r="B175" s="43"/>
      <c r="C175" s="39"/>
      <c r="D175" s="40"/>
      <c r="E175" s="41"/>
      <c r="F175" s="41"/>
      <c r="G175" s="69"/>
    </row>
    <row r="176" spans="1:7" x14ac:dyDescent="0.25">
      <c r="A176" s="38">
        <v>174</v>
      </c>
      <c r="B176" s="43"/>
      <c r="C176" s="39"/>
      <c r="D176" s="40"/>
      <c r="E176" s="41"/>
      <c r="F176" s="41"/>
      <c r="G176" s="69"/>
    </row>
    <row r="177" spans="1:7" x14ac:dyDescent="0.25">
      <c r="A177" s="38">
        <v>175</v>
      </c>
      <c r="B177" s="43"/>
      <c r="C177" s="39"/>
      <c r="D177" s="40"/>
      <c r="E177" s="41"/>
      <c r="F177" s="41"/>
      <c r="G177" s="69"/>
    </row>
    <row r="178" spans="1:7" x14ac:dyDescent="0.25">
      <c r="A178" s="38">
        <v>176</v>
      </c>
      <c r="B178" s="43"/>
      <c r="C178" s="39"/>
      <c r="D178" s="40"/>
      <c r="E178" s="41"/>
      <c r="F178" s="41"/>
      <c r="G178" s="69"/>
    </row>
    <row r="179" spans="1:7" x14ac:dyDescent="0.25">
      <c r="A179" s="38">
        <v>177</v>
      </c>
      <c r="B179" s="43"/>
      <c r="C179" s="39"/>
      <c r="D179" s="40"/>
      <c r="E179" s="41"/>
      <c r="F179" s="41"/>
      <c r="G179" s="69"/>
    </row>
    <row r="180" spans="1:7" x14ac:dyDescent="0.25">
      <c r="A180" s="38">
        <v>178</v>
      </c>
      <c r="B180" s="43"/>
      <c r="C180" s="39"/>
      <c r="D180" s="40"/>
      <c r="E180" s="41"/>
      <c r="F180" s="41"/>
      <c r="G180" s="69"/>
    </row>
    <row r="181" spans="1:7" x14ac:dyDescent="0.25">
      <c r="A181" s="38">
        <v>179</v>
      </c>
      <c r="B181" s="43"/>
      <c r="C181" s="39"/>
      <c r="D181" s="40"/>
      <c r="E181" s="41"/>
      <c r="F181" s="41"/>
      <c r="G181" s="69"/>
    </row>
    <row r="182" spans="1:7" x14ac:dyDescent="0.25">
      <c r="A182" s="38">
        <v>180</v>
      </c>
      <c r="B182" s="43"/>
      <c r="C182" s="39"/>
      <c r="D182" s="40"/>
      <c r="E182" s="41"/>
      <c r="F182" s="41"/>
      <c r="G182" s="69"/>
    </row>
    <row r="183" spans="1:7" x14ac:dyDescent="0.25">
      <c r="A183" s="38">
        <v>181</v>
      </c>
      <c r="B183" s="43"/>
      <c r="C183" s="39"/>
      <c r="D183" s="40"/>
      <c r="E183" s="41"/>
      <c r="F183" s="41"/>
      <c r="G183" s="69"/>
    </row>
    <row r="184" spans="1:7" x14ac:dyDescent="0.25">
      <c r="A184" s="38">
        <v>182</v>
      </c>
      <c r="B184" s="43"/>
      <c r="C184" s="39"/>
      <c r="D184" s="40"/>
      <c r="E184" s="41"/>
      <c r="F184" s="41"/>
      <c r="G184" s="69"/>
    </row>
    <row r="185" spans="1:7" x14ac:dyDescent="0.25">
      <c r="A185" s="38">
        <v>183</v>
      </c>
      <c r="B185" s="43"/>
      <c r="C185" s="39"/>
      <c r="D185" s="40"/>
      <c r="E185" s="41"/>
      <c r="F185" s="41"/>
      <c r="G185" s="69"/>
    </row>
    <row r="186" spans="1:7" x14ac:dyDescent="0.25">
      <c r="A186" s="38">
        <v>184</v>
      </c>
      <c r="B186" s="43"/>
      <c r="C186" s="39"/>
      <c r="D186" s="40"/>
      <c r="E186" s="41"/>
      <c r="F186" s="41"/>
      <c r="G186" s="69"/>
    </row>
    <row r="187" spans="1:7" x14ac:dyDescent="0.25">
      <c r="A187" s="38">
        <v>185</v>
      </c>
      <c r="B187" s="43"/>
      <c r="C187" s="39"/>
      <c r="D187" s="40"/>
      <c r="E187" s="41"/>
      <c r="F187" s="41"/>
      <c r="G187" s="69"/>
    </row>
    <row r="188" spans="1:7" x14ac:dyDescent="0.25">
      <c r="A188" s="38">
        <v>186</v>
      </c>
      <c r="B188" s="43"/>
      <c r="C188" s="39"/>
      <c r="D188" s="40"/>
      <c r="E188" s="41"/>
      <c r="F188" s="41"/>
      <c r="G188" s="69"/>
    </row>
    <row r="189" spans="1:7" x14ac:dyDescent="0.25">
      <c r="A189" s="38">
        <v>187</v>
      </c>
      <c r="B189" s="43"/>
      <c r="C189" s="39"/>
      <c r="D189" s="40"/>
      <c r="E189" s="41"/>
      <c r="F189" s="41"/>
      <c r="G189" s="69"/>
    </row>
    <row r="190" spans="1:7" x14ac:dyDescent="0.25">
      <c r="A190" s="38">
        <v>188</v>
      </c>
      <c r="B190" s="43"/>
      <c r="C190" s="39"/>
      <c r="D190" s="40"/>
      <c r="E190" s="41"/>
      <c r="F190" s="41"/>
      <c r="G190" s="69"/>
    </row>
    <row r="191" spans="1:7" x14ac:dyDescent="0.25">
      <c r="A191" s="38">
        <v>189</v>
      </c>
      <c r="B191" s="43"/>
      <c r="C191" s="39"/>
      <c r="D191" s="40"/>
      <c r="E191" s="41"/>
      <c r="F191" s="41"/>
      <c r="G191" s="69"/>
    </row>
    <row r="192" spans="1:7" x14ac:dyDescent="0.25">
      <c r="A192" s="38">
        <v>190</v>
      </c>
      <c r="B192" s="43"/>
      <c r="C192" s="39"/>
      <c r="D192" s="40"/>
      <c r="E192" s="41"/>
      <c r="F192" s="41"/>
      <c r="G192" s="69"/>
    </row>
    <row r="193" spans="1:7" x14ac:dyDescent="0.25">
      <c r="A193" s="38">
        <v>191</v>
      </c>
      <c r="B193" s="43"/>
      <c r="C193" s="39"/>
      <c r="D193" s="40"/>
      <c r="E193" s="41"/>
      <c r="F193" s="41"/>
      <c r="G193" s="69"/>
    </row>
    <row r="194" spans="1:7" x14ac:dyDescent="0.25">
      <c r="A194" s="38">
        <v>192</v>
      </c>
      <c r="B194" s="43"/>
      <c r="C194" s="39"/>
      <c r="D194" s="40"/>
      <c r="E194" s="41"/>
      <c r="F194" s="41"/>
      <c r="G194" s="69"/>
    </row>
    <row r="195" spans="1:7" x14ac:dyDescent="0.25">
      <c r="A195" s="38">
        <v>193</v>
      </c>
      <c r="B195" s="43"/>
      <c r="C195" s="39"/>
      <c r="D195" s="40"/>
      <c r="E195" s="41"/>
      <c r="F195" s="41"/>
      <c r="G195" s="69"/>
    </row>
    <row r="196" spans="1:7" x14ac:dyDescent="0.25">
      <c r="A196" s="38">
        <v>194</v>
      </c>
      <c r="B196" s="43"/>
      <c r="C196" s="39"/>
      <c r="D196" s="40"/>
      <c r="E196" s="41"/>
      <c r="F196" s="41"/>
      <c r="G196" s="69"/>
    </row>
    <row r="197" spans="1:7" x14ac:dyDescent="0.25">
      <c r="A197" s="38">
        <v>195</v>
      </c>
      <c r="B197" s="43"/>
      <c r="C197" s="39"/>
      <c r="D197" s="40"/>
      <c r="E197" s="41"/>
      <c r="F197" s="41"/>
      <c r="G197" s="69"/>
    </row>
    <row r="198" spans="1:7" x14ac:dyDescent="0.25">
      <c r="A198" s="38">
        <v>196</v>
      </c>
      <c r="B198" s="43"/>
      <c r="C198" s="39"/>
      <c r="D198" s="40"/>
      <c r="E198" s="41"/>
      <c r="F198" s="41"/>
      <c r="G198" s="69"/>
    </row>
    <row r="199" spans="1:7" x14ac:dyDescent="0.25">
      <c r="A199" s="38">
        <v>197</v>
      </c>
      <c r="B199" s="43"/>
      <c r="C199" s="39"/>
      <c r="D199" s="40"/>
      <c r="E199" s="41"/>
      <c r="F199" s="41"/>
      <c r="G199" s="69"/>
    </row>
    <row r="200" spans="1:7" x14ac:dyDescent="0.25">
      <c r="A200" s="38">
        <v>198</v>
      </c>
      <c r="B200" s="43"/>
      <c r="C200" s="39"/>
      <c r="D200" s="40"/>
      <c r="E200" s="41"/>
      <c r="F200" s="41"/>
      <c r="G200" s="69"/>
    </row>
    <row r="201" spans="1:7" x14ac:dyDescent="0.25">
      <c r="A201" s="38">
        <v>199</v>
      </c>
      <c r="B201" s="43"/>
      <c r="C201" s="39"/>
      <c r="D201" s="40"/>
      <c r="E201" s="41"/>
      <c r="F201" s="41"/>
      <c r="G201" s="69"/>
    </row>
    <row r="202" spans="1:7" x14ac:dyDescent="0.25">
      <c r="A202" s="38">
        <v>200</v>
      </c>
      <c r="B202" s="43"/>
      <c r="C202" s="39"/>
      <c r="D202" s="40"/>
      <c r="E202" s="41"/>
      <c r="F202" s="41"/>
      <c r="G202" s="69"/>
    </row>
  </sheetData>
  <autoFilter ref="A2:E202"/>
  <printOptions horizontalCentered="1" verticalCentered="1"/>
  <pageMargins left="0.78740157480314965" right="0.43307086614173229" top="0.19685039370078741" bottom="0.19685039370078741" header="0.51181102362204722" footer="0.51181102362204722"/>
  <pageSetup paperSize="9" scale="55" orientation="portrait" horizontalDpi="300" verticalDpi="300" r:id="rId1"/>
  <headerFooter alignWithMargins="0">
    <oddHeader>&amp;LComptoir à Pizzas&amp;C&amp;A&amp;R&amp;D</oddHeader>
    <oddFooter>Page &amp;P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showGridLines="0" showZeros="0" topLeftCell="A2" zoomScale="75" workbookViewId="0">
      <selection activeCell="B28" sqref="B28"/>
    </sheetView>
  </sheetViews>
  <sheetFormatPr baseColWidth="10" defaultRowHeight="13.2" x14ac:dyDescent="0.25"/>
  <cols>
    <col min="1" max="1" width="10.88671875" customWidth="1"/>
    <col min="2" max="2" width="33.44140625" customWidth="1"/>
    <col min="3" max="3" width="10.88671875" style="7"/>
    <col min="5" max="5" width="14.33203125" bestFit="1" customWidth="1"/>
    <col min="6" max="6" width="14.88671875" customWidth="1"/>
    <col min="7" max="7" width="4.6640625" customWidth="1"/>
  </cols>
  <sheetData>
    <row r="1" spans="1:6" x14ac:dyDescent="0.25">
      <c r="A1" s="11"/>
      <c r="B1" s="12"/>
      <c r="C1" s="47"/>
      <c r="D1" s="12"/>
      <c r="E1" s="12"/>
      <c r="F1" s="13"/>
    </row>
    <row r="2" spans="1:6" x14ac:dyDescent="0.25">
      <c r="A2" s="14" t="s">
        <v>1</v>
      </c>
      <c r="B2" s="8">
        <v>3</v>
      </c>
      <c r="C2" s="48" t="e">
        <f>VLOOKUP($B$2,#REF!,2)</f>
        <v>#REF!</v>
      </c>
      <c r="D2" s="22"/>
      <c r="E2" s="22"/>
      <c r="F2" s="23"/>
    </row>
    <row r="3" spans="1:6" x14ac:dyDescent="0.25">
      <c r="A3" s="15"/>
      <c r="B3" s="1"/>
      <c r="C3" s="49"/>
      <c r="D3" s="1"/>
      <c r="E3" s="1"/>
      <c r="F3" s="16"/>
    </row>
    <row r="4" spans="1:6" ht="13.8" thickBot="1" x14ac:dyDescent="0.3">
      <c r="A4" s="15"/>
      <c r="B4" s="1"/>
      <c r="C4" s="49"/>
      <c r="D4" s="1"/>
      <c r="E4" s="1"/>
      <c r="F4" s="16"/>
    </row>
    <row r="5" spans="1:6" ht="13.8" thickBot="1" x14ac:dyDescent="0.3">
      <c r="A5" s="4" t="s">
        <v>2</v>
      </c>
      <c r="B5" s="5" t="s">
        <v>3</v>
      </c>
      <c r="C5" s="5" t="s">
        <v>4</v>
      </c>
      <c r="D5" s="5" t="s">
        <v>5</v>
      </c>
      <c r="E5" s="6" t="s">
        <v>6</v>
      </c>
      <c r="F5" s="21" t="s">
        <v>7</v>
      </c>
    </row>
    <row r="6" spans="1:6" x14ac:dyDescent="0.25">
      <c r="A6" s="19"/>
      <c r="B6" s="10" t="str">
        <f>IF(A6="","",VLOOKUP(A6,'MERCURIALE '!$A$3:$E$202,3))</f>
        <v/>
      </c>
      <c r="C6" s="20" t="str">
        <f>IF(B6="","",VLOOKUP(A6,'MERCURIALE '!$A$3:$E$202,4))</f>
        <v/>
      </c>
      <c r="D6" s="45"/>
      <c r="E6" s="44" t="str">
        <f>IF(A6="","",VLOOKUP(A6,'MERCURIALE '!$A$3:$E$202,5))</f>
        <v/>
      </c>
      <c r="F6" s="30" t="str">
        <f t="shared" ref="F6:F26" si="0">IF(A6="","",D6*E6)</f>
        <v/>
      </c>
    </row>
    <row r="7" spans="1:6" x14ac:dyDescent="0.25">
      <c r="A7" s="17"/>
      <c r="B7" s="10" t="str">
        <f>IF(A7="","",VLOOKUP(A7,'MERCURIALE '!$A$3:$E$202,3))</f>
        <v/>
      </c>
      <c r="C7" s="20" t="str">
        <f>IF(B7="","",VLOOKUP(A7,'MERCURIALE '!$A$3:$E$202,4))</f>
        <v/>
      </c>
      <c r="D7" s="46"/>
      <c r="E7" s="44" t="str">
        <f>IF(A7="","",VLOOKUP(A7,'MERCURIALE '!$A$3:$E$202,5))</f>
        <v/>
      </c>
      <c r="F7" s="31" t="str">
        <f t="shared" si="0"/>
        <v/>
      </c>
    </row>
    <row r="8" spans="1:6" x14ac:dyDescent="0.25">
      <c r="A8" s="17"/>
      <c r="B8" s="10" t="str">
        <f>IF(A8="","",VLOOKUP(A8,'MERCURIALE '!$A$3:$E$202,3))</f>
        <v/>
      </c>
      <c r="C8" s="20" t="str">
        <f>IF(B8="","",VLOOKUP(A8,'MERCURIALE '!$A$3:$E$202,4))</f>
        <v/>
      </c>
      <c r="D8" s="46"/>
      <c r="E8" s="44" t="str">
        <f>IF(A8="","",VLOOKUP(A8,'MERCURIALE '!$A$3:$E$202,5))</f>
        <v/>
      </c>
      <c r="F8" s="31" t="str">
        <f t="shared" si="0"/>
        <v/>
      </c>
    </row>
    <row r="9" spans="1:6" x14ac:dyDescent="0.25">
      <c r="A9" s="17"/>
      <c r="B9" s="10" t="str">
        <f>IF(A9="","",VLOOKUP(A9,'MERCURIALE '!$A$3:$E$202,3))</f>
        <v/>
      </c>
      <c r="C9" s="20" t="str">
        <f>IF(B9="","",VLOOKUP(A9,'MERCURIALE '!$A$3:$E$202,4))</f>
        <v/>
      </c>
      <c r="D9" s="46"/>
      <c r="E9" s="44" t="str">
        <f>IF(A9="","",VLOOKUP(A9,'MERCURIALE '!$A$3:$E$202,5))</f>
        <v/>
      </c>
      <c r="F9" s="31" t="str">
        <f t="shared" si="0"/>
        <v/>
      </c>
    </row>
    <row r="10" spans="1:6" x14ac:dyDescent="0.25">
      <c r="A10" s="17"/>
      <c r="B10" s="10" t="str">
        <f>IF(A10="","",VLOOKUP(A10,'MERCURIALE '!$A$3:$E$202,3))</f>
        <v/>
      </c>
      <c r="C10" s="20" t="str">
        <f>IF(B10="","",VLOOKUP(A10,'MERCURIALE '!$A$3:$E$202,4))</f>
        <v/>
      </c>
      <c r="D10" s="46"/>
      <c r="E10" s="44" t="str">
        <f>IF(A10="","",VLOOKUP(A10,'MERCURIALE '!$A$3:$E$202,5))</f>
        <v/>
      </c>
      <c r="F10" s="31" t="str">
        <f t="shared" si="0"/>
        <v/>
      </c>
    </row>
    <row r="11" spans="1:6" x14ac:dyDescent="0.25">
      <c r="A11" s="17"/>
      <c r="B11" s="10" t="str">
        <f>IF(A11="","",VLOOKUP(A11,'MERCURIALE '!$A$3:$E$202,3))</f>
        <v/>
      </c>
      <c r="C11" s="20" t="str">
        <f>IF(B11="","",VLOOKUP(A11,'MERCURIALE '!$A$3:$E$202,4))</f>
        <v/>
      </c>
      <c r="D11" s="46"/>
      <c r="E11" s="44" t="str">
        <f>IF(A11="","",VLOOKUP(A11,'MERCURIALE '!$A$3:$E$202,5))</f>
        <v/>
      </c>
      <c r="F11" s="31" t="str">
        <f t="shared" si="0"/>
        <v/>
      </c>
    </row>
    <row r="12" spans="1:6" x14ac:dyDescent="0.25">
      <c r="A12" s="17"/>
      <c r="B12" s="10" t="str">
        <f>IF(A12="","",VLOOKUP(A12,'MERCURIALE '!$A$3:$E$202,3))</f>
        <v/>
      </c>
      <c r="C12" s="20" t="str">
        <f>IF(B12="","",VLOOKUP(A12,'MERCURIALE '!$A$3:$E$202,4))</f>
        <v/>
      </c>
      <c r="D12" s="46"/>
      <c r="E12" s="44" t="str">
        <f>IF(A12="","",VLOOKUP(A12,'MERCURIALE '!$A$3:$E$202,5))</f>
        <v/>
      </c>
      <c r="F12" s="31" t="str">
        <f t="shared" si="0"/>
        <v/>
      </c>
    </row>
    <row r="13" spans="1:6" x14ac:dyDescent="0.25">
      <c r="A13" s="17"/>
      <c r="B13" s="10" t="str">
        <f>IF(A13="","",VLOOKUP(A13,'MERCURIALE '!$A$3:$E$202,3))</f>
        <v/>
      </c>
      <c r="C13" s="20" t="str">
        <f>IF(B13="","",VLOOKUP(A13,'MERCURIALE '!$A$3:$E$202,4))</f>
        <v/>
      </c>
      <c r="D13" s="46"/>
      <c r="E13" s="44" t="str">
        <f>IF(A13="","",VLOOKUP(A13,'MERCURIALE '!$A$3:$E$202,5))</f>
        <v/>
      </c>
      <c r="F13" s="31" t="str">
        <f t="shared" si="0"/>
        <v/>
      </c>
    </row>
    <row r="14" spans="1:6" x14ac:dyDescent="0.25">
      <c r="A14" s="17"/>
      <c r="B14" s="10" t="str">
        <f>IF(A14="","",VLOOKUP(A14,'MERCURIALE '!$A$3:$E$202,3))</f>
        <v/>
      </c>
      <c r="C14" s="20" t="str">
        <f>IF(B14="","",VLOOKUP(A14,'MERCURIALE '!$A$3:$E$202,4))</f>
        <v/>
      </c>
      <c r="D14" s="46"/>
      <c r="E14" s="44" t="str">
        <f>IF(A14="","",VLOOKUP(A14,'MERCURIALE '!$A$3:$E$202,5))</f>
        <v/>
      </c>
      <c r="F14" s="31" t="str">
        <f t="shared" si="0"/>
        <v/>
      </c>
    </row>
    <row r="15" spans="1:6" x14ac:dyDescent="0.25">
      <c r="A15" s="17"/>
      <c r="B15" s="10" t="str">
        <f>IF(A15="","",VLOOKUP(A15,'MERCURIALE '!$A$3:$E$202,3))</f>
        <v/>
      </c>
      <c r="C15" s="20" t="str">
        <f>IF(B15="","",VLOOKUP(A15,'MERCURIALE '!$A$3:$E$202,4))</f>
        <v/>
      </c>
      <c r="D15" s="46"/>
      <c r="E15" s="44" t="str">
        <f>IF(A15="","",VLOOKUP(A15,'MERCURIALE '!$A$3:$E$202,5))</f>
        <v/>
      </c>
      <c r="F15" s="31" t="str">
        <f t="shared" si="0"/>
        <v/>
      </c>
    </row>
    <row r="16" spans="1:6" x14ac:dyDescent="0.25">
      <c r="A16" s="17"/>
      <c r="B16" s="10" t="str">
        <f>IF(A16="","",VLOOKUP(A16,'MERCURIALE '!$A$3:$E$202,3))</f>
        <v/>
      </c>
      <c r="C16" s="20" t="str">
        <f>IF(B16="","",VLOOKUP(A16,'MERCURIALE '!$A$3:$E$202,4))</f>
        <v/>
      </c>
      <c r="D16" s="46"/>
      <c r="E16" s="44" t="str">
        <f>IF(A16="","",VLOOKUP(A16,'MERCURIALE '!$A$3:$E$202,5))</f>
        <v/>
      </c>
      <c r="F16" s="31" t="str">
        <f t="shared" si="0"/>
        <v/>
      </c>
    </row>
    <row r="17" spans="1:6" x14ac:dyDescent="0.25">
      <c r="A17" s="17"/>
      <c r="B17" s="10" t="str">
        <f>IF(A17="","",VLOOKUP(A17,'MERCURIALE '!$A$3:$E$202,3))</f>
        <v/>
      </c>
      <c r="C17" s="20" t="str">
        <f>IF(B17="","",VLOOKUP(A17,'MERCURIALE '!$A$3:$E$202,4))</f>
        <v/>
      </c>
      <c r="D17" s="46"/>
      <c r="E17" s="44" t="str">
        <f>IF(A17="","",VLOOKUP(A17,'MERCURIALE '!$A$3:$E$202,5))</f>
        <v/>
      </c>
      <c r="F17" s="31" t="str">
        <f t="shared" si="0"/>
        <v/>
      </c>
    </row>
    <row r="18" spans="1:6" x14ac:dyDescent="0.25">
      <c r="A18" s="17"/>
      <c r="B18" s="10" t="str">
        <f>IF(A18="","",VLOOKUP(A18,'MERCURIALE '!$A$3:$E$202,3))</f>
        <v/>
      </c>
      <c r="C18" s="20" t="str">
        <f>IF(B18="","",VLOOKUP(A18,'MERCURIALE '!$A$3:$E$202,4))</f>
        <v/>
      </c>
      <c r="D18" s="46"/>
      <c r="E18" s="44" t="str">
        <f>IF(A18="","",VLOOKUP(A18,'MERCURIALE '!$A$3:$E$202,5))</f>
        <v/>
      </c>
      <c r="F18" s="31" t="str">
        <f t="shared" si="0"/>
        <v/>
      </c>
    </row>
    <row r="19" spans="1:6" x14ac:dyDescent="0.25">
      <c r="A19" s="17"/>
      <c r="B19" s="10" t="str">
        <f>IF(A19="","",VLOOKUP(A19,'MERCURIALE '!$A$3:$E$202,3))</f>
        <v/>
      </c>
      <c r="C19" s="20" t="str">
        <f>IF(B19="","",VLOOKUP(A19,'MERCURIALE '!$A$3:$E$202,4))</f>
        <v/>
      </c>
      <c r="D19" s="46"/>
      <c r="E19" s="44" t="str">
        <f>IF(A19="","",VLOOKUP(A19,'MERCURIALE '!$A$3:$E$202,5))</f>
        <v/>
      </c>
      <c r="F19" s="31" t="str">
        <f t="shared" si="0"/>
        <v/>
      </c>
    </row>
    <row r="20" spans="1:6" x14ac:dyDescent="0.25">
      <c r="A20" s="17"/>
      <c r="B20" s="10" t="str">
        <f>IF(A20="","",VLOOKUP(A20,'MERCURIALE '!$A$3:$E$202,3))</f>
        <v/>
      </c>
      <c r="C20" s="20" t="str">
        <f>IF(B20="","",VLOOKUP(A20,'MERCURIALE '!$A$3:$E$202,4))</f>
        <v/>
      </c>
      <c r="D20" s="46"/>
      <c r="E20" s="44" t="str">
        <f>IF(A20="","",VLOOKUP(A20,'MERCURIALE '!$A$3:$E$202,5))</f>
        <v/>
      </c>
      <c r="F20" s="53" t="str">
        <f t="shared" si="0"/>
        <v/>
      </c>
    </row>
    <row r="21" spans="1:6" x14ac:dyDescent="0.25">
      <c r="A21" s="17"/>
      <c r="B21" s="10" t="str">
        <f>IF(A21="","",VLOOKUP(A21,'MERCURIALE '!$A$3:$E$202,3))</f>
        <v/>
      </c>
      <c r="C21" s="20" t="str">
        <f>IF(B21="","",VLOOKUP(A21,'MERCURIALE '!$A$3:$E$202,4))</f>
        <v/>
      </c>
      <c r="D21" s="46"/>
      <c r="E21" s="44" t="str">
        <f>IF(A21="","",VLOOKUP(A21,'MERCURIALE '!$A$3:$E$202,5))</f>
        <v/>
      </c>
      <c r="F21" s="53" t="str">
        <f t="shared" si="0"/>
        <v/>
      </c>
    </row>
    <row r="22" spans="1:6" x14ac:dyDescent="0.25">
      <c r="A22" s="17"/>
      <c r="B22" s="10" t="str">
        <f>IF(A22="","",VLOOKUP(A22,'MERCURIALE '!$A$3:$E$202,3))</f>
        <v/>
      </c>
      <c r="C22" s="20" t="str">
        <f>IF(B22="","",VLOOKUP(A22,'MERCURIALE '!$A$3:$E$202,4))</f>
        <v/>
      </c>
      <c r="D22" s="46"/>
      <c r="E22" s="44" t="str">
        <f>IF(A22="","",VLOOKUP(A22,'MERCURIALE '!$A$3:$E$202,5))</f>
        <v/>
      </c>
      <c r="F22" s="53" t="str">
        <f t="shared" si="0"/>
        <v/>
      </c>
    </row>
    <row r="23" spans="1:6" x14ac:dyDescent="0.25">
      <c r="A23" s="17"/>
      <c r="B23" s="10" t="str">
        <f>IF(A23="","",VLOOKUP(A23,'MERCURIALE '!$A$3:$E$202,3))</f>
        <v/>
      </c>
      <c r="C23" s="20" t="str">
        <f>IF(B23="","",VLOOKUP(A23,'MERCURIALE '!$A$3:$E$202,4))</f>
        <v/>
      </c>
      <c r="D23" s="46"/>
      <c r="E23" s="44" t="str">
        <f>IF(A23="","",VLOOKUP(A23,'MERCURIALE '!$A$3:$E$202,5))</f>
        <v/>
      </c>
      <c r="F23" s="53" t="str">
        <f t="shared" si="0"/>
        <v/>
      </c>
    </row>
    <row r="24" spans="1:6" x14ac:dyDescent="0.25">
      <c r="A24" s="17"/>
      <c r="B24" s="10" t="str">
        <f>IF(A24="","",VLOOKUP(A24,'MERCURIALE '!$A$3:$E$202,3))</f>
        <v/>
      </c>
      <c r="C24" s="20" t="str">
        <f>IF(B24="","",VLOOKUP(A24,'MERCURIALE '!$A$3:$E$202,4))</f>
        <v/>
      </c>
      <c r="D24" s="46"/>
      <c r="E24" s="44" t="str">
        <f>IF(A24="","",VLOOKUP(A24,'MERCURIALE '!$A$3:$E$202,5))</f>
        <v/>
      </c>
      <c r="F24" s="53" t="str">
        <f t="shared" si="0"/>
        <v/>
      </c>
    </row>
    <row r="25" spans="1:6" x14ac:dyDescent="0.25">
      <c r="A25" s="17"/>
      <c r="B25" s="10" t="str">
        <f>IF(A25="","",VLOOKUP(A25,'MERCURIALE '!$A$3:$E$202,3))</f>
        <v/>
      </c>
      <c r="C25" s="20" t="str">
        <f>IF(B25="","",VLOOKUP(A25,'MERCURIALE '!$A$3:$E$202,4))</f>
        <v/>
      </c>
      <c r="D25" s="46"/>
      <c r="E25" s="44" t="str">
        <f>IF(A25="","",VLOOKUP(A25,'MERCURIALE '!$A$3:$E$202,5))</f>
        <v/>
      </c>
      <c r="F25" s="53" t="str">
        <f t="shared" si="0"/>
        <v/>
      </c>
    </row>
    <row r="26" spans="1:6" ht="13.8" thickBot="1" x14ac:dyDescent="0.3">
      <c r="A26" s="18"/>
      <c r="B26" s="10" t="str">
        <f>IF(A26="","",VLOOKUP(A26,'MERCURIALE '!$A$3:$E$202,3))</f>
        <v/>
      </c>
      <c r="C26" s="20" t="str">
        <f>IF(B26="","",VLOOKUP(A26,'MERCURIALE '!$A$3:$E$202,4))</f>
        <v/>
      </c>
      <c r="D26" s="46"/>
      <c r="E26" s="44" t="str">
        <f>IF(A26="","",VLOOKUP(A26,'MERCURIALE '!$A$3:$E$202,5))</f>
        <v/>
      </c>
      <c r="F26" s="54" t="str">
        <f t="shared" si="0"/>
        <v/>
      </c>
    </row>
    <row r="27" spans="1:6" ht="13.8" thickBot="1" x14ac:dyDescent="0.3">
      <c r="A27" s="3"/>
      <c r="B27" s="24" t="s">
        <v>20</v>
      </c>
      <c r="C27" s="50"/>
      <c r="D27" s="12"/>
      <c r="E27" s="12"/>
      <c r="F27" s="57">
        <f>SUM(F6:F26)</f>
        <v>0</v>
      </c>
    </row>
    <row r="28" spans="1:6" x14ac:dyDescent="0.25">
      <c r="A28" s="3"/>
      <c r="B28" s="25" t="s">
        <v>19</v>
      </c>
      <c r="C28" s="51"/>
      <c r="D28" s="1"/>
      <c r="E28" s="28"/>
      <c r="F28" s="58">
        <f>F27*E28</f>
        <v>0</v>
      </c>
    </row>
    <row r="29" spans="1:6" x14ac:dyDescent="0.25">
      <c r="A29" s="3"/>
      <c r="B29" s="25" t="s">
        <v>21</v>
      </c>
      <c r="C29" s="51"/>
      <c r="D29" s="1"/>
      <c r="E29" s="1"/>
      <c r="F29" s="59">
        <f>F27+F28</f>
        <v>0</v>
      </c>
    </row>
    <row r="30" spans="1:6" ht="13.8" thickBot="1" x14ac:dyDescent="0.3">
      <c r="A30" s="3"/>
      <c r="B30" s="25" t="s">
        <v>8</v>
      </c>
      <c r="C30" s="51"/>
      <c r="D30" s="1"/>
      <c r="E30" s="1"/>
      <c r="F30" s="29"/>
    </row>
    <row r="31" spans="1:6" ht="13.8" thickBot="1" x14ac:dyDescent="0.3">
      <c r="A31" s="3"/>
      <c r="B31" s="25" t="s">
        <v>0</v>
      </c>
      <c r="C31" s="51"/>
      <c r="D31" s="1"/>
      <c r="E31" s="1"/>
      <c r="F31" s="60">
        <f>IF(F30&lt;&gt;0,F29/F30,0)</f>
        <v>0</v>
      </c>
    </row>
    <row r="32" spans="1:6" x14ac:dyDescent="0.25">
      <c r="A32" s="3"/>
      <c r="B32" s="25" t="s">
        <v>9</v>
      </c>
      <c r="C32" s="51"/>
      <c r="D32" s="1"/>
      <c r="E32" s="1"/>
      <c r="F32" s="55">
        <f>IF(F31&lt;&gt;0,F33/F31,0)</f>
        <v>0</v>
      </c>
    </row>
    <row r="33" spans="1:6" ht="13.8" thickBot="1" x14ac:dyDescent="0.3">
      <c r="A33" s="3"/>
      <c r="B33" s="25" t="s">
        <v>10</v>
      </c>
      <c r="C33" s="51"/>
      <c r="D33" s="1"/>
      <c r="E33" s="1"/>
      <c r="F33" s="61">
        <f>F34/(1+D34)</f>
        <v>0</v>
      </c>
    </row>
    <row r="34" spans="1:6" ht="13.8" thickBot="1" x14ac:dyDescent="0.3">
      <c r="A34" s="3"/>
      <c r="B34" s="25" t="s">
        <v>11</v>
      </c>
      <c r="C34" s="2" t="s">
        <v>12</v>
      </c>
      <c r="D34" s="9">
        <v>7.0000000000000007E-2</v>
      </c>
      <c r="E34" s="1"/>
      <c r="F34" s="57"/>
    </row>
    <row r="35" spans="1:6" ht="13.8" thickBot="1" x14ac:dyDescent="0.3">
      <c r="A35" s="3"/>
      <c r="B35" s="26" t="s">
        <v>13</v>
      </c>
      <c r="C35" s="52"/>
      <c r="D35" s="27"/>
      <c r="E35" s="27"/>
      <c r="F35" s="56">
        <f>IF(F33&lt;&gt;0,F31/F33,0)</f>
        <v>0</v>
      </c>
    </row>
  </sheetData>
  <printOptions horizontalCentered="1" verticalCentered="1" gridLinesSet="0"/>
  <pageMargins left="0.78740157480314965" right="0.43307086614173229" top="0.98425196850393704" bottom="0.98425196850393704" header="0.51181102362204722" footer="0.51181102362204722"/>
  <pageSetup paperSize="9" scale="96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showGridLines="0" showZeros="0" zoomScale="130" zoomScaleNormal="130" zoomScalePageLayoutView="79" workbookViewId="0">
      <selection activeCell="D10" sqref="D10"/>
    </sheetView>
  </sheetViews>
  <sheetFormatPr baseColWidth="10" defaultRowHeight="13.2" x14ac:dyDescent="0.25"/>
  <cols>
    <col min="1" max="1" width="10.88671875" customWidth="1"/>
    <col min="2" max="2" width="33.44140625" customWidth="1"/>
    <col min="3" max="3" width="10.88671875" style="7"/>
    <col min="5" max="5" width="14.33203125" bestFit="1" customWidth="1"/>
    <col min="6" max="6" width="14.88671875" customWidth="1"/>
    <col min="7" max="7" width="25.88671875" bestFit="1" customWidth="1"/>
  </cols>
  <sheetData>
    <row r="1" spans="1:7" x14ac:dyDescent="0.25">
      <c r="A1" s="11"/>
      <c r="B1" s="12"/>
      <c r="C1" s="47"/>
      <c r="D1" s="12"/>
      <c r="E1" s="12"/>
      <c r="F1" s="13"/>
    </row>
    <row r="2" spans="1:7" ht="13.8" thickBot="1" x14ac:dyDescent="0.3">
      <c r="A2" s="14" t="s">
        <v>1</v>
      </c>
      <c r="B2" s="63">
        <v>4</v>
      </c>
      <c r="C2" s="64" t="e">
        <f>VLOOKUP($B$2,#REF!,2)</f>
        <v>#REF!</v>
      </c>
      <c r="D2" s="22"/>
      <c r="E2" s="22"/>
      <c r="F2" s="23"/>
    </row>
    <row r="3" spans="1:7" x14ac:dyDescent="0.25">
      <c r="A3" s="15"/>
      <c r="B3" s="65" t="s">
        <v>92</v>
      </c>
      <c r="C3" s="66"/>
      <c r="D3" s="1"/>
      <c r="E3" s="1"/>
      <c r="F3" s="16"/>
    </row>
    <row r="4" spans="1:7" ht="13.8" thickBot="1" x14ac:dyDescent="0.3">
      <c r="A4" s="15"/>
      <c r="B4" s="67" t="s">
        <v>90</v>
      </c>
      <c r="C4" s="68">
        <v>15</v>
      </c>
      <c r="D4" s="1"/>
      <c r="E4" s="1"/>
      <c r="F4" s="16"/>
    </row>
    <row r="5" spans="1:7" ht="13.8" thickBot="1" x14ac:dyDescent="0.3">
      <c r="A5" s="4" t="s">
        <v>2</v>
      </c>
      <c r="B5" s="62" t="s">
        <v>3</v>
      </c>
      <c r="C5" s="62" t="s">
        <v>4</v>
      </c>
      <c r="D5" s="5" t="s">
        <v>5</v>
      </c>
      <c r="E5" s="6" t="s">
        <v>6</v>
      </c>
      <c r="F5" s="70" t="s">
        <v>7</v>
      </c>
      <c r="G5" s="81" t="s">
        <v>91</v>
      </c>
    </row>
    <row r="6" spans="1:7" x14ac:dyDescent="0.25">
      <c r="A6" s="19">
        <v>27</v>
      </c>
      <c r="B6" s="10" t="str">
        <f>IF(A6="","",VLOOKUP(A6,'MERCURIALE '!$A$3:$E$202,3))</f>
        <v>fond 31 cm</v>
      </c>
      <c r="C6" s="20" t="str">
        <f>IF(B6="","",VLOOKUP(A6,'MERCURIALE '!$A$3:$E$202,4))</f>
        <v>U</v>
      </c>
      <c r="D6" s="45">
        <v>1</v>
      </c>
      <c r="E6" s="44">
        <f>IF(A6="","",VLOOKUP(A6,'MERCURIALE '!$A$3:$E$202,5))</f>
        <v>0.97</v>
      </c>
      <c r="F6" s="71">
        <f t="shared" ref="F6:F26" si="0">IF(A6="","",D6*E6)</f>
        <v>0.97</v>
      </c>
      <c r="G6" s="80">
        <f>IF(F6="","",$C$4*F6)</f>
        <v>14.549999999999999</v>
      </c>
    </row>
    <row r="7" spans="1:7" x14ac:dyDescent="0.25">
      <c r="A7" s="17"/>
      <c r="B7" s="10" t="str">
        <f>IF(A7="","",VLOOKUP(A7,'MERCURIALE '!$A$3:$E$202,3))</f>
        <v/>
      </c>
      <c r="C7" s="20" t="str">
        <f>IF(B7="","",VLOOKUP(A7,'MERCURIALE '!$A$3:$E$202,4))</f>
        <v/>
      </c>
      <c r="D7" s="46">
        <v>0.08</v>
      </c>
      <c r="E7" s="44" t="str">
        <f>IF(A7="","",VLOOKUP(A7,'MERCURIALE '!$A$3:$E$202,5))</f>
        <v/>
      </c>
      <c r="F7" s="72" t="str">
        <f>IF(A7="","",D7*E7)</f>
        <v/>
      </c>
      <c r="G7" s="79" t="str">
        <f>IF(F7="","",$C$4*F7)</f>
        <v/>
      </c>
    </row>
    <row r="8" spans="1:7" x14ac:dyDescent="0.25">
      <c r="A8" s="17"/>
      <c r="B8" s="10" t="str">
        <f>IF(A8="","",VLOOKUP(A8,'MERCURIALE '!$A$3:$E$202,3))</f>
        <v/>
      </c>
      <c r="C8" s="20" t="str">
        <f>IF(B8="","",VLOOKUP(A8,'MERCURIALE '!$A$3:$E$202,4))</f>
        <v/>
      </c>
      <c r="D8" s="46">
        <v>0.1</v>
      </c>
      <c r="E8" s="44" t="str">
        <f>IF(A8="","",VLOOKUP(A8,'MERCURIALE '!$A$3:$E$202,5))</f>
        <v/>
      </c>
      <c r="F8" s="72" t="str">
        <f t="shared" si="0"/>
        <v/>
      </c>
      <c r="G8" s="79" t="str">
        <f t="shared" ref="G8:G26" si="1">IF(F8="","",$C$4*F8)</f>
        <v/>
      </c>
    </row>
    <row r="9" spans="1:7" x14ac:dyDescent="0.25">
      <c r="A9" s="17">
        <v>4</v>
      </c>
      <c r="B9" s="10" t="str">
        <f>IF(A9="","",VLOOKUP(A9,'MERCURIALE '!$A$3:$E$202,3))</f>
        <v>jambon blanc</v>
      </c>
      <c r="C9" s="20" t="str">
        <f>IF(B9="","",VLOOKUP(A9,'MERCURIALE '!$A$3:$E$202,4))</f>
        <v>kg</v>
      </c>
      <c r="D9" s="46">
        <v>0.1</v>
      </c>
      <c r="E9" s="44">
        <f>IF(A9="","",VLOOKUP(A9,'MERCURIALE '!$A$3:$E$202,5))</f>
        <v>4.97</v>
      </c>
      <c r="F9" s="72">
        <f t="shared" si="0"/>
        <v>0.497</v>
      </c>
      <c r="G9" s="79">
        <f>IF(F9="","",$C$4*F9)</f>
        <v>7.4550000000000001</v>
      </c>
    </row>
    <row r="10" spans="1:7" x14ac:dyDescent="0.25">
      <c r="A10" s="17"/>
      <c r="B10" s="10" t="str">
        <f>IF(A10="","",VLOOKUP(A10,'MERCURIALE '!$A$3:$E$202,3))</f>
        <v/>
      </c>
      <c r="C10" s="20" t="str">
        <f>IF(B10="","",VLOOKUP(A10,'MERCURIALE '!$A$3:$E$202,4))</f>
        <v/>
      </c>
      <c r="D10" s="46"/>
      <c r="E10" s="44" t="str">
        <f>IF(A10="","",VLOOKUP(A10,'MERCURIALE '!$A$3:$E$202,5))</f>
        <v/>
      </c>
      <c r="F10" s="72" t="str">
        <f t="shared" si="0"/>
        <v/>
      </c>
      <c r="G10" s="79" t="str">
        <f t="shared" si="1"/>
        <v/>
      </c>
    </row>
    <row r="11" spans="1:7" x14ac:dyDescent="0.25">
      <c r="A11" s="17"/>
      <c r="B11" s="10" t="str">
        <f>IF(A11="","",VLOOKUP(A11,'MERCURIALE '!$A$3:$E$202,3))</f>
        <v/>
      </c>
      <c r="C11" s="20" t="str">
        <f>IF(B11="","",VLOOKUP(A11,'MERCURIALE '!$A$3:$E$202,4))</f>
        <v/>
      </c>
      <c r="D11" s="46"/>
      <c r="E11" s="44" t="str">
        <f>IF(A11="","",VLOOKUP(A11,'MERCURIALE '!$A$3:$E$202,5))</f>
        <v/>
      </c>
      <c r="F11" s="72" t="str">
        <f t="shared" si="0"/>
        <v/>
      </c>
      <c r="G11" s="79" t="str">
        <f t="shared" si="1"/>
        <v/>
      </c>
    </row>
    <row r="12" spans="1:7" x14ac:dyDescent="0.25">
      <c r="A12" s="17"/>
      <c r="B12" s="10" t="str">
        <f>IF(A12="","",VLOOKUP(A12,'MERCURIALE '!$A$3:$E$202,3))</f>
        <v/>
      </c>
      <c r="C12" s="20" t="str">
        <f>IF(B12="","",VLOOKUP(A12,'MERCURIALE '!$A$3:$E$202,4))</f>
        <v/>
      </c>
      <c r="D12" s="46"/>
      <c r="E12" s="44" t="str">
        <f>IF(A12="","",VLOOKUP(A12,'MERCURIALE '!$A$3:$E$202,5))</f>
        <v/>
      </c>
      <c r="F12" s="72" t="str">
        <f t="shared" si="0"/>
        <v/>
      </c>
      <c r="G12" s="79" t="str">
        <f t="shared" si="1"/>
        <v/>
      </c>
    </row>
    <row r="13" spans="1:7" x14ac:dyDescent="0.25">
      <c r="A13" s="17"/>
      <c r="B13" s="10" t="str">
        <f>IF(A13="","",VLOOKUP(A13,'MERCURIALE '!$A$3:$E$202,3))</f>
        <v/>
      </c>
      <c r="C13" s="20" t="str">
        <f>IF(B13="","",VLOOKUP(A13,'MERCURIALE '!$A$3:$E$202,4))</f>
        <v/>
      </c>
      <c r="D13" s="46"/>
      <c r="E13" s="44" t="str">
        <f>IF(A13="","",VLOOKUP(A13,'MERCURIALE '!$A$3:$E$202,5))</f>
        <v/>
      </c>
      <c r="F13" s="72" t="str">
        <f t="shared" si="0"/>
        <v/>
      </c>
      <c r="G13" s="79" t="str">
        <f t="shared" si="1"/>
        <v/>
      </c>
    </row>
    <row r="14" spans="1:7" x14ac:dyDescent="0.25">
      <c r="A14" s="17"/>
      <c r="B14" s="10" t="str">
        <f>IF(A14="","",VLOOKUP(A14,'MERCURIALE '!$A$3:$E$202,3))</f>
        <v/>
      </c>
      <c r="C14" s="20" t="str">
        <f>IF(B14="","",VLOOKUP(A14,'MERCURIALE '!$A$3:$E$202,4))</f>
        <v/>
      </c>
      <c r="D14" s="46"/>
      <c r="E14" s="44" t="str">
        <f>IF(A14="","",VLOOKUP(A14,'MERCURIALE '!$A$3:$E$202,5))</f>
        <v/>
      </c>
      <c r="F14" s="72" t="str">
        <f t="shared" si="0"/>
        <v/>
      </c>
      <c r="G14" s="79" t="str">
        <f t="shared" si="1"/>
        <v/>
      </c>
    </row>
    <row r="15" spans="1:7" x14ac:dyDescent="0.25">
      <c r="A15" s="17"/>
      <c r="B15" s="10" t="str">
        <f>IF(A15="","",VLOOKUP(A15,'MERCURIALE '!$A$3:$E$202,3))</f>
        <v/>
      </c>
      <c r="C15" s="20" t="str">
        <f>IF(B15="","",VLOOKUP(A15,'MERCURIALE '!$A$3:$E$202,4))</f>
        <v/>
      </c>
      <c r="D15" s="46"/>
      <c r="E15" s="44" t="str">
        <f>IF(A15="","",VLOOKUP(A15,'MERCURIALE '!$A$3:$E$202,5))</f>
        <v/>
      </c>
      <c r="F15" s="72" t="str">
        <f t="shared" si="0"/>
        <v/>
      </c>
      <c r="G15" s="79" t="str">
        <f t="shared" si="1"/>
        <v/>
      </c>
    </row>
    <row r="16" spans="1:7" x14ac:dyDescent="0.25">
      <c r="A16" s="17"/>
      <c r="B16" s="10" t="str">
        <f>IF(A16="","",VLOOKUP(A16,'MERCURIALE '!$A$3:$E$202,3))</f>
        <v/>
      </c>
      <c r="C16" s="20" t="str">
        <f>IF(B16="","",VLOOKUP(A16,'MERCURIALE '!$A$3:$E$202,4))</f>
        <v/>
      </c>
      <c r="D16" s="46"/>
      <c r="E16" s="44" t="str">
        <f>IF(A16="","",VLOOKUP(A16,'MERCURIALE '!$A$3:$E$202,5))</f>
        <v/>
      </c>
      <c r="F16" s="72" t="str">
        <f t="shared" si="0"/>
        <v/>
      </c>
      <c r="G16" s="79" t="str">
        <f t="shared" si="1"/>
        <v/>
      </c>
    </row>
    <row r="17" spans="1:7" x14ac:dyDescent="0.25">
      <c r="A17" s="17"/>
      <c r="B17" s="10" t="str">
        <f>IF(A17="","",VLOOKUP(A17,'MERCURIALE '!$A$3:$E$202,3))</f>
        <v/>
      </c>
      <c r="C17" s="20" t="str">
        <f>IF(B17="","",VLOOKUP(A17,'MERCURIALE '!$A$3:$E$202,4))</f>
        <v/>
      </c>
      <c r="D17" s="46"/>
      <c r="E17" s="44" t="str">
        <f>IF(A17="","",VLOOKUP(A17,'MERCURIALE '!$A$3:$E$202,5))</f>
        <v/>
      </c>
      <c r="F17" s="72" t="str">
        <f t="shared" si="0"/>
        <v/>
      </c>
      <c r="G17" s="79" t="str">
        <f t="shared" si="1"/>
        <v/>
      </c>
    </row>
    <row r="18" spans="1:7" x14ac:dyDescent="0.25">
      <c r="A18" s="17"/>
      <c r="B18" s="10" t="str">
        <f>IF(A18="","",VLOOKUP(A18,'MERCURIALE '!$A$3:$E$202,3))</f>
        <v/>
      </c>
      <c r="C18" s="20" t="str">
        <f>IF(B18="","",VLOOKUP(A18,'MERCURIALE '!$A$3:$E$202,4))</f>
        <v/>
      </c>
      <c r="D18" s="46"/>
      <c r="E18" s="44" t="str">
        <f>IF(A18="","",VLOOKUP(A18,'MERCURIALE '!$A$3:$E$202,5))</f>
        <v/>
      </c>
      <c r="F18" s="72" t="str">
        <f t="shared" si="0"/>
        <v/>
      </c>
      <c r="G18" s="79" t="str">
        <f t="shared" si="1"/>
        <v/>
      </c>
    </row>
    <row r="19" spans="1:7" x14ac:dyDescent="0.25">
      <c r="A19" s="17"/>
      <c r="B19" s="10" t="str">
        <f>IF(A19="","",VLOOKUP(A19,'MERCURIALE '!$A$3:$E$202,3))</f>
        <v/>
      </c>
      <c r="C19" s="20" t="str">
        <f>IF(B19="","",VLOOKUP(A19,'MERCURIALE '!$A$3:$E$202,4))</f>
        <v/>
      </c>
      <c r="D19" s="46"/>
      <c r="E19" s="44" t="str">
        <f>IF(A19="","",VLOOKUP(A19,'MERCURIALE '!$A$3:$E$202,5))</f>
        <v/>
      </c>
      <c r="F19" s="72" t="str">
        <f t="shared" si="0"/>
        <v/>
      </c>
      <c r="G19" s="79" t="str">
        <f t="shared" si="1"/>
        <v/>
      </c>
    </row>
    <row r="20" spans="1:7" x14ac:dyDescent="0.25">
      <c r="A20" s="17"/>
      <c r="B20" s="10" t="str">
        <f>IF(A20="","",VLOOKUP(A20,'MERCURIALE '!$A$3:$E$202,3))</f>
        <v/>
      </c>
      <c r="C20" s="20" t="str">
        <f>IF(B20="","",VLOOKUP(A20,'MERCURIALE '!$A$3:$E$202,4))</f>
        <v/>
      </c>
      <c r="D20" s="46"/>
      <c r="E20" s="44" t="str">
        <f>IF(A20="","",VLOOKUP(A20,'MERCURIALE '!$A$3:$E$202,5))</f>
        <v/>
      </c>
      <c r="F20" s="73" t="str">
        <f t="shared" si="0"/>
        <v/>
      </c>
      <c r="G20" s="79" t="str">
        <f t="shared" si="1"/>
        <v/>
      </c>
    </row>
    <row r="21" spans="1:7" x14ac:dyDescent="0.25">
      <c r="A21" s="17"/>
      <c r="B21" s="10" t="str">
        <f>IF(A21="","",VLOOKUP(A21,'MERCURIALE '!$A$3:$E$202,3))</f>
        <v/>
      </c>
      <c r="C21" s="20" t="str">
        <f>IF(B21="","",VLOOKUP(A21,'MERCURIALE '!$A$3:$E$202,4))</f>
        <v/>
      </c>
      <c r="D21" s="46"/>
      <c r="E21" s="44" t="str">
        <f>IF(A21="","",VLOOKUP(A21,'MERCURIALE '!$A$3:$E$202,5))</f>
        <v/>
      </c>
      <c r="F21" s="73" t="str">
        <f t="shared" si="0"/>
        <v/>
      </c>
      <c r="G21" s="79" t="str">
        <f t="shared" si="1"/>
        <v/>
      </c>
    </row>
    <row r="22" spans="1:7" x14ac:dyDescent="0.25">
      <c r="A22" s="17"/>
      <c r="B22" s="10" t="str">
        <f>IF(A22="","",VLOOKUP(A22,'MERCURIALE '!$A$3:$E$202,3))</f>
        <v/>
      </c>
      <c r="C22" s="20" t="str">
        <f>IF(B22="","",VLOOKUP(A22,'MERCURIALE '!$A$3:$E$202,4))</f>
        <v/>
      </c>
      <c r="D22" s="46"/>
      <c r="E22" s="44" t="str">
        <f>IF(A22="","",VLOOKUP(A22,'MERCURIALE '!$A$3:$E$202,5))</f>
        <v/>
      </c>
      <c r="F22" s="73" t="str">
        <f t="shared" si="0"/>
        <v/>
      </c>
      <c r="G22" s="79" t="str">
        <f t="shared" si="1"/>
        <v/>
      </c>
    </row>
    <row r="23" spans="1:7" x14ac:dyDescent="0.25">
      <c r="A23" s="17"/>
      <c r="B23" s="10" t="str">
        <f>IF(A23="","",VLOOKUP(A23,'MERCURIALE '!$A$3:$E$202,3))</f>
        <v/>
      </c>
      <c r="C23" s="20" t="str">
        <f>IF(B23="","",VLOOKUP(A23,'MERCURIALE '!$A$3:$E$202,4))</f>
        <v/>
      </c>
      <c r="D23" s="46"/>
      <c r="E23" s="44" t="str">
        <f>IF(A23="","",VLOOKUP(A23,'MERCURIALE '!$A$3:$E$202,5))</f>
        <v/>
      </c>
      <c r="F23" s="73" t="str">
        <f t="shared" si="0"/>
        <v/>
      </c>
      <c r="G23" s="79" t="str">
        <f t="shared" si="1"/>
        <v/>
      </c>
    </row>
    <row r="24" spans="1:7" x14ac:dyDescent="0.25">
      <c r="A24" s="17"/>
      <c r="B24" s="10" t="str">
        <f>IF(A24="","",VLOOKUP(A24,'MERCURIALE '!$A$3:$E$202,3))</f>
        <v/>
      </c>
      <c r="C24" s="20" t="str">
        <f>IF(B24="","",VLOOKUP(A24,'MERCURIALE '!$A$3:$E$202,4))</f>
        <v/>
      </c>
      <c r="D24" s="46"/>
      <c r="E24" s="44" t="str">
        <f>IF(A24="","",VLOOKUP(A24,'MERCURIALE '!$A$3:$E$202,5))</f>
        <v/>
      </c>
      <c r="F24" s="73" t="str">
        <f t="shared" si="0"/>
        <v/>
      </c>
      <c r="G24" s="79" t="str">
        <f t="shared" si="1"/>
        <v/>
      </c>
    </row>
    <row r="25" spans="1:7" x14ac:dyDescent="0.25">
      <c r="A25" s="17"/>
      <c r="B25" s="10" t="str">
        <f>IF(A25="","",VLOOKUP(A25,'MERCURIALE '!$A$3:$E$202,3))</f>
        <v/>
      </c>
      <c r="C25" s="20" t="str">
        <f>IF(B25="","",VLOOKUP(A25,'MERCURIALE '!$A$3:$E$202,4))</f>
        <v/>
      </c>
      <c r="D25" s="46"/>
      <c r="E25" s="44" t="str">
        <f>IF(A25="","",VLOOKUP(A25,'MERCURIALE '!$A$3:$E$202,5))</f>
        <v/>
      </c>
      <c r="F25" s="73" t="str">
        <f t="shared" si="0"/>
        <v/>
      </c>
      <c r="G25" s="79" t="str">
        <f t="shared" si="1"/>
        <v/>
      </c>
    </row>
    <row r="26" spans="1:7" ht="13.8" thickBot="1" x14ac:dyDescent="0.3">
      <c r="A26" s="18"/>
      <c r="B26" s="10" t="str">
        <f>IF(A26="","",VLOOKUP(A26,'MERCURIALE '!$A$3:$E$202,3))</f>
        <v/>
      </c>
      <c r="C26" s="20" t="str">
        <f>IF(B26="","",VLOOKUP(A26,'MERCURIALE '!$A$3:$E$202,4))</f>
        <v/>
      </c>
      <c r="D26" s="46"/>
      <c r="E26" s="44" t="str">
        <f>IF(A26="","",VLOOKUP(A26,'MERCURIALE '!$A$3:$E$202,5))</f>
        <v/>
      </c>
      <c r="F26" s="74" t="str">
        <f t="shared" si="0"/>
        <v/>
      </c>
      <c r="G26" s="82" t="str">
        <f t="shared" si="1"/>
        <v/>
      </c>
    </row>
    <row r="27" spans="1:7" ht="13.8" thickBot="1" x14ac:dyDescent="0.3">
      <c r="A27" s="3"/>
      <c r="B27" s="24" t="s">
        <v>20</v>
      </c>
      <c r="C27" s="50"/>
      <c r="D27" s="12"/>
      <c r="E27" s="12"/>
      <c r="F27" s="75">
        <f>SUM(F6:F26)</f>
        <v>1.4670000000000001</v>
      </c>
      <c r="G27" s="85" t="s">
        <v>93</v>
      </c>
    </row>
    <row r="28" spans="1:7" ht="13.8" thickBot="1" x14ac:dyDescent="0.3">
      <c r="A28" s="3"/>
      <c r="B28" s="25" t="s">
        <v>19</v>
      </c>
      <c r="C28" s="51"/>
      <c r="D28" s="1"/>
      <c r="E28" s="28">
        <v>0.03</v>
      </c>
      <c r="F28" s="76">
        <f>F27*E28</f>
        <v>4.4010000000000001E-2</v>
      </c>
      <c r="G28" s="83">
        <f>SUM(G6:G26)</f>
        <v>22.004999999999999</v>
      </c>
    </row>
    <row r="29" spans="1:7" ht="13.8" thickBot="1" x14ac:dyDescent="0.3">
      <c r="A29" s="3"/>
      <c r="B29" s="25" t="s">
        <v>21</v>
      </c>
      <c r="C29" s="51"/>
      <c r="D29" s="1"/>
      <c r="E29" s="1"/>
      <c r="F29" s="77">
        <f>F27+F28</f>
        <v>1.5110100000000002</v>
      </c>
      <c r="G29" s="85" t="s">
        <v>94</v>
      </c>
    </row>
    <row r="30" spans="1:7" ht="13.8" thickBot="1" x14ac:dyDescent="0.3">
      <c r="A30" s="3"/>
      <c r="B30" s="25" t="s">
        <v>8</v>
      </c>
      <c r="C30" s="51"/>
      <c r="D30" s="1"/>
      <c r="E30" s="1"/>
      <c r="F30" s="78">
        <v>1</v>
      </c>
      <c r="G30" s="84">
        <f>C3/(1+D34)*C4-G28</f>
        <v>-22.004999999999999</v>
      </c>
    </row>
    <row r="31" spans="1:7" ht="13.8" thickBot="1" x14ac:dyDescent="0.3">
      <c r="A31" s="3"/>
      <c r="B31" s="25" t="s">
        <v>0</v>
      </c>
      <c r="C31" s="51"/>
      <c r="D31" s="1"/>
      <c r="E31" s="1"/>
      <c r="F31" s="60">
        <f>IF(F30&lt;&gt;0,F29/F30,0)</f>
        <v>1.5110100000000002</v>
      </c>
    </row>
    <row r="32" spans="1:7" x14ac:dyDescent="0.25">
      <c r="A32" s="3"/>
      <c r="B32" s="25" t="s">
        <v>9</v>
      </c>
      <c r="C32" s="51"/>
      <c r="D32" s="1"/>
      <c r="E32" s="1"/>
      <c r="F32" s="55">
        <f>IF(F31&lt;&gt;0,F33/F31,0)</f>
        <v>5.7156230841381817</v>
      </c>
    </row>
    <row r="33" spans="1:6" ht="13.8" thickBot="1" x14ac:dyDescent="0.3">
      <c r="A33" s="3"/>
      <c r="B33" s="25" t="s">
        <v>10</v>
      </c>
      <c r="C33" s="51"/>
      <c r="D33" s="1"/>
      <c r="E33" s="1"/>
      <c r="F33" s="61">
        <f>F34/(1+D34)</f>
        <v>8.6363636363636349</v>
      </c>
    </row>
    <row r="34" spans="1:6" ht="13.8" thickBot="1" x14ac:dyDescent="0.3">
      <c r="A34" s="3"/>
      <c r="B34" s="25" t="s">
        <v>11</v>
      </c>
      <c r="C34" s="2" t="s">
        <v>12</v>
      </c>
      <c r="D34" s="9">
        <v>0.1</v>
      </c>
      <c r="E34" s="1"/>
      <c r="F34" s="57">
        <v>9.5</v>
      </c>
    </row>
    <row r="35" spans="1:6" ht="13.8" thickBot="1" x14ac:dyDescent="0.3">
      <c r="A35" s="3"/>
      <c r="B35" s="26" t="s">
        <v>13</v>
      </c>
      <c r="C35" s="52"/>
      <c r="D35" s="27"/>
      <c r="E35" s="27"/>
      <c r="F35" s="56">
        <f>IF(F33&lt;&gt;0,F31/F33,0)</f>
        <v>0.17495905263157899</v>
      </c>
    </row>
  </sheetData>
  <printOptions horizontalCentered="1" verticalCentered="1" gridLinesSet="0"/>
  <pageMargins left="0.78740157480314965" right="0.43307086614173229" top="0.98425196850393704" bottom="0.98425196850393704" header="0.51181102362204722" footer="0.51181102362204722"/>
  <pageSetup paperSize="9" scale="96" orientation="portrait" horizontalDpi="300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showGridLines="0" showZeros="0" zoomScale="130" zoomScaleNormal="130" zoomScalePageLayoutView="150" workbookViewId="0">
      <selection activeCell="C5" sqref="C5"/>
    </sheetView>
  </sheetViews>
  <sheetFormatPr baseColWidth="10" defaultRowHeight="13.2" x14ac:dyDescent="0.25"/>
  <cols>
    <col min="1" max="1" width="10.88671875" customWidth="1"/>
    <col min="2" max="2" width="33.44140625" customWidth="1"/>
    <col min="3" max="3" width="10.88671875" style="7"/>
    <col min="5" max="5" width="14.33203125" bestFit="1" customWidth="1"/>
    <col min="6" max="6" width="14.88671875" customWidth="1"/>
    <col min="7" max="7" width="25.88671875" bestFit="1" customWidth="1"/>
  </cols>
  <sheetData>
    <row r="1" spans="1:7" x14ac:dyDescent="0.25">
      <c r="A1" s="11"/>
      <c r="B1" s="12"/>
      <c r="C1" s="47"/>
      <c r="D1" s="12"/>
      <c r="E1" s="12"/>
      <c r="F1" s="13"/>
    </row>
    <row r="2" spans="1:7" ht="13.8" thickBot="1" x14ac:dyDescent="0.3">
      <c r="A2" s="14" t="s">
        <v>1</v>
      </c>
      <c r="B2" s="8">
        <v>5</v>
      </c>
      <c r="C2" s="48" t="e">
        <f>VLOOKUP($B$2,#REF!,2)</f>
        <v>#REF!</v>
      </c>
      <c r="D2" s="22"/>
      <c r="E2" s="22"/>
      <c r="F2" s="23"/>
    </row>
    <row r="3" spans="1:7" x14ac:dyDescent="0.25">
      <c r="A3" s="15"/>
      <c r="B3" s="65" t="s">
        <v>92</v>
      </c>
      <c r="C3" s="66"/>
      <c r="D3" s="1"/>
      <c r="E3" s="1"/>
      <c r="F3" s="16"/>
    </row>
    <row r="4" spans="1:7" ht="13.8" thickBot="1" x14ac:dyDescent="0.3">
      <c r="A4" s="15"/>
      <c r="B4" s="67" t="s">
        <v>90</v>
      </c>
      <c r="C4" s="68">
        <v>12</v>
      </c>
      <c r="D4" s="1"/>
      <c r="E4" s="1"/>
      <c r="F4" s="16"/>
    </row>
    <row r="5" spans="1:7" ht="13.8" thickBot="1" x14ac:dyDescent="0.3">
      <c r="A5" s="4" t="s">
        <v>2</v>
      </c>
      <c r="B5" s="5" t="s">
        <v>3</v>
      </c>
      <c r="C5" s="5" t="s">
        <v>4</v>
      </c>
      <c r="D5" s="5" t="s">
        <v>5</v>
      </c>
      <c r="E5" s="6" t="s">
        <v>6</v>
      </c>
      <c r="F5" s="21" t="s">
        <v>7</v>
      </c>
      <c r="G5" s="81" t="s">
        <v>91</v>
      </c>
    </row>
    <row r="6" spans="1:7" x14ac:dyDescent="0.25">
      <c r="A6" s="19">
        <v>27</v>
      </c>
      <c r="B6" s="10" t="str">
        <f>IF(A6="","",VLOOKUP(A6,'MERCURIALE '!$A$3:$E$202,3))</f>
        <v>fond 31 cm</v>
      </c>
      <c r="C6" s="20" t="str">
        <f>IF(B6="","",VLOOKUP(A6,'MERCURIALE '!$A$3:$E$202,4))</f>
        <v>U</v>
      </c>
      <c r="D6" s="45">
        <v>1</v>
      </c>
      <c r="E6" s="44">
        <f>IF(A6="","",VLOOKUP(A6,'MERCURIALE '!$A$3:$E$202,5))</f>
        <v>0.97</v>
      </c>
      <c r="F6" s="30">
        <f t="shared" ref="F6:F26" si="0">IF(A6="","",D6*E6)</f>
        <v>0.97</v>
      </c>
      <c r="G6" s="80">
        <f>IF(F6="","",$C$4*F6)</f>
        <v>11.64</v>
      </c>
    </row>
    <row r="7" spans="1:7" x14ac:dyDescent="0.25">
      <c r="A7" s="17"/>
      <c r="B7" s="10" t="str">
        <f>IF(A7="","",VLOOKUP(A7,'MERCURIALE '!$A$3:$E$202,3))</f>
        <v/>
      </c>
      <c r="C7" s="20" t="str">
        <f>IF(B7="","",VLOOKUP(A7,'MERCURIALE '!$A$3:$E$202,4))</f>
        <v/>
      </c>
      <c r="D7" s="46"/>
      <c r="E7" s="44" t="str">
        <f>IF(A7="","",VLOOKUP(A7,'MERCURIALE '!$A$3:$E$202,5))</f>
        <v/>
      </c>
      <c r="F7" s="31" t="str">
        <f t="shared" si="0"/>
        <v/>
      </c>
      <c r="G7" s="79" t="str">
        <f>IF(F7="","",$C$4*F7)</f>
        <v/>
      </c>
    </row>
    <row r="8" spans="1:7" x14ac:dyDescent="0.25">
      <c r="A8" s="17"/>
      <c r="B8" s="10" t="str">
        <f>IF(A8="","",VLOOKUP(A8,'MERCURIALE '!$A$3:$E$202,3))</f>
        <v/>
      </c>
      <c r="C8" s="20" t="str">
        <f>IF(B8="","",VLOOKUP(A8,'MERCURIALE '!$A$3:$E$202,4))</f>
        <v/>
      </c>
      <c r="D8" s="46"/>
      <c r="E8" s="44" t="str">
        <f>IF(A8="","",VLOOKUP(A8,'MERCURIALE '!$A$3:$E$202,5))</f>
        <v/>
      </c>
      <c r="F8" s="31" t="str">
        <f t="shared" si="0"/>
        <v/>
      </c>
      <c r="G8" s="79" t="str">
        <f t="shared" ref="G8:G26" si="1">IF(F8="","",$C$4*F8)</f>
        <v/>
      </c>
    </row>
    <row r="9" spans="1:7" x14ac:dyDescent="0.25">
      <c r="A9" s="17">
        <v>4</v>
      </c>
      <c r="B9" s="10" t="str">
        <f>IF(A9="","",VLOOKUP(A9,'MERCURIALE '!$A$3:$E$202,3))</f>
        <v>jambon blanc</v>
      </c>
      <c r="C9" s="20" t="str">
        <f>IF(B9="","",VLOOKUP(A9,'MERCURIALE '!$A$3:$E$202,4))</f>
        <v>kg</v>
      </c>
      <c r="D9" s="46">
        <v>7.0000000000000007E-2</v>
      </c>
      <c r="E9" s="44">
        <f>IF(A9="","",VLOOKUP(A9,'MERCURIALE '!$A$3:$E$202,5))</f>
        <v>4.97</v>
      </c>
      <c r="F9" s="31">
        <f t="shared" si="0"/>
        <v>0.34790000000000004</v>
      </c>
      <c r="G9" s="79">
        <f t="shared" si="1"/>
        <v>4.1748000000000003</v>
      </c>
    </row>
    <row r="10" spans="1:7" x14ac:dyDescent="0.25">
      <c r="A10" s="17"/>
      <c r="B10" s="10" t="str">
        <f>IF(A10="","",VLOOKUP(A10,'MERCURIALE '!$A$3:$E$202,3))</f>
        <v/>
      </c>
      <c r="C10" s="20" t="str">
        <f>IF(B10="","",VLOOKUP(A10,'MERCURIALE '!$A$3:$E$202,4))</f>
        <v/>
      </c>
      <c r="D10" s="46"/>
      <c r="E10" s="44" t="str">
        <f>IF(A10="","",VLOOKUP(A10,'MERCURIALE '!$A$3:$E$202,5))</f>
        <v/>
      </c>
      <c r="F10" s="31" t="str">
        <f t="shared" si="0"/>
        <v/>
      </c>
      <c r="G10" s="79" t="str">
        <f t="shared" si="1"/>
        <v/>
      </c>
    </row>
    <row r="11" spans="1:7" x14ac:dyDescent="0.25">
      <c r="A11" s="17"/>
      <c r="B11" s="10" t="str">
        <f>IF(A11="","",VLOOKUP(A11,'MERCURIALE '!$A$3:$E$202,3))</f>
        <v/>
      </c>
      <c r="C11" s="20" t="str">
        <f>IF(B11="","",VLOOKUP(A11,'MERCURIALE '!$A$3:$E$202,4))</f>
        <v/>
      </c>
      <c r="D11" s="46"/>
      <c r="E11" s="44" t="str">
        <f>IF(A11="","",VLOOKUP(A11,'MERCURIALE '!$A$3:$E$202,5))</f>
        <v/>
      </c>
      <c r="F11" s="31" t="str">
        <f t="shared" si="0"/>
        <v/>
      </c>
      <c r="G11" s="79" t="str">
        <f t="shared" si="1"/>
        <v/>
      </c>
    </row>
    <row r="12" spans="1:7" x14ac:dyDescent="0.25">
      <c r="A12" s="17"/>
      <c r="B12" s="10" t="str">
        <f>IF(A12="","",VLOOKUP(A12,'MERCURIALE '!$A$3:$E$202,3))</f>
        <v/>
      </c>
      <c r="C12" s="20" t="str">
        <f>IF(B12="","",VLOOKUP(A12,'MERCURIALE '!$A$3:$E$202,4))</f>
        <v/>
      </c>
      <c r="D12" s="46"/>
      <c r="E12" s="44" t="str">
        <f>IF(A12="","",VLOOKUP(A12,'MERCURIALE '!$A$3:$E$202,5))</f>
        <v/>
      </c>
      <c r="F12" s="31" t="str">
        <f t="shared" si="0"/>
        <v/>
      </c>
      <c r="G12" s="79" t="str">
        <f t="shared" si="1"/>
        <v/>
      </c>
    </row>
    <row r="13" spans="1:7" x14ac:dyDescent="0.25">
      <c r="A13" s="17"/>
      <c r="B13" s="10" t="str">
        <f>IF(A13="","",VLOOKUP(A13,'MERCURIALE '!$A$3:$E$202,3))</f>
        <v/>
      </c>
      <c r="C13" s="20" t="str">
        <f>IF(B13="","",VLOOKUP(A13,'MERCURIALE '!$A$3:$E$202,4))</f>
        <v/>
      </c>
      <c r="D13" s="46"/>
      <c r="E13" s="44" t="str">
        <f>IF(A13="","",VLOOKUP(A13,'MERCURIALE '!$A$3:$E$202,5))</f>
        <v/>
      </c>
      <c r="F13" s="31" t="str">
        <f t="shared" si="0"/>
        <v/>
      </c>
      <c r="G13" s="79" t="str">
        <f t="shared" si="1"/>
        <v/>
      </c>
    </row>
    <row r="14" spans="1:7" x14ac:dyDescent="0.25">
      <c r="A14" s="17"/>
      <c r="B14" s="10" t="str">
        <f>IF(A14="","",VLOOKUP(A14,'MERCURIALE '!$A$3:$E$202,3))</f>
        <v/>
      </c>
      <c r="C14" s="20" t="str">
        <f>IF(B14="","",VLOOKUP(A14,'MERCURIALE '!$A$3:$E$202,4))</f>
        <v/>
      </c>
      <c r="D14" s="46"/>
      <c r="E14" s="44" t="str">
        <f>IF(A14="","",VLOOKUP(A14,'MERCURIALE '!$A$3:$E$202,5))</f>
        <v/>
      </c>
      <c r="F14" s="31" t="str">
        <f t="shared" si="0"/>
        <v/>
      </c>
      <c r="G14" s="79" t="str">
        <f t="shared" si="1"/>
        <v/>
      </c>
    </row>
    <row r="15" spans="1:7" x14ac:dyDescent="0.25">
      <c r="A15" s="17"/>
      <c r="B15" s="10" t="str">
        <f>IF(A15="","",VLOOKUP(A15,'MERCURIALE '!$A$3:$E$202,3))</f>
        <v/>
      </c>
      <c r="C15" s="20" t="str">
        <f>IF(B15="","",VLOOKUP(A15,'MERCURIALE '!$A$3:$E$202,4))</f>
        <v/>
      </c>
      <c r="D15" s="46"/>
      <c r="E15" s="44" t="str">
        <f>IF(A15="","",VLOOKUP(A15,'MERCURIALE '!$A$3:$E$202,5))</f>
        <v/>
      </c>
      <c r="F15" s="31" t="str">
        <f t="shared" si="0"/>
        <v/>
      </c>
      <c r="G15" s="79" t="str">
        <f t="shared" si="1"/>
        <v/>
      </c>
    </row>
    <row r="16" spans="1:7" x14ac:dyDescent="0.25">
      <c r="A16" s="17"/>
      <c r="B16" s="10" t="str">
        <f>IF(A16="","",VLOOKUP(A16,'MERCURIALE '!$A$3:$E$202,3))</f>
        <v/>
      </c>
      <c r="C16" s="20" t="str">
        <f>IF(B16="","",VLOOKUP(A16,'MERCURIALE '!$A$3:$E$202,4))</f>
        <v/>
      </c>
      <c r="D16" s="46"/>
      <c r="E16" s="44" t="str">
        <f>IF(A16="","",VLOOKUP(A16,'MERCURIALE '!$A$3:$E$202,5))</f>
        <v/>
      </c>
      <c r="F16" s="31" t="str">
        <f t="shared" si="0"/>
        <v/>
      </c>
      <c r="G16" s="79" t="str">
        <f t="shared" si="1"/>
        <v/>
      </c>
    </row>
    <row r="17" spans="1:7" x14ac:dyDescent="0.25">
      <c r="A17" s="17"/>
      <c r="B17" s="10" t="str">
        <f>IF(A17="","",VLOOKUP(A17,'MERCURIALE '!$A$3:$E$202,3))</f>
        <v/>
      </c>
      <c r="C17" s="20" t="str">
        <f>IF(B17="","",VLOOKUP(A17,'MERCURIALE '!$A$3:$E$202,4))</f>
        <v/>
      </c>
      <c r="D17" s="46"/>
      <c r="E17" s="44" t="str">
        <f>IF(A17="","",VLOOKUP(A17,'MERCURIALE '!$A$3:$E$202,5))</f>
        <v/>
      </c>
      <c r="F17" s="31" t="str">
        <f t="shared" si="0"/>
        <v/>
      </c>
      <c r="G17" s="79" t="str">
        <f t="shared" si="1"/>
        <v/>
      </c>
    </row>
    <row r="18" spans="1:7" x14ac:dyDescent="0.25">
      <c r="A18" s="17"/>
      <c r="B18" s="10" t="str">
        <f>IF(A18="","",VLOOKUP(A18,'MERCURIALE '!$A$3:$E$202,3))</f>
        <v/>
      </c>
      <c r="C18" s="20" t="str">
        <f>IF(B18="","",VLOOKUP(A18,'MERCURIALE '!$A$3:$E$202,4))</f>
        <v/>
      </c>
      <c r="D18" s="46"/>
      <c r="E18" s="44" t="str">
        <f>IF(A18="","",VLOOKUP(A18,'MERCURIALE '!$A$3:$E$202,5))</f>
        <v/>
      </c>
      <c r="F18" s="31" t="str">
        <f t="shared" si="0"/>
        <v/>
      </c>
      <c r="G18" s="79" t="str">
        <f t="shared" si="1"/>
        <v/>
      </c>
    </row>
    <row r="19" spans="1:7" x14ac:dyDescent="0.25">
      <c r="A19" s="17"/>
      <c r="B19" s="10" t="str">
        <f>IF(A19="","",VLOOKUP(A19,'MERCURIALE '!$A$3:$E$202,3))</f>
        <v/>
      </c>
      <c r="C19" s="20" t="str">
        <f>IF(B19="","",VLOOKUP(A19,'MERCURIALE '!$A$3:$E$202,4))</f>
        <v/>
      </c>
      <c r="D19" s="46"/>
      <c r="E19" s="44" t="str">
        <f>IF(A19="","",VLOOKUP(A19,'MERCURIALE '!$A$3:$E$202,5))</f>
        <v/>
      </c>
      <c r="F19" s="31" t="str">
        <f t="shared" si="0"/>
        <v/>
      </c>
      <c r="G19" s="79" t="str">
        <f t="shared" si="1"/>
        <v/>
      </c>
    </row>
    <row r="20" spans="1:7" x14ac:dyDescent="0.25">
      <c r="A20" s="17"/>
      <c r="B20" s="10" t="str">
        <f>IF(A20="","",VLOOKUP(A20,'MERCURIALE '!$A$3:$E$202,3))</f>
        <v/>
      </c>
      <c r="C20" s="20" t="str">
        <f>IF(B20="","",VLOOKUP(A20,'MERCURIALE '!$A$3:$E$202,4))</f>
        <v/>
      </c>
      <c r="D20" s="46"/>
      <c r="E20" s="44" t="str">
        <f>IF(A20="","",VLOOKUP(A20,'MERCURIALE '!$A$3:$E$202,5))</f>
        <v/>
      </c>
      <c r="F20" s="53" t="str">
        <f t="shared" si="0"/>
        <v/>
      </c>
      <c r="G20" s="79" t="str">
        <f t="shared" si="1"/>
        <v/>
      </c>
    </row>
    <row r="21" spans="1:7" x14ac:dyDescent="0.25">
      <c r="A21" s="17"/>
      <c r="B21" s="10" t="str">
        <f>IF(A21="","",VLOOKUP(A21,'MERCURIALE '!$A$3:$E$202,3))</f>
        <v/>
      </c>
      <c r="C21" s="20" t="str">
        <f>IF(B21="","",VLOOKUP(A21,'MERCURIALE '!$A$3:$E$202,4))</f>
        <v/>
      </c>
      <c r="D21" s="46"/>
      <c r="E21" s="44" t="str">
        <f>IF(A21="","",VLOOKUP(A21,'MERCURIALE '!$A$3:$E$202,5))</f>
        <v/>
      </c>
      <c r="F21" s="53" t="str">
        <f t="shared" si="0"/>
        <v/>
      </c>
      <c r="G21" s="79" t="str">
        <f t="shared" si="1"/>
        <v/>
      </c>
    </row>
    <row r="22" spans="1:7" x14ac:dyDescent="0.25">
      <c r="A22" s="17"/>
      <c r="B22" s="10" t="str">
        <f>IF(A22="","",VLOOKUP(A22,'MERCURIALE '!$A$3:$E$202,3))</f>
        <v/>
      </c>
      <c r="C22" s="20" t="str">
        <f>IF(B22="","",VLOOKUP(A22,'MERCURIALE '!$A$3:$E$202,4))</f>
        <v/>
      </c>
      <c r="D22" s="46"/>
      <c r="E22" s="44" t="str">
        <f>IF(A22="","",VLOOKUP(A22,'MERCURIALE '!$A$3:$E$202,5))</f>
        <v/>
      </c>
      <c r="F22" s="53" t="str">
        <f t="shared" si="0"/>
        <v/>
      </c>
      <c r="G22" s="79" t="str">
        <f t="shared" si="1"/>
        <v/>
      </c>
    </row>
    <row r="23" spans="1:7" x14ac:dyDescent="0.25">
      <c r="A23" s="17"/>
      <c r="B23" s="10" t="str">
        <f>IF(A23="","",VLOOKUP(A23,'MERCURIALE '!$A$3:$E$202,3))</f>
        <v/>
      </c>
      <c r="C23" s="20" t="str">
        <f>IF(B23="","",VLOOKUP(A23,'MERCURIALE '!$A$3:$E$202,4))</f>
        <v/>
      </c>
      <c r="D23" s="46"/>
      <c r="E23" s="44" t="str">
        <f>IF(A23="","",VLOOKUP(A23,'MERCURIALE '!$A$3:$E$202,5))</f>
        <v/>
      </c>
      <c r="F23" s="53" t="str">
        <f t="shared" si="0"/>
        <v/>
      </c>
      <c r="G23" s="79" t="str">
        <f t="shared" si="1"/>
        <v/>
      </c>
    </row>
    <row r="24" spans="1:7" x14ac:dyDescent="0.25">
      <c r="A24" s="17"/>
      <c r="B24" s="10" t="str">
        <f>IF(A24="","",VLOOKUP(A24,'MERCURIALE '!$A$3:$E$202,3))</f>
        <v/>
      </c>
      <c r="C24" s="20" t="str">
        <f>IF(B24="","",VLOOKUP(A24,'MERCURIALE '!$A$3:$E$202,4))</f>
        <v/>
      </c>
      <c r="D24" s="46"/>
      <c r="E24" s="44" t="str">
        <f>IF(A24="","",VLOOKUP(A24,'MERCURIALE '!$A$3:$E$202,5))</f>
        <v/>
      </c>
      <c r="F24" s="53" t="str">
        <f t="shared" si="0"/>
        <v/>
      </c>
      <c r="G24" s="79" t="str">
        <f t="shared" si="1"/>
        <v/>
      </c>
    </row>
    <row r="25" spans="1:7" x14ac:dyDescent="0.25">
      <c r="A25" s="17"/>
      <c r="B25" s="10" t="str">
        <f>IF(A25="","",VLOOKUP(A25,'MERCURIALE '!$A$3:$E$202,3))</f>
        <v/>
      </c>
      <c r="C25" s="20" t="str">
        <f>IF(B25="","",VLOOKUP(A25,'MERCURIALE '!$A$3:$E$202,4))</f>
        <v/>
      </c>
      <c r="D25" s="46"/>
      <c r="E25" s="44" t="str">
        <f>IF(A25="","",VLOOKUP(A25,'MERCURIALE '!$A$3:$E$202,5))</f>
        <v/>
      </c>
      <c r="F25" s="53" t="str">
        <f t="shared" si="0"/>
        <v/>
      </c>
      <c r="G25" s="79" t="str">
        <f t="shared" si="1"/>
        <v/>
      </c>
    </row>
    <row r="26" spans="1:7" ht="13.8" thickBot="1" x14ac:dyDescent="0.3">
      <c r="A26" s="18"/>
      <c r="B26" s="10" t="str">
        <f>IF(A26="","",VLOOKUP(A26,'MERCURIALE '!$A$3:$E$202,3))</f>
        <v/>
      </c>
      <c r="C26" s="20" t="str">
        <f>IF(B26="","",VLOOKUP(A26,'MERCURIALE '!$A$3:$E$202,4))</f>
        <v/>
      </c>
      <c r="D26" s="46"/>
      <c r="E26" s="44" t="str">
        <f>IF(A26="","",VLOOKUP(A26,'MERCURIALE '!$A$3:$E$202,5))</f>
        <v/>
      </c>
      <c r="F26" s="54" t="str">
        <f t="shared" si="0"/>
        <v/>
      </c>
      <c r="G26" s="82" t="str">
        <f t="shared" si="1"/>
        <v/>
      </c>
    </row>
    <row r="27" spans="1:7" ht="13.8" thickBot="1" x14ac:dyDescent="0.3">
      <c r="A27" s="3"/>
      <c r="B27" s="24" t="s">
        <v>20</v>
      </c>
      <c r="C27" s="50"/>
      <c r="D27" s="12"/>
      <c r="E27" s="12"/>
      <c r="F27" s="57">
        <f>SUM(F6:F26)</f>
        <v>1.3179000000000001</v>
      </c>
      <c r="G27" s="85" t="s">
        <v>93</v>
      </c>
    </row>
    <row r="28" spans="1:7" ht="13.8" thickBot="1" x14ac:dyDescent="0.3">
      <c r="A28" s="3"/>
      <c r="B28" s="25" t="s">
        <v>19</v>
      </c>
      <c r="C28" s="51"/>
      <c r="D28" s="1"/>
      <c r="E28" s="28">
        <v>0.03</v>
      </c>
      <c r="F28" s="58">
        <f>F27*E28</f>
        <v>3.9537000000000003E-2</v>
      </c>
      <c r="G28" s="83">
        <f>SUM(G6:G26)</f>
        <v>15.814800000000002</v>
      </c>
    </row>
    <row r="29" spans="1:7" ht="13.8" thickBot="1" x14ac:dyDescent="0.3">
      <c r="A29" s="3"/>
      <c r="B29" s="25" t="s">
        <v>21</v>
      </c>
      <c r="C29" s="51"/>
      <c r="D29" s="1"/>
      <c r="E29" s="1"/>
      <c r="F29" s="59">
        <f>F27+F28</f>
        <v>1.357437</v>
      </c>
      <c r="G29" s="85" t="s">
        <v>94</v>
      </c>
    </row>
    <row r="30" spans="1:7" ht="13.8" thickBot="1" x14ac:dyDescent="0.3">
      <c r="A30" s="3"/>
      <c r="B30" s="25" t="s">
        <v>8</v>
      </c>
      <c r="C30" s="51"/>
      <c r="D30" s="1"/>
      <c r="E30" s="1"/>
      <c r="F30" s="29">
        <v>1</v>
      </c>
      <c r="G30" s="84">
        <f>C3/(1+D34)*C4-G28</f>
        <v>-15.814800000000002</v>
      </c>
    </row>
    <row r="31" spans="1:7" ht="13.8" thickBot="1" x14ac:dyDescent="0.3">
      <c r="A31" s="3"/>
      <c r="B31" s="25" t="s">
        <v>0</v>
      </c>
      <c r="C31" s="51"/>
      <c r="D31" s="1"/>
      <c r="E31" s="1"/>
      <c r="F31" s="60">
        <f>IF(F30&lt;&gt;0,F29/F30,0)</f>
        <v>1.357437</v>
      </c>
    </row>
    <row r="32" spans="1:7" x14ac:dyDescent="0.25">
      <c r="A32" s="3"/>
      <c r="B32" s="25" t="s">
        <v>9</v>
      </c>
      <c r="C32" s="51"/>
      <c r="D32" s="1"/>
      <c r="E32" s="1"/>
      <c r="F32" s="55">
        <f>IF(F31&lt;&gt;0,F33/F31,0)</f>
        <v>7.7016800444849034</v>
      </c>
    </row>
    <row r="33" spans="1:6" ht="13.8" thickBot="1" x14ac:dyDescent="0.3">
      <c r="A33" s="3"/>
      <c r="B33" s="25" t="s">
        <v>10</v>
      </c>
      <c r="C33" s="51"/>
      <c r="D33" s="1"/>
      <c r="E33" s="1"/>
      <c r="F33" s="61">
        <f>F34/(1+D34)</f>
        <v>10.454545454545453</v>
      </c>
    </row>
    <row r="34" spans="1:6" ht="13.8" thickBot="1" x14ac:dyDescent="0.3">
      <c r="A34" s="3"/>
      <c r="B34" s="25" t="s">
        <v>11</v>
      </c>
      <c r="C34" s="2" t="s">
        <v>12</v>
      </c>
      <c r="D34" s="9">
        <v>0.1</v>
      </c>
      <c r="E34" s="1"/>
      <c r="F34" s="57">
        <v>11.5</v>
      </c>
    </row>
    <row r="35" spans="1:6" ht="13.8" thickBot="1" x14ac:dyDescent="0.3">
      <c r="A35" s="3"/>
      <c r="B35" s="26" t="s">
        <v>13</v>
      </c>
      <c r="C35" s="52"/>
      <c r="D35" s="27"/>
      <c r="E35" s="27"/>
      <c r="F35" s="56">
        <f>IF(F33&lt;&gt;0,F31/F33,0)</f>
        <v>0.12984180000000001</v>
      </c>
    </row>
  </sheetData>
  <printOptions horizontalCentered="1" verticalCentered="1" gridLinesSet="0"/>
  <pageMargins left="0.78740157480314965" right="0.43307086614173229" top="0.98425196850393704" bottom="0.98425196850393704" header="0.51181102362204722" footer="0.51181102362204722"/>
  <pageSetup paperSize="9" scale="92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showGridLines="0" showZeros="0" zoomScale="130" zoomScaleNormal="130" workbookViewId="0">
      <selection activeCell="C5" sqref="C5"/>
    </sheetView>
  </sheetViews>
  <sheetFormatPr baseColWidth="10" defaultRowHeight="13.2" x14ac:dyDescent="0.25"/>
  <cols>
    <col min="1" max="1" width="10.88671875" customWidth="1"/>
    <col min="2" max="2" width="33.44140625" customWidth="1"/>
    <col min="3" max="3" width="10.88671875" style="7"/>
    <col min="5" max="5" width="14.33203125" bestFit="1" customWidth="1"/>
    <col min="6" max="6" width="14.88671875" customWidth="1"/>
    <col min="7" max="7" width="25.6640625" bestFit="1" customWidth="1"/>
  </cols>
  <sheetData>
    <row r="1" spans="1:7" x14ac:dyDescent="0.25">
      <c r="A1" s="11"/>
      <c r="B1" s="12"/>
      <c r="C1" s="47"/>
      <c r="D1" s="12"/>
      <c r="E1" s="12"/>
      <c r="F1" s="13"/>
    </row>
    <row r="2" spans="1:7" ht="13.8" thickBot="1" x14ac:dyDescent="0.3">
      <c r="A2" s="14" t="s">
        <v>1</v>
      </c>
      <c r="B2" s="8">
        <v>6</v>
      </c>
      <c r="C2" s="48" t="e">
        <f>VLOOKUP($B$2,#REF!,2)</f>
        <v>#REF!</v>
      </c>
      <c r="D2" s="22"/>
      <c r="E2" s="22"/>
      <c r="F2" s="23"/>
    </row>
    <row r="3" spans="1:7" x14ac:dyDescent="0.25">
      <c r="A3" s="15"/>
      <c r="B3" s="65" t="s">
        <v>92</v>
      </c>
      <c r="C3" s="66"/>
      <c r="D3" s="1"/>
      <c r="E3" s="1"/>
      <c r="F3" s="16"/>
    </row>
    <row r="4" spans="1:7" ht="13.8" thickBot="1" x14ac:dyDescent="0.3">
      <c r="A4" s="15"/>
      <c r="B4" s="67" t="s">
        <v>90</v>
      </c>
      <c r="C4" s="68">
        <v>25</v>
      </c>
      <c r="D4" s="1"/>
      <c r="E4" s="1"/>
      <c r="F4" s="16"/>
    </row>
    <row r="5" spans="1:7" ht="13.8" thickBot="1" x14ac:dyDescent="0.3">
      <c r="A5" s="4" t="s">
        <v>2</v>
      </c>
      <c r="B5" s="5" t="s">
        <v>3</v>
      </c>
      <c r="C5" s="5" t="s">
        <v>4</v>
      </c>
      <c r="D5" s="5" t="s">
        <v>5</v>
      </c>
      <c r="E5" s="6" t="s">
        <v>6</v>
      </c>
      <c r="F5" s="21" t="s">
        <v>7</v>
      </c>
      <c r="G5" s="81" t="s">
        <v>91</v>
      </c>
    </row>
    <row r="6" spans="1:7" x14ac:dyDescent="0.25">
      <c r="A6" s="19">
        <v>27</v>
      </c>
      <c r="B6" s="10" t="str">
        <f>IF(A6="","",VLOOKUP(A6,'MERCURIALE '!$A$3:$E$202,3))</f>
        <v>fond 31 cm</v>
      </c>
      <c r="C6" s="20" t="str">
        <f>IF(B6="","",VLOOKUP(A6,'MERCURIALE '!$A$3:$E$202,4))</f>
        <v>U</v>
      </c>
      <c r="D6" s="45">
        <v>1</v>
      </c>
      <c r="E6" s="44">
        <f>IF(A6="","",VLOOKUP(A6,'MERCURIALE '!$A$3:$E$202,5))</f>
        <v>0.97</v>
      </c>
      <c r="F6" s="30">
        <f t="shared" ref="F6:F26" si="0">IF(A6="","",D6*E6)</f>
        <v>0.97</v>
      </c>
      <c r="G6" s="80">
        <f>IF(F6="","",$C$4*F6)</f>
        <v>24.25</v>
      </c>
    </row>
    <row r="7" spans="1:7" x14ac:dyDescent="0.25">
      <c r="A7" s="17">
        <v>4</v>
      </c>
      <c r="B7" s="10" t="str">
        <f>IF(A7="","",VLOOKUP(A7,'MERCURIALE '!$A$3:$E$202,3))</f>
        <v>jambon blanc</v>
      </c>
      <c r="C7" s="20" t="str">
        <f>IF(B7="","",VLOOKUP(A7,'MERCURIALE '!$A$3:$E$202,4))</f>
        <v>kg</v>
      </c>
      <c r="D7" s="46">
        <v>7.0000000000000007E-2</v>
      </c>
      <c r="E7" s="44">
        <f>IF(A7="","",VLOOKUP(A7,'MERCURIALE '!$A$3:$E$202,5))</f>
        <v>4.97</v>
      </c>
      <c r="F7" s="31">
        <f t="shared" si="0"/>
        <v>0.34790000000000004</v>
      </c>
      <c r="G7" s="79">
        <f>IF(F7="","",$C$4*F7)</f>
        <v>8.6975000000000016</v>
      </c>
    </row>
    <row r="8" spans="1:7" x14ac:dyDescent="0.25">
      <c r="A8" s="17">
        <v>7</v>
      </c>
      <c r="B8" s="10" t="str">
        <f>IF(A8="","",VLOOKUP(A8,'MERCURIALE '!$A$3:$E$202,3))</f>
        <v>champignon de paris</v>
      </c>
      <c r="C8" s="20" t="str">
        <f>IF(B8="","",VLOOKUP(A8,'MERCURIALE '!$A$3:$E$202,4))</f>
        <v>kg</v>
      </c>
      <c r="D8" s="46">
        <v>0.05</v>
      </c>
      <c r="E8" s="44">
        <f>IF(A8="","",VLOOKUP(A8,'MERCURIALE '!$A$3:$E$202,5))</f>
        <v>3</v>
      </c>
      <c r="F8" s="31">
        <f t="shared" si="0"/>
        <v>0.15000000000000002</v>
      </c>
      <c r="G8" s="79">
        <f t="shared" ref="G8:G26" si="1">IF(F8="","",$C$4*F8)</f>
        <v>3.7500000000000004</v>
      </c>
    </row>
    <row r="9" spans="1:7" x14ac:dyDescent="0.25">
      <c r="A9" s="17"/>
      <c r="B9" s="10" t="str">
        <f>IF(A9="","",VLOOKUP(A9,'MERCURIALE '!$A$3:$E$202,3))</f>
        <v/>
      </c>
      <c r="C9" s="20" t="str">
        <f>IF(B9="","",VLOOKUP(A9,'MERCURIALE '!$A$3:$E$202,4))</f>
        <v/>
      </c>
      <c r="D9" s="46"/>
      <c r="E9" s="44" t="str">
        <f>IF(A9="","",VLOOKUP(A9,'MERCURIALE '!$A$3:$E$202,5))</f>
        <v/>
      </c>
      <c r="F9" s="31" t="str">
        <f t="shared" si="0"/>
        <v/>
      </c>
      <c r="G9" s="79" t="str">
        <f t="shared" si="1"/>
        <v/>
      </c>
    </row>
    <row r="10" spans="1:7" x14ac:dyDescent="0.25">
      <c r="A10" s="17"/>
      <c r="B10" s="10" t="str">
        <f>IF(A10="","",VLOOKUP(A10,'MERCURIALE '!$A$3:$E$202,3))</f>
        <v/>
      </c>
      <c r="C10" s="20" t="str">
        <f>IF(B10="","",VLOOKUP(A10,'MERCURIALE '!$A$3:$E$202,4))</f>
        <v/>
      </c>
      <c r="D10" s="46"/>
      <c r="E10" s="44" t="str">
        <f>IF(A10="","",VLOOKUP(A10,'MERCURIALE '!$A$3:$E$202,5))</f>
        <v/>
      </c>
      <c r="F10" s="31" t="str">
        <f t="shared" si="0"/>
        <v/>
      </c>
      <c r="G10" s="79" t="str">
        <f t="shared" si="1"/>
        <v/>
      </c>
    </row>
    <row r="11" spans="1:7" x14ac:dyDescent="0.25">
      <c r="A11" s="17"/>
      <c r="B11" s="10" t="str">
        <f>IF(A11="","",VLOOKUP(A11,'MERCURIALE '!$A$3:$E$202,3))</f>
        <v/>
      </c>
      <c r="C11" s="20" t="str">
        <f>IF(B11="","",VLOOKUP(A11,'MERCURIALE '!$A$3:$E$202,4))</f>
        <v/>
      </c>
      <c r="D11" s="46"/>
      <c r="E11" s="44" t="str">
        <f>IF(A11="","",VLOOKUP(A11,'MERCURIALE '!$A$3:$E$202,5))</f>
        <v/>
      </c>
      <c r="F11" s="31" t="str">
        <f t="shared" si="0"/>
        <v/>
      </c>
      <c r="G11" s="79" t="str">
        <f t="shared" si="1"/>
        <v/>
      </c>
    </row>
    <row r="12" spans="1:7" x14ac:dyDescent="0.25">
      <c r="A12" s="17"/>
      <c r="B12" s="10" t="str">
        <f>IF(A12="","",VLOOKUP(A12,'MERCURIALE '!$A$3:$E$202,3))</f>
        <v/>
      </c>
      <c r="C12" s="20" t="str">
        <f>IF(B12="","",VLOOKUP(A12,'MERCURIALE '!$A$3:$E$202,4))</f>
        <v/>
      </c>
      <c r="D12" s="46"/>
      <c r="E12" s="44" t="str">
        <f>IF(A12="","",VLOOKUP(A12,'MERCURIALE '!$A$3:$E$202,5))</f>
        <v/>
      </c>
      <c r="F12" s="31" t="str">
        <f t="shared" si="0"/>
        <v/>
      </c>
      <c r="G12" s="79" t="str">
        <f t="shared" si="1"/>
        <v/>
      </c>
    </row>
    <row r="13" spans="1:7" x14ac:dyDescent="0.25">
      <c r="A13" s="17"/>
      <c r="B13" s="10" t="str">
        <f>IF(A13="","",VLOOKUP(A13,'MERCURIALE '!$A$3:$E$202,3))</f>
        <v/>
      </c>
      <c r="C13" s="20" t="str">
        <f>IF(B13="","",VLOOKUP(A13,'MERCURIALE '!$A$3:$E$202,4))</f>
        <v/>
      </c>
      <c r="D13" s="46"/>
      <c r="E13" s="44" t="str">
        <f>IF(A13="","",VLOOKUP(A13,'MERCURIALE '!$A$3:$E$202,5))</f>
        <v/>
      </c>
      <c r="F13" s="31" t="str">
        <f t="shared" si="0"/>
        <v/>
      </c>
      <c r="G13" s="79" t="str">
        <f t="shared" si="1"/>
        <v/>
      </c>
    </row>
    <row r="14" spans="1:7" x14ac:dyDescent="0.25">
      <c r="A14" s="17"/>
      <c r="B14" s="10" t="str">
        <f>IF(A14="","",VLOOKUP(A14,'MERCURIALE '!$A$3:$E$202,3))</f>
        <v/>
      </c>
      <c r="C14" s="20" t="str">
        <f>IF(B14="","",VLOOKUP(A14,'MERCURIALE '!$A$3:$E$202,4))</f>
        <v/>
      </c>
      <c r="D14" s="46"/>
      <c r="E14" s="44" t="str">
        <f>IF(A14="","",VLOOKUP(A14,'MERCURIALE '!$A$3:$E$202,5))</f>
        <v/>
      </c>
      <c r="F14" s="31" t="str">
        <f t="shared" si="0"/>
        <v/>
      </c>
      <c r="G14" s="79" t="str">
        <f t="shared" si="1"/>
        <v/>
      </c>
    </row>
    <row r="15" spans="1:7" x14ac:dyDescent="0.25">
      <c r="A15" s="17"/>
      <c r="B15" s="10" t="str">
        <f>IF(A15="","",VLOOKUP(A15,'MERCURIALE '!$A$3:$E$202,3))</f>
        <v/>
      </c>
      <c r="C15" s="20" t="str">
        <f>IF(B15="","",VLOOKUP(A15,'MERCURIALE '!$A$3:$E$202,4))</f>
        <v/>
      </c>
      <c r="D15" s="46"/>
      <c r="E15" s="44" t="str">
        <f>IF(A15="","",VLOOKUP(A15,'MERCURIALE '!$A$3:$E$202,5))</f>
        <v/>
      </c>
      <c r="F15" s="31" t="str">
        <f t="shared" si="0"/>
        <v/>
      </c>
      <c r="G15" s="79" t="str">
        <f t="shared" si="1"/>
        <v/>
      </c>
    </row>
    <row r="16" spans="1:7" x14ac:dyDescent="0.25">
      <c r="A16" s="17"/>
      <c r="B16" s="10" t="str">
        <f>IF(A16="","",VLOOKUP(A16,'MERCURIALE '!$A$3:$E$202,3))</f>
        <v/>
      </c>
      <c r="C16" s="20" t="str">
        <f>IF(B16="","",VLOOKUP(A16,'MERCURIALE '!$A$3:$E$202,4))</f>
        <v/>
      </c>
      <c r="D16" s="46"/>
      <c r="E16" s="44" t="str">
        <f>IF(A16="","",VLOOKUP(A16,'MERCURIALE '!$A$3:$E$202,5))</f>
        <v/>
      </c>
      <c r="F16" s="31" t="str">
        <f t="shared" si="0"/>
        <v/>
      </c>
      <c r="G16" s="79" t="str">
        <f t="shared" si="1"/>
        <v/>
      </c>
    </row>
    <row r="17" spans="1:7" x14ac:dyDescent="0.25">
      <c r="A17" s="17"/>
      <c r="B17" s="10" t="str">
        <f>IF(A17="","",VLOOKUP(A17,'MERCURIALE '!$A$3:$E$202,3))</f>
        <v/>
      </c>
      <c r="C17" s="20" t="str">
        <f>IF(B17="","",VLOOKUP(A17,'MERCURIALE '!$A$3:$E$202,4))</f>
        <v/>
      </c>
      <c r="D17" s="46"/>
      <c r="E17" s="44" t="str">
        <f>IF(A17="","",VLOOKUP(A17,'MERCURIALE '!$A$3:$E$202,5))</f>
        <v/>
      </c>
      <c r="F17" s="31" t="str">
        <f t="shared" si="0"/>
        <v/>
      </c>
      <c r="G17" s="79" t="str">
        <f t="shared" si="1"/>
        <v/>
      </c>
    </row>
    <row r="18" spans="1:7" x14ac:dyDescent="0.25">
      <c r="A18" s="17"/>
      <c r="B18" s="10" t="str">
        <f>IF(A18="","",VLOOKUP(A18,'MERCURIALE '!$A$3:$E$202,3))</f>
        <v/>
      </c>
      <c r="C18" s="20" t="str">
        <f>IF(B18="","",VLOOKUP(A18,'MERCURIALE '!$A$3:$E$202,4))</f>
        <v/>
      </c>
      <c r="D18" s="46"/>
      <c r="E18" s="44" t="str">
        <f>IF(A18="","",VLOOKUP(A18,'MERCURIALE '!$A$3:$E$202,5))</f>
        <v/>
      </c>
      <c r="F18" s="31" t="str">
        <f t="shared" si="0"/>
        <v/>
      </c>
      <c r="G18" s="79" t="str">
        <f t="shared" si="1"/>
        <v/>
      </c>
    </row>
    <row r="19" spans="1:7" x14ac:dyDescent="0.25">
      <c r="A19" s="17"/>
      <c r="B19" s="10" t="str">
        <f>IF(A19="","",VLOOKUP(A19,'MERCURIALE '!$A$3:$E$202,3))</f>
        <v/>
      </c>
      <c r="C19" s="20" t="str">
        <f>IF(B19="","",VLOOKUP(A19,'MERCURIALE '!$A$3:$E$202,4))</f>
        <v/>
      </c>
      <c r="D19" s="46"/>
      <c r="E19" s="44" t="str">
        <f>IF(A19="","",VLOOKUP(A19,'MERCURIALE '!$A$3:$E$202,5))</f>
        <v/>
      </c>
      <c r="F19" s="31" t="str">
        <f t="shared" si="0"/>
        <v/>
      </c>
      <c r="G19" s="79" t="str">
        <f t="shared" si="1"/>
        <v/>
      </c>
    </row>
    <row r="20" spans="1:7" x14ac:dyDescent="0.25">
      <c r="A20" s="17"/>
      <c r="B20" s="10" t="str">
        <f>IF(A20="","",VLOOKUP(A20,'MERCURIALE '!$A$3:$E$202,3))</f>
        <v/>
      </c>
      <c r="C20" s="20" t="str">
        <f>IF(B20="","",VLOOKUP(A20,'MERCURIALE '!$A$3:$E$202,4))</f>
        <v/>
      </c>
      <c r="D20" s="46"/>
      <c r="E20" s="44" t="str">
        <f>IF(A20="","",VLOOKUP(A20,'MERCURIALE '!$A$3:$E$202,5))</f>
        <v/>
      </c>
      <c r="F20" s="53" t="str">
        <f t="shared" si="0"/>
        <v/>
      </c>
      <c r="G20" s="79" t="str">
        <f t="shared" si="1"/>
        <v/>
      </c>
    </row>
    <row r="21" spans="1:7" x14ac:dyDescent="0.25">
      <c r="A21" s="17"/>
      <c r="B21" s="10" t="str">
        <f>IF(A21="","",VLOOKUP(A21,'MERCURIALE '!$A$3:$E$202,3))</f>
        <v/>
      </c>
      <c r="C21" s="20" t="str">
        <f>IF(B21="","",VLOOKUP(A21,'MERCURIALE '!$A$3:$E$202,4))</f>
        <v/>
      </c>
      <c r="D21" s="46"/>
      <c r="E21" s="44" t="str">
        <f>IF(A21="","",VLOOKUP(A21,'MERCURIALE '!$A$3:$E$202,5))</f>
        <v/>
      </c>
      <c r="F21" s="53" t="str">
        <f t="shared" si="0"/>
        <v/>
      </c>
      <c r="G21" s="79" t="str">
        <f t="shared" si="1"/>
        <v/>
      </c>
    </row>
    <row r="22" spans="1:7" x14ac:dyDescent="0.25">
      <c r="A22" s="17"/>
      <c r="B22" s="10" t="str">
        <f>IF(A22="","",VLOOKUP(A22,'MERCURIALE '!$A$3:$E$202,3))</f>
        <v/>
      </c>
      <c r="C22" s="20" t="str">
        <f>IF(B22="","",VLOOKUP(A22,'MERCURIALE '!$A$3:$E$202,4))</f>
        <v/>
      </c>
      <c r="D22" s="46"/>
      <c r="E22" s="44" t="str">
        <f>IF(A22="","",VLOOKUP(A22,'MERCURIALE '!$A$3:$E$202,5))</f>
        <v/>
      </c>
      <c r="F22" s="53" t="str">
        <f t="shared" si="0"/>
        <v/>
      </c>
      <c r="G22" s="79" t="str">
        <f t="shared" si="1"/>
        <v/>
      </c>
    </row>
    <row r="23" spans="1:7" x14ac:dyDescent="0.25">
      <c r="A23" s="17"/>
      <c r="B23" s="10" t="str">
        <f>IF(A23="","",VLOOKUP(A23,'MERCURIALE '!$A$3:$E$202,3))</f>
        <v/>
      </c>
      <c r="C23" s="20" t="str">
        <f>IF(B23="","",VLOOKUP(A23,'MERCURIALE '!$A$3:$E$202,4))</f>
        <v/>
      </c>
      <c r="D23" s="46"/>
      <c r="E23" s="44" t="str">
        <f>IF(A23="","",VLOOKUP(A23,'MERCURIALE '!$A$3:$E$202,5))</f>
        <v/>
      </c>
      <c r="F23" s="53" t="str">
        <f t="shared" si="0"/>
        <v/>
      </c>
      <c r="G23" s="79" t="str">
        <f t="shared" si="1"/>
        <v/>
      </c>
    </row>
    <row r="24" spans="1:7" x14ac:dyDescent="0.25">
      <c r="A24" s="17"/>
      <c r="B24" s="10" t="str">
        <f>IF(A24="","",VLOOKUP(A24,'MERCURIALE '!$A$3:$E$202,3))</f>
        <v/>
      </c>
      <c r="C24" s="20" t="str">
        <f>IF(B24="","",VLOOKUP(A24,'MERCURIALE '!$A$3:$E$202,4))</f>
        <v/>
      </c>
      <c r="D24" s="46"/>
      <c r="E24" s="44" t="str">
        <f>IF(A24="","",VLOOKUP(A24,'MERCURIALE '!$A$3:$E$202,5))</f>
        <v/>
      </c>
      <c r="F24" s="53" t="str">
        <f t="shared" si="0"/>
        <v/>
      </c>
      <c r="G24" s="79" t="str">
        <f t="shared" si="1"/>
        <v/>
      </c>
    </row>
    <row r="25" spans="1:7" x14ac:dyDescent="0.25">
      <c r="A25" s="17"/>
      <c r="B25" s="10" t="str">
        <f>IF(A25="","",VLOOKUP(A25,'MERCURIALE '!$A$3:$E$202,3))</f>
        <v/>
      </c>
      <c r="C25" s="20" t="str">
        <f>IF(B25="","",VLOOKUP(A25,'MERCURIALE '!$A$3:$E$202,4))</f>
        <v/>
      </c>
      <c r="D25" s="46"/>
      <c r="E25" s="44" t="str">
        <f>IF(A25="","",VLOOKUP(A25,'MERCURIALE '!$A$3:$E$202,5))</f>
        <v/>
      </c>
      <c r="F25" s="53" t="str">
        <f t="shared" si="0"/>
        <v/>
      </c>
      <c r="G25" s="79" t="str">
        <f t="shared" si="1"/>
        <v/>
      </c>
    </row>
    <row r="26" spans="1:7" ht="13.8" thickBot="1" x14ac:dyDescent="0.3">
      <c r="A26" s="18"/>
      <c r="B26" s="10" t="str">
        <f>IF(A26="","",VLOOKUP(A26,'MERCURIALE '!$A$3:$E$202,3))</f>
        <v/>
      </c>
      <c r="C26" s="20" t="str">
        <f>IF(B26="","",VLOOKUP(A26,'MERCURIALE '!$A$3:$E$202,4))</f>
        <v/>
      </c>
      <c r="D26" s="46"/>
      <c r="E26" s="44" t="str">
        <f>IF(A26="","",VLOOKUP(A26,'MERCURIALE '!$A$3:$E$202,5))</f>
        <v/>
      </c>
      <c r="F26" s="54" t="str">
        <f t="shared" si="0"/>
        <v/>
      </c>
      <c r="G26" s="82" t="str">
        <f t="shared" si="1"/>
        <v/>
      </c>
    </row>
    <row r="27" spans="1:7" ht="13.8" thickBot="1" x14ac:dyDescent="0.3">
      <c r="A27" s="3"/>
      <c r="B27" s="24" t="s">
        <v>20</v>
      </c>
      <c r="C27" s="50"/>
      <c r="D27" s="12"/>
      <c r="E27" s="12"/>
      <c r="F27" s="57">
        <f>SUM(F6:F26)</f>
        <v>1.4679000000000002</v>
      </c>
      <c r="G27" s="85" t="s">
        <v>93</v>
      </c>
    </row>
    <row r="28" spans="1:7" ht="13.8" thickBot="1" x14ac:dyDescent="0.3">
      <c r="A28" s="3"/>
      <c r="B28" s="25" t="s">
        <v>19</v>
      </c>
      <c r="C28" s="51"/>
      <c r="D28" s="1"/>
      <c r="E28" s="28">
        <v>0.03</v>
      </c>
      <c r="F28" s="58">
        <f>F27*E28</f>
        <v>4.4037000000000007E-2</v>
      </c>
      <c r="G28" s="83">
        <f>SUM(G6:G26)</f>
        <v>36.697500000000005</v>
      </c>
    </row>
    <row r="29" spans="1:7" ht="13.8" thickBot="1" x14ac:dyDescent="0.3">
      <c r="A29" s="3"/>
      <c r="B29" s="25" t="s">
        <v>21</v>
      </c>
      <c r="C29" s="51"/>
      <c r="D29" s="1"/>
      <c r="E29" s="1"/>
      <c r="F29" s="59">
        <f>F27+F28</f>
        <v>1.5119370000000003</v>
      </c>
      <c r="G29" s="85" t="s">
        <v>94</v>
      </c>
    </row>
    <row r="30" spans="1:7" ht="13.8" thickBot="1" x14ac:dyDescent="0.3">
      <c r="A30" s="3"/>
      <c r="B30" s="25" t="s">
        <v>8</v>
      </c>
      <c r="C30" s="51"/>
      <c r="D30" s="1"/>
      <c r="E30" s="1"/>
      <c r="F30" s="29">
        <v>1</v>
      </c>
      <c r="G30" s="84">
        <f>C3/(1+D34)*C4-G28</f>
        <v>-36.697500000000005</v>
      </c>
    </row>
    <row r="31" spans="1:7" ht="13.8" thickBot="1" x14ac:dyDescent="0.3">
      <c r="A31" s="3"/>
      <c r="B31" s="25" t="s">
        <v>0</v>
      </c>
      <c r="C31" s="51"/>
      <c r="D31" s="1"/>
      <c r="E31" s="1"/>
      <c r="F31" s="60">
        <f>IF(F30&lt;&gt;0,F29/F30,0)</f>
        <v>1.5119370000000003</v>
      </c>
    </row>
    <row r="32" spans="1:7" x14ac:dyDescent="0.25">
      <c r="A32" s="3"/>
      <c r="B32" s="25" t="s">
        <v>9</v>
      </c>
      <c r="C32" s="51"/>
      <c r="D32" s="1"/>
      <c r="E32" s="1"/>
      <c r="F32" s="55">
        <f>IF(F31&lt;&gt;0,F33/F31,0)</f>
        <v>6.9146700256329803</v>
      </c>
    </row>
    <row r="33" spans="1:6" ht="13.8" thickBot="1" x14ac:dyDescent="0.3">
      <c r="A33" s="3"/>
      <c r="B33" s="25" t="s">
        <v>10</v>
      </c>
      <c r="C33" s="51"/>
      <c r="D33" s="1"/>
      <c r="E33" s="1"/>
      <c r="F33" s="61">
        <f>F34/(1+D34)</f>
        <v>10.454545454545453</v>
      </c>
    </row>
    <row r="34" spans="1:6" ht="13.8" thickBot="1" x14ac:dyDescent="0.3">
      <c r="A34" s="3"/>
      <c r="B34" s="25" t="s">
        <v>11</v>
      </c>
      <c r="C34" s="2" t="s">
        <v>12</v>
      </c>
      <c r="D34" s="9">
        <v>0.1</v>
      </c>
      <c r="E34" s="1"/>
      <c r="F34" s="57">
        <v>11.5</v>
      </c>
    </row>
    <row r="35" spans="1:6" ht="13.8" thickBot="1" x14ac:dyDescent="0.3">
      <c r="A35" s="3"/>
      <c r="B35" s="26" t="s">
        <v>13</v>
      </c>
      <c r="C35" s="52"/>
      <c r="D35" s="27"/>
      <c r="E35" s="27"/>
      <c r="F35" s="56">
        <f>IF(F33&lt;&gt;0,F31/F33,0)</f>
        <v>0.14462006086956528</v>
      </c>
    </row>
  </sheetData>
  <printOptions horizontalCentered="1" verticalCentered="1" gridLinesSet="0"/>
  <pageMargins left="0.78740157480314965" right="0.43307086614173229" top="0.98425196850393704" bottom="0.98425196850393704" header="0.51181102362204722" footer="0.51181102362204722"/>
  <pageSetup paperSize="9" scale="96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MERCURIALE </vt:lpstr>
      <vt:lpstr>FT3</vt:lpstr>
      <vt:lpstr>MARGHERITA</vt:lpstr>
      <vt:lpstr>JAMBON</vt:lpstr>
      <vt:lpstr>REGINA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technique</dc:title>
  <dc:creator>Lycée Hôtelier Toulouse</dc:creator>
  <cp:lastModifiedBy>Dede</cp:lastModifiedBy>
  <cp:lastPrinted>2016-07-23T21:51:30Z</cp:lastPrinted>
  <dcterms:created xsi:type="dcterms:W3CDTF">2000-01-19T21:01:32Z</dcterms:created>
  <dcterms:modified xsi:type="dcterms:W3CDTF">2016-07-25T18:38:32Z</dcterms:modified>
</cp:coreProperties>
</file>