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360" yWindow="72" windowWidth="15312" windowHeight="6216"/>
  </bookViews>
  <sheets>
    <sheet name="SEG_S1_SESS1" sheetId="1" r:id="rId1"/>
    <sheet name="Feuil2" sheetId="2" r:id="rId2"/>
    <sheet name="Feuil3" sheetId="3" r:id="rId3"/>
  </sheets>
  <definedNames>
    <definedName name="_xlnm.Print_Titles" localSheetId="0">SEG_S1_SESS1!$A:$C,SEG_S1_SESS1!$1:$2</definedName>
    <definedName name="_xlnm.Print_Area" localSheetId="0">SEG_S1_SESS1!$A$1:$AO$6</definedName>
  </definedNames>
  <calcPr calcId="152511"/>
</workbook>
</file>

<file path=xl/calcChain.xml><?xml version="1.0" encoding="utf-8"?>
<calcChain xmlns="http://schemas.openxmlformats.org/spreadsheetml/2006/main">
  <c r="AO3" i="1" l="1"/>
  <c r="AP4" i="1"/>
  <c r="AP5" i="1"/>
  <c r="AP6" i="1"/>
  <c r="AP3" i="1"/>
  <c r="AD8" i="1"/>
  <c r="AE8" i="1"/>
  <c r="AF8" i="1"/>
  <c r="AG8" i="1"/>
  <c r="Z8" i="1"/>
  <c r="AA8" i="1"/>
  <c r="AB8" i="1"/>
  <c r="AC8" i="1"/>
  <c r="W8" i="1"/>
  <c r="X8" i="1"/>
  <c r="Y8" i="1"/>
  <c r="AO6" i="1"/>
  <c r="AO4" i="1"/>
  <c r="AO5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D8" i="1"/>
  <c r="AG6" i="1"/>
  <c r="AE6" i="1"/>
  <c r="AC6" i="1"/>
  <c r="AI6" i="1" s="1"/>
  <c r="AH6" i="1" s="1"/>
  <c r="Y6" i="1"/>
  <c r="W6" i="1"/>
  <c r="U6" i="1"/>
  <c r="AA6" i="1" s="1"/>
  <c r="Z6" i="1" s="1"/>
  <c r="Q6" i="1"/>
  <c r="O6" i="1"/>
  <c r="S6" i="1" s="1"/>
  <c r="R6" i="1" s="1"/>
  <c r="K6" i="1"/>
  <c r="I6" i="1"/>
  <c r="G6" i="1"/>
  <c r="M6" i="1" s="1"/>
  <c r="E6" i="1"/>
  <c r="AG5" i="1"/>
  <c r="AE5" i="1"/>
  <c r="AC5" i="1"/>
  <c r="AI5" i="1" s="1"/>
  <c r="AH5" i="1" s="1"/>
  <c r="Y5" i="1"/>
  <c r="W5" i="1"/>
  <c r="U5" i="1"/>
  <c r="AA5" i="1" s="1"/>
  <c r="Z5" i="1" s="1"/>
  <c r="Q5" i="1"/>
  <c r="O5" i="1"/>
  <c r="S5" i="1" s="1"/>
  <c r="R5" i="1" s="1"/>
  <c r="K5" i="1"/>
  <c r="I5" i="1"/>
  <c r="G5" i="1"/>
  <c r="E5" i="1"/>
  <c r="M5" i="1" s="1"/>
  <c r="AG4" i="1"/>
  <c r="AE4" i="1"/>
  <c r="AC4" i="1"/>
  <c r="AI4" i="1" s="1"/>
  <c r="AH4" i="1" s="1"/>
  <c r="Y4" i="1"/>
  <c r="W4" i="1"/>
  <c r="U4" i="1"/>
  <c r="AA4" i="1" s="1"/>
  <c r="Z4" i="1" s="1"/>
  <c r="Q4" i="1"/>
  <c r="O4" i="1"/>
  <c r="S4" i="1" s="1"/>
  <c r="R4" i="1" s="1"/>
  <c r="K4" i="1"/>
  <c r="I4" i="1"/>
  <c r="G4" i="1"/>
  <c r="E4" i="1"/>
  <c r="M4" i="1" s="1"/>
  <c r="AG3" i="1"/>
  <c r="AE3" i="1"/>
  <c r="AC3" i="1"/>
  <c r="AI3" i="1" s="1"/>
  <c r="AH3" i="1" s="1"/>
  <c r="Y3" i="1"/>
  <c r="W3" i="1"/>
  <c r="U3" i="1"/>
  <c r="AA3" i="1" s="1"/>
  <c r="Z3" i="1" s="1"/>
  <c r="Q3" i="1"/>
  <c r="S3" i="1" s="1"/>
  <c r="R3" i="1" s="1"/>
  <c r="O3" i="1"/>
  <c r="K3" i="1"/>
  <c r="I3" i="1"/>
  <c r="G3" i="1"/>
  <c r="M3" i="1" s="1"/>
  <c r="E3" i="1"/>
  <c r="AH2" i="1"/>
  <c r="Z2" i="1"/>
  <c r="R2" i="1"/>
  <c r="L2" i="1"/>
  <c r="L4" i="1" l="1"/>
  <c r="AK4" i="1"/>
  <c r="AJ4" i="1" s="1"/>
  <c r="L6" i="1"/>
  <c r="AK6" i="1"/>
  <c r="AJ6" i="1" s="1"/>
  <c r="AK3" i="1"/>
  <c r="AJ3" i="1" s="1"/>
  <c r="L3" i="1"/>
  <c r="AM3" i="1" s="1"/>
  <c r="AN3" i="1" s="1"/>
  <c r="AK5" i="1"/>
  <c r="AJ5" i="1" s="1"/>
  <c r="L5" i="1"/>
  <c r="AM5" i="1" l="1"/>
  <c r="AN5" i="1" s="1"/>
  <c r="AM6" i="1"/>
  <c r="AN6" i="1" s="1"/>
  <c r="AM4" i="1"/>
  <c r="AN4" i="1" s="1"/>
</calcChain>
</file>

<file path=xl/sharedStrings.xml><?xml version="1.0" encoding="utf-8"?>
<sst xmlns="http://schemas.openxmlformats.org/spreadsheetml/2006/main" count="31" uniqueCount="30">
  <si>
    <t>ANG_GE1</t>
  </si>
  <si>
    <t>DPC_GE1</t>
  </si>
  <si>
    <t>HTS_GE1</t>
  </si>
  <si>
    <t>INF_GE1</t>
  </si>
  <si>
    <t>CAT_GE1</t>
  </si>
  <si>
    <t>IPA_GE1</t>
  </si>
  <si>
    <t>DRC_GE1</t>
  </si>
  <si>
    <t>IED_GE1</t>
  </si>
  <si>
    <t>STA_GE1</t>
  </si>
  <si>
    <t>MOYENNE</t>
  </si>
  <si>
    <t>PONDERE</t>
  </si>
  <si>
    <t>RANG</t>
  </si>
  <si>
    <t>DECISION</t>
  </si>
  <si>
    <t>SEG00031</t>
  </si>
  <si>
    <t>SEG00038</t>
  </si>
  <si>
    <t>SEG00012</t>
  </si>
  <si>
    <t>SEG00028</t>
  </si>
  <si>
    <t>MATRICULE</t>
  </si>
  <si>
    <t>NOMS</t>
  </si>
  <si>
    <t>PRENOMS</t>
  </si>
  <si>
    <t>MODULES A REPRENDRE</t>
  </si>
  <si>
    <t>CREDITS ACQUIS</t>
  </si>
  <si>
    <t>Coef./Credits</t>
  </si>
  <si>
    <t>MOYENNE GROUPE 1</t>
  </si>
  <si>
    <t>MOYENNE GROUPE 2</t>
  </si>
  <si>
    <t>MOYENNE GROUPE 3</t>
  </si>
  <si>
    <t>DFC_GE1</t>
  </si>
  <si>
    <t>ADE_GE1</t>
  </si>
  <si>
    <t>MNU_GE1</t>
  </si>
  <si>
    <t>Avec MOD(COLONNE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</si>
</sst>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name val="Calibri"/>
    </font>
    <font>
      <sz val="11"/>
      <color rgb="FF000000"/>
      <name val="Calibri"/>
    </font>
    <font>
      <b/>
      <sz val="8"/>
      <color rgb="FF000000"/>
      <name val="Calibri"/>
    </font>
    <font>
      <b/>
      <sz val="11"/>
      <color rgb="FF000000"/>
      <name val="Calibri"/>
    </font>
    <font>
      <b/>
      <sz val="9"/>
      <color rgb="FF000000"/>
      <name val="Calibri"/>
    </font>
    <font>
      <sz val="11"/>
      <color rgb="FF000000"/>
      <name val="Calibri"/>
    </font>
    <font>
      <sz val="11"/>
      <name val="Calibri"/>
    </font>
    <font>
      <sz val="9"/>
      <color rgb="FF000000"/>
      <name val="Calibri"/>
    </font>
    <font>
      <sz val="10"/>
      <color rgb="FF333333"/>
      <name val="Verdana"/>
    </font>
    <font>
      <sz val="11"/>
      <name val="Calibri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00"/>
      </patternFill>
    </fill>
    <fill>
      <patternFill patternType="solid">
        <fgColor rgb="FF0000FF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3" xfId="0" applyFont="1" applyBorder="1">
      <alignment vertical="center"/>
    </xf>
    <xf numFmtId="0" fontId="3" fillId="0" borderId="3" xfId="0" applyFont="1" applyBorder="1" applyAlignment="1">
      <alignment horizontal="right" vertical="center"/>
    </xf>
    <xf numFmtId="0" fontId="4" fillId="7" borderId="11" xfId="0" applyFont="1" applyFill="1" applyBorder="1" applyAlignment="1">
      <alignment wrapText="1"/>
    </xf>
    <xf numFmtId="0" fontId="4" fillId="8" borderId="12" xfId="0" applyFont="1" applyFill="1" applyBorder="1" applyAlignment="1">
      <alignment wrapText="1"/>
    </xf>
    <xf numFmtId="0" fontId="4" fillId="7" borderId="10" xfId="0" applyFont="1" applyFill="1" applyBorder="1" applyAlignment="1">
      <alignment wrapText="1"/>
    </xf>
    <xf numFmtId="0" fontId="4" fillId="3" borderId="11" xfId="0" applyFont="1" applyFill="1" applyBorder="1" applyAlignment="1">
      <alignment wrapText="1"/>
    </xf>
    <xf numFmtId="0" fontId="5" fillId="3" borderId="13" xfId="0" applyFont="1" applyFill="1" applyBorder="1" applyAlignment="1">
      <alignment wrapText="1"/>
    </xf>
    <xf numFmtId="0" fontId="4" fillId="8" borderId="13" xfId="0" applyFont="1" applyFill="1" applyBorder="1" applyAlignment="1">
      <alignment wrapText="1"/>
    </xf>
    <xf numFmtId="0" fontId="4" fillId="4" borderId="11" xfId="0" applyFont="1" applyFill="1" applyBorder="1" applyAlignment="1">
      <alignment wrapText="1"/>
    </xf>
    <xf numFmtId="0" fontId="4" fillId="4" borderId="13" xfId="0" applyFont="1" applyFill="1" applyBorder="1" applyAlignment="1">
      <alignment wrapText="1"/>
    </xf>
    <xf numFmtId="0" fontId="4" fillId="5" borderId="11" xfId="0" applyFont="1" applyFill="1" applyBorder="1" applyAlignment="1">
      <alignment wrapText="1"/>
    </xf>
    <xf numFmtId="0" fontId="4" fillId="5" borderId="13" xfId="0" applyFont="1" applyFill="1" applyBorder="1" applyAlignment="1">
      <alignment wrapText="1"/>
    </xf>
    <xf numFmtId="0" fontId="6" fillId="6" borderId="0" xfId="0" applyFont="1" applyFill="1">
      <alignment vertical="center"/>
    </xf>
    <xf numFmtId="0" fontId="1" fillId="0" borderId="16" xfId="0" applyFont="1" applyBorder="1">
      <alignment vertical="center"/>
    </xf>
    <xf numFmtId="0" fontId="1" fillId="0" borderId="17" xfId="0" applyFont="1" applyBorder="1">
      <alignment vertical="center"/>
    </xf>
    <xf numFmtId="0" fontId="1" fillId="0" borderId="18" xfId="0" applyFont="1" applyBorder="1">
      <alignment vertical="center"/>
    </xf>
    <xf numFmtId="2" fontId="5" fillId="0" borderId="19" xfId="0" applyNumberFormat="1" applyFont="1" applyFill="1" applyBorder="1" applyAlignment="1">
      <alignment horizontal="center" vertical="center"/>
    </xf>
    <xf numFmtId="2" fontId="5" fillId="0" borderId="17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2" fontId="5" fillId="0" borderId="20" xfId="0" applyNumberFormat="1" applyFont="1" applyFill="1" applyBorder="1" applyAlignment="1">
      <alignment horizontal="center" vertical="center"/>
    </xf>
    <xf numFmtId="2" fontId="3" fillId="4" borderId="16" xfId="0" applyNumberFormat="1" applyFont="1" applyFill="1" applyBorder="1" applyAlignment="1">
      <alignment horizontal="center" vertical="center"/>
    </xf>
    <xf numFmtId="2" fontId="3" fillId="4" borderId="18" xfId="0" applyNumberFormat="1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>
      <alignment horizontal="center" vertical="center"/>
    </xf>
    <xf numFmtId="2" fontId="3" fillId="5" borderId="16" xfId="0" applyNumberFormat="1" applyFont="1" applyFill="1" applyBorder="1" applyAlignment="1">
      <alignment horizontal="center" vertical="center"/>
    </xf>
    <xf numFmtId="2" fontId="3" fillId="5" borderId="18" xfId="0" applyNumberFormat="1" applyFont="1" applyFill="1" applyBorder="1" applyAlignment="1">
      <alignment horizontal="center" vertical="center"/>
    </xf>
    <xf numFmtId="2" fontId="3" fillId="0" borderId="21" xfId="0" applyNumberFormat="1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7" fillId="0" borderId="21" xfId="0" applyFont="1" applyFill="1" applyBorder="1">
      <alignment vertical="center"/>
    </xf>
    <xf numFmtId="0" fontId="7" fillId="0" borderId="21" xfId="0" applyFont="1" applyFill="1" applyBorder="1" applyAlignment="1">
      <alignment vertical="center" wrapText="1"/>
    </xf>
    <xf numFmtId="0" fontId="1" fillId="0" borderId="22" xfId="0" applyFont="1" applyBorder="1">
      <alignment vertical="center"/>
    </xf>
    <xf numFmtId="0" fontId="1" fillId="0" borderId="23" xfId="0" applyFont="1" applyBorder="1">
      <alignment vertical="center"/>
    </xf>
    <xf numFmtId="0" fontId="1" fillId="0" borderId="24" xfId="0" applyFont="1" applyBorder="1">
      <alignment vertical="center"/>
    </xf>
    <xf numFmtId="2" fontId="5" fillId="0" borderId="25" xfId="0" applyNumberFormat="1" applyFont="1" applyFill="1" applyBorder="1" applyAlignment="1">
      <alignment horizontal="center" vertical="center"/>
    </xf>
    <xf numFmtId="2" fontId="5" fillId="0" borderId="23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2" fontId="3" fillId="3" borderId="24" xfId="0" applyNumberFormat="1" applyFont="1" applyFill="1" applyBorder="1" applyAlignment="1">
      <alignment horizontal="center" vertical="center"/>
    </xf>
    <xf numFmtId="2" fontId="5" fillId="0" borderId="26" xfId="0" applyNumberFormat="1" applyFont="1" applyFill="1" applyBorder="1" applyAlignment="1">
      <alignment horizontal="center" vertical="center"/>
    </xf>
    <xf numFmtId="2" fontId="3" fillId="4" borderId="22" xfId="0" applyNumberFormat="1" applyFont="1" applyFill="1" applyBorder="1" applyAlignment="1">
      <alignment horizontal="center" vertical="center"/>
    </xf>
    <xf numFmtId="2" fontId="3" fillId="4" borderId="24" xfId="0" applyNumberFormat="1" applyFont="1" applyFill="1" applyBorder="1" applyAlignment="1">
      <alignment horizontal="center" vertical="center"/>
    </xf>
    <xf numFmtId="2" fontId="5" fillId="0" borderId="24" xfId="0" applyNumberFormat="1" applyFont="1" applyFill="1" applyBorder="1" applyAlignment="1">
      <alignment horizontal="center" vertical="center"/>
    </xf>
    <xf numFmtId="2" fontId="3" fillId="5" borderId="22" xfId="0" applyNumberFormat="1" applyFont="1" applyFill="1" applyBorder="1" applyAlignment="1">
      <alignment horizontal="center" vertical="center"/>
    </xf>
    <xf numFmtId="2" fontId="3" fillId="5" borderId="24" xfId="0" applyNumberFormat="1" applyFont="1" applyFill="1" applyBorder="1" applyAlignment="1">
      <alignment horizontal="center" vertical="center"/>
    </xf>
    <xf numFmtId="2" fontId="3" fillId="0" borderId="27" xfId="0" applyNumberFormat="1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7" fillId="0" borderId="27" xfId="0" applyFont="1" applyFill="1" applyBorder="1">
      <alignment vertical="center"/>
    </xf>
    <xf numFmtId="0" fontId="7" fillId="0" borderId="27" xfId="0" applyFont="1" applyFill="1" applyBorder="1" applyAlignment="1">
      <alignment vertical="center" wrapText="1"/>
    </xf>
    <xf numFmtId="0" fontId="8" fillId="0" borderId="0" xfId="0" applyFont="1">
      <alignment vertical="center"/>
    </xf>
    <xf numFmtId="0" fontId="9" fillId="0" borderId="0" xfId="0" quotePrefix="1" applyFont="1">
      <alignment vertical="center"/>
    </xf>
    <xf numFmtId="0" fontId="2" fillId="0" borderId="1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37</xdr:col>
      <xdr:colOff>350520</xdr:colOff>
      <xdr:row>8</xdr:row>
      <xdr:rowOff>68580</xdr:rowOff>
    </xdr:from>
    <xdr:ext cx="184731" cy="264560"/>
    <xdr:sp macro="" textlink="">
      <xdr:nvSpPr>
        <xdr:cNvPr id="2" name="ZoneTexte 1"/>
        <xdr:cNvSpPr txBox="1"/>
      </xdr:nvSpPr>
      <xdr:spPr>
        <a:xfrm>
          <a:off x="19126200" y="1775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18</xdr:col>
      <xdr:colOff>137160</xdr:colOff>
      <xdr:row>9</xdr:row>
      <xdr:rowOff>167640</xdr:rowOff>
    </xdr:from>
    <xdr:to>
      <xdr:col>40</xdr:col>
      <xdr:colOff>609600</xdr:colOff>
      <xdr:row>23</xdr:row>
      <xdr:rowOff>137160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0218420" y="2057400"/>
          <a:ext cx="11650980" cy="25298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la ligne3,le résultat attendu est 25/30, en ligne4, 30/30, en ligne5, 27/30...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* si L3 (moyenne groupe1) est &gt;=10, faire la somme de tous les crédits du groupe, mais si L3 est &lt;10, additionner uniquement les crédits des matières dont la note est &gt;=10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* Si R3(moyenne groupe2) est &gt;=10, faire la somme de tous les crédits du groupe, mais si R3 est &lt;10, additionner uniquement les crédits des matières dont la note est &gt;=10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* si Z3 (moyenne groupe3) est &gt;=10, faire la somme de tous les crédits du groupe, mais si Z3 est &lt;10, additionner uniquement les crédits des matières dont la note est &gt;=10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* si AH3 (moyenne groupe4) est &gt;=10, faire la somme de tous les crédits du groupe, mais si AH3 est &lt;10, additionner uniquement les crédits des matières dont la note est &gt;=10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moyennes des groupes priment sur celles des matieres. Dès lors que la moyenne d'un groupe est &gt;=10, on prend la totalité des crédits du groupe, mais lorsque la moyenne du groupe est inférieur à 10, en ce moment là on n'aditionne les crédits des matières dont la note est supérieur à ou égal à 10.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I1" workbookViewId="0">
      <pane xSplit="12552" topLeftCell="AO1" activePane="topRight"/>
      <selection activeCell="AG8" sqref="AG8"/>
      <selection pane="topRight" activeCell="AP3" sqref="AP3"/>
    </sheetView>
  </sheetViews>
  <sheetFormatPr baseColWidth="10" defaultColWidth="9" defaultRowHeight="14.4" x14ac:dyDescent="0.3"/>
  <cols>
    <col min="1" max="1" width="9.88671875" customWidth="1"/>
    <col min="2" max="2" width="14.44140625" customWidth="1"/>
    <col min="3" max="3" width="27.6640625" customWidth="1"/>
    <col min="4" max="35" width="6.33203125" customWidth="1"/>
    <col min="36" max="36" width="9.6640625" customWidth="1"/>
    <col min="37" max="37" width="9.44140625" customWidth="1"/>
    <col min="38" max="38" width="6" customWidth="1"/>
    <col min="39" max="39" width="9.109375" customWidth="1"/>
    <col min="40" max="40" width="21.109375" customWidth="1"/>
    <col min="41" max="41" width="9.109375" customWidth="1"/>
    <col min="42" max="42" width="14.109375" bestFit="1" customWidth="1"/>
    <col min="43" max="256" width="9.109375" customWidth="1"/>
  </cols>
  <sheetData>
    <row r="1" spans="1:46" s="1" customFormat="1" ht="33.75" customHeight="1" x14ac:dyDescent="0.3">
      <c r="A1" s="52" t="s">
        <v>17</v>
      </c>
      <c r="B1" s="64" t="s">
        <v>18</v>
      </c>
      <c r="C1" s="2" t="s">
        <v>19</v>
      </c>
      <c r="D1" s="56" t="s">
        <v>0</v>
      </c>
      <c r="E1" s="57"/>
      <c r="F1" s="57" t="s">
        <v>1</v>
      </c>
      <c r="G1" s="57"/>
      <c r="H1" s="57" t="s">
        <v>2</v>
      </c>
      <c r="I1" s="57"/>
      <c r="J1" s="57" t="s">
        <v>3</v>
      </c>
      <c r="K1" s="57"/>
      <c r="L1" s="66" t="s">
        <v>23</v>
      </c>
      <c r="M1" s="67"/>
      <c r="N1" s="68" t="s">
        <v>4</v>
      </c>
      <c r="O1" s="69"/>
      <c r="P1" s="69" t="s">
        <v>5</v>
      </c>
      <c r="Q1" s="71"/>
      <c r="R1" s="72" t="s">
        <v>24</v>
      </c>
      <c r="S1" s="73"/>
      <c r="T1" s="70" t="s">
        <v>6</v>
      </c>
      <c r="U1" s="70"/>
      <c r="V1" s="70" t="s">
        <v>7</v>
      </c>
      <c r="W1" s="70"/>
      <c r="X1" s="70" t="s">
        <v>8</v>
      </c>
      <c r="Y1" s="55"/>
      <c r="Z1" s="54" t="s">
        <v>25</v>
      </c>
      <c r="AA1" s="55"/>
      <c r="AB1" s="70" t="s">
        <v>26</v>
      </c>
      <c r="AC1" s="70"/>
      <c r="AD1" s="70" t="s">
        <v>27</v>
      </c>
      <c r="AE1" s="70"/>
      <c r="AF1" s="70" t="s">
        <v>28</v>
      </c>
      <c r="AG1" s="55"/>
      <c r="AH1" s="54" t="s">
        <v>25</v>
      </c>
      <c r="AI1" s="55"/>
      <c r="AJ1" s="58" t="s">
        <v>9</v>
      </c>
      <c r="AK1" s="58" t="s">
        <v>10</v>
      </c>
      <c r="AL1" s="58" t="s">
        <v>11</v>
      </c>
      <c r="AM1" s="58" t="s">
        <v>12</v>
      </c>
      <c r="AN1" s="60" t="s">
        <v>20</v>
      </c>
      <c r="AO1" s="62" t="s">
        <v>21</v>
      </c>
      <c r="AP1" s="74" t="s">
        <v>29</v>
      </c>
    </row>
    <row r="2" spans="1:46" x14ac:dyDescent="0.3">
      <c r="A2" s="53"/>
      <c r="B2" s="65"/>
      <c r="C2" s="3" t="s">
        <v>22</v>
      </c>
      <c r="D2" s="4">
        <v>1</v>
      </c>
      <c r="E2" s="5">
        <v>3</v>
      </c>
      <c r="F2" s="6">
        <v>1</v>
      </c>
      <c r="G2" s="5">
        <v>2</v>
      </c>
      <c r="H2" s="6">
        <v>1</v>
      </c>
      <c r="I2" s="5">
        <v>3</v>
      </c>
      <c r="J2" s="6">
        <v>1</v>
      </c>
      <c r="K2" s="5">
        <v>2</v>
      </c>
      <c r="L2" s="7">
        <f>SUM(D2,F2,H2,J2)</f>
        <v>4</v>
      </c>
      <c r="M2" s="8"/>
      <c r="N2" s="4">
        <v>1</v>
      </c>
      <c r="O2" s="5">
        <v>3</v>
      </c>
      <c r="P2" s="6">
        <v>1</v>
      </c>
      <c r="Q2" s="9">
        <v>4</v>
      </c>
      <c r="R2" s="10">
        <f>SUM(N2,P2)</f>
        <v>2</v>
      </c>
      <c r="S2" s="11"/>
      <c r="T2" s="4">
        <v>1</v>
      </c>
      <c r="U2" s="5">
        <v>3</v>
      </c>
      <c r="V2" s="6">
        <v>1</v>
      </c>
      <c r="W2" s="5">
        <v>3</v>
      </c>
      <c r="X2" s="6">
        <v>1</v>
      </c>
      <c r="Y2" s="9">
        <v>2</v>
      </c>
      <c r="Z2" s="12">
        <f>SUM(T2,V2,X2)</f>
        <v>3</v>
      </c>
      <c r="AA2" s="13"/>
      <c r="AB2" s="4">
        <v>1</v>
      </c>
      <c r="AC2" s="5">
        <v>2</v>
      </c>
      <c r="AD2" s="6">
        <v>1</v>
      </c>
      <c r="AE2" s="5">
        <v>2</v>
      </c>
      <c r="AF2" s="6">
        <v>1</v>
      </c>
      <c r="AG2" s="9">
        <v>1</v>
      </c>
      <c r="AH2" s="12">
        <f>SUM(AB2,AD2,AF2)</f>
        <v>3</v>
      </c>
      <c r="AI2" s="13"/>
      <c r="AJ2" s="59"/>
      <c r="AK2" s="59"/>
      <c r="AL2" s="59"/>
      <c r="AM2" s="59"/>
      <c r="AN2" s="61"/>
      <c r="AO2" s="63"/>
      <c r="AP2" s="14"/>
    </row>
    <row r="3" spans="1:46" s="1" customFormat="1" x14ac:dyDescent="0.3">
      <c r="A3" s="15" t="s">
        <v>13</v>
      </c>
      <c r="B3" s="16"/>
      <c r="C3" s="17"/>
      <c r="D3" s="18">
        <v>6.7</v>
      </c>
      <c r="E3" s="19">
        <f>D3*D$2</f>
        <v>6.7</v>
      </c>
      <c r="F3" s="19">
        <v>8</v>
      </c>
      <c r="G3" s="19">
        <f t="shared" ref="G3:G6" si="0">F3*F$2</f>
        <v>8</v>
      </c>
      <c r="H3" s="19">
        <v>12.5</v>
      </c>
      <c r="I3" s="19">
        <f t="shared" ref="I3:I6" si="1">H3*H$2</f>
        <v>12.5</v>
      </c>
      <c r="J3" s="19">
        <v>15.5</v>
      </c>
      <c r="K3" s="19">
        <f t="shared" ref="K3:K6" si="2">J3*J$2</f>
        <v>15.5</v>
      </c>
      <c r="L3" s="20">
        <f>M3/L$2</f>
        <v>10.675000000000001</v>
      </c>
      <c r="M3" s="21">
        <f>SUM(E3,G3,I3,K3)</f>
        <v>42.7</v>
      </c>
      <c r="N3" s="18">
        <v>15</v>
      </c>
      <c r="O3" s="19">
        <f t="shared" ref="O3:O6" si="3">N3*N$2</f>
        <v>15</v>
      </c>
      <c r="P3" s="19">
        <v>11.6</v>
      </c>
      <c r="Q3" s="22">
        <f t="shared" ref="Q3:Q6" si="4">P3*P$2</f>
        <v>11.6</v>
      </c>
      <c r="R3" s="23">
        <f>S3/R$2</f>
        <v>13.3</v>
      </c>
      <c r="S3" s="24">
        <f>SUM(O3,Q3)</f>
        <v>26.6</v>
      </c>
      <c r="T3" s="25">
        <v>11</v>
      </c>
      <c r="U3" s="25">
        <f>T3*T$2</f>
        <v>11</v>
      </c>
      <c r="V3" s="25">
        <v>4.9000000000000004</v>
      </c>
      <c r="W3" s="25">
        <f>V3*V$2</f>
        <v>4.9000000000000004</v>
      </c>
      <c r="X3" s="25">
        <v>13</v>
      </c>
      <c r="Y3" s="26">
        <f>X3*X$2</f>
        <v>13</v>
      </c>
      <c r="Z3" s="27">
        <f>AA3/Z$2</f>
        <v>9.6333333333333329</v>
      </c>
      <c r="AA3" s="28">
        <f>SUM(U3,W3,Y3)</f>
        <v>28.9</v>
      </c>
      <c r="AB3" s="25">
        <v>11</v>
      </c>
      <c r="AC3" s="25">
        <f>AB3*AB$2</f>
        <v>11</v>
      </c>
      <c r="AD3" s="25">
        <v>4.9000000000000004</v>
      </c>
      <c r="AE3" s="25">
        <f>AD3*AD$2</f>
        <v>4.9000000000000004</v>
      </c>
      <c r="AF3" s="25">
        <v>13</v>
      </c>
      <c r="AG3" s="26">
        <f>AF3*AF$2</f>
        <v>13</v>
      </c>
      <c r="AH3" s="27">
        <f>AI3/AH$2</f>
        <v>9.6333333333333329</v>
      </c>
      <c r="AI3" s="28">
        <f>SUM(AC3,AE3,AG3)</f>
        <v>28.9</v>
      </c>
      <c r="AJ3" s="29">
        <f>AK3/SUM($D$2,$F$2,$H$2,$J$2,$N$2,$P$2,$T$2,$V$2,$X$2)</f>
        <v>10.911111111111111</v>
      </c>
      <c r="AK3" s="29">
        <f>ROUND(SUM(M3,S3,AA3),3)</f>
        <v>98.2</v>
      </c>
      <c r="AL3" s="30">
        <v>21</v>
      </c>
      <c r="AM3" s="31" t="str">
        <f>IF(AND(D3&gt;=10,F3&gt;=10,H3&gt;=10,J3&gt;=10,N3&gt;=10,P3&gt;=10,T3&gt;=10,V3&gt;=10,X3&gt;=10),"Validé/UA",IF(AND(L3&gt;=10,R3&gt;=10,Z3&gt;=10),"UAC","reprendre"))</f>
        <v>reprendre</v>
      </c>
      <c r="AN3" s="32" t="str">
        <f>IF(AM3="UAC","",IFERROR(LEFT(IF(D3&lt;10,$D$1&amp;"; "," ")&amp;IF(F3&lt;10,$F$1&amp;"; "," ")&amp;IF(H3&lt;10,$H$1&amp;"; "," ")&amp;IF(J3&lt;10,$J$1&amp;"; "," ")&amp;IF(N3&lt;10,$N$1&amp;"; "," ")&amp;IF(P3&lt;10,$P$1&amp;"; "," ")&amp;IF(T3&lt;10,$T$1&amp;"; "," ")&amp;IF(V3&lt;10,$V$1&amp;"; "," ")&amp;IF(X3&lt;10,$X$1&amp;"; "," "),LEN(IF(H3&lt;10,$H$1&amp;"; "," ")&amp;IF(J3&lt;10,$J$1&amp;"; "," ")&amp;IF(N3&lt;10,$N$1&amp;"; "," ")&amp;IF(P3&lt;10,$P$1&amp;"; "," ")&amp;IF(T3&lt;10,$T$1&amp;"; "," ")&amp;IF(V3&lt;10,$V$1&amp;"; "," ")&amp;IF(X3&lt;10,$X$1&amp;"; "," "))-1)," "))</f>
        <v>ANG_GE1; DPC_G</v>
      </c>
      <c r="AO3" s="1">
        <f t="shared" ref="AO3:AU6" si="5">MAX(SUMPRODUCT(($L3&gt;10)*($D$2:$K$2)*(RIGHT($D$1:$K$1,3)="")),SUMPRODUCT(($D3:$K3&gt;10)*($D$2:$K$2)*(RIGHT($D$1:$K$1,3)="")))+MAX(SUMPRODUCT(($R3&gt;10)*($N$2:$Q$2)*(RIGHT($N$1:$Q$1,3)="")),SUMPRODUCT(($N3:$Q3&gt;10)*($N$2:$Q$2)*(RIGHT($N$1:$Q$1,3)="")))+MAX(SUMPRODUCT(($Z3&gt;10)*($T$2:$Y$2)*(RIGHT($T$1:$Y$1,3)="")),SUMPRODUCT(($T3:$Y3&gt;10)*($T$2:$Y$2)*(RIGHT($T$1:$Y$1,3)="")))+MAX(SUMPRODUCT(($AH3&gt;10)*($AB$2:$AG$2)*(RIGHT($AB$1:$AG$1,3)="")),SUMPRODUCT(($AB3:$AG3&gt;10)*($AB$2:$AG$2)*(RIGHT($AB$1:$AG$1,3)="")))</f>
        <v>25</v>
      </c>
      <c r="AP3" s="1">
        <f>MAX(SUMPRODUCT(($L3&gt;10)*($D$2:$K$2)*(MOD(COLUMN($D$1:$K$1),2)=1)),SUMPRODUCT(($D3:$K3&gt;10)*($D$2:$K$2)*(MOD(COLUMN($D$1:$K$1),2)=1)))+MAX(SUMPRODUCT(($R3&gt;10)*($N$2:$Q$2)*(MOD(COLUMN($N$1:$Q$1),2)=1)),SUMPRODUCT(($N3:$Q3&gt;10)*($N$2:$Q$2)*(MOD(COLUMN($N$1:$Q$1),2)=1)))+MAX(SUMPRODUCT(($Z3&gt;10)*($T$2:$Y$2)*(MOD(COLUMN($T$1:$Y$1),2)=1)),SUMPRODUCT(($T3:$Y3&gt;10)*($T$2:$Y$2)*(MOD(COLUMN($T$1:$Y$1),2)=1)))+MAX(SUMPRODUCT(($AH3&gt;10)*($AB$2:$AG$2)*(MOD(COLUMN($AB$1:$AG$1),2)=1)),SUMPRODUCT(($AB3:$AG3&gt;10)*($AB$2:$AG$2)*(MOD(COLUMN($AB$1:$AG$1),2)=1)))</f>
        <v>25</v>
      </c>
      <c r="AQ3"/>
      <c r="AR3"/>
      <c r="AS3"/>
      <c r="AT3"/>
    </row>
    <row r="4" spans="1:46" s="1" customFormat="1" x14ac:dyDescent="0.3">
      <c r="A4" s="33" t="s">
        <v>14</v>
      </c>
      <c r="B4" s="34"/>
      <c r="C4" s="35"/>
      <c r="D4" s="36">
        <v>9.6999999999999993</v>
      </c>
      <c r="E4" s="37">
        <f t="shared" ref="E4:E6" si="6">D4*D$2</f>
        <v>9.6999999999999993</v>
      </c>
      <c r="F4" s="37">
        <v>10</v>
      </c>
      <c r="G4" s="37">
        <f t="shared" si="0"/>
        <v>10</v>
      </c>
      <c r="H4" s="37">
        <v>12.5</v>
      </c>
      <c r="I4" s="37">
        <f t="shared" si="1"/>
        <v>12.5</v>
      </c>
      <c r="J4" s="37">
        <v>17</v>
      </c>
      <c r="K4" s="37">
        <f t="shared" si="2"/>
        <v>17</v>
      </c>
      <c r="L4" s="38">
        <f t="shared" ref="L4:L6" si="7">M4/L$2</f>
        <v>12.3</v>
      </c>
      <c r="M4" s="39">
        <f t="shared" ref="M4:M6" si="8">SUM(E4,G4,I4,K4)</f>
        <v>49.2</v>
      </c>
      <c r="N4" s="36">
        <v>15</v>
      </c>
      <c r="O4" s="37">
        <f t="shared" si="3"/>
        <v>15</v>
      </c>
      <c r="P4" s="37">
        <v>12.4</v>
      </c>
      <c r="Q4" s="40">
        <f t="shared" si="4"/>
        <v>12.4</v>
      </c>
      <c r="R4" s="41">
        <f t="shared" ref="R4:R6" si="9">S4/R$2</f>
        <v>13.7</v>
      </c>
      <c r="S4" s="42">
        <f t="shared" ref="S4:S6" si="10">SUM(O4,Q4)</f>
        <v>27.4</v>
      </c>
      <c r="T4" s="37">
        <v>11.6</v>
      </c>
      <c r="U4" s="37">
        <f>T4*T$2</f>
        <v>11.6</v>
      </c>
      <c r="V4" s="37">
        <v>8.8000000000000007</v>
      </c>
      <c r="W4" s="37">
        <f>V4*V$2</f>
        <v>8.8000000000000007</v>
      </c>
      <c r="X4" s="37">
        <v>17</v>
      </c>
      <c r="Y4" s="43">
        <f>X4*X$2</f>
        <v>17</v>
      </c>
      <c r="Z4" s="44">
        <f>AA4/Z$2</f>
        <v>12.466666666666667</v>
      </c>
      <c r="AA4" s="45">
        <f>SUM(U4,W4,Y4)</f>
        <v>37.4</v>
      </c>
      <c r="AB4" s="37">
        <v>11.6</v>
      </c>
      <c r="AC4" s="37">
        <f>AB4*AB$2</f>
        <v>11.6</v>
      </c>
      <c r="AD4" s="37">
        <v>8.8000000000000007</v>
      </c>
      <c r="AE4" s="37">
        <f>AD4*AD$2</f>
        <v>8.8000000000000007</v>
      </c>
      <c r="AF4" s="37">
        <v>17</v>
      </c>
      <c r="AG4" s="43">
        <f>AF4*AF$2</f>
        <v>17</v>
      </c>
      <c r="AH4" s="44">
        <f>AI4/AH$2</f>
        <v>12.466666666666667</v>
      </c>
      <c r="AI4" s="45">
        <f>SUM(AC4,AE4,AG4)</f>
        <v>37.4</v>
      </c>
      <c r="AJ4" s="46">
        <f>AK4/SUM($D$2,$F$2,$H$2,$J$2,$N$2,$P$2,$T$2,$V$2,$X$2)</f>
        <v>12.666666666666666</v>
      </c>
      <c r="AK4" s="46">
        <f>ROUND(SUM(M4,S4,AA4),3)</f>
        <v>114</v>
      </c>
      <c r="AL4" s="47">
        <v>9</v>
      </c>
      <c r="AM4" s="48" t="str">
        <f>IF(AND(D4&gt;=10,F4&gt;=10,H4&gt;=10,J4&gt;=10,N4&gt;=10,P4&gt;=10,T4&gt;=10,V4&gt;=10,X4&gt;=10),"Validé/UA",IF(AND(L4&gt;=10,R4&gt;=10,Z4&gt;=10),"UAC","reprendre"))</f>
        <v>UAC</v>
      </c>
      <c r="AN4" s="49" t="str">
        <f>IF(AM4="UAC","",IFERROR(LEFT(IF(D4&lt;10,$D$1&amp;"; "," ")&amp;IF(F4&lt;10,$F$1&amp;"; "," ")&amp;IF(H4&lt;10,$H$1&amp;"; "," ")&amp;IF(J4&lt;10,$J$1&amp;"; "," ")&amp;IF(N4&lt;10,$N$1&amp;"; "," ")&amp;IF(P4&lt;10,$P$1&amp;"; "," ")&amp;IF(T4&lt;10,$T$1&amp;"; "," ")&amp;IF(V4&lt;10,$V$1&amp;"; "," ")&amp;IF(X4&lt;10,$X$1&amp;"; "," "),LEN(IF(H4&lt;10,$H$1&amp;"; "," ")&amp;IF(J4&lt;10,$J$1&amp;"; "," ")&amp;IF(N4&lt;10,$N$1&amp;"; "," ")&amp;IF(P4&lt;10,$P$1&amp;"; "," ")&amp;IF(T4&lt;10,$T$1&amp;"; "," ")&amp;IF(V4&lt;10,$V$1&amp;"; "," ")&amp;IF(X4&lt;10,$X$1&amp;"; "," "))-1)," "))</f>
        <v/>
      </c>
      <c r="AO4" s="1">
        <f t="shared" si="5"/>
        <v>30</v>
      </c>
      <c r="AP4" s="1">
        <f t="shared" ref="AP4:AP6" si="11">MAX(SUMPRODUCT(($L4&gt;10)*($D$2:$K$2)*(MOD(COLUMN($D$1:$K$1),2)=1)),SUMPRODUCT(($D4:$K4&gt;10)*($D$2:$K$2)*(MOD(COLUMN($D$1:$K$1),2)=1)))+MAX(SUMPRODUCT(($R4&gt;10)*($N$2:$Q$2)*(MOD(COLUMN($N$1:$Q$1),2)=1)),SUMPRODUCT(($N4:$Q4&gt;10)*($N$2:$Q$2)*(MOD(COLUMN($N$1:$Q$1),2)=1)))+MAX(SUMPRODUCT(($Z4&gt;10)*($T$2:$Y$2)*(MOD(COLUMN($T$1:$Y$1),2)=1)),SUMPRODUCT(($T4:$Y4&gt;10)*($T$2:$Y$2)*(MOD(COLUMN($T$1:$Y$1),2)=1)))+MAX(SUMPRODUCT(($AH4&gt;10)*($AB$2:$AG$2)*(MOD(COLUMN($AB$1:$AG$1),2)=1)),SUMPRODUCT(($AB4:$AG4&gt;10)*($AB$2:$AG$2)*(MOD(COLUMN($AB$1:$AG$1),2)=1)))</f>
        <v>30</v>
      </c>
      <c r="AQ4"/>
      <c r="AR4"/>
      <c r="AS4"/>
      <c r="AT4"/>
    </row>
    <row r="5" spans="1:46" s="1" customFormat="1" x14ac:dyDescent="0.3">
      <c r="A5" s="33" t="s">
        <v>15</v>
      </c>
      <c r="B5" s="34"/>
      <c r="C5" s="35"/>
      <c r="D5" s="36">
        <v>7.8</v>
      </c>
      <c r="E5" s="37">
        <f t="shared" si="6"/>
        <v>7.8</v>
      </c>
      <c r="F5" s="37">
        <v>10.5</v>
      </c>
      <c r="G5" s="37">
        <f t="shared" si="0"/>
        <v>10.5</v>
      </c>
      <c r="H5" s="37">
        <v>10.5</v>
      </c>
      <c r="I5" s="37">
        <f t="shared" si="1"/>
        <v>10.5</v>
      </c>
      <c r="J5" s="37">
        <v>15</v>
      </c>
      <c r="K5" s="37">
        <f t="shared" si="2"/>
        <v>15</v>
      </c>
      <c r="L5" s="38">
        <f t="shared" si="7"/>
        <v>10.95</v>
      </c>
      <c r="M5" s="39">
        <f t="shared" si="8"/>
        <v>43.8</v>
      </c>
      <c r="N5" s="36">
        <v>4</v>
      </c>
      <c r="O5" s="37">
        <f t="shared" si="3"/>
        <v>4</v>
      </c>
      <c r="P5" s="37">
        <v>12.4</v>
      </c>
      <c r="Q5" s="40">
        <f t="shared" si="4"/>
        <v>12.4</v>
      </c>
      <c r="R5" s="41">
        <f t="shared" si="9"/>
        <v>8.1999999999999993</v>
      </c>
      <c r="S5" s="42">
        <f t="shared" si="10"/>
        <v>16.399999999999999</v>
      </c>
      <c r="T5" s="37">
        <v>9</v>
      </c>
      <c r="U5" s="37">
        <f>T5*T$2</f>
        <v>9</v>
      </c>
      <c r="V5" s="37">
        <v>11.05</v>
      </c>
      <c r="W5" s="37">
        <f>V5*V$2</f>
        <v>11.05</v>
      </c>
      <c r="X5" s="37">
        <v>13.25</v>
      </c>
      <c r="Y5" s="43">
        <f>X5*X$2</f>
        <v>13.25</v>
      </c>
      <c r="Z5" s="44">
        <f>AA5/Z$2</f>
        <v>11.1</v>
      </c>
      <c r="AA5" s="45">
        <f>SUM(U5,W5,Y5)</f>
        <v>33.299999999999997</v>
      </c>
      <c r="AB5" s="37">
        <v>9</v>
      </c>
      <c r="AC5" s="37">
        <f>AB5*AB$2</f>
        <v>9</v>
      </c>
      <c r="AD5" s="37">
        <v>11.05</v>
      </c>
      <c r="AE5" s="37">
        <f>AD5*AD$2</f>
        <v>11.05</v>
      </c>
      <c r="AF5" s="37">
        <v>13.25</v>
      </c>
      <c r="AG5" s="43">
        <f>AF5*AF$2</f>
        <v>13.25</v>
      </c>
      <c r="AH5" s="44">
        <f>AI5/AH$2</f>
        <v>11.1</v>
      </c>
      <c r="AI5" s="45">
        <f>SUM(AC5,AE5,AG5)</f>
        <v>33.299999999999997</v>
      </c>
      <c r="AJ5" s="46">
        <f>AK5/SUM($D$2,$F$2,$H$2,$J$2,$N$2,$P$2,$T$2,$V$2,$X$2)</f>
        <v>10.388888888888889</v>
      </c>
      <c r="AK5" s="46">
        <f>ROUND(SUM(M5,S5,AA5),3)</f>
        <v>93.5</v>
      </c>
      <c r="AL5" s="47">
        <v>12</v>
      </c>
      <c r="AM5" s="48" t="str">
        <f>IF(AND(D5&gt;=10,F5&gt;=10,H5&gt;=10,J5&gt;=10,N5&gt;=10,P5&gt;=10,T5&gt;=10,V5&gt;=10,X5&gt;=10),"Validé/UA",IF(AND(L5&gt;=10,R5&gt;=10,Z5&gt;=10),"UAC","reprendre"))</f>
        <v>reprendre</v>
      </c>
      <c r="AN5" s="49" t="str">
        <f>IF(AM5="UAC","",IFERROR(LEFT(IF(D5&lt;10,$D$1&amp;"; "," ")&amp;IF(F5&lt;10,$F$1&amp;"; "," ")&amp;IF(H5&lt;10,$H$1&amp;"; "," ")&amp;IF(J5&lt;10,$J$1&amp;"; "," ")&amp;IF(N5&lt;10,$N$1&amp;"; "," ")&amp;IF(P5&lt;10,$P$1&amp;"; "," ")&amp;IF(T5&lt;10,$T$1&amp;"; "," ")&amp;IF(V5&lt;10,$V$1&amp;"; "," ")&amp;IF(X5&lt;10,$X$1&amp;"; "," "),LEN(IF(H5&lt;10,$H$1&amp;"; "," ")&amp;IF(J5&lt;10,$J$1&amp;"; "," ")&amp;IF(N5&lt;10,$N$1&amp;"; "," ")&amp;IF(P5&lt;10,$P$1&amp;"; "," ")&amp;IF(T5&lt;10,$T$1&amp;"; "," ")&amp;IF(V5&lt;10,$V$1&amp;"; "," ")&amp;IF(X5&lt;10,$X$1&amp;"; "," "))-1)," "))</f>
        <v xml:space="preserve">ANG_GE1;    CAT_GE1;  </v>
      </c>
      <c r="AO5" s="1">
        <f t="shared" si="5"/>
        <v>27</v>
      </c>
      <c r="AP5" s="1">
        <f t="shared" si="11"/>
        <v>27</v>
      </c>
      <c r="AQ5"/>
      <c r="AR5"/>
      <c r="AS5"/>
      <c r="AT5"/>
    </row>
    <row r="6" spans="1:46" s="1" customFormat="1" x14ac:dyDescent="0.3">
      <c r="A6" s="33" t="s">
        <v>16</v>
      </c>
      <c r="B6" s="34"/>
      <c r="C6" s="35"/>
      <c r="D6" s="36">
        <v>10.3</v>
      </c>
      <c r="E6" s="37">
        <f t="shared" si="6"/>
        <v>10.3</v>
      </c>
      <c r="F6" s="37">
        <v>5</v>
      </c>
      <c r="G6" s="37">
        <f t="shared" si="0"/>
        <v>5</v>
      </c>
      <c r="H6" s="37">
        <v>6</v>
      </c>
      <c r="I6" s="37">
        <f t="shared" si="1"/>
        <v>6</v>
      </c>
      <c r="J6" s="37">
        <v>15.5</v>
      </c>
      <c r="K6" s="37">
        <f t="shared" si="2"/>
        <v>15.5</v>
      </c>
      <c r="L6" s="38">
        <f t="shared" si="7"/>
        <v>9.1999999999999993</v>
      </c>
      <c r="M6" s="39">
        <f t="shared" si="8"/>
        <v>36.799999999999997</v>
      </c>
      <c r="N6" s="36">
        <v>15</v>
      </c>
      <c r="O6" s="37">
        <f t="shared" si="3"/>
        <v>15</v>
      </c>
      <c r="P6" s="37">
        <v>13.8</v>
      </c>
      <c r="Q6" s="40">
        <f t="shared" si="4"/>
        <v>13.8</v>
      </c>
      <c r="R6" s="41">
        <f t="shared" si="9"/>
        <v>14.4</v>
      </c>
      <c r="S6" s="42">
        <f t="shared" si="10"/>
        <v>28.8</v>
      </c>
      <c r="T6" s="37">
        <v>12.2</v>
      </c>
      <c r="U6" s="37">
        <f>T6*T$2</f>
        <v>12.2</v>
      </c>
      <c r="V6" s="37">
        <v>9.6999999999999993</v>
      </c>
      <c r="W6" s="37">
        <f>V6*V$2</f>
        <v>9.6999999999999993</v>
      </c>
      <c r="X6" s="37">
        <v>19</v>
      </c>
      <c r="Y6" s="43">
        <f>X6*X$2</f>
        <v>19</v>
      </c>
      <c r="Z6" s="44">
        <f>AA6/Z$2</f>
        <v>13.633333333333333</v>
      </c>
      <c r="AA6" s="45">
        <f>SUM(U6,W6,Y6)</f>
        <v>40.9</v>
      </c>
      <c r="AB6" s="37">
        <v>12.2</v>
      </c>
      <c r="AC6" s="37">
        <f>AB6*AB$2</f>
        <v>12.2</v>
      </c>
      <c r="AD6" s="37">
        <v>9.6999999999999993</v>
      </c>
      <c r="AE6" s="37">
        <f>AD6*AD$2</f>
        <v>9.6999999999999993</v>
      </c>
      <c r="AF6" s="37">
        <v>19</v>
      </c>
      <c r="AG6" s="43">
        <f>AF6*AF$2</f>
        <v>19</v>
      </c>
      <c r="AH6" s="44">
        <f>AI6/AH$2</f>
        <v>13.633333333333333</v>
      </c>
      <c r="AI6" s="45">
        <f>SUM(AC6,AE6,AG6)</f>
        <v>40.9</v>
      </c>
      <c r="AJ6" s="46">
        <f>AK6/SUM($D$2,$F$2,$H$2,$J$2,$N$2,$P$2,$T$2,$V$2,$X$2)</f>
        <v>11.833333333333334</v>
      </c>
      <c r="AK6" s="46">
        <f>ROUND(SUM(M6,S6,AA6),3)</f>
        <v>106.5</v>
      </c>
      <c r="AL6" s="47">
        <v>6</v>
      </c>
      <c r="AM6" s="48" t="str">
        <f>IF(AND(D6&gt;=10,F6&gt;=10,H6&gt;=10,J6&gt;=10,N6&gt;=10,P6&gt;=10,T6&gt;=10,V6&gt;=10,X6&gt;=10),"Validé/UA",IF(AND(L6&gt;=10,R6&gt;=10,Z6&gt;=10),"UAC","reprendre"))</f>
        <v>reprendre</v>
      </c>
      <c r="AN6" s="49" t="str">
        <f>IF(AM6="UAC","",IFERROR(LEFT(IF(D6&lt;10,$D$1&amp;"; "," ")&amp;IF(F6&lt;10,$F$1&amp;"; "," ")&amp;IF(H6&lt;10,$H$1&amp;"; "," ")&amp;IF(J6&lt;10,$J$1&amp;"; "," ")&amp;IF(N6&lt;10,$N$1&amp;"; "," ")&amp;IF(P6&lt;10,$P$1&amp;"; "," ")&amp;IF(T6&lt;10,$T$1&amp;"; "," ")&amp;IF(V6&lt;10,$V$1&amp;"; "," ")&amp;IF(X6&lt;10,$X$1&amp;"; "," "),LEN(IF(H6&lt;10,$H$1&amp;"; "," ")&amp;IF(J6&lt;10,$J$1&amp;"; "," ")&amp;IF(N6&lt;10,$N$1&amp;"; "," ")&amp;IF(P6&lt;10,$P$1&amp;"; "," ")&amp;IF(T6&lt;10,$T$1&amp;"; "," ")&amp;IF(V6&lt;10,$V$1&amp;"; "," ")&amp;IF(X6&lt;10,$X$1&amp;"; "," "))-1)," "))</f>
        <v xml:space="preserve"> DPC_GE1; HTS_GE1;    </v>
      </c>
      <c r="AO6" s="1">
        <f t="shared" si="5"/>
        <v>25</v>
      </c>
      <c r="AP6" s="1">
        <f t="shared" si="11"/>
        <v>25</v>
      </c>
      <c r="AQ6"/>
      <c r="AR6"/>
      <c r="AS6"/>
      <c r="AT6"/>
    </row>
    <row r="8" spans="1:46" x14ac:dyDescent="0.3">
      <c r="D8">
        <f>COLUMN()</f>
        <v>4</v>
      </c>
      <c r="E8">
        <f>COLUMN()</f>
        <v>5</v>
      </c>
      <c r="F8">
        <f>COLUMN()</f>
        <v>6</v>
      </c>
      <c r="G8">
        <f>COLUMN()</f>
        <v>7</v>
      </c>
      <c r="H8">
        <f>COLUMN()</f>
        <v>8</v>
      </c>
      <c r="I8">
        <f>COLUMN()</f>
        <v>9</v>
      </c>
      <c r="J8">
        <f>COLUMN()</f>
        <v>10</v>
      </c>
      <c r="K8">
        <f>COLUMN()</f>
        <v>11</v>
      </c>
      <c r="L8">
        <f>COLUMN()</f>
        <v>12</v>
      </c>
      <c r="M8">
        <f>COLUMN()</f>
        <v>13</v>
      </c>
      <c r="N8">
        <f>COLUMN()</f>
        <v>14</v>
      </c>
      <c r="O8">
        <f>COLUMN()</f>
        <v>15</v>
      </c>
      <c r="P8">
        <f>COLUMN()</f>
        <v>16</v>
      </c>
      <c r="Q8">
        <f>COLUMN()</f>
        <v>17</v>
      </c>
      <c r="R8">
        <f>COLUMN()</f>
        <v>18</v>
      </c>
      <c r="S8">
        <f>COLUMN()</f>
        <v>19</v>
      </c>
      <c r="T8">
        <f>COLUMN()</f>
        <v>20</v>
      </c>
      <c r="U8">
        <f>COLUMN()</f>
        <v>21</v>
      </c>
      <c r="V8">
        <f>COLUMN()</f>
        <v>22</v>
      </c>
      <c r="W8">
        <f>COLUMN()</f>
        <v>23</v>
      </c>
      <c r="X8">
        <f>COLUMN()</f>
        <v>24</v>
      </c>
      <c r="Y8">
        <f>COLUMN()</f>
        <v>25</v>
      </c>
      <c r="Z8">
        <f>COLUMN()</f>
        <v>26</v>
      </c>
      <c r="AA8">
        <f>COLUMN()</f>
        <v>27</v>
      </c>
      <c r="AB8">
        <f>COLUMN()</f>
        <v>28</v>
      </c>
      <c r="AC8">
        <f>COLUMN()</f>
        <v>29</v>
      </c>
      <c r="AD8">
        <f>COLUMN()</f>
        <v>30</v>
      </c>
      <c r="AE8">
        <f>COLUMN()</f>
        <v>31</v>
      </c>
      <c r="AF8">
        <f>COLUMN()</f>
        <v>32</v>
      </c>
      <c r="AG8">
        <f>COLUMN()</f>
        <v>33</v>
      </c>
    </row>
    <row r="9" spans="1:46" x14ac:dyDescent="0.3">
      <c r="D9" s="50"/>
      <c r="X9" s="51"/>
    </row>
  </sheetData>
  <mergeCells count="24">
    <mergeCell ref="AN1:AN2"/>
    <mergeCell ref="AO1:AO2"/>
    <mergeCell ref="AM1:AM2"/>
    <mergeCell ref="AL1:AL2"/>
    <mergeCell ref="B1:B2"/>
    <mergeCell ref="F1:G1"/>
    <mergeCell ref="H1:I1"/>
    <mergeCell ref="L1:M1"/>
    <mergeCell ref="AK1:AK2"/>
    <mergeCell ref="N1:O1"/>
    <mergeCell ref="J1:K1"/>
    <mergeCell ref="AD1:AE1"/>
    <mergeCell ref="AF1:AG1"/>
    <mergeCell ref="P1:Q1"/>
    <mergeCell ref="V1:W1"/>
    <mergeCell ref="X1:Y1"/>
    <mergeCell ref="A1:A2"/>
    <mergeCell ref="AH1:AI1"/>
    <mergeCell ref="D1:E1"/>
    <mergeCell ref="Z1:AA1"/>
    <mergeCell ref="AJ1:AJ2"/>
    <mergeCell ref="AB1:AC1"/>
    <mergeCell ref="T1:U1"/>
    <mergeCell ref="R1:S1"/>
  </mergeCells>
  <printOptions horizontalCentered="1"/>
  <pageMargins left="0.31496062992125984" right="0.31496062992125984" top="0.35433070866141736" bottom="0.35433070866141736" header="0.31496062992125984" footer="0.31496062992125984"/>
  <pageSetup paperSize="9" fitToWidth="0" fitToHeight="0" orientation="landscape" r:id="rId1"/>
  <headerFooter>
    <oddFooter>&amp;R&amp;P sur &amp;N_&amp;A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SEG_S1_SESS1</vt:lpstr>
      <vt:lpstr>Feuil2</vt:lpstr>
      <vt:lpstr>Feuil3</vt:lpstr>
      <vt:lpstr>SEG_S1_SESS1!Impression_des_titres</vt:lpstr>
      <vt:lpstr>SEG_S1_SESS1!Zone_d_impression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Comptabilite</dc:creator>
  <cp:lastModifiedBy>Dede</cp:lastModifiedBy>
  <dcterms:created xsi:type="dcterms:W3CDTF">2016-04-26T11:19:55Z</dcterms:created>
  <dcterms:modified xsi:type="dcterms:W3CDTF">2016-05-07T12:36:05Z</dcterms:modified>
</cp:coreProperties>
</file>