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480" yWindow="300" windowWidth="18495" windowHeight="11700" activeTab="1"/>
  </bookViews>
  <sheets>
    <sheet name="Feuil1" sheetId="1" r:id="rId1"/>
    <sheet name="DS" sheetId="5" r:id="rId2"/>
  </sheets>
  <externalReferences>
    <externalReference r:id="rId3"/>
  </externalReferences>
  <definedNames>
    <definedName name="Unité">'[1]Liste Deroulante ne pas effacée'!$A$5:$A$10</definedName>
    <definedName name="_xlnm.Print_Area" localSheetId="0">Feuil1!$A$1:$J$122</definedName>
  </definedNames>
  <calcPr calcId="152511"/>
</workbook>
</file>

<file path=xl/calcChain.xml><?xml version="1.0" encoding="utf-8"?>
<calcChain xmlns="http://schemas.openxmlformats.org/spreadsheetml/2006/main">
  <c r="I66" i="1" l="1"/>
  <c r="I67" i="1"/>
  <c r="I68" i="1"/>
  <c r="I69" i="1"/>
  <c r="I70" i="1"/>
  <c r="I71" i="1"/>
  <c r="I72" i="1"/>
  <c r="I73" i="1"/>
  <c r="I74" i="1"/>
  <c r="I75" i="1"/>
  <c r="I76" i="1"/>
  <c r="I77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F277" i="5"/>
  <c r="F276" i="5"/>
  <c r="F275" i="5"/>
  <c r="F274" i="5"/>
  <c r="F273" i="5"/>
  <c r="F270" i="5"/>
  <c r="F269" i="5"/>
  <c r="F268" i="5"/>
  <c r="F267" i="5"/>
  <c r="F266" i="5"/>
  <c r="F265" i="5"/>
  <c r="F264" i="5"/>
  <c r="F263" i="5"/>
  <c r="F261" i="5"/>
  <c r="F260" i="5"/>
  <c r="F259" i="5"/>
  <c r="F249" i="5"/>
  <c r="F248" i="5"/>
  <c r="F247" i="5"/>
  <c r="F246" i="5"/>
  <c r="F245" i="5"/>
  <c r="F242" i="5"/>
  <c r="F241" i="5"/>
  <c r="F240" i="5"/>
  <c r="F239" i="5"/>
  <c r="F238" i="5"/>
  <c r="F237" i="5"/>
  <c r="F236" i="5"/>
  <c r="F235" i="5"/>
  <c r="F233" i="5"/>
  <c r="F232" i="5"/>
  <c r="F231" i="5"/>
  <c r="F221" i="5"/>
  <c r="F220" i="5"/>
  <c r="F219" i="5"/>
  <c r="F218" i="5"/>
  <c r="F217" i="5"/>
  <c r="F214" i="5"/>
  <c r="F213" i="5"/>
  <c r="F212" i="5"/>
  <c r="F211" i="5"/>
  <c r="F210" i="5"/>
  <c r="F209" i="5"/>
  <c r="F208" i="5"/>
  <c r="F207" i="5"/>
  <c r="F205" i="5"/>
  <c r="F204" i="5"/>
  <c r="F203" i="5"/>
  <c r="F137" i="5"/>
  <c r="F134" i="5"/>
  <c r="F133" i="5"/>
  <c r="F130" i="5"/>
  <c r="F129" i="5"/>
  <c r="F128" i="5"/>
  <c r="F127" i="5"/>
  <c r="F126" i="5"/>
  <c r="F125" i="5"/>
  <c r="F124" i="5"/>
  <c r="F123" i="5"/>
  <c r="F121" i="5"/>
  <c r="F120" i="5"/>
  <c r="F119" i="5"/>
  <c r="F109" i="5"/>
  <c r="F106" i="5"/>
  <c r="F102" i="5"/>
  <c r="F101" i="5"/>
  <c r="F100" i="5"/>
  <c r="F99" i="5"/>
  <c r="F98" i="5"/>
  <c r="F97" i="5"/>
  <c r="F96" i="5"/>
  <c r="F95" i="5"/>
  <c r="F93" i="5"/>
  <c r="F92" i="5"/>
  <c r="F91" i="5"/>
  <c r="D12" i="5"/>
  <c r="B2" i="5"/>
  <c r="I45" i="1"/>
  <c r="I46" i="1"/>
  <c r="I47" i="1"/>
  <c r="I48" i="1"/>
  <c r="I50" i="1"/>
  <c r="I52" i="1"/>
  <c r="I53" i="1"/>
  <c r="I55" i="1"/>
  <c r="I56" i="1"/>
  <c r="I58" i="1"/>
  <c r="I60" i="1"/>
  <c r="I61" i="1"/>
  <c r="I63" i="1"/>
  <c r="I64" i="1"/>
  <c r="G42" i="1"/>
  <c r="B340" i="5"/>
  <c r="C356" i="5" s="1"/>
  <c r="F356" i="5" s="1"/>
  <c r="B339" i="5"/>
  <c r="B338" i="5"/>
  <c r="B312" i="5"/>
  <c r="B311" i="5"/>
  <c r="B310" i="5"/>
  <c r="B284" i="5"/>
  <c r="B283" i="5"/>
  <c r="B282" i="5"/>
  <c r="B256" i="5"/>
  <c r="C272" i="5" s="1"/>
  <c r="F272" i="5" s="1"/>
  <c r="B255" i="5"/>
  <c r="B254" i="5"/>
  <c r="B227" i="5"/>
  <c r="B226" i="5"/>
  <c r="B199" i="5"/>
  <c r="B198" i="5"/>
  <c r="B172" i="5"/>
  <c r="C188" i="5" s="1"/>
  <c r="F188" i="5" s="1"/>
  <c r="B171" i="5"/>
  <c r="B170" i="5"/>
  <c r="B144" i="5"/>
  <c r="B143" i="5"/>
  <c r="B142" i="5"/>
  <c r="B116" i="5"/>
  <c r="C132" i="5" s="1"/>
  <c r="F132" i="5" s="1"/>
  <c r="B115" i="5"/>
  <c r="B114" i="5"/>
  <c r="B88" i="5"/>
  <c r="C104" i="5" s="1"/>
  <c r="F104" i="5" s="1"/>
  <c r="B87" i="5"/>
  <c r="B86" i="5"/>
  <c r="B60" i="5"/>
  <c r="B59" i="5"/>
  <c r="B58" i="5"/>
  <c r="B32" i="5"/>
  <c r="B31" i="5"/>
  <c r="B30" i="5"/>
  <c r="B4" i="5"/>
  <c r="C20" i="5" s="1"/>
  <c r="B3" i="5"/>
  <c r="F63" i="5"/>
  <c r="F64" i="5"/>
  <c r="F65" i="5"/>
  <c r="F67" i="5"/>
  <c r="F68" i="5"/>
  <c r="F69" i="5"/>
  <c r="F70" i="5"/>
  <c r="F71" i="5"/>
  <c r="F72" i="5"/>
  <c r="F73" i="5"/>
  <c r="F74" i="5"/>
  <c r="F76" i="5"/>
  <c r="F77" i="5"/>
  <c r="F78" i="5"/>
  <c r="F79" i="5"/>
  <c r="F80" i="5"/>
  <c r="F81" i="5"/>
  <c r="E83" i="5"/>
  <c r="E84" i="5"/>
  <c r="E111" i="5"/>
  <c r="E112" i="5"/>
  <c r="E139" i="5"/>
  <c r="E140" i="5"/>
  <c r="F147" i="5"/>
  <c r="F148" i="5"/>
  <c r="F149" i="5"/>
  <c r="F151" i="5"/>
  <c r="F152" i="5"/>
  <c r="F153" i="5"/>
  <c r="F154" i="5"/>
  <c r="F155" i="5"/>
  <c r="F156" i="5"/>
  <c r="F157" i="5"/>
  <c r="F158" i="5"/>
  <c r="F160" i="5"/>
  <c r="F161" i="5"/>
  <c r="F162" i="5"/>
  <c r="F163" i="5"/>
  <c r="F164" i="5"/>
  <c r="F165" i="5"/>
  <c r="E167" i="5"/>
  <c r="E168" i="5"/>
  <c r="F175" i="5"/>
  <c r="F176" i="5"/>
  <c r="F177" i="5"/>
  <c r="F179" i="5"/>
  <c r="F180" i="5"/>
  <c r="F181" i="5"/>
  <c r="F182" i="5"/>
  <c r="F183" i="5"/>
  <c r="F184" i="5"/>
  <c r="F185" i="5"/>
  <c r="F186" i="5"/>
  <c r="F189" i="5"/>
  <c r="F190" i="5"/>
  <c r="F191" i="5"/>
  <c r="F192" i="5"/>
  <c r="F193" i="5"/>
  <c r="E195" i="5"/>
  <c r="E196" i="5"/>
  <c r="E223" i="5"/>
  <c r="E224" i="5"/>
  <c r="E251" i="5"/>
  <c r="E252" i="5"/>
  <c r="E279" i="5"/>
  <c r="E280" i="5"/>
  <c r="F287" i="5"/>
  <c r="F288" i="5"/>
  <c r="F289" i="5"/>
  <c r="F291" i="5"/>
  <c r="F292" i="5"/>
  <c r="F293" i="5"/>
  <c r="F294" i="5"/>
  <c r="F295" i="5"/>
  <c r="F296" i="5"/>
  <c r="F297" i="5"/>
  <c r="F298" i="5"/>
  <c r="F300" i="5"/>
  <c r="F301" i="5"/>
  <c r="F302" i="5"/>
  <c r="F303" i="5"/>
  <c r="F304" i="5"/>
  <c r="F305" i="5"/>
  <c r="E307" i="5"/>
  <c r="E308" i="5"/>
  <c r="F315" i="5"/>
  <c r="F316" i="5"/>
  <c r="F317" i="5"/>
  <c r="F319" i="5"/>
  <c r="F320" i="5"/>
  <c r="F321" i="5"/>
  <c r="F322" i="5"/>
  <c r="F323" i="5"/>
  <c r="F324" i="5"/>
  <c r="F325" i="5"/>
  <c r="F326" i="5"/>
  <c r="F328" i="5"/>
  <c r="F329" i="5"/>
  <c r="F330" i="5"/>
  <c r="F331" i="5"/>
  <c r="F332" i="5"/>
  <c r="F333" i="5"/>
  <c r="E335" i="5"/>
  <c r="E336" i="5"/>
  <c r="F343" i="5"/>
  <c r="F344" i="5"/>
  <c r="F345" i="5"/>
  <c r="F347" i="5"/>
  <c r="F348" i="5"/>
  <c r="F349" i="5"/>
  <c r="F350" i="5"/>
  <c r="F351" i="5"/>
  <c r="F352" i="5"/>
  <c r="F353" i="5"/>
  <c r="F354" i="5"/>
  <c r="F357" i="5"/>
  <c r="F358" i="5"/>
  <c r="F359" i="5"/>
  <c r="F360" i="5"/>
  <c r="F361" i="5"/>
  <c r="E363" i="5"/>
  <c r="E364" i="5"/>
  <c r="F35" i="5"/>
  <c r="F36" i="5"/>
  <c r="F37" i="5"/>
  <c r="F39" i="5"/>
  <c r="F40" i="5"/>
  <c r="F41" i="5"/>
  <c r="F42" i="5"/>
  <c r="F43" i="5"/>
  <c r="F44" i="5"/>
  <c r="F45" i="5"/>
  <c r="F46" i="5"/>
  <c r="F48" i="5"/>
  <c r="F49" i="5"/>
  <c r="F50" i="5"/>
  <c r="F51" i="5"/>
  <c r="F52" i="5"/>
  <c r="F53" i="5"/>
  <c r="E55" i="5"/>
  <c r="E56" i="5"/>
  <c r="C105" i="5" l="1"/>
  <c r="F105" i="5" s="1"/>
  <c r="C21" i="5"/>
  <c r="C135" i="5"/>
  <c r="F135" i="5" s="1"/>
  <c r="C108" i="5"/>
  <c r="F108" i="5" s="1"/>
  <c r="C136" i="5"/>
  <c r="F136" i="5" s="1"/>
  <c r="C107" i="5"/>
  <c r="F107" i="5" s="1"/>
  <c r="F334" i="5"/>
  <c r="F335" i="5" s="1"/>
  <c r="F336" i="5" s="1"/>
  <c r="F311" i="5" s="1"/>
  <c r="G59" i="1" s="1"/>
  <c r="I59" i="1" s="1"/>
  <c r="F194" i="5"/>
  <c r="F195" i="5" s="1"/>
  <c r="F196" i="5" s="1"/>
  <c r="F171" i="5" s="1"/>
  <c r="G44" i="1" s="1"/>
  <c r="G65" i="1" s="1"/>
  <c r="I65" i="1" s="1"/>
  <c r="F166" i="5"/>
  <c r="F167" i="5" s="1"/>
  <c r="F168" i="5" s="1"/>
  <c r="F306" i="5"/>
  <c r="F307" i="5" s="1"/>
  <c r="F308" i="5" s="1"/>
  <c r="F283" i="5" s="1"/>
  <c r="G57" i="1" s="1"/>
  <c r="I57" i="1" s="1"/>
  <c r="F362" i="5"/>
  <c r="F363" i="5" s="1"/>
  <c r="F364" i="5" s="1"/>
  <c r="F339" i="5" s="1"/>
  <c r="G62" i="1" s="1"/>
  <c r="I62" i="1" s="1"/>
  <c r="F278" i="5"/>
  <c r="F279" i="5" s="1"/>
  <c r="F280" i="5" s="1"/>
  <c r="F255" i="5" s="1"/>
  <c r="G54" i="1" s="1"/>
  <c r="I54" i="1" s="1"/>
  <c r="F82" i="5"/>
  <c r="F83" i="5" s="1"/>
  <c r="F84" i="5" s="1"/>
  <c r="F54" i="5"/>
  <c r="F55" i="5" s="1"/>
  <c r="F56" i="5" s="1"/>
  <c r="F51" i="1"/>
  <c r="B228" i="5" s="1"/>
  <c r="C244" i="5" s="1"/>
  <c r="F244" i="5" s="1"/>
  <c r="F250" i="5" s="1"/>
  <c r="F251" i="5" s="1"/>
  <c r="F252" i="5" s="1"/>
  <c r="F227" i="5" s="1"/>
  <c r="G51" i="1" s="1"/>
  <c r="I51" i="1" s="1"/>
  <c r="F49" i="1"/>
  <c r="B200" i="5" s="1"/>
  <c r="C216" i="5" s="1"/>
  <c r="F216" i="5" s="1"/>
  <c r="F222" i="5" s="1"/>
  <c r="F223" i="5" s="1"/>
  <c r="F224" i="5" s="1"/>
  <c r="F199" i="5" s="1"/>
  <c r="G49" i="1" s="1"/>
  <c r="I49" i="1" s="1"/>
  <c r="F138" i="5" l="1"/>
  <c r="F139" i="5" s="1"/>
  <c r="F140" i="5" s="1"/>
  <c r="F115" i="5" s="1"/>
  <c r="G39" i="1" s="1"/>
  <c r="F110" i="5"/>
  <c r="F111" i="5" s="1"/>
  <c r="F112" i="5" s="1"/>
  <c r="F87" i="5" s="1"/>
  <c r="G36" i="1" s="1"/>
  <c r="I29" i="1"/>
  <c r="I36" i="1" l="1"/>
  <c r="I37" i="1"/>
  <c r="I38" i="1"/>
  <c r="I39" i="1"/>
  <c r="I40" i="1"/>
  <c r="F21" i="5"/>
  <c r="F22" i="5"/>
  <c r="I42" i="1" l="1"/>
  <c r="I43" i="1"/>
  <c r="I44" i="1"/>
  <c r="I34" i="1" l="1"/>
  <c r="I35" i="1"/>
  <c r="I41" i="1"/>
  <c r="I26" i="1" l="1"/>
  <c r="I28" i="1"/>
  <c r="I31" i="1"/>
  <c r="I32" i="1"/>
  <c r="I25" i="1"/>
  <c r="E28" i="5" l="1"/>
  <c r="E27" i="5"/>
  <c r="F20" i="5" l="1"/>
  <c r="F25" i="5"/>
  <c r="F24" i="5"/>
  <c r="F23" i="5"/>
  <c r="F18" i="5"/>
  <c r="F17" i="5"/>
  <c r="F16" i="5"/>
  <c r="F15" i="5"/>
  <c r="F14" i="5"/>
  <c r="F13" i="5"/>
  <c r="F12" i="5"/>
  <c r="F11" i="5"/>
  <c r="F9" i="5"/>
  <c r="F8" i="5"/>
  <c r="F7" i="5"/>
  <c r="F26" i="5" l="1"/>
  <c r="F27" i="5" s="1"/>
  <c r="F28" i="5" s="1"/>
  <c r="F3" i="5" s="1"/>
  <c r="F59" i="5" l="1"/>
  <c r="G33" i="1" s="1"/>
  <c r="I33" i="1" s="1"/>
  <c r="F31" i="5"/>
  <c r="G30" i="1" s="1"/>
  <c r="I30" i="1" s="1"/>
  <c r="G27" i="1"/>
  <c r="I27" i="1" s="1"/>
  <c r="J114" i="1" l="1"/>
  <c r="J115" i="1" l="1"/>
  <c r="J116" i="1" s="1"/>
</calcChain>
</file>

<file path=xl/sharedStrings.xml><?xml version="1.0" encoding="utf-8"?>
<sst xmlns="http://schemas.openxmlformats.org/spreadsheetml/2006/main" count="456" uniqueCount="92">
  <si>
    <t>Sevran</t>
  </si>
  <si>
    <t>Le :</t>
  </si>
  <si>
    <t>A  :</t>
  </si>
  <si>
    <t xml:space="preserve">Adresse Chantier : </t>
  </si>
  <si>
    <t>Condition de Paiement :</t>
  </si>
  <si>
    <t>Mode de Paiement :</t>
  </si>
  <si>
    <t>Commande n° :</t>
  </si>
  <si>
    <t xml:space="preserve">Votre Contact : </t>
  </si>
  <si>
    <t>Notre Contact :</t>
  </si>
  <si>
    <t>Désignations</t>
  </si>
  <si>
    <t>Montant H.T.</t>
  </si>
  <si>
    <t>Prix Unitaires</t>
  </si>
  <si>
    <t>Unités</t>
  </si>
  <si>
    <t>TOTAL H.T.</t>
  </si>
  <si>
    <t>Quantités</t>
  </si>
  <si>
    <t>58, Boulevard de Stalingrad</t>
  </si>
  <si>
    <t>93 270 SEVRAN</t>
  </si>
  <si>
    <t>SAS au Capital de 6000€ - RCS Bobigny B 789 672 391 - SIRET 789 672 391 00016 - NAF 4211Z</t>
  </si>
  <si>
    <t>ZAS TP  -  58, Boulevard de Stalingrad - 93270 SEVRAN</t>
  </si>
  <si>
    <t>Fax : 09.83.51.62.98</t>
  </si>
  <si>
    <t>Tel  : 09.83.27.62.98</t>
  </si>
  <si>
    <t>Bon pour Accord + Cachet</t>
  </si>
  <si>
    <t>Validité 1 mois</t>
  </si>
  <si>
    <t>Zenyo CERQUEIRA</t>
  </si>
  <si>
    <t>u</t>
  </si>
  <si>
    <t>FG</t>
  </si>
  <si>
    <t>T</t>
  </si>
  <si>
    <t>Poste</t>
  </si>
  <si>
    <t>Prix de Vente</t>
  </si>
  <si>
    <t>Unite</t>
  </si>
  <si>
    <t>Quantite</t>
  </si>
  <si>
    <t>Designation</t>
  </si>
  <si>
    <t>Jour</t>
  </si>
  <si>
    <t>Prix Unitaire</t>
  </si>
  <si>
    <t>Total</t>
  </si>
  <si>
    <t>Mains Oeuvre</t>
  </si>
  <si>
    <t>Equipes</t>
  </si>
  <si>
    <t>Materiels</t>
  </si>
  <si>
    <t>Fourniture</t>
  </si>
  <si>
    <t xml:space="preserve">Divers </t>
  </si>
  <si>
    <t>DS</t>
  </si>
  <si>
    <t>Marge</t>
  </si>
  <si>
    <t>Transfert</t>
  </si>
  <si>
    <t>m3</t>
  </si>
  <si>
    <t>Grave</t>
  </si>
  <si>
    <t>Pelle 8T</t>
  </si>
  <si>
    <t>Chargeur</t>
  </si>
  <si>
    <t>Camion</t>
  </si>
  <si>
    <t>Decharge</t>
  </si>
  <si>
    <t>Béton</t>
  </si>
  <si>
    <t>Coffrage</t>
  </si>
  <si>
    <t>for</t>
  </si>
  <si>
    <t>BW65</t>
  </si>
  <si>
    <t>Beton</t>
  </si>
  <si>
    <t>07 Janvier 2015</t>
  </si>
  <si>
    <t>DEVIS N° 15 001</t>
  </si>
  <si>
    <t>Mise en Conformité Assainissements</t>
  </si>
  <si>
    <t xml:space="preserve">Fourniture et pose de regard de branchement 40x40 y </t>
  </si>
  <si>
    <t>compris tampons fonte C250Kn pour réseaux EU</t>
  </si>
  <si>
    <t>compris tampons fonte C250Kn pour réseaux EP</t>
  </si>
  <si>
    <t>compris tampons fonte C250Kn pour réseaux "EG"</t>
  </si>
  <si>
    <t>Fourniture et pose d'un Séparateur à Graisse de type</t>
  </si>
  <si>
    <t>PSGD2 de chez Ocido</t>
  </si>
  <si>
    <t>Fourniture et pose de tyaux PVC CR8 Ø110, y compris</t>
  </si>
  <si>
    <t>ouverture et fermeture tranchée et lit de pose</t>
  </si>
  <si>
    <t>ml</t>
  </si>
  <si>
    <t>Raccordement sur réseaux existants</t>
  </si>
  <si>
    <t>Remise en état</t>
  </si>
  <si>
    <t>Aménagement Extérieur</t>
  </si>
  <si>
    <t>Démolition du revêtement existant</t>
  </si>
  <si>
    <t>m2</t>
  </si>
  <si>
    <t>Fourniture et mise en œuvre de grave béton concassée</t>
  </si>
  <si>
    <t>0/31,5 sur une épaisseur moyenne de 0,25m</t>
  </si>
  <si>
    <t>Fourniture et mise en œuvre d'enrobé noir BB0/6</t>
  </si>
  <si>
    <t>sur une épaisseur moyenne de 0,05m</t>
  </si>
  <si>
    <t>Création d'un escalier ou rampe en béton d'accès jardin</t>
  </si>
  <si>
    <t>Création d'un Portillon  et Brise Vue en bois</t>
  </si>
  <si>
    <t xml:space="preserve">Fourniture et mise en œuvre de terre végétale sur une </t>
  </si>
  <si>
    <t>Moins Value Remise en état</t>
  </si>
  <si>
    <t>Pelle 5T</t>
  </si>
  <si>
    <t>Regards</t>
  </si>
  <si>
    <t>Séparateur</t>
  </si>
  <si>
    <t>Regard</t>
  </si>
  <si>
    <t>Sablon</t>
  </si>
  <si>
    <t>Toupier</t>
  </si>
  <si>
    <t>Enrobé</t>
  </si>
  <si>
    <t>Terre Vegetale</t>
  </si>
  <si>
    <t>Cote cloture</t>
  </si>
  <si>
    <t>épaisseur moyenne de 0,35m, y compris engazonnement</t>
  </si>
  <si>
    <t>Remise Commerciale</t>
  </si>
  <si>
    <t>TOTAL T.T.C.</t>
  </si>
  <si>
    <t>TVA 20,00%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</si>
</sst>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5" formatCode="#,##0\ &quot;€&quot;;\-#,##0\ &quot;€&quot;"/>
    <numFmt numFmtId="44" formatCode="_-* #,##0.00\ &quot;€&quot;_-;\-* #,##0.00\ &quot;€&quot;_-;_-* &quot;-&quot;??\ &quot;€&quot;_-;_-@_-"/>
    <numFmt numFmtId="164" formatCode="#,##0.00\ &quot;€&quot;"/>
    <numFmt numFmtId="165" formatCode="_-* #,##0.00\ [$€-40C]_-;\-* #,##0.00\ [$€-40C]_-;_-* &quot;-&quot;??\ [$€-40C]_-;_-@_-"/>
    <numFmt numFmtId="166" formatCode="0.0000"/>
    <numFmt numFmtId="167" formatCode="_-* #,##0.00\ _F_-;\-* #,##0.00\ _F_-;_-* &quot;-&quot;??\ _F_-;_-@_-"/>
    <numFmt numFmtId="168" formatCode="_-* #,##0.00\ [$€-1]_-;\-* #,##0.00\ [$€-1]_-;_-* &quot;-&quot;??\ [$€-1]_-"/>
    <numFmt numFmtId="169" formatCode="_-* #,##0.00\ [$€]_-;\-* #,##0.00\ [$€]_-;_-* &quot;-&quot;??\ [$€]_-;_-@_-"/>
  </numFmts>
  <fonts count="6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Nyala"/>
    </font>
    <font>
      <b/>
      <sz val="16"/>
      <color theme="1"/>
      <name val="Book Antiqua"/>
      <family val="1"/>
    </font>
    <font>
      <sz val="12"/>
      <color theme="1"/>
      <name val="Book Antiqua"/>
      <family val="1"/>
    </font>
    <font>
      <b/>
      <sz val="12"/>
      <color theme="1"/>
      <name val="Book Antiqua"/>
      <family val="1"/>
    </font>
    <font>
      <b/>
      <sz val="11"/>
      <color theme="1"/>
      <name val="Book Antiqua"/>
      <family val="1"/>
    </font>
    <font>
      <b/>
      <sz val="10"/>
      <color theme="1"/>
      <name val="Book Antiqua"/>
      <family val="1"/>
    </font>
    <font>
      <sz val="11"/>
      <color theme="1"/>
      <name val="Book Antiqua"/>
      <family val="1"/>
    </font>
    <font>
      <sz val="10"/>
      <color theme="1"/>
      <name val="Book Antiqua"/>
      <family val="1"/>
    </font>
    <font>
      <sz val="12"/>
      <color rgb="FF0000FF"/>
      <name val="Calibri"/>
      <family val="2"/>
      <scheme val="minor"/>
    </font>
    <font>
      <b/>
      <sz val="6"/>
      <color rgb="FF0000FF"/>
      <name val="Calibri"/>
      <family val="2"/>
      <scheme val="minor"/>
    </font>
    <font>
      <sz val="12"/>
      <color rgb="FF0000FF"/>
      <name val="Book Antiqua"/>
      <family val="1"/>
    </font>
    <font>
      <i/>
      <sz val="10"/>
      <color theme="1"/>
      <name val="Book Antiqua"/>
      <family val="1"/>
    </font>
    <font>
      <b/>
      <i/>
      <sz val="10"/>
      <color theme="1"/>
      <name val="Book Antiqua"/>
      <family val="1"/>
    </font>
    <font>
      <sz val="8"/>
      <color theme="1"/>
      <name val="Book Antiqua"/>
      <family val="1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name val="Arial"/>
    </font>
    <font>
      <sz val="9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i/>
      <sz val="8"/>
      <color indexed="8"/>
      <name val="Arial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10"/>
      <name val="Calibri"/>
      <family val="2"/>
    </font>
    <font>
      <b/>
      <sz val="11"/>
      <color indexed="8"/>
      <name val="Arial"/>
      <family val="2"/>
    </font>
    <font>
      <b/>
      <sz val="16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1"/>
      <color indexed="9"/>
      <name val="Calibri"/>
      <family val="2"/>
    </font>
    <font>
      <sz val="8"/>
      <color indexed="8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sz val="11"/>
      <color indexed="62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0"/>
      <color indexed="50"/>
      <name val="Arial"/>
      <family val="2"/>
    </font>
    <font>
      <b/>
      <i/>
      <sz val="9"/>
      <color indexed="8"/>
      <name val="Arial Narrow"/>
      <family val="2"/>
    </font>
    <font>
      <sz val="9"/>
      <name val="Arial"/>
      <family val="2"/>
    </font>
    <font>
      <i/>
      <u/>
      <sz val="10"/>
      <name val="Arial"/>
      <family val="2"/>
    </font>
    <font>
      <sz val="11"/>
      <color indexed="19"/>
      <name val="Calibri"/>
      <family val="2"/>
    </font>
    <font>
      <sz val="10"/>
      <name val="Courier"/>
      <family val="3"/>
    </font>
    <font>
      <sz val="10"/>
      <name val="Times New Roman"/>
      <family val="1"/>
    </font>
    <font>
      <b/>
      <sz val="12"/>
      <name val="Times New Roman"/>
      <family val="1"/>
    </font>
    <font>
      <b/>
      <sz val="11"/>
      <color indexed="63"/>
      <name val="Calibri"/>
      <family val="2"/>
    </font>
    <font>
      <b/>
      <sz val="8"/>
      <name val="Arial"/>
      <family val="2"/>
    </font>
    <font>
      <i/>
      <sz val="10"/>
      <color indexed="8"/>
      <name val="Arial"/>
      <family val="2"/>
    </font>
    <font>
      <b/>
      <sz val="10"/>
      <name val="MS Sans Serif"/>
      <family val="2"/>
    </font>
    <font>
      <b/>
      <sz val="18"/>
      <color indexed="62"/>
      <name val="Cambria"/>
      <family val="2"/>
    </font>
    <font>
      <b/>
      <u/>
      <sz val="10"/>
      <name val="Helv"/>
    </font>
    <font>
      <b/>
      <sz val="18"/>
      <name val="Arial"/>
      <family val="2"/>
    </font>
    <font>
      <b/>
      <sz val="9"/>
      <color indexed="8"/>
      <name val="Arial"/>
      <family val="2"/>
    </font>
    <font>
      <b/>
      <sz val="11"/>
      <name val="Arial"/>
      <family val="2"/>
    </font>
    <font>
      <u/>
      <sz val="10"/>
      <color rgb="FF0000FF"/>
      <name val="MS Sans Serif"/>
      <family val="2"/>
    </font>
    <font>
      <b/>
      <u/>
      <sz val="10"/>
      <color theme="1"/>
      <name val="Book Antiqua"/>
      <family val="1"/>
    </font>
  </fonts>
  <fills count="30">
    <fill>
      <patternFill patternType="none"/>
    </fill>
    <fill>
      <patternFill patternType="gray125"/>
    </fill>
    <fill>
      <patternFill patternType="solid">
        <fgColor rgb="FF66CC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B6A5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46"/>
      </patternFill>
    </fill>
    <fill>
      <patternFill patternType="solid">
        <fgColor indexed="55"/>
      </patternFill>
    </fill>
    <fill>
      <patternFill patternType="solid">
        <fgColor indexed="47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ck">
        <color indexed="10"/>
      </left>
      <right/>
      <top/>
      <bottom/>
      <diagonal/>
    </border>
    <border>
      <left/>
      <right style="thick">
        <color indexed="10"/>
      </right>
      <top/>
      <bottom/>
      <diagonal/>
    </border>
    <border>
      <left style="thick">
        <color indexed="10"/>
      </left>
      <right style="medium">
        <color indexed="10"/>
      </right>
      <top/>
      <bottom/>
      <diagonal/>
    </border>
    <border>
      <left style="medium">
        <color indexed="10"/>
      </left>
      <right/>
      <top/>
      <bottom/>
      <diagonal/>
    </border>
    <border>
      <left style="medium">
        <color indexed="10"/>
      </left>
      <right style="medium">
        <color indexed="10"/>
      </right>
      <top/>
      <bottom/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83">
    <xf numFmtId="0" fontId="0" fillId="0" borderId="0"/>
    <xf numFmtId="0" fontId="21" fillId="0" borderId="0"/>
    <xf numFmtId="0" fontId="22" fillId="0" borderId="24">
      <alignment horizontal="left" wrapText="1" indent="2"/>
    </xf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5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5" borderId="0" applyNumberFormat="0" applyBorder="0" applyAlignment="0" applyProtection="0"/>
    <xf numFmtId="0" fontId="23" fillId="17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17" borderId="0" applyNumberFormat="0" applyBorder="0" applyAlignment="0" applyProtection="0"/>
    <xf numFmtId="0" fontId="23" fillId="15" borderId="0" applyNumberFormat="0" applyBorder="0" applyAlignment="0" applyProtection="0"/>
    <xf numFmtId="0" fontId="23" fillId="17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17" borderId="0" applyNumberFormat="0" applyBorder="0" applyAlignment="0" applyProtection="0"/>
    <xf numFmtId="0" fontId="23" fillId="15" borderId="0" applyNumberFormat="0" applyBorder="0" applyAlignment="0" applyProtection="0"/>
    <xf numFmtId="0" fontId="24" fillId="17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19" borderId="0" applyNumberFormat="0" applyBorder="0" applyAlignment="0" applyProtection="0"/>
    <xf numFmtId="0" fontId="24" fillId="17" borderId="0" applyNumberFormat="0" applyBorder="0" applyAlignment="0" applyProtection="0"/>
    <xf numFmtId="0" fontId="24" fillId="14" borderId="0" applyNumberFormat="0" applyBorder="0" applyAlignment="0" applyProtection="0"/>
    <xf numFmtId="0" fontId="24" fillId="17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19" borderId="0" applyNumberFormat="0" applyBorder="0" applyAlignment="0" applyProtection="0"/>
    <xf numFmtId="0" fontId="24" fillId="17" borderId="0" applyNumberFormat="0" applyBorder="0" applyAlignment="0" applyProtection="0"/>
    <xf numFmtId="0" fontId="24" fillId="14" borderId="0" applyNumberFormat="0" applyBorder="0" applyAlignment="0" applyProtection="0"/>
    <xf numFmtId="0" fontId="24" fillId="22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49" fontId="25" fillId="26" borderId="0">
      <alignment horizontal="justify" vertical="top" wrapText="1"/>
    </xf>
    <xf numFmtId="49" fontId="25" fillId="26" borderId="0">
      <alignment horizontal="justify" vertical="top" wrapText="1"/>
    </xf>
    <xf numFmtId="49" fontId="25" fillId="26" borderId="0">
      <alignment horizontal="justify" vertical="top" wrapText="1"/>
    </xf>
    <xf numFmtId="49" fontId="25" fillId="26" borderId="0">
      <alignment horizontal="justify" vertical="top" wrapText="1"/>
    </xf>
    <xf numFmtId="49" fontId="25" fillId="26" borderId="0">
      <alignment horizontal="justify" vertical="top" wrapText="1"/>
    </xf>
    <xf numFmtId="0" fontId="26" fillId="0" borderId="0" applyNumberFormat="0" applyFill="0" applyBorder="0" applyAlignment="0" applyProtection="0"/>
    <xf numFmtId="0" fontId="27" fillId="27" borderId="0" applyNumberFormat="0" applyBorder="0" applyAlignment="0" applyProtection="0"/>
    <xf numFmtId="0" fontId="28" fillId="26" borderId="25" applyNumberFormat="0" applyAlignment="0" applyProtection="0"/>
    <xf numFmtId="0" fontId="28" fillId="26" borderId="25" applyNumberFormat="0" applyAlignment="0" applyProtection="0"/>
    <xf numFmtId="49" fontId="29" fillId="26" borderId="0">
      <alignment horizontal="left" vertical="top" wrapText="1"/>
    </xf>
    <xf numFmtId="0" fontId="26" fillId="0" borderId="26" applyNumberFormat="0" applyFill="0" applyAlignment="0" applyProtection="0"/>
    <xf numFmtId="49" fontId="30" fillId="26" borderId="0">
      <alignment horizontal="left" vertical="top" wrapText="1"/>
    </xf>
    <xf numFmtId="49" fontId="31" fillId="26" borderId="0">
      <alignment horizontal="left" vertical="top" wrapText="1"/>
    </xf>
    <xf numFmtId="49" fontId="32" fillId="26" borderId="0">
      <alignment horizontal="left" vertical="top" wrapText="1"/>
    </xf>
    <xf numFmtId="0" fontId="33" fillId="0" borderId="27">
      <alignment horizontal="left" vertical="center" indent="2"/>
    </xf>
    <xf numFmtId="0" fontId="34" fillId="0" borderId="27">
      <alignment vertical="top" wrapText="1"/>
    </xf>
    <xf numFmtId="0" fontId="35" fillId="28" borderId="28" applyNumberFormat="0" applyAlignment="0" applyProtection="0"/>
    <xf numFmtId="0" fontId="21" fillId="0" borderId="29"/>
    <xf numFmtId="0" fontId="21" fillId="0" borderId="0"/>
    <xf numFmtId="3" fontId="21" fillId="0" borderId="0" applyBorder="0"/>
    <xf numFmtId="0" fontId="21" fillId="0" borderId="30"/>
    <xf numFmtId="4" fontId="21" fillId="0" borderId="31"/>
    <xf numFmtId="4" fontId="21" fillId="0" borderId="32" applyBorder="0"/>
    <xf numFmtId="2" fontId="21" fillId="0" borderId="33"/>
    <xf numFmtId="2" fontId="21" fillId="0" borderId="32" applyBorder="0"/>
    <xf numFmtId="4" fontId="21" fillId="0" borderId="31"/>
    <xf numFmtId="4" fontId="21" fillId="0" borderId="0" applyBorder="0"/>
    <xf numFmtId="0" fontId="21" fillId="0" borderId="29"/>
    <xf numFmtId="166" fontId="21" fillId="0" borderId="0" applyFont="0"/>
    <xf numFmtId="0" fontId="21" fillId="0" borderId="0"/>
    <xf numFmtId="4" fontId="21" fillId="0" borderId="0"/>
    <xf numFmtId="4" fontId="21" fillId="0" borderId="30"/>
    <xf numFmtId="0" fontId="21" fillId="0" borderId="0"/>
    <xf numFmtId="0" fontId="21" fillId="0" borderId="0" applyFont="0">
      <alignment horizontal="left" vertical="top"/>
    </xf>
    <xf numFmtId="0" fontId="21" fillId="0" borderId="0" applyFont="0">
      <alignment vertical="top" wrapText="1"/>
    </xf>
    <xf numFmtId="0" fontId="21" fillId="0" borderId="0">
      <alignment horizontal="center"/>
    </xf>
    <xf numFmtId="1" fontId="21" fillId="0" borderId="0"/>
    <xf numFmtId="0" fontId="21" fillId="0" borderId="0"/>
    <xf numFmtId="3" fontId="21" fillId="0" borderId="0"/>
    <xf numFmtId="49" fontId="36" fillId="0" borderId="0">
      <alignment horizontal="left" vertical="top"/>
    </xf>
    <xf numFmtId="14" fontId="21" fillId="0" borderId="0"/>
    <xf numFmtId="49" fontId="37" fillId="0" borderId="0">
      <alignment vertical="top" wrapText="1"/>
    </xf>
    <xf numFmtId="49" fontId="38" fillId="26" borderId="0">
      <alignment horizontal="justify" vertical="top" wrapText="1"/>
    </xf>
    <xf numFmtId="49" fontId="39" fillId="0" borderId="0">
      <alignment vertical="top"/>
    </xf>
    <xf numFmtId="0" fontId="40" fillId="18" borderId="25" applyNumberFormat="0" applyAlignment="0" applyProtection="0"/>
    <xf numFmtId="44" fontId="21" fillId="0" borderId="0" applyFont="0" applyFill="0" applyBorder="0" applyAlignment="0" applyProtection="0"/>
    <xf numFmtId="169" fontId="4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34" fillId="0" borderId="8">
      <alignment horizontal="center"/>
    </xf>
    <xf numFmtId="2" fontId="21" fillId="0" borderId="0"/>
    <xf numFmtId="0" fontId="43" fillId="17" borderId="0" applyNumberFormat="0" applyBorder="0" applyAlignment="0" applyProtection="0"/>
    <xf numFmtId="0" fontId="44" fillId="0" borderId="34" applyNumberFormat="0" applyFill="0" applyAlignment="0" applyProtection="0"/>
    <xf numFmtId="0" fontId="45" fillId="0" borderId="35" applyNumberFormat="0" applyFill="0" applyAlignment="0" applyProtection="0"/>
    <xf numFmtId="0" fontId="46" fillId="0" borderId="36" applyNumberFormat="0" applyFill="0" applyAlignment="0" applyProtection="0"/>
    <xf numFmtId="0" fontId="46" fillId="0" borderId="0" applyNumberFormat="0" applyFill="0" applyBorder="0" applyAlignment="0" applyProtection="0"/>
    <xf numFmtId="49" fontId="38" fillId="0" borderId="0">
      <alignment horizontal="left" vertical="top"/>
    </xf>
    <xf numFmtId="0" fontId="40" fillId="18" borderId="25" applyNumberFormat="0" applyAlignment="0" applyProtection="0"/>
    <xf numFmtId="0" fontId="27" fillId="27" borderId="0" applyNumberFormat="0" applyBorder="0" applyAlignment="0" applyProtection="0"/>
    <xf numFmtId="49" fontId="36" fillId="0" borderId="0">
      <alignment horizontal="left" vertical="top"/>
    </xf>
    <xf numFmtId="0" fontId="64" fillId="0" borderId="0" applyNumberFormat="0" applyFill="0" applyBorder="0" applyAlignment="0" applyProtection="0">
      <alignment vertical="top"/>
      <protection locked="0"/>
    </xf>
    <xf numFmtId="2" fontId="47" fillId="0" borderId="27">
      <alignment wrapText="1"/>
    </xf>
    <xf numFmtId="0" fontId="26" fillId="0" borderId="26" applyNumberFormat="0" applyFill="0" applyAlignment="0" applyProtection="0"/>
    <xf numFmtId="49" fontId="48" fillId="26" borderId="0">
      <alignment horizontal="justify" vertical="top" wrapText="1"/>
    </xf>
    <xf numFmtId="49" fontId="48" fillId="26" borderId="0">
      <alignment horizontal="justify" vertical="top" wrapText="1"/>
    </xf>
    <xf numFmtId="49" fontId="31" fillId="26" borderId="0">
      <alignment horizontal="left" vertical="top"/>
    </xf>
    <xf numFmtId="4" fontId="49" fillId="0" borderId="27">
      <alignment horizontal="center"/>
    </xf>
    <xf numFmtId="0" fontId="50" fillId="0" borderId="27">
      <alignment horizontal="left" wrapText="1" indent="1"/>
    </xf>
    <xf numFmtId="167" fontId="41" fillId="0" borderId="0" applyFont="0" applyFill="0" applyBorder="0" applyAlignment="0" applyProtection="0"/>
    <xf numFmtId="5" fontId="21" fillId="0" borderId="0"/>
    <xf numFmtId="0" fontId="51" fillId="18" borderId="0" applyNumberFormat="0" applyBorder="0" applyAlignment="0" applyProtection="0"/>
    <xf numFmtId="0" fontId="51" fillId="18" borderId="0" applyNumberFormat="0" applyBorder="0" applyAlignment="0" applyProtection="0"/>
    <xf numFmtId="0" fontId="52" fillId="0" borderId="0"/>
    <xf numFmtId="0" fontId="41" fillId="0" borderId="0"/>
    <xf numFmtId="0" fontId="21" fillId="15" borderId="37" applyNumberFormat="0" applyFont="0" applyAlignment="0" applyProtection="0"/>
    <xf numFmtId="0" fontId="34" fillId="0" borderId="8">
      <alignment horizontal="left" vertical="top"/>
      <protection locked="0"/>
    </xf>
    <xf numFmtId="49" fontId="41" fillId="0" borderId="27">
      <alignment horizontal="center" vertical="center"/>
    </xf>
    <xf numFmtId="49" fontId="54" fillId="0" borderId="0">
      <alignment horizontal="left" vertical="center"/>
    </xf>
    <xf numFmtId="49" fontId="33" fillId="0" borderId="0">
      <alignment horizontal="left" vertical="center"/>
    </xf>
    <xf numFmtId="0" fontId="55" fillId="26" borderId="38" applyNumberFormat="0" applyAlignment="0" applyProtection="0"/>
    <xf numFmtId="4" fontId="53" fillId="0" borderId="0"/>
    <xf numFmtId="49" fontId="37" fillId="0" borderId="0">
      <alignment vertical="top"/>
    </xf>
    <xf numFmtId="49" fontId="56" fillId="0" borderId="39"/>
    <xf numFmtId="0" fontId="43" fillId="17" borderId="0" applyNumberFormat="0" applyBorder="0" applyAlignment="0" applyProtection="0"/>
    <xf numFmtId="0" fontId="55" fillId="26" borderId="38" applyNumberFormat="0" applyAlignment="0" applyProtection="0"/>
    <xf numFmtId="49" fontId="38" fillId="26" borderId="0">
      <alignment horizontal="left" vertical="top" wrapText="1"/>
    </xf>
    <xf numFmtId="49" fontId="57" fillId="26" borderId="0">
      <alignment horizontal="left" vertical="top" wrapText="1"/>
    </xf>
    <xf numFmtId="49" fontId="38" fillId="26" borderId="0">
      <alignment horizontal="left" vertical="top" wrapText="1"/>
    </xf>
    <xf numFmtId="1" fontId="58" fillId="0" borderId="0">
      <alignment vertical="top" wrapText="1"/>
    </xf>
    <xf numFmtId="0" fontId="42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0" applyProtection="0"/>
    <xf numFmtId="0" fontId="61" fillId="0" borderId="0"/>
    <xf numFmtId="0" fontId="39" fillId="0" borderId="0"/>
    <xf numFmtId="49" fontId="62" fillId="26" borderId="0">
      <alignment horizontal="left" vertical="top" wrapText="1"/>
    </xf>
    <xf numFmtId="49" fontId="32" fillId="0" borderId="0">
      <alignment horizontal="left" vertical="top"/>
    </xf>
    <xf numFmtId="0" fontId="44" fillId="0" borderId="34" applyNumberFormat="0" applyFill="0" applyAlignment="0" applyProtection="0"/>
    <xf numFmtId="0" fontId="45" fillId="0" borderId="35" applyNumberFormat="0" applyFill="0" applyAlignment="0" applyProtection="0"/>
    <xf numFmtId="0" fontId="46" fillId="0" borderId="36" applyNumberFormat="0" applyFill="0" applyAlignment="0" applyProtection="0"/>
    <xf numFmtId="0" fontId="46" fillId="0" borderId="0" applyNumberFormat="0" applyFill="0" applyBorder="0" applyAlignment="0" applyProtection="0"/>
    <xf numFmtId="49" fontId="63" fillId="0" borderId="0">
      <alignment vertical="top"/>
    </xf>
    <xf numFmtId="0" fontId="63" fillId="0" borderId="0" applyFill="0" applyBorder="0" applyAlignment="0" applyProtection="0">
      <protection locked="0"/>
    </xf>
    <xf numFmtId="0" fontId="21" fillId="0" borderId="40"/>
    <xf numFmtId="4" fontId="34" fillId="29" borderId="41">
      <alignment horizontal="right" wrapText="1"/>
    </xf>
    <xf numFmtId="3" fontId="49" fillId="0" borderId="27">
      <alignment horizontal="center"/>
    </xf>
    <xf numFmtId="0" fontId="37" fillId="0" borderId="0" applyNumberFormat="0"/>
    <xf numFmtId="0" fontId="35" fillId="28" borderId="28" applyNumberFormat="0" applyAlignment="0" applyProtection="0"/>
    <xf numFmtId="3" fontId="21" fillId="0" borderId="0"/>
    <xf numFmtId="0" fontId="26" fillId="0" borderId="0" applyNumberFormat="0" applyFill="0" applyBorder="0" applyAlignment="0" applyProtection="0"/>
    <xf numFmtId="0" fontId="41" fillId="0" borderId="29"/>
    <xf numFmtId="0" fontId="41" fillId="0" borderId="0"/>
    <xf numFmtId="3" fontId="41" fillId="0" borderId="0" applyBorder="0"/>
    <xf numFmtId="0" fontId="41" fillId="0" borderId="30"/>
    <xf numFmtId="4" fontId="41" fillId="0" borderId="31"/>
    <xf numFmtId="4" fontId="41" fillId="0" borderId="32" applyBorder="0"/>
    <xf numFmtId="2" fontId="41" fillId="0" borderId="33"/>
    <xf numFmtId="2" fontId="41" fillId="0" borderId="32" applyBorder="0"/>
    <xf numFmtId="4" fontId="41" fillId="0" borderId="31"/>
    <xf numFmtId="4" fontId="41" fillId="0" borderId="0" applyBorder="0"/>
    <xf numFmtId="0" fontId="41" fillId="0" borderId="29"/>
    <xf numFmtId="166" fontId="41" fillId="0" borderId="0" applyFont="0"/>
    <xf numFmtId="0" fontId="41" fillId="0" borderId="0"/>
    <xf numFmtId="4" fontId="41" fillId="0" borderId="0"/>
    <xf numFmtId="4" fontId="41" fillId="0" borderId="30"/>
    <xf numFmtId="0" fontId="41" fillId="0" borderId="0"/>
    <xf numFmtId="0" fontId="41" fillId="0" borderId="0" applyFont="0">
      <alignment horizontal="left" vertical="top"/>
    </xf>
    <xf numFmtId="0" fontId="41" fillId="0" borderId="0" applyFont="0">
      <alignment vertical="top" wrapText="1"/>
    </xf>
    <xf numFmtId="0" fontId="41" fillId="0" borderId="0">
      <alignment horizontal="center"/>
    </xf>
    <xf numFmtId="1" fontId="41" fillId="0" borderId="0"/>
    <xf numFmtId="0" fontId="41" fillId="0" borderId="0"/>
    <xf numFmtId="3" fontId="41" fillId="0" borderId="0"/>
    <xf numFmtId="14" fontId="41" fillId="0" borderId="0"/>
    <xf numFmtId="44" fontId="41" fillId="0" borderId="0" applyFont="0" applyFill="0" applyBorder="0" applyAlignment="0" applyProtection="0"/>
    <xf numFmtId="2" fontId="41" fillId="0" borderId="0"/>
    <xf numFmtId="5" fontId="41" fillId="0" borderId="0"/>
    <xf numFmtId="0" fontId="41" fillId="15" borderId="37" applyNumberFormat="0" applyFont="0" applyAlignment="0" applyProtection="0"/>
    <xf numFmtId="0" fontId="41" fillId="0" borderId="40"/>
    <xf numFmtId="3" fontId="41" fillId="0" borderId="0"/>
  </cellStyleXfs>
  <cellXfs count="16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right" vertical="center" indent="1"/>
    </xf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5" fillId="0" borderId="15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7" fillId="0" borderId="20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164" fontId="7" fillId="0" borderId="21" xfId="0" applyNumberFormat="1" applyFont="1" applyBorder="1" applyAlignment="1">
      <alignment vertical="center"/>
    </xf>
    <xf numFmtId="164" fontId="9" fillId="0" borderId="16" xfId="0" applyNumberFormat="1" applyFont="1" applyBorder="1" applyAlignment="1">
      <alignment vertical="center"/>
    </xf>
    <xf numFmtId="0" fontId="7" fillId="0" borderId="22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3" fillId="0" borderId="0" xfId="0" applyFont="1" applyBorder="1" applyAlignment="1">
      <alignment vertical="center" wrapText="1"/>
    </xf>
    <xf numFmtId="0" fontId="13" fillId="0" borderId="0" xfId="0" applyFont="1" applyFill="1" applyAlignment="1">
      <alignment vertical="center"/>
    </xf>
    <xf numFmtId="0" fontId="1" fillId="0" borderId="0" xfId="0" applyFont="1" applyAlignment="1">
      <alignment horizontal="left" vertical="center" indent="1"/>
    </xf>
    <xf numFmtId="0" fontId="13" fillId="0" borderId="0" xfId="0" applyFont="1" applyFill="1" applyAlignment="1">
      <alignment horizontal="left" vertical="center" indent="4"/>
    </xf>
    <xf numFmtId="0" fontId="13" fillId="0" borderId="0" xfId="0" applyFont="1" applyFill="1" applyAlignment="1">
      <alignment horizontal="left" vertical="center" indent="3"/>
    </xf>
    <xf numFmtId="0" fontId="1" fillId="0" borderId="0" xfId="0" applyFont="1" applyAlignment="1">
      <alignment horizontal="left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10" fillId="0" borderId="18" xfId="0" applyNumberFormat="1" applyFont="1" applyBorder="1" applyAlignment="1">
      <alignment vertical="center"/>
    </xf>
    <xf numFmtId="0" fontId="14" fillId="0" borderId="13" xfId="0" applyFont="1" applyBorder="1" applyAlignment="1">
      <alignment horizontal="center" vertical="center"/>
    </xf>
    <xf numFmtId="49" fontId="8" fillId="0" borderId="17" xfId="0" applyNumberFormat="1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19" fillId="5" borderId="1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left" vertical="center"/>
    </xf>
    <xf numFmtId="0" fontId="19" fillId="0" borderId="1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4" fontId="0" fillId="0" borderId="13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4" fontId="0" fillId="0" borderId="23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4" fontId="0" fillId="0" borderId="14" xfId="0" applyNumberFormat="1" applyBorder="1" applyAlignment="1">
      <alignment horizontal="center" vertical="center"/>
    </xf>
    <xf numFmtId="0" fontId="18" fillId="7" borderId="13" xfId="0" applyFont="1" applyFill="1" applyBorder="1" applyAlignment="1">
      <alignment horizontal="center" vertical="center"/>
    </xf>
    <xf numFmtId="44" fontId="18" fillId="8" borderId="16" xfId="0" applyNumberFormat="1" applyFont="1" applyFill="1" applyBorder="1" applyAlignment="1">
      <alignment horizontal="center" vertical="center"/>
    </xf>
    <xf numFmtId="0" fontId="18" fillId="7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44" fontId="18" fillId="9" borderId="4" xfId="0" applyNumberFormat="1" applyFont="1" applyFill="1" applyBorder="1" applyAlignment="1">
      <alignment horizontal="center" vertical="center"/>
    </xf>
    <xf numFmtId="0" fontId="18" fillId="7" borderId="14" xfId="0" applyFont="1" applyFill="1" applyBorder="1" applyAlignment="1">
      <alignment horizontal="center" vertical="center"/>
    </xf>
    <xf numFmtId="0" fontId="18" fillId="3" borderId="14" xfId="0" applyFont="1" applyFill="1" applyBorder="1" applyAlignment="1">
      <alignment horizontal="center" vertical="center"/>
    </xf>
    <xf numFmtId="44" fontId="17" fillId="10" borderId="19" xfId="0" applyNumberFormat="1" applyFont="1" applyFill="1" applyBorder="1" applyAlignment="1">
      <alignment horizontal="center" vertical="center"/>
    </xf>
    <xf numFmtId="0" fontId="18" fillId="11" borderId="1" xfId="0" applyFont="1" applyFill="1" applyBorder="1" applyAlignment="1">
      <alignment horizontal="center" vertical="center"/>
    </xf>
    <xf numFmtId="0" fontId="18" fillId="11" borderId="14" xfId="0" applyFont="1" applyFill="1" applyBorder="1" applyAlignment="1">
      <alignment horizontal="center" vertical="center"/>
    </xf>
    <xf numFmtId="0" fontId="17" fillId="12" borderId="1" xfId="0" applyFont="1" applyFill="1" applyBorder="1" applyAlignment="1">
      <alignment horizontal="center" vertical="center"/>
    </xf>
    <xf numFmtId="0" fontId="17" fillId="12" borderId="14" xfId="0" applyFont="1" applyFill="1" applyBorder="1" applyAlignment="1">
      <alignment horizontal="center" vertical="center"/>
    </xf>
    <xf numFmtId="0" fontId="7" fillId="0" borderId="18" xfId="0" applyFont="1" applyBorder="1" applyAlignment="1">
      <alignment vertical="center"/>
    </xf>
    <xf numFmtId="164" fontId="7" fillId="0" borderId="19" xfId="0" applyNumberFormat="1" applyFont="1" applyBorder="1" applyAlignment="1">
      <alignment vertical="center"/>
    </xf>
    <xf numFmtId="49" fontId="10" fillId="0" borderId="15" xfId="0" applyNumberFormat="1" applyFont="1" applyBorder="1" applyAlignment="1">
      <alignment vertical="center"/>
    </xf>
    <xf numFmtId="49" fontId="10" fillId="0" borderId="0" xfId="0" applyNumberFormat="1" applyFont="1" applyBorder="1" applyAlignment="1">
      <alignment vertical="center"/>
    </xf>
    <xf numFmtId="165" fontId="10" fillId="0" borderId="15" xfId="0" applyNumberFormat="1" applyFont="1" applyBorder="1" applyAlignment="1">
      <alignment horizontal="center" vertical="center"/>
    </xf>
    <xf numFmtId="165" fontId="10" fillId="0" borderId="16" xfId="0" applyNumberFormat="1" applyFont="1" applyBorder="1" applyAlignment="1">
      <alignment horizontal="center" vertical="center"/>
    </xf>
    <xf numFmtId="164" fontId="10" fillId="0" borderId="15" xfId="0" applyNumberFormat="1" applyFont="1" applyBorder="1" applyAlignment="1">
      <alignment horizontal="center" vertical="center"/>
    </xf>
    <xf numFmtId="164" fontId="10" fillId="0" borderId="16" xfId="0" applyNumberFormat="1" applyFont="1" applyBorder="1" applyAlignment="1">
      <alignment horizontal="center" vertical="center"/>
    </xf>
    <xf numFmtId="49" fontId="10" fillId="0" borderId="15" xfId="0" applyNumberFormat="1" applyFont="1" applyBorder="1" applyAlignment="1">
      <alignment horizontal="left" vertical="center" indent="1"/>
    </xf>
    <xf numFmtId="49" fontId="10" fillId="0" borderId="0" xfId="0" applyNumberFormat="1" applyFont="1" applyBorder="1" applyAlignment="1">
      <alignment horizontal="left" vertical="center" indent="1"/>
    </xf>
    <xf numFmtId="49" fontId="10" fillId="0" borderId="16" xfId="0" applyNumberFormat="1" applyFont="1" applyBorder="1" applyAlignment="1">
      <alignment horizontal="left" vertical="center" indent="1"/>
    </xf>
    <xf numFmtId="0" fontId="15" fillId="0" borderId="13" xfId="0" applyFont="1" applyBorder="1" applyAlignment="1">
      <alignment horizontal="center" vertical="center"/>
    </xf>
    <xf numFmtId="0" fontId="7" fillId="0" borderId="17" xfId="0" applyFont="1" applyBorder="1" applyAlignment="1">
      <alignment vertical="center"/>
    </xf>
    <xf numFmtId="49" fontId="10" fillId="0" borderId="15" xfId="0" applyNumberFormat="1" applyFont="1" applyBorder="1" applyAlignment="1">
      <alignment horizontal="left" vertical="center" indent="1"/>
    </xf>
    <xf numFmtId="49" fontId="10" fillId="0" borderId="0" xfId="0" applyNumberFormat="1" applyFont="1" applyBorder="1" applyAlignment="1">
      <alignment horizontal="left" vertical="center" indent="1"/>
    </xf>
    <xf numFmtId="49" fontId="10" fillId="0" borderId="16" xfId="0" applyNumberFormat="1" applyFont="1" applyBorder="1" applyAlignment="1">
      <alignment horizontal="left" vertical="center" indent="1"/>
    </xf>
    <xf numFmtId="165" fontId="10" fillId="0" borderId="15" xfId="0" applyNumberFormat="1" applyFont="1" applyBorder="1" applyAlignment="1">
      <alignment horizontal="center" vertical="center"/>
    </xf>
    <xf numFmtId="165" fontId="10" fillId="0" borderId="16" xfId="0" applyNumberFormat="1" applyFont="1" applyBorder="1" applyAlignment="1">
      <alignment horizontal="center" vertical="center"/>
    </xf>
    <xf numFmtId="164" fontId="10" fillId="0" borderId="15" xfId="0" applyNumberFormat="1" applyFont="1" applyBorder="1" applyAlignment="1">
      <alignment horizontal="center" vertical="center"/>
    </xf>
    <xf numFmtId="164" fontId="10" fillId="0" borderId="16" xfId="0" applyNumberFormat="1" applyFont="1" applyBorder="1" applyAlignment="1">
      <alignment horizontal="center" vertical="center"/>
    </xf>
    <xf numFmtId="49" fontId="10" fillId="0" borderId="15" xfId="0" applyNumberFormat="1" applyFont="1" applyBorder="1" applyAlignment="1">
      <alignment horizontal="left" vertical="center"/>
    </xf>
    <xf numFmtId="49" fontId="10" fillId="0" borderId="0" xfId="0" applyNumberFormat="1" applyFont="1" applyBorder="1" applyAlignment="1">
      <alignment horizontal="left" vertical="center"/>
    </xf>
    <xf numFmtId="49" fontId="10" fillId="0" borderId="16" xfId="0" applyNumberFormat="1" applyFont="1" applyBorder="1" applyAlignment="1">
      <alignment horizontal="left" vertical="center"/>
    </xf>
    <xf numFmtId="49" fontId="65" fillId="0" borderId="15" xfId="0" applyNumberFormat="1" applyFont="1" applyBorder="1" applyAlignment="1">
      <alignment horizontal="left" vertical="center" indent="1"/>
    </xf>
    <xf numFmtId="49" fontId="65" fillId="0" borderId="0" xfId="0" applyNumberFormat="1" applyFont="1" applyBorder="1" applyAlignment="1">
      <alignment horizontal="left" vertical="center" indent="1"/>
    </xf>
    <xf numFmtId="49" fontId="65" fillId="0" borderId="16" xfId="0" applyNumberFormat="1" applyFont="1" applyBorder="1" applyAlignment="1">
      <alignment horizontal="left" vertical="center" indent="1"/>
    </xf>
    <xf numFmtId="49" fontId="15" fillId="0" borderId="15" xfId="0" applyNumberFormat="1" applyFont="1" applyBorder="1" applyAlignment="1">
      <alignment horizontal="left" vertical="center" indent="1"/>
    </xf>
    <xf numFmtId="49" fontId="15" fillId="0" borderId="0" xfId="0" applyNumberFormat="1" applyFont="1" applyBorder="1" applyAlignment="1">
      <alignment horizontal="left" vertical="center" indent="1"/>
    </xf>
    <xf numFmtId="49" fontId="15" fillId="0" borderId="16" xfId="0" applyNumberFormat="1" applyFont="1" applyBorder="1" applyAlignment="1">
      <alignment horizontal="left" vertical="center" indent="1"/>
    </xf>
    <xf numFmtId="164" fontId="15" fillId="0" borderId="15" xfId="0" applyNumberFormat="1" applyFont="1" applyBorder="1" applyAlignment="1">
      <alignment horizontal="center" vertical="center"/>
    </xf>
    <xf numFmtId="164" fontId="15" fillId="0" borderId="16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10" fillId="0" borderId="8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shrinkToFit="1"/>
    </xf>
    <xf numFmtId="0" fontId="10" fillId="0" borderId="11" xfId="0" applyFont="1" applyBorder="1" applyAlignment="1">
      <alignment horizontal="center" vertical="center" shrinkToFit="1"/>
    </xf>
    <xf numFmtId="0" fontId="10" fillId="0" borderId="12" xfId="0" applyFont="1" applyBorder="1" applyAlignment="1">
      <alignment horizontal="center" vertical="center" shrinkToFit="1"/>
    </xf>
    <xf numFmtId="49" fontId="10" fillId="0" borderId="15" xfId="0" applyNumberFormat="1" applyFont="1" applyBorder="1" applyAlignment="1">
      <alignment vertical="center"/>
    </xf>
    <xf numFmtId="49" fontId="10" fillId="0" borderId="0" xfId="0" applyNumberFormat="1" applyFont="1" applyBorder="1" applyAlignment="1">
      <alignment vertical="center"/>
    </xf>
    <xf numFmtId="49" fontId="10" fillId="0" borderId="16" xfId="0" applyNumberFormat="1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165" fontId="14" fillId="0" borderId="15" xfId="0" applyNumberFormat="1" applyFont="1" applyBorder="1" applyAlignment="1">
      <alignment horizontal="center" vertical="center"/>
    </xf>
    <xf numFmtId="165" fontId="14" fillId="0" borderId="16" xfId="0" applyNumberFormat="1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164" fontId="10" fillId="0" borderId="17" xfId="0" applyNumberFormat="1" applyFont="1" applyBorder="1" applyAlignment="1">
      <alignment horizontal="center" vertical="center"/>
    </xf>
    <xf numFmtId="164" fontId="10" fillId="0" borderId="19" xfId="0" applyNumberFormat="1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49" fontId="14" fillId="0" borderId="15" xfId="0" applyNumberFormat="1" applyFont="1" applyBorder="1" applyAlignment="1">
      <alignment horizontal="left" vertical="center"/>
    </xf>
    <xf numFmtId="49" fontId="14" fillId="0" borderId="0" xfId="0" applyNumberFormat="1" applyFont="1" applyBorder="1" applyAlignment="1">
      <alignment horizontal="left" vertical="center"/>
    </xf>
    <xf numFmtId="49" fontId="14" fillId="0" borderId="16" xfId="0" applyNumberFormat="1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164" fontId="14" fillId="0" borderId="15" xfId="0" applyNumberFormat="1" applyFont="1" applyBorder="1" applyAlignment="1">
      <alignment horizontal="center" vertical="center"/>
    </xf>
    <xf numFmtId="164" fontId="14" fillId="0" borderId="16" xfId="0" applyNumberFormat="1" applyFont="1" applyBorder="1" applyAlignment="1">
      <alignment horizontal="center" vertical="center"/>
    </xf>
    <xf numFmtId="165" fontId="15" fillId="0" borderId="15" xfId="0" applyNumberFormat="1" applyFont="1" applyBorder="1" applyAlignment="1">
      <alignment horizontal="center" vertical="center"/>
    </xf>
    <xf numFmtId="165" fontId="15" fillId="0" borderId="16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5" fontId="10" fillId="0" borderId="15" xfId="0" applyNumberFormat="1" applyFont="1" applyBorder="1" applyAlignment="1">
      <alignment horizontal="left" vertical="center" indent="1"/>
    </xf>
    <xf numFmtId="165" fontId="10" fillId="0" borderId="16" xfId="0" applyNumberFormat="1" applyFont="1" applyBorder="1" applyAlignment="1">
      <alignment horizontal="left" vertical="center" indent="1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164" fontId="10" fillId="0" borderId="20" xfId="0" applyNumberFormat="1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44" fontId="18" fillId="6" borderId="2" xfId="0" applyNumberFormat="1" applyFont="1" applyFill="1" applyBorder="1" applyAlignment="1">
      <alignment horizontal="center" vertical="center"/>
    </xf>
    <xf numFmtId="44" fontId="18" fillId="6" borderId="3" xfId="0" applyNumberFormat="1" applyFont="1" applyFill="1" applyBorder="1" applyAlignment="1">
      <alignment horizontal="center" vertical="center"/>
    </xf>
    <xf numFmtId="44" fontId="18" fillId="6" borderId="4" xfId="0" applyNumberFormat="1" applyFont="1" applyFill="1" applyBorder="1" applyAlignment="1">
      <alignment horizontal="center" vertical="center"/>
    </xf>
    <xf numFmtId="0" fontId="18" fillId="6" borderId="2" xfId="0" applyFont="1" applyFill="1" applyBorder="1" applyAlignment="1">
      <alignment horizontal="center" vertical="center"/>
    </xf>
    <xf numFmtId="0" fontId="18" fillId="6" borderId="3" xfId="0" applyFont="1" applyFill="1" applyBorder="1" applyAlignment="1">
      <alignment horizontal="center" vertical="center"/>
    </xf>
    <xf numFmtId="0" fontId="18" fillId="6" borderId="4" xfId="0" applyFont="1" applyFill="1" applyBorder="1" applyAlignment="1">
      <alignment horizontal="center" vertical="center"/>
    </xf>
    <xf numFmtId="44" fontId="20" fillId="5" borderId="23" xfId="0" applyNumberFormat="1" applyFont="1" applyFill="1" applyBorder="1" applyAlignment="1">
      <alignment horizontal="center" vertical="center"/>
    </xf>
    <xf numFmtId="44" fontId="20" fillId="5" borderId="14" xfId="0" applyNumberFormat="1" applyFont="1" applyFill="1" applyBorder="1" applyAlignment="1">
      <alignment horizontal="center" vertical="center"/>
    </xf>
    <xf numFmtId="0" fontId="18" fillId="4" borderId="2" xfId="0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/>
    </xf>
    <xf numFmtId="0" fontId="18" fillId="4" borderId="4" xfId="0" applyFont="1" applyFill="1" applyBorder="1" applyAlignment="1">
      <alignment horizontal="center" vertical="center"/>
    </xf>
    <xf numFmtId="49" fontId="2" fillId="4" borderId="2" xfId="0" applyNumberFormat="1" applyFont="1" applyFill="1" applyBorder="1" applyAlignment="1">
      <alignment horizontal="center" vertical="center" wrapText="1"/>
    </xf>
    <xf numFmtId="0" fontId="2" fillId="4" borderId="3" xfId="0" applyNumberFormat="1" applyFont="1" applyFill="1" applyBorder="1" applyAlignment="1">
      <alignment horizontal="center" vertical="center" wrapText="1"/>
    </xf>
    <xf numFmtId="0" fontId="2" fillId="4" borderId="4" xfId="0" applyNumberFormat="1" applyFont="1" applyFill="1" applyBorder="1" applyAlignment="1">
      <alignment horizontal="center" vertical="center" wrapText="1"/>
    </xf>
  </cellXfs>
  <cellStyles count="183">
    <cellStyle name="1er : ." xfId="2"/>
    <cellStyle name="20 % - Accent1 2" xfId="3"/>
    <cellStyle name="20 % - Accent2 2" xfId="4"/>
    <cellStyle name="20 % - Accent3 2" xfId="5"/>
    <cellStyle name="20 % - Accent4 2" xfId="6"/>
    <cellStyle name="20 % - Accent5 2" xfId="7"/>
    <cellStyle name="20 % - Accent6 2" xfId="8"/>
    <cellStyle name="20% - Accent1" xfId="9"/>
    <cellStyle name="20% - Accent2" xfId="10"/>
    <cellStyle name="20% - Accent3" xfId="11"/>
    <cellStyle name="20% - Accent4" xfId="12"/>
    <cellStyle name="20% - Accent5" xfId="13"/>
    <cellStyle name="20% - Accent6" xfId="14"/>
    <cellStyle name="40 % - Accent1 2" xfId="15"/>
    <cellStyle name="40 % - Accent2 2" xfId="16"/>
    <cellStyle name="40 % - Accent3 2" xfId="17"/>
    <cellStyle name="40 % - Accent4 2" xfId="18"/>
    <cellStyle name="40 % - Accent5 2" xfId="19"/>
    <cellStyle name="40 % - Accent6 2" xfId="20"/>
    <cellStyle name="40% - Accent1" xfId="21"/>
    <cellStyle name="40% - Accent2" xfId="22"/>
    <cellStyle name="40% - Accent3" xfId="23"/>
    <cellStyle name="40% - Accent4" xfId="24"/>
    <cellStyle name="40% - Accent5" xfId="25"/>
    <cellStyle name="40% - Accent6" xfId="26"/>
    <cellStyle name="60 % - Accent1 2" xfId="27"/>
    <cellStyle name="60 % - Accent2 2" xfId="28"/>
    <cellStyle name="60 % - Accent3 2" xfId="29"/>
    <cellStyle name="60 % - Accent4 2" xfId="30"/>
    <cellStyle name="60 % - Accent5 2" xfId="31"/>
    <cellStyle name="60 % - Accent6 2" xfId="32"/>
    <cellStyle name="60% - Accent1" xfId="33"/>
    <cellStyle name="60% - Accent2" xfId="34"/>
    <cellStyle name="60% - Accent3" xfId="35"/>
    <cellStyle name="60% - Accent4" xfId="36"/>
    <cellStyle name="60% - Accent5" xfId="37"/>
    <cellStyle name="60% - Accent6" xfId="38"/>
    <cellStyle name="Accent1 2" xfId="39"/>
    <cellStyle name="Accent2 2" xfId="40"/>
    <cellStyle name="Accent3 2" xfId="41"/>
    <cellStyle name="Accent4 2" xfId="42"/>
    <cellStyle name="Accent5 2" xfId="43"/>
    <cellStyle name="Accent6 2" xfId="44"/>
    <cellStyle name="Article note1" xfId="45"/>
    <cellStyle name="Article note2" xfId="46"/>
    <cellStyle name="Article note3" xfId="47"/>
    <cellStyle name="Article note4" xfId="48"/>
    <cellStyle name="Article note5" xfId="49"/>
    <cellStyle name="Avertissement 2" xfId="50"/>
    <cellStyle name="Bad" xfId="51"/>
    <cellStyle name="Calcul 2" xfId="52"/>
    <cellStyle name="Calculation" xfId="53"/>
    <cellStyle name="CE" xfId="54"/>
    <cellStyle name="Cellule liée 2" xfId="55"/>
    <cellStyle name="Chap 1" xfId="56"/>
    <cellStyle name="Chap 2" xfId="57"/>
    <cellStyle name="Chap 3" xfId="58"/>
    <cellStyle name="chap2" xfId="59"/>
    <cellStyle name="Chapitre" xfId="60"/>
    <cellStyle name="Check Cell" xfId="61"/>
    <cellStyle name="Colonne1" xfId="62"/>
    <cellStyle name="Colonne1 2" xfId="154"/>
    <cellStyle name="Colonne10" xfId="63"/>
    <cellStyle name="Colonne10 2" xfId="155"/>
    <cellStyle name="Colonne11" xfId="64"/>
    <cellStyle name="Colonne11 2" xfId="156"/>
    <cellStyle name="Colonne12" xfId="65"/>
    <cellStyle name="Colonne12 2" xfId="157"/>
    <cellStyle name="Colonne13" xfId="66"/>
    <cellStyle name="Colonne13 2" xfId="158"/>
    <cellStyle name="Colonne14" xfId="67"/>
    <cellStyle name="Colonne14 2" xfId="159"/>
    <cellStyle name="Colonne15" xfId="68"/>
    <cellStyle name="Colonne15 2" xfId="160"/>
    <cellStyle name="Colonne16" xfId="69"/>
    <cellStyle name="Colonne16 2" xfId="161"/>
    <cellStyle name="Colonne17" xfId="70"/>
    <cellStyle name="Colonne17 2" xfId="162"/>
    <cellStyle name="Colonne18" xfId="71"/>
    <cellStyle name="Colonne18 2" xfId="163"/>
    <cellStyle name="Colonne19" xfId="72"/>
    <cellStyle name="Colonne19 2" xfId="164"/>
    <cellStyle name="Colonne2" xfId="73"/>
    <cellStyle name="Colonne2 2" xfId="165"/>
    <cellStyle name="Colonne20" xfId="74"/>
    <cellStyle name="Colonne20 2" xfId="166"/>
    <cellStyle name="Colonne21" xfId="75"/>
    <cellStyle name="Colonne21 2" xfId="167"/>
    <cellStyle name="Colonne22" xfId="76"/>
    <cellStyle name="Colonne22 2" xfId="168"/>
    <cellStyle name="Colonne3" xfId="77"/>
    <cellStyle name="Colonne3 2" xfId="169"/>
    <cellStyle name="Colonne4" xfId="78"/>
    <cellStyle name="Colonne4 2" xfId="170"/>
    <cellStyle name="Colonne5" xfId="79"/>
    <cellStyle name="Colonne5 2" xfId="171"/>
    <cellStyle name="Colonne6" xfId="80"/>
    <cellStyle name="Colonne6 2" xfId="172"/>
    <cellStyle name="Colonne7" xfId="81"/>
    <cellStyle name="Colonne7 2" xfId="173"/>
    <cellStyle name="Colonne8" xfId="82"/>
    <cellStyle name="Colonne8 2" xfId="174"/>
    <cellStyle name="Colonne9" xfId="83"/>
    <cellStyle name="Colonne9 2" xfId="175"/>
    <cellStyle name="Commentaire 2" xfId="84"/>
    <cellStyle name="Date" xfId="85"/>
    <cellStyle name="Date 2" xfId="176"/>
    <cellStyle name="Definition" xfId="86"/>
    <cellStyle name="Descr Article" xfId="87"/>
    <cellStyle name="Devis" xfId="88"/>
    <cellStyle name="Entrée 2" xfId="89"/>
    <cellStyle name="Euro" xfId="90"/>
    <cellStyle name="Euro 2" xfId="91"/>
    <cellStyle name="Euro 3" xfId="177"/>
    <cellStyle name="Euro_consultations loc mtl LAENNEC 2" xfId="92"/>
    <cellStyle name="Explanatory Text" xfId="93"/>
    <cellStyle name="Fin Chapitre" xfId="94"/>
    <cellStyle name="Fixe" xfId="95"/>
    <cellStyle name="Fixe 2" xfId="178"/>
    <cellStyle name="Good" xfId="96"/>
    <cellStyle name="Heading 1" xfId="97"/>
    <cellStyle name="Heading 2" xfId="98"/>
    <cellStyle name="Heading 3" xfId="99"/>
    <cellStyle name="Heading 4" xfId="100"/>
    <cellStyle name="Info Entete" xfId="101"/>
    <cellStyle name="Input" xfId="102"/>
    <cellStyle name="Insatisfaisant 2" xfId="103"/>
    <cellStyle name="Inter Entete" xfId="104"/>
    <cellStyle name="Lien hypertexte 2" xfId="105"/>
    <cellStyle name="lig_blanche" xfId="106"/>
    <cellStyle name="Linked Cell" xfId="107"/>
    <cellStyle name="Loc Litteraire" xfId="108"/>
    <cellStyle name="Loc Structuree" xfId="109"/>
    <cellStyle name="Lot" xfId="110"/>
    <cellStyle name="m2b" xfId="111"/>
    <cellStyle name="memo" xfId="112"/>
    <cellStyle name="Milliers 2" xfId="113"/>
    <cellStyle name="Monétaire0" xfId="114"/>
    <cellStyle name="Monétaire0 2" xfId="179"/>
    <cellStyle name="Neutral" xfId="115"/>
    <cellStyle name="Neutre 2" xfId="116"/>
    <cellStyle name="Non défini" xfId="117"/>
    <cellStyle name="Normal" xfId="0" builtinId="0"/>
    <cellStyle name="Normal 2" xfId="118"/>
    <cellStyle name="Normal 3" xfId="1"/>
    <cellStyle name="Note" xfId="119"/>
    <cellStyle name="Note 2" xfId="180"/>
    <cellStyle name="NumChapitre" xfId="120"/>
    <cellStyle name="numero" xfId="121"/>
    <cellStyle name="numerochap" xfId="122"/>
    <cellStyle name="numerochap2" xfId="123"/>
    <cellStyle name="Output" xfId="124"/>
    <cellStyle name="qte" xfId="125"/>
    <cellStyle name="Reference" xfId="126"/>
    <cellStyle name="Reftitre" xfId="127"/>
    <cellStyle name="Satisfaisant 2" xfId="128"/>
    <cellStyle name="Sortie 2" xfId="129"/>
    <cellStyle name="Structure" xfId="130"/>
    <cellStyle name="Structure Note" xfId="131"/>
    <cellStyle name="Structure_DEBOURSE V3 LAENNEC RIVE GAUCHE du 10.02.2011" xfId="132"/>
    <cellStyle name="Tete_article" xfId="133"/>
    <cellStyle name="Texte explicatif 2" xfId="134"/>
    <cellStyle name="Title" xfId="135"/>
    <cellStyle name="Titre 1" xfId="137"/>
    <cellStyle name="Titre 2" xfId="138"/>
    <cellStyle name="Titre 3" xfId="136"/>
    <cellStyle name="Titre Article" xfId="139"/>
    <cellStyle name="Titre Entete" xfId="140"/>
    <cellStyle name="Titre 1 2" xfId="141"/>
    <cellStyle name="Titre 2 2" xfId="142"/>
    <cellStyle name="Titre 3 2" xfId="143"/>
    <cellStyle name="Titre 4 2" xfId="144"/>
    <cellStyle name="Titre1" xfId="145"/>
    <cellStyle name="titre4" xfId="146"/>
    <cellStyle name="Total 2" xfId="147"/>
    <cellStyle name="Total 3" xfId="181"/>
    <cellStyle name="totchap2" xfId="148"/>
    <cellStyle name="Ub" xfId="149"/>
    <cellStyle name="Unite" xfId="150"/>
    <cellStyle name="Vérification 2" xfId="151"/>
    <cellStyle name="Virgule0" xfId="152"/>
    <cellStyle name="Virgule0 2" xfId="182"/>
    <cellStyle name="Warning Text" xfId="153"/>
  </cellStyles>
  <dxfs count="0"/>
  <tableStyles count="0" defaultTableStyle="TableStyleMedium9" defaultPivotStyle="PivotStyleLight16"/>
  <colors>
    <mruColors>
      <color rgb="FF0000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25400</xdr:colOff>
      <xdr:row>0</xdr:row>
      <xdr:rowOff>57151</xdr:rowOff>
    </xdr:from>
    <xdr:to>
      <xdr:col>3</xdr:col>
      <xdr:colOff>327025</xdr:colOff>
      <xdr:row>9</xdr:row>
      <xdr:rowOff>106463</xdr:rowOff>
    </xdr:to>
    <xdr:pic>
      <xdr:nvPicPr>
        <xdr:cNvPr id="2" name="Image 1" descr="zas 12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30082" t="21993" r="35539" b="26843"/>
        <a:stretch>
          <a:fillRect/>
        </a:stretch>
      </xdr:blipFill>
      <xdr:spPr>
        <a:xfrm>
          <a:off x="196850" y="57151"/>
          <a:ext cx="1682750" cy="141138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tudes\CA%20-%20SAINT%20QUENTIN%20EN%20YVELINES\GUYANCOURT%20-%20Etang%20Moulin%20&#224;%20Vent\Reponse\Debour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"/>
      <sheetName val="Liste Deroulante ne pas effacée"/>
      <sheetName val="Feuil3"/>
    </sheetNames>
    <sheetDataSet>
      <sheetData sheetId="0" refreshError="1"/>
      <sheetData sheetId="1">
        <row r="5">
          <cell r="A5" t="str">
            <v>m2</v>
          </cell>
        </row>
        <row r="6">
          <cell r="A6" t="str">
            <v>m3</v>
          </cell>
        </row>
        <row r="7">
          <cell r="A7" t="str">
            <v>u</v>
          </cell>
        </row>
        <row r="8">
          <cell r="A8" t="str">
            <v>For</v>
          </cell>
        </row>
        <row r="9">
          <cell r="A9" t="str">
            <v>T</v>
          </cell>
        </row>
        <row r="10">
          <cell r="A10" t="str">
            <v>ml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4"/>
  <sheetViews>
    <sheetView view="pageBreakPreview" topLeftCell="A79" zoomScaleNormal="100" zoomScaleSheetLayoutView="100" workbookViewId="0">
      <selection activeCell="G21" sqref="G21:J21"/>
    </sheetView>
  </sheetViews>
  <sheetFormatPr baseColWidth="10" defaultRowHeight="15.75" x14ac:dyDescent="0.25"/>
  <cols>
    <col min="1" max="1" width="2.42578125" style="1" customWidth="1"/>
    <col min="2" max="2" width="4" style="1" customWidth="1"/>
    <col min="3" max="3" width="16.7109375" style="1" customWidth="1"/>
    <col min="4" max="4" width="28.7109375" style="1" customWidth="1"/>
    <col min="5" max="5" width="7.5703125" style="1" customWidth="1"/>
    <col min="6" max="6" width="11.28515625" style="1" customWidth="1"/>
    <col min="7" max="7" width="1.28515625" style="1" customWidth="1"/>
    <col min="8" max="8" width="14.42578125" style="1" customWidth="1"/>
    <col min="9" max="9" width="1.42578125" style="1" customWidth="1"/>
    <col min="10" max="10" width="18.5703125" style="1" customWidth="1"/>
    <col min="11" max="16384" width="11.42578125" style="1"/>
  </cols>
  <sheetData>
    <row r="1" spans="1:10" ht="12.75" customHeight="1" x14ac:dyDescent="0.25"/>
    <row r="2" spans="1:10" x14ac:dyDescent="0.25">
      <c r="H2" s="2" t="s">
        <v>2</v>
      </c>
      <c r="I2" s="3" t="s">
        <v>0</v>
      </c>
    </row>
    <row r="3" spans="1:10" x14ac:dyDescent="0.25">
      <c r="H3" s="2" t="s">
        <v>1</v>
      </c>
      <c r="I3" s="4" t="s">
        <v>54</v>
      </c>
    </row>
    <row r="4" spans="1:10" ht="8.25" customHeight="1" x14ac:dyDescent="0.25"/>
    <row r="5" spans="1:10" ht="14.25" customHeight="1" x14ac:dyDescent="0.25"/>
    <row r="6" spans="1:10" ht="8.25" customHeight="1" x14ac:dyDescent="0.25"/>
    <row r="7" spans="1:10" ht="8.25" customHeight="1" x14ac:dyDescent="0.25"/>
    <row r="8" spans="1:10" ht="8.25" customHeight="1" x14ac:dyDescent="0.25"/>
    <row r="9" spans="1:10" ht="15.75" customHeight="1" x14ac:dyDescent="0.25">
      <c r="F9" s="121"/>
      <c r="G9" s="121"/>
      <c r="H9" s="121"/>
      <c r="I9" s="121"/>
      <c r="J9" s="121"/>
    </row>
    <row r="10" spans="1:10" ht="15.75" customHeight="1" x14ac:dyDescent="0.25">
      <c r="E10" s="24"/>
      <c r="F10" s="121"/>
      <c r="G10" s="121"/>
      <c r="H10" s="121"/>
      <c r="I10" s="121"/>
      <c r="J10" s="121"/>
    </row>
    <row r="11" spans="1:10" ht="15.75" customHeight="1" x14ac:dyDescent="0.25">
      <c r="B11" s="25" t="s">
        <v>15</v>
      </c>
      <c r="E11" s="24"/>
      <c r="F11" s="121"/>
      <c r="G11" s="121"/>
      <c r="H11" s="121"/>
      <c r="I11" s="121"/>
      <c r="J11" s="121"/>
    </row>
    <row r="12" spans="1:10" ht="15.75" customHeight="1" x14ac:dyDescent="0.25">
      <c r="B12" s="27" t="s">
        <v>16</v>
      </c>
      <c r="C12" s="26"/>
      <c r="E12" s="24"/>
      <c r="F12" s="121"/>
      <c r="G12" s="121"/>
      <c r="H12" s="121"/>
      <c r="I12" s="121"/>
      <c r="J12" s="121"/>
    </row>
    <row r="13" spans="1:10" ht="16.5" customHeight="1" x14ac:dyDescent="0.25">
      <c r="B13" s="28" t="s">
        <v>20</v>
      </c>
      <c r="C13" s="26"/>
      <c r="E13" s="24"/>
      <c r="F13" s="121"/>
      <c r="G13" s="121"/>
      <c r="H13" s="121"/>
      <c r="I13" s="121"/>
      <c r="J13" s="121"/>
    </row>
    <row r="14" spans="1:10" ht="17.25" customHeight="1" x14ac:dyDescent="0.25">
      <c r="B14" s="28" t="s">
        <v>19</v>
      </c>
      <c r="C14" s="29"/>
    </row>
    <row r="15" spans="1:10" ht="16.5" thickBot="1" x14ac:dyDescent="0.3"/>
    <row r="16" spans="1:10" ht="27" customHeight="1" thickBot="1" x14ac:dyDescent="0.3">
      <c r="A16" s="122" t="s">
        <v>55</v>
      </c>
      <c r="B16" s="123"/>
      <c r="C16" s="123"/>
      <c r="D16" s="123"/>
      <c r="E16" s="123"/>
      <c r="F16" s="123"/>
      <c r="G16" s="123"/>
      <c r="H16" s="123"/>
      <c r="I16" s="123"/>
      <c r="J16" s="124"/>
    </row>
    <row r="17" spans="1:10" ht="9" customHeight="1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</row>
    <row r="18" spans="1:10" x14ac:dyDescent="0.25">
      <c r="A18" s="89" t="s">
        <v>3</v>
      </c>
      <c r="B18" s="90"/>
      <c r="C18" s="91"/>
      <c r="D18" s="89" t="s">
        <v>4</v>
      </c>
      <c r="E18" s="140"/>
      <c r="F18" s="141"/>
      <c r="G18" s="144" t="s">
        <v>6</v>
      </c>
      <c r="H18" s="135"/>
      <c r="I18" s="135"/>
      <c r="J18" s="136"/>
    </row>
    <row r="19" spans="1:10" x14ac:dyDescent="0.25">
      <c r="A19" s="92"/>
      <c r="B19" s="93"/>
      <c r="C19" s="94"/>
      <c r="D19" s="139"/>
      <c r="E19" s="142"/>
      <c r="F19" s="143"/>
      <c r="G19" s="92"/>
      <c r="H19" s="93"/>
      <c r="I19" s="137"/>
      <c r="J19" s="138"/>
    </row>
    <row r="20" spans="1:10" x14ac:dyDescent="0.25">
      <c r="A20" s="92"/>
      <c r="B20" s="93"/>
      <c r="C20" s="94"/>
      <c r="D20" s="21" t="s">
        <v>5</v>
      </c>
      <c r="E20" s="93"/>
      <c r="F20" s="94"/>
      <c r="G20" s="145" t="s">
        <v>8</v>
      </c>
      <c r="H20" s="137"/>
      <c r="I20" s="93"/>
      <c r="J20" s="94"/>
    </row>
    <row r="21" spans="1:10" x14ac:dyDescent="0.25">
      <c r="A21" s="95"/>
      <c r="B21" s="96"/>
      <c r="C21" s="97"/>
      <c r="D21" s="22" t="s">
        <v>7</v>
      </c>
      <c r="E21" s="128" t="s">
        <v>23</v>
      </c>
      <c r="F21" s="129"/>
      <c r="G21" s="127"/>
      <c r="H21" s="128"/>
      <c r="I21" s="128"/>
      <c r="J21" s="129"/>
    </row>
    <row r="22" spans="1:10" ht="13.5" customHeight="1" thickBot="1" x14ac:dyDescent="0.3">
      <c r="A22" s="5"/>
      <c r="B22" s="5"/>
      <c r="C22" s="5"/>
      <c r="D22" s="5"/>
      <c r="E22" s="5"/>
      <c r="F22" s="5"/>
      <c r="G22" s="5"/>
      <c r="H22" s="5"/>
      <c r="I22" s="5"/>
      <c r="J22" s="5"/>
    </row>
    <row r="23" spans="1:10" ht="28.5" customHeight="1" thickBot="1" x14ac:dyDescent="0.3">
      <c r="A23" s="7"/>
      <c r="B23" s="132" t="s">
        <v>9</v>
      </c>
      <c r="C23" s="133"/>
      <c r="D23" s="134"/>
      <c r="E23" s="7" t="s">
        <v>12</v>
      </c>
      <c r="F23" s="7" t="s">
        <v>14</v>
      </c>
      <c r="G23" s="132" t="s">
        <v>11</v>
      </c>
      <c r="H23" s="134"/>
      <c r="I23" s="132" t="s">
        <v>10</v>
      </c>
      <c r="J23" s="134"/>
    </row>
    <row r="24" spans="1:10" x14ac:dyDescent="0.25">
      <c r="A24" s="13"/>
      <c r="B24" s="60"/>
      <c r="C24" s="61"/>
      <c r="D24" s="61"/>
      <c r="E24" s="30"/>
      <c r="F24" s="30"/>
      <c r="G24" s="125"/>
      <c r="H24" s="126"/>
      <c r="I24" s="130"/>
      <c r="J24" s="131"/>
    </row>
    <row r="25" spans="1:10" x14ac:dyDescent="0.25">
      <c r="A25" s="13"/>
      <c r="B25" s="81" t="s">
        <v>56</v>
      </c>
      <c r="C25" s="82"/>
      <c r="D25" s="83"/>
      <c r="E25" s="30"/>
      <c r="F25" s="30"/>
      <c r="G25" s="125"/>
      <c r="H25" s="126"/>
      <c r="I25" s="76" t="str">
        <f>IF(G25&lt;&gt;"",G25*F25,"")</f>
        <v/>
      </c>
      <c r="J25" s="77"/>
    </row>
    <row r="26" spans="1:10" x14ac:dyDescent="0.25">
      <c r="A26" s="13"/>
      <c r="B26" s="71"/>
      <c r="C26" s="72"/>
      <c r="D26" s="73"/>
      <c r="E26" s="30"/>
      <c r="F26" s="30"/>
      <c r="G26" s="74"/>
      <c r="H26" s="75"/>
      <c r="I26" s="76" t="str">
        <f t="shared" ref="I26:I32" si="0">IF(G26&lt;&gt;"",G26*F26,"")</f>
        <v/>
      </c>
      <c r="J26" s="77"/>
    </row>
    <row r="27" spans="1:10" x14ac:dyDescent="0.25">
      <c r="A27" s="13"/>
      <c r="B27" s="71" t="s">
        <v>57</v>
      </c>
      <c r="C27" s="72"/>
      <c r="D27" s="73"/>
      <c r="E27" s="30" t="s">
        <v>24</v>
      </c>
      <c r="F27" s="30">
        <v>5</v>
      </c>
      <c r="G27" s="74">
        <f>DS!F3</f>
        <v>492.23</v>
      </c>
      <c r="H27" s="75"/>
      <c r="I27" s="76">
        <f t="shared" si="0"/>
        <v>2461.15</v>
      </c>
      <c r="J27" s="77"/>
    </row>
    <row r="28" spans="1:10" x14ac:dyDescent="0.25">
      <c r="A28" s="13"/>
      <c r="B28" s="78" t="s">
        <v>58</v>
      </c>
      <c r="C28" s="79"/>
      <c r="D28" s="80"/>
      <c r="E28" s="30"/>
      <c r="F28" s="30"/>
      <c r="G28" s="74"/>
      <c r="H28" s="75"/>
      <c r="I28" s="76" t="str">
        <f t="shared" si="0"/>
        <v/>
      </c>
      <c r="J28" s="77"/>
    </row>
    <row r="29" spans="1:10" x14ac:dyDescent="0.25">
      <c r="A29" s="13"/>
      <c r="B29" s="78"/>
      <c r="C29" s="79"/>
      <c r="D29" s="80"/>
      <c r="E29" s="30"/>
      <c r="F29" s="30"/>
      <c r="G29" s="74"/>
      <c r="H29" s="75"/>
      <c r="I29" s="76" t="str">
        <f t="shared" ref="I29" si="1">IF(G29&lt;&gt;"",G29*F29,"")</f>
        <v/>
      </c>
      <c r="J29" s="77"/>
    </row>
    <row r="30" spans="1:10" x14ac:dyDescent="0.25">
      <c r="A30" s="13"/>
      <c r="B30" s="71" t="s">
        <v>57</v>
      </c>
      <c r="C30" s="72"/>
      <c r="D30" s="73"/>
      <c r="E30" s="30" t="s">
        <v>24</v>
      </c>
      <c r="F30" s="30">
        <v>2</v>
      </c>
      <c r="G30" s="74">
        <f>DS!F31</f>
        <v>492.23</v>
      </c>
      <c r="H30" s="75"/>
      <c r="I30" s="76">
        <f t="shared" si="0"/>
        <v>984.46</v>
      </c>
      <c r="J30" s="77"/>
    </row>
    <row r="31" spans="1:10" x14ac:dyDescent="0.25">
      <c r="A31" s="13"/>
      <c r="B31" s="78" t="s">
        <v>59</v>
      </c>
      <c r="C31" s="79"/>
      <c r="D31" s="80"/>
      <c r="E31" s="30"/>
      <c r="F31" s="30"/>
      <c r="G31" s="74"/>
      <c r="H31" s="75"/>
      <c r="I31" s="76" t="str">
        <f t="shared" si="0"/>
        <v/>
      </c>
      <c r="J31" s="77"/>
    </row>
    <row r="32" spans="1:10" x14ac:dyDescent="0.25">
      <c r="A32" s="13"/>
      <c r="B32" s="98"/>
      <c r="C32" s="99"/>
      <c r="D32" s="100"/>
      <c r="E32" s="30"/>
      <c r="F32" s="30"/>
      <c r="G32" s="74"/>
      <c r="H32" s="75"/>
      <c r="I32" s="76" t="str">
        <f t="shared" si="0"/>
        <v/>
      </c>
      <c r="J32" s="77"/>
    </row>
    <row r="33" spans="1:10" x14ac:dyDescent="0.25">
      <c r="A33" s="13"/>
      <c r="B33" s="71" t="s">
        <v>57</v>
      </c>
      <c r="C33" s="72"/>
      <c r="D33" s="73"/>
      <c r="E33" s="30" t="s">
        <v>24</v>
      </c>
      <c r="F33" s="30">
        <v>1</v>
      </c>
      <c r="G33" s="74">
        <f>DS!F59</f>
        <v>492.23</v>
      </c>
      <c r="H33" s="75"/>
      <c r="I33" s="76">
        <f t="shared" ref="I33:I41" si="2">IF(G33&lt;&gt;"",G33*F33,"")</f>
        <v>492.23</v>
      </c>
      <c r="J33" s="77"/>
    </row>
    <row r="34" spans="1:10" x14ac:dyDescent="0.25">
      <c r="A34" s="13"/>
      <c r="B34" s="78" t="s">
        <v>60</v>
      </c>
      <c r="C34" s="79"/>
      <c r="D34" s="80"/>
      <c r="E34" s="30"/>
      <c r="F34" s="30"/>
      <c r="G34" s="74"/>
      <c r="H34" s="75"/>
      <c r="I34" s="76" t="str">
        <f t="shared" si="2"/>
        <v/>
      </c>
      <c r="J34" s="77"/>
    </row>
    <row r="35" spans="1:10" x14ac:dyDescent="0.25">
      <c r="A35" s="13"/>
      <c r="B35" s="71"/>
      <c r="C35" s="72"/>
      <c r="D35" s="73"/>
      <c r="E35" s="30"/>
      <c r="F35" s="30"/>
      <c r="G35" s="74"/>
      <c r="H35" s="75"/>
      <c r="I35" s="76" t="str">
        <f t="shared" si="2"/>
        <v/>
      </c>
      <c r="J35" s="77"/>
    </row>
    <row r="36" spans="1:10" x14ac:dyDescent="0.25">
      <c r="A36" s="13"/>
      <c r="B36" s="71" t="s">
        <v>61</v>
      </c>
      <c r="C36" s="72"/>
      <c r="D36" s="73"/>
      <c r="E36" s="30" t="s">
        <v>51</v>
      </c>
      <c r="F36" s="30">
        <v>1</v>
      </c>
      <c r="G36" s="74">
        <f>DS!F87</f>
        <v>4842</v>
      </c>
      <c r="H36" s="75"/>
      <c r="I36" s="76">
        <f t="shared" ref="I36:I40" si="3">IF(G36&lt;&gt;"",G36*F36,"")</f>
        <v>4842</v>
      </c>
      <c r="J36" s="77"/>
    </row>
    <row r="37" spans="1:10" x14ac:dyDescent="0.25">
      <c r="A37" s="13"/>
      <c r="B37" s="78" t="s">
        <v>62</v>
      </c>
      <c r="C37" s="79"/>
      <c r="D37" s="80"/>
      <c r="E37" s="30"/>
      <c r="F37" s="30"/>
      <c r="G37" s="74"/>
      <c r="H37" s="75"/>
      <c r="I37" s="76" t="str">
        <f t="shared" si="3"/>
        <v/>
      </c>
      <c r="J37" s="77"/>
    </row>
    <row r="38" spans="1:10" x14ac:dyDescent="0.25">
      <c r="A38" s="13"/>
      <c r="B38" s="71"/>
      <c r="C38" s="72"/>
      <c r="D38" s="73"/>
      <c r="E38" s="30"/>
      <c r="F38" s="30"/>
      <c r="G38" s="74"/>
      <c r="H38" s="75"/>
      <c r="I38" s="76" t="str">
        <f t="shared" si="3"/>
        <v/>
      </c>
      <c r="J38" s="77"/>
    </row>
    <row r="39" spans="1:10" x14ac:dyDescent="0.25">
      <c r="A39" s="13"/>
      <c r="B39" s="71" t="s">
        <v>63</v>
      </c>
      <c r="C39" s="72"/>
      <c r="D39" s="73"/>
      <c r="E39" s="30" t="s">
        <v>65</v>
      </c>
      <c r="F39" s="30">
        <v>45</v>
      </c>
      <c r="G39" s="74">
        <f>DS!F115</f>
        <v>149.09</v>
      </c>
      <c r="H39" s="75"/>
      <c r="I39" s="76">
        <f t="shared" si="3"/>
        <v>6709.05</v>
      </c>
      <c r="J39" s="77"/>
    </row>
    <row r="40" spans="1:10" x14ac:dyDescent="0.25">
      <c r="A40" s="13"/>
      <c r="B40" s="78" t="s">
        <v>64</v>
      </c>
      <c r="C40" s="79"/>
      <c r="D40" s="80"/>
      <c r="E40" s="30"/>
      <c r="F40" s="30"/>
      <c r="G40" s="74"/>
      <c r="H40" s="75"/>
      <c r="I40" s="76" t="str">
        <f t="shared" si="3"/>
        <v/>
      </c>
      <c r="J40" s="77"/>
    </row>
    <row r="41" spans="1:10" x14ac:dyDescent="0.25">
      <c r="A41" s="13"/>
      <c r="B41" s="71"/>
      <c r="C41" s="72"/>
      <c r="D41" s="73"/>
      <c r="E41" s="30"/>
      <c r="F41" s="30"/>
      <c r="G41" s="74"/>
      <c r="H41" s="75"/>
      <c r="I41" s="76" t="str">
        <f t="shared" si="2"/>
        <v/>
      </c>
      <c r="J41" s="77"/>
    </row>
    <row r="42" spans="1:10" x14ac:dyDescent="0.25">
      <c r="A42" s="13"/>
      <c r="B42" s="71" t="s">
        <v>66</v>
      </c>
      <c r="C42" s="72"/>
      <c r="D42" s="73"/>
      <c r="E42" s="30" t="s">
        <v>51</v>
      </c>
      <c r="F42" s="30">
        <v>1</v>
      </c>
      <c r="G42" s="74">
        <f>DS!F143</f>
        <v>600</v>
      </c>
      <c r="H42" s="75"/>
      <c r="I42" s="76">
        <f t="shared" ref="I42:I43" si="4">IF(G42&lt;&gt;"",G42*F42,"")</f>
        <v>600</v>
      </c>
      <c r="J42" s="77"/>
    </row>
    <row r="43" spans="1:10" x14ac:dyDescent="0.25">
      <c r="A43" s="13"/>
      <c r="B43" s="71"/>
      <c r="C43" s="72"/>
      <c r="D43" s="73"/>
      <c r="E43" s="30"/>
      <c r="F43" s="30"/>
      <c r="G43" s="74"/>
      <c r="H43" s="75"/>
      <c r="I43" s="76" t="str">
        <f t="shared" si="4"/>
        <v/>
      </c>
      <c r="J43" s="77"/>
    </row>
    <row r="44" spans="1:10" x14ac:dyDescent="0.25">
      <c r="A44" s="13"/>
      <c r="B44" s="71" t="s">
        <v>67</v>
      </c>
      <c r="C44" s="72"/>
      <c r="D44" s="73"/>
      <c r="E44" s="30" t="s">
        <v>51</v>
      </c>
      <c r="F44" s="30">
        <v>1</v>
      </c>
      <c r="G44" s="74">
        <f>DS!F171</f>
        <v>4400</v>
      </c>
      <c r="H44" s="75"/>
      <c r="I44" s="76">
        <f t="shared" ref="I44" si="5">IF(G44&lt;&gt;"",G44*F44,"")</f>
        <v>4400</v>
      </c>
      <c r="J44" s="77"/>
    </row>
    <row r="45" spans="1:10" x14ac:dyDescent="0.25">
      <c r="A45" s="13"/>
      <c r="B45" s="71"/>
      <c r="C45" s="72"/>
      <c r="D45" s="73"/>
      <c r="E45" s="30"/>
      <c r="F45" s="30"/>
      <c r="G45" s="74"/>
      <c r="H45" s="75"/>
      <c r="I45" s="76" t="str">
        <f t="shared" ref="I45:I65" si="6">IF(G45&lt;&gt;"",G45*F45,"")</f>
        <v/>
      </c>
      <c r="J45" s="77"/>
    </row>
    <row r="46" spans="1:10" x14ac:dyDescent="0.25">
      <c r="A46" s="13"/>
      <c r="B46" s="71"/>
      <c r="C46" s="72"/>
      <c r="D46" s="73"/>
      <c r="E46" s="34"/>
      <c r="F46" s="34"/>
      <c r="G46" s="74"/>
      <c r="H46" s="75"/>
      <c r="I46" s="76" t="str">
        <f t="shared" si="6"/>
        <v/>
      </c>
      <c r="J46" s="77"/>
    </row>
    <row r="47" spans="1:10" x14ac:dyDescent="0.25">
      <c r="A47" s="13"/>
      <c r="B47" s="81" t="s">
        <v>68</v>
      </c>
      <c r="C47" s="82"/>
      <c r="D47" s="83"/>
      <c r="E47" s="34"/>
      <c r="F47" s="34"/>
      <c r="G47" s="74"/>
      <c r="H47" s="75"/>
      <c r="I47" s="76" t="str">
        <f t="shared" si="6"/>
        <v/>
      </c>
      <c r="J47" s="77"/>
    </row>
    <row r="48" spans="1:10" x14ac:dyDescent="0.25">
      <c r="A48" s="13"/>
      <c r="B48" s="71"/>
      <c r="C48" s="72"/>
      <c r="D48" s="73"/>
      <c r="E48" s="34"/>
      <c r="F48" s="34"/>
      <c r="G48" s="74"/>
      <c r="H48" s="75"/>
      <c r="I48" s="76" t="str">
        <f t="shared" si="6"/>
        <v/>
      </c>
      <c r="J48" s="77"/>
    </row>
    <row r="49" spans="1:10" x14ac:dyDescent="0.25">
      <c r="A49" s="13"/>
      <c r="B49" s="71" t="s">
        <v>69</v>
      </c>
      <c r="C49" s="72"/>
      <c r="D49" s="73"/>
      <c r="E49" s="30" t="s">
        <v>70</v>
      </c>
      <c r="F49" s="30">
        <f>25*3</f>
        <v>75</v>
      </c>
      <c r="G49" s="74">
        <f>DS!F199</f>
        <v>36.239999999999995</v>
      </c>
      <c r="H49" s="75"/>
      <c r="I49" s="76">
        <f t="shared" si="6"/>
        <v>2717.9999999999995</v>
      </c>
      <c r="J49" s="77"/>
    </row>
    <row r="50" spans="1:10" x14ac:dyDescent="0.25">
      <c r="A50" s="13"/>
      <c r="B50" s="71"/>
      <c r="C50" s="72"/>
      <c r="D50" s="73"/>
      <c r="E50" s="30"/>
      <c r="F50" s="30"/>
      <c r="G50" s="74"/>
      <c r="H50" s="75"/>
      <c r="I50" s="76" t="str">
        <f t="shared" si="6"/>
        <v/>
      </c>
      <c r="J50" s="77"/>
    </row>
    <row r="51" spans="1:10" x14ac:dyDescent="0.25">
      <c r="A51" s="13"/>
      <c r="B51" s="71" t="s">
        <v>71</v>
      </c>
      <c r="C51" s="72"/>
      <c r="D51" s="73"/>
      <c r="E51" s="30" t="s">
        <v>70</v>
      </c>
      <c r="F51" s="30">
        <f>20*3</f>
        <v>60</v>
      </c>
      <c r="G51" s="74">
        <f>DS!F227</f>
        <v>38.71</v>
      </c>
      <c r="H51" s="75"/>
      <c r="I51" s="76">
        <f t="shared" si="6"/>
        <v>2322.6</v>
      </c>
      <c r="J51" s="77"/>
    </row>
    <row r="52" spans="1:10" x14ac:dyDescent="0.25">
      <c r="A52" s="13"/>
      <c r="B52" s="78" t="s">
        <v>72</v>
      </c>
      <c r="C52" s="79"/>
      <c r="D52" s="80"/>
      <c r="E52" s="30"/>
      <c r="F52" s="30"/>
      <c r="G52" s="74"/>
      <c r="H52" s="75"/>
      <c r="I52" s="76" t="str">
        <f t="shared" si="6"/>
        <v/>
      </c>
      <c r="J52" s="77"/>
    </row>
    <row r="53" spans="1:10" x14ac:dyDescent="0.25">
      <c r="A53" s="13"/>
      <c r="B53" s="71"/>
      <c r="C53" s="72"/>
      <c r="D53" s="73"/>
      <c r="E53" s="30"/>
      <c r="F53" s="30"/>
      <c r="G53" s="74"/>
      <c r="H53" s="75"/>
      <c r="I53" s="76" t="str">
        <f t="shared" si="6"/>
        <v/>
      </c>
      <c r="J53" s="77"/>
    </row>
    <row r="54" spans="1:10" x14ac:dyDescent="0.25">
      <c r="A54" s="13"/>
      <c r="B54" s="71" t="s">
        <v>73</v>
      </c>
      <c r="C54" s="72"/>
      <c r="D54" s="73"/>
      <c r="E54" s="30" t="s">
        <v>70</v>
      </c>
      <c r="F54" s="30">
        <v>60</v>
      </c>
      <c r="G54" s="74">
        <f>DS!F255</f>
        <v>34.129999999999995</v>
      </c>
      <c r="H54" s="75"/>
      <c r="I54" s="76">
        <f t="shared" si="6"/>
        <v>2047.7999999999997</v>
      </c>
      <c r="J54" s="77"/>
    </row>
    <row r="55" spans="1:10" x14ac:dyDescent="0.25">
      <c r="A55" s="13"/>
      <c r="B55" s="78" t="s">
        <v>74</v>
      </c>
      <c r="C55" s="79"/>
      <c r="D55" s="80"/>
      <c r="E55" s="30"/>
      <c r="F55" s="30"/>
      <c r="G55" s="74"/>
      <c r="H55" s="75"/>
      <c r="I55" s="76" t="str">
        <f t="shared" si="6"/>
        <v/>
      </c>
      <c r="J55" s="77"/>
    </row>
    <row r="56" spans="1:10" x14ac:dyDescent="0.25">
      <c r="A56" s="13"/>
      <c r="B56" s="71"/>
      <c r="C56" s="72"/>
      <c r="D56" s="73"/>
      <c r="E56" s="30"/>
      <c r="F56" s="30"/>
      <c r="G56" s="74"/>
      <c r="H56" s="75"/>
      <c r="I56" s="76" t="str">
        <f t="shared" si="6"/>
        <v/>
      </c>
      <c r="J56" s="77"/>
    </row>
    <row r="57" spans="1:10" x14ac:dyDescent="0.25">
      <c r="A57" s="13"/>
      <c r="B57" s="71" t="s">
        <v>75</v>
      </c>
      <c r="C57" s="72"/>
      <c r="D57" s="73"/>
      <c r="E57" s="30" t="s">
        <v>51</v>
      </c>
      <c r="F57" s="30">
        <v>1</v>
      </c>
      <c r="G57" s="74">
        <f>DS!F283</f>
        <v>1645</v>
      </c>
      <c r="H57" s="75"/>
      <c r="I57" s="76">
        <f t="shared" si="6"/>
        <v>1645</v>
      </c>
      <c r="J57" s="77"/>
    </row>
    <row r="58" spans="1:10" x14ac:dyDescent="0.25">
      <c r="A58" s="13"/>
      <c r="B58" s="71"/>
      <c r="C58" s="72"/>
      <c r="D58" s="73"/>
      <c r="E58" s="30"/>
      <c r="F58" s="30"/>
      <c r="G58" s="74"/>
      <c r="H58" s="75"/>
      <c r="I58" s="76" t="str">
        <f t="shared" si="6"/>
        <v/>
      </c>
      <c r="J58" s="77"/>
    </row>
    <row r="59" spans="1:10" x14ac:dyDescent="0.25">
      <c r="A59" s="13"/>
      <c r="B59" s="71" t="s">
        <v>76</v>
      </c>
      <c r="C59" s="72"/>
      <c r="D59" s="73"/>
      <c r="E59" s="30" t="s">
        <v>51</v>
      </c>
      <c r="F59" s="30">
        <v>1</v>
      </c>
      <c r="G59" s="74">
        <f>DS!F311</f>
        <v>1300</v>
      </c>
      <c r="H59" s="75"/>
      <c r="I59" s="76">
        <f t="shared" si="6"/>
        <v>1300</v>
      </c>
      <c r="J59" s="77"/>
    </row>
    <row r="60" spans="1:10" x14ac:dyDescent="0.25">
      <c r="A60" s="13"/>
      <c r="B60" s="71"/>
      <c r="C60" s="72"/>
      <c r="D60" s="73"/>
      <c r="E60" s="30"/>
      <c r="F60" s="30"/>
      <c r="G60" s="74"/>
      <c r="H60" s="75"/>
      <c r="I60" s="76" t="str">
        <f t="shared" si="6"/>
        <v/>
      </c>
      <c r="J60" s="77"/>
    </row>
    <row r="61" spans="1:10" x14ac:dyDescent="0.25">
      <c r="A61" s="13"/>
      <c r="B61" s="71"/>
      <c r="C61" s="72"/>
      <c r="D61" s="73"/>
      <c r="E61" s="30"/>
      <c r="F61" s="30"/>
      <c r="G61" s="74"/>
      <c r="H61" s="75"/>
      <c r="I61" s="76" t="str">
        <f t="shared" si="6"/>
        <v/>
      </c>
      <c r="J61" s="77"/>
    </row>
    <row r="62" spans="1:10" x14ac:dyDescent="0.25">
      <c r="A62" s="13"/>
      <c r="B62" s="71" t="s">
        <v>77</v>
      </c>
      <c r="C62" s="72"/>
      <c r="D62" s="73"/>
      <c r="E62" s="30" t="s">
        <v>70</v>
      </c>
      <c r="F62" s="30">
        <v>23</v>
      </c>
      <c r="G62" s="74">
        <f>DS!F339</f>
        <v>88.820000000000007</v>
      </c>
      <c r="H62" s="75"/>
      <c r="I62" s="76">
        <f t="shared" si="6"/>
        <v>2042.8600000000001</v>
      </c>
      <c r="J62" s="77"/>
    </row>
    <row r="63" spans="1:10" x14ac:dyDescent="0.25">
      <c r="A63" s="13"/>
      <c r="B63" s="78" t="s">
        <v>88</v>
      </c>
      <c r="C63" s="79"/>
      <c r="D63" s="80"/>
      <c r="E63" s="30"/>
      <c r="F63" s="30"/>
      <c r="G63" s="74"/>
      <c r="H63" s="75"/>
      <c r="I63" s="76" t="str">
        <f t="shared" si="6"/>
        <v/>
      </c>
      <c r="J63" s="77"/>
    </row>
    <row r="64" spans="1:10" x14ac:dyDescent="0.25">
      <c r="A64" s="13"/>
      <c r="B64" s="71"/>
      <c r="C64" s="72"/>
      <c r="D64" s="73"/>
      <c r="E64" s="30"/>
      <c r="F64" s="30"/>
      <c r="G64" s="74"/>
      <c r="H64" s="75"/>
      <c r="I64" s="76" t="str">
        <f t="shared" si="6"/>
        <v/>
      </c>
      <c r="J64" s="77"/>
    </row>
    <row r="65" spans="1:10" x14ac:dyDescent="0.25">
      <c r="A65" s="13"/>
      <c r="B65" s="71" t="s">
        <v>78</v>
      </c>
      <c r="C65" s="72"/>
      <c r="D65" s="73"/>
      <c r="E65" s="30" t="s">
        <v>51</v>
      </c>
      <c r="F65" s="30">
        <v>1</v>
      </c>
      <c r="G65" s="74">
        <f>-G44</f>
        <v>-4400</v>
      </c>
      <c r="H65" s="75"/>
      <c r="I65" s="76">
        <f t="shared" si="6"/>
        <v>-4400</v>
      </c>
      <c r="J65" s="77"/>
    </row>
    <row r="66" spans="1:10" x14ac:dyDescent="0.25">
      <c r="A66" s="13"/>
      <c r="B66" s="71"/>
      <c r="C66" s="72"/>
      <c r="D66" s="73"/>
      <c r="E66" s="30"/>
      <c r="F66" s="30"/>
      <c r="G66" s="74"/>
      <c r="H66" s="75"/>
      <c r="I66" s="76" t="str">
        <f t="shared" ref="I66:I109" si="7">IF(G66&lt;&gt;"",G66*F66,"")</f>
        <v/>
      </c>
      <c r="J66" s="77"/>
    </row>
    <row r="67" spans="1:10" x14ac:dyDescent="0.25">
      <c r="A67" s="13"/>
      <c r="B67" s="71"/>
      <c r="C67" s="72"/>
      <c r="D67" s="73"/>
      <c r="E67" s="30"/>
      <c r="F67" s="30"/>
      <c r="G67" s="74"/>
      <c r="H67" s="75"/>
      <c r="I67" s="76" t="str">
        <f t="shared" si="7"/>
        <v/>
      </c>
      <c r="J67" s="77"/>
    </row>
    <row r="68" spans="1:10" x14ac:dyDescent="0.25">
      <c r="A68" s="13"/>
      <c r="B68" s="71"/>
      <c r="C68" s="72"/>
      <c r="D68" s="73"/>
      <c r="E68" s="30"/>
      <c r="F68" s="30"/>
      <c r="G68" s="74"/>
      <c r="H68" s="75"/>
      <c r="I68" s="76" t="str">
        <f t="shared" si="7"/>
        <v/>
      </c>
      <c r="J68" s="77"/>
    </row>
    <row r="69" spans="1:10" x14ac:dyDescent="0.25">
      <c r="A69" s="13"/>
      <c r="B69" s="71"/>
      <c r="C69" s="72"/>
      <c r="D69" s="73"/>
      <c r="E69" s="30"/>
      <c r="F69" s="30"/>
      <c r="G69" s="74"/>
      <c r="H69" s="75"/>
      <c r="I69" s="76" t="str">
        <f t="shared" si="7"/>
        <v/>
      </c>
      <c r="J69" s="77"/>
    </row>
    <row r="70" spans="1:10" x14ac:dyDescent="0.25">
      <c r="A70" s="13"/>
      <c r="B70" s="71"/>
      <c r="C70" s="72"/>
      <c r="D70" s="73"/>
      <c r="E70" s="30"/>
      <c r="F70" s="30"/>
      <c r="G70" s="74"/>
      <c r="H70" s="75"/>
      <c r="I70" s="76" t="str">
        <f t="shared" si="7"/>
        <v/>
      </c>
      <c r="J70" s="77"/>
    </row>
    <row r="71" spans="1:10" x14ac:dyDescent="0.25">
      <c r="A71" s="13"/>
      <c r="B71" s="71"/>
      <c r="C71" s="72"/>
      <c r="D71" s="73"/>
      <c r="E71" s="30"/>
      <c r="F71" s="30"/>
      <c r="G71" s="74"/>
      <c r="H71" s="75"/>
      <c r="I71" s="76" t="str">
        <f t="shared" si="7"/>
        <v/>
      </c>
      <c r="J71" s="77"/>
    </row>
    <row r="72" spans="1:10" x14ac:dyDescent="0.25">
      <c r="A72" s="13"/>
      <c r="B72" s="71"/>
      <c r="C72" s="72"/>
      <c r="D72" s="73"/>
      <c r="E72" s="30"/>
      <c r="F72" s="30"/>
      <c r="G72" s="74"/>
      <c r="H72" s="75"/>
      <c r="I72" s="76" t="str">
        <f t="shared" si="7"/>
        <v/>
      </c>
      <c r="J72" s="77"/>
    </row>
    <row r="73" spans="1:10" x14ac:dyDescent="0.25">
      <c r="A73" s="13"/>
      <c r="B73" s="71"/>
      <c r="C73" s="72"/>
      <c r="D73" s="73"/>
      <c r="E73" s="30"/>
      <c r="F73" s="30"/>
      <c r="G73" s="74"/>
      <c r="H73" s="75"/>
      <c r="I73" s="76" t="str">
        <f t="shared" si="7"/>
        <v/>
      </c>
      <c r="J73" s="77"/>
    </row>
    <row r="74" spans="1:10" x14ac:dyDescent="0.25">
      <c r="A74" s="13"/>
      <c r="B74" s="71"/>
      <c r="C74" s="72"/>
      <c r="D74" s="73"/>
      <c r="E74" s="30"/>
      <c r="F74" s="30"/>
      <c r="G74" s="74"/>
      <c r="H74" s="75"/>
      <c r="I74" s="76" t="str">
        <f t="shared" si="7"/>
        <v/>
      </c>
      <c r="J74" s="77"/>
    </row>
    <row r="75" spans="1:10" x14ac:dyDescent="0.25">
      <c r="A75" s="13"/>
      <c r="B75" s="71"/>
      <c r="C75" s="72"/>
      <c r="D75" s="73"/>
      <c r="E75" s="30"/>
      <c r="F75" s="30"/>
      <c r="G75" s="74"/>
      <c r="H75" s="75"/>
      <c r="I75" s="76" t="str">
        <f t="shared" si="7"/>
        <v/>
      </c>
      <c r="J75" s="77"/>
    </row>
    <row r="76" spans="1:10" x14ac:dyDescent="0.25">
      <c r="A76" s="13"/>
      <c r="B76" s="71"/>
      <c r="C76" s="72"/>
      <c r="D76" s="73"/>
      <c r="E76" s="30"/>
      <c r="F76" s="30"/>
      <c r="G76" s="74"/>
      <c r="H76" s="75"/>
      <c r="I76" s="76" t="str">
        <f t="shared" si="7"/>
        <v/>
      </c>
      <c r="J76" s="77"/>
    </row>
    <row r="77" spans="1:10" x14ac:dyDescent="0.25">
      <c r="A77" s="13"/>
      <c r="B77" s="71"/>
      <c r="C77" s="72"/>
      <c r="D77" s="73"/>
      <c r="E77" s="30"/>
      <c r="F77" s="30"/>
      <c r="G77" s="74"/>
      <c r="H77" s="75"/>
      <c r="I77" s="76" t="str">
        <f t="shared" si="7"/>
        <v/>
      </c>
      <c r="J77" s="77"/>
    </row>
    <row r="78" spans="1:10" x14ac:dyDescent="0.25">
      <c r="A78" s="13"/>
      <c r="B78" s="66"/>
      <c r="C78" s="67"/>
      <c r="D78" s="68"/>
      <c r="E78" s="30"/>
      <c r="F78" s="30"/>
      <c r="G78" s="62"/>
      <c r="H78" s="63"/>
      <c r="I78" s="64"/>
      <c r="J78" s="65"/>
    </row>
    <row r="79" spans="1:10" x14ac:dyDescent="0.25">
      <c r="A79" s="13"/>
      <c r="B79" s="66"/>
      <c r="C79" s="67"/>
      <c r="D79" s="68"/>
      <c r="E79" s="30"/>
      <c r="F79" s="30"/>
      <c r="G79" s="62"/>
      <c r="H79" s="63"/>
      <c r="I79" s="64"/>
      <c r="J79" s="65"/>
    </row>
    <row r="80" spans="1:10" x14ac:dyDescent="0.25">
      <c r="A80" s="13"/>
      <c r="B80" s="66"/>
      <c r="C80" s="67"/>
      <c r="D80" s="68"/>
      <c r="E80" s="30"/>
      <c r="F80" s="30"/>
      <c r="G80" s="62"/>
      <c r="H80" s="63"/>
      <c r="I80" s="64"/>
      <c r="J80" s="65"/>
    </row>
    <row r="81" spans="1:10" x14ac:dyDescent="0.25">
      <c r="A81" s="13"/>
      <c r="B81" s="66"/>
      <c r="C81" s="67"/>
      <c r="D81" s="68"/>
      <c r="E81" s="30"/>
      <c r="F81" s="30"/>
      <c r="G81" s="62"/>
      <c r="H81" s="63"/>
      <c r="I81" s="64"/>
      <c r="J81" s="65"/>
    </row>
    <row r="82" spans="1:10" x14ac:dyDescent="0.25">
      <c r="A82" s="13"/>
      <c r="B82" s="66"/>
      <c r="C82" s="67"/>
      <c r="D82" s="68"/>
      <c r="E82" s="30"/>
      <c r="F82" s="30"/>
      <c r="G82" s="62"/>
      <c r="H82" s="63"/>
      <c r="I82" s="64"/>
      <c r="J82" s="65"/>
    </row>
    <row r="83" spans="1:10" x14ac:dyDescent="0.25">
      <c r="A83" s="13"/>
      <c r="B83" s="66"/>
      <c r="C83" s="67"/>
      <c r="D83" s="68"/>
      <c r="E83" s="30"/>
      <c r="F83" s="30"/>
      <c r="G83" s="62"/>
      <c r="H83" s="63"/>
      <c r="I83" s="64"/>
      <c r="J83" s="65"/>
    </row>
    <row r="84" spans="1:10" x14ac:dyDescent="0.25">
      <c r="A84" s="13"/>
      <c r="B84" s="66"/>
      <c r="C84" s="67"/>
      <c r="D84" s="68"/>
      <c r="E84" s="30"/>
      <c r="F84" s="30"/>
      <c r="G84" s="62"/>
      <c r="H84" s="63"/>
      <c r="I84" s="64"/>
      <c r="J84" s="65"/>
    </row>
    <row r="85" spans="1:10" x14ac:dyDescent="0.25">
      <c r="A85" s="13"/>
      <c r="B85" s="66"/>
      <c r="C85" s="67"/>
      <c r="D85" s="68"/>
      <c r="E85" s="30"/>
      <c r="F85" s="30"/>
      <c r="G85" s="62"/>
      <c r="H85" s="63"/>
      <c r="I85" s="64"/>
      <c r="J85" s="65"/>
    </row>
    <row r="86" spans="1:10" x14ac:dyDescent="0.25">
      <c r="A86" s="13"/>
      <c r="B86" s="66"/>
      <c r="C86" s="67"/>
      <c r="D86" s="68"/>
      <c r="E86" s="30"/>
      <c r="F86" s="30"/>
      <c r="G86" s="62"/>
      <c r="H86" s="63"/>
      <c r="I86" s="64"/>
      <c r="J86" s="65"/>
    </row>
    <row r="87" spans="1:10" x14ac:dyDescent="0.25">
      <c r="A87" s="13"/>
      <c r="B87" s="66"/>
      <c r="C87" s="67"/>
      <c r="D87" s="68"/>
      <c r="E87" s="30"/>
      <c r="F87" s="30"/>
      <c r="G87" s="62"/>
      <c r="H87" s="63"/>
      <c r="I87" s="64"/>
      <c r="J87" s="65"/>
    </row>
    <row r="88" spans="1:10" x14ac:dyDescent="0.25">
      <c r="A88" s="13"/>
      <c r="B88" s="66"/>
      <c r="C88" s="67"/>
      <c r="D88" s="68"/>
      <c r="E88" s="30"/>
      <c r="F88" s="30"/>
      <c r="G88" s="62"/>
      <c r="H88" s="63"/>
      <c r="I88" s="64"/>
      <c r="J88" s="65"/>
    </row>
    <row r="89" spans="1:10" x14ac:dyDescent="0.25">
      <c r="A89" s="13"/>
      <c r="B89" s="66"/>
      <c r="C89" s="67"/>
      <c r="D89" s="68"/>
      <c r="E89" s="30"/>
      <c r="F89" s="30"/>
      <c r="G89" s="62"/>
      <c r="H89" s="63"/>
      <c r="I89" s="64"/>
      <c r="J89" s="65"/>
    </row>
    <row r="90" spans="1:10" x14ac:dyDescent="0.25">
      <c r="A90" s="13"/>
      <c r="B90" s="66"/>
      <c r="C90" s="67"/>
      <c r="D90" s="68"/>
      <c r="E90" s="30"/>
      <c r="F90" s="30"/>
      <c r="G90" s="62"/>
      <c r="H90" s="63"/>
      <c r="I90" s="64"/>
      <c r="J90" s="65"/>
    </row>
    <row r="91" spans="1:10" x14ac:dyDescent="0.25">
      <c r="A91" s="13"/>
      <c r="B91" s="66"/>
      <c r="C91" s="67"/>
      <c r="D91" s="68"/>
      <c r="E91" s="30"/>
      <c r="F91" s="30"/>
      <c r="G91" s="62"/>
      <c r="H91" s="63"/>
      <c r="I91" s="64"/>
      <c r="J91" s="65"/>
    </row>
    <row r="92" spans="1:10" x14ac:dyDescent="0.25">
      <c r="A92" s="13"/>
      <c r="B92" s="66"/>
      <c r="C92" s="67"/>
      <c r="D92" s="68"/>
      <c r="E92" s="30"/>
      <c r="F92" s="30"/>
      <c r="G92" s="62"/>
      <c r="H92" s="63"/>
      <c r="I92" s="64"/>
      <c r="J92" s="65"/>
    </row>
    <row r="93" spans="1:10" x14ac:dyDescent="0.25">
      <c r="A93" s="13"/>
      <c r="B93" s="66"/>
      <c r="C93" s="67"/>
      <c r="D93" s="68"/>
      <c r="E93" s="30"/>
      <c r="F93" s="30"/>
      <c r="G93" s="62"/>
      <c r="H93" s="63"/>
      <c r="I93" s="64"/>
      <c r="J93" s="65"/>
    </row>
    <row r="94" spans="1:10" x14ac:dyDescent="0.25">
      <c r="A94" s="13"/>
      <c r="B94" s="66"/>
      <c r="C94" s="67"/>
      <c r="D94" s="68"/>
      <c r="E94" s="30"/>
      <c r="F94" s="30"/>
      <c r="G94" s="62"/>
      <c r="H94" s="63"/>
      <c r="I94" s="64"/>
      <c r="J94" s="65"/>
    </row>
    <row r="95" spans="1:10" x14ac:dyDescent="0.25">
      <c r="A95" s="13"/>
      <c r="B95" s="71"/>
      <c r="C95" s="72"/>
      <c r="D95" s="73"/>
      <c r="E95" s="30"/>
      <c r="F95" s="30"/>
      <c r="G95" s="74"/>
      <c r="H95" s="75"/>
      <c r="I95" s="76" t="str">
        <f t="shared" si="7"/>
        <v/>
      </c>
      <c r="J95" s="77"/>
    </row>
    <row r="96" spans="1:10" x14ac:dyDescent="0.25">
      <c r="A96" s="13"/>
      <c r="B96" s="71"/>
      <c r="C96" s="72"/>
      <c r="D96" s="73"/>
      <c r="E96" s="30"/>
      <c r="F96" s="30"/>
      <c r="G96" s="74"/>
      <c r="H96" s="75"/>
      <c r="I96" s="76" t="str">
        <f t="shared" si="7"/>
        <v/>
      </c>
      <c r="J96" s="77"/>
    </row>
    <row r="97" spans="1:10" x14ac:dyDescent="0.25">
      <c r="A97" s="13"/>
      <c r="B97" s="71"/>
      <c r="C97" s="72"/>
      <c r="D97" s="73"/>
      <c r="E97" s="30"/>
      <c r="F97" s="30"/>
      <c r="G97" s="74"/>
      <c r="H97" s="75"/>
      <c r="I97" s="76" t="str">
        <f t="shared" si="7"/>
        <v/>
      </c>
      <c r="J97" s="77"/>
    </row>
    <row r="98" spans="1:10" x14ac:dyDescent="0.25">
      <c r="A98" s="13"/>
      <c r="B98" s="71"/>
      <c r="C98" s="72"/>
      <c r="D98" s="73"/>
      <c r="E98" s="30"/>
      <c r="F98" s="30"/>
      <c r="G98" s="74"/>
      <c r="H98" s="75"/>
      <c r="I98" s="76" t="str">
        <f t="shared" si="7"/>
        <v/>
      </c>
      <c r="J98" s="77"/>
    </row>
    <row r="99" spans="1:10" x14ac:dyDescent="0.25">
      <c r="A99" s="13"/>
      <c r="B99" s="71"/>
      <c r="C99" s="72"/>
      <c r="D99" s="73"/>
      <c r="E99" s="30"/>
      <c r="F99" s="30"/>
      <c r="G99" s="74"/>
      <c r="H99" s="75"/>
      <c r="I99" s="76" t="str">
        <f t="shared" si="7"/>
        <v/>
      </c>
      <c r="J99" s="77"/>
    </row>
    <row r="100" spans="1:10" x14ac:dyDescent="0.25">
      <c r="A100" s="13"/>
      <c r="B100" s="71"/>
      <c r="C100" s="72"/>
      <c r="D100" s="73"/>
      <c r="E100" s="30"/>
      <c r="F100" s="30"/>
      <c r="G100" s="74"/>
      <c r="H100" s="75"/>
      <c r="I100" s="76" t="str">
        <f t="shared" si="7"/>
        <v/>
      </c>
      <c r="J100" s="77"/>
    </row>
    <row r="101" spans="1:10" x14ac:dyDescent="0.25">
      <c r="A101" s="13"/>
      <c r="B101" s="71"/>
      <c r="C101" s="72"/>
      <c r="D101" s="73"/>
      <c r="E101" s="30"/>
      <c r="F101" s="30"/>
      <c r="G101" s="74"/>
      <c r="H101" s="75"/>
      <c r="I101" s="76" t="str">
        <f t="shared" si="7"/>
        <v/>
      </c>
      <c r="J101" s="77"/>
    </row>
    <row r="102" spans="1:10" x14ac:dyDescent="0.25">
      <c r="A102" s="13"/>
      <c r="B102" s="71"/>
      <c r="C102" s="72"/>
      <c r="D102" s="73"/>
      <c r="E102" s="30"/>
      <c r="F102" s="30"/>
      <c r="G102" s="74"/>
      <c r="H102" s="75"/>
      <c r="I102" s="76" t="str">
        <f t="shared" si="7"/>
        <v/>
      </c>
      <c r="J102" s="77"/>
    </row>
    <row r="103" spans="1:10" x14ac:dyDescent="0.25">
      <c r="A103" s="13"/>
      <c r="B103" s="71"/>
      <c r="C103" s="72"/>
      <c r="D103" s="73"/>
      <c r="E103" s="30"/>
      <c r="F103" s="30"/>
      <c r="G103" s="74"/>
      <c r="H103" s="75"/>
      <c r="I103" s="76" t="str">
        <f t="shared" si="7"/>
        <v/>
      </c>
      <c r="J103" s="77"/>
    </row>
    <row r="104" spans="1:10" x14ac:dyDescent="0.25">
      <c r="A104" s="13"/>
      <c r="B104" s="71"/>
      <c r="C104" s="72"/>
      <c r="D104" s="73"/>
      <c r="E104" s="30"/>
      <c r="F104" s="30"/>
      <c r="G104" s="74"/>
      <c r="H104" s="75"/>
      <c r="I104" s="76" t="str">
        <f t="shared" si="7"/>
        <v/>
      </c>
      <c r="J104" s="77"/>
    </row>
    <row r="105" spans="1:10" x14ac:dyDescent="0.25">
      <c r="A105" s="13"/>
      <c r="B105" s="71"/>
      <c r="C105" s="72"/>
      <c r="D105" s="73"/>
      <c r="E105" s="30"/>
      <c r="F105" s="30"/>
      <c r="G105" s="74"/>
      <c r="H105" s="75"/>
      <c r="I105" s="76" t="str">
        <f t="shared" si="7"/>
        <v/>
      </c>
      <c r="J105" s="77"/>
    </row>
    <row r="106" spans="1:10" x14ac:dyDescent="0.25">
      <c r="A106" s="13"/>
      <c r="B106" s="71"/>
      <c r="C106" s="72"/>
      <c r="D106" s="73"/>
      <c r="E106" s="30"/>
      <c r="F106" s="30"/>
      <c r="G106" s="74"/>
      <c r="H106" s="75"/>
      <c r="I106" s="76" t="str">
        <f t="shared" si="7"/>
        <v/>
      </c>
      <c r="J106" s="77"/>
    </row>
    <row r="107" spans="1:10" x14ac:dyDescent="0.25">
      <c r="A107" s="13"/>
      <c r="B107" s="71"/>
      <c r="C107" s="72"/>
      <c r="D107" s="73"/>
      <c r="E107" s="30"/>
      <c r="F107" s="30"/>
      <c r="G107" s="74"/>
      <c r="H107" s="75"/>
      <c r="I107" s="76" t="str">
        <f t="shared" si="7"/>
        <v/>
      </c>
      <c r="J107" s="77"/>
    </row>
    <row r="108" spans="1:10" x14ac:dyDescent="0.25">
      <c r="A108" s="13"/>
      <c r="B108" s="71"/>
      <c r="C108" s="72"/>
      <c r="D108" s="73"/>
      <c r="E108" s="30"/>
      <c r="F108" s="30"/>
      <c r="G108" s="74"/>
      <c r="H108" s="75"/>
      <c r="I108" s="76" t="str">
        <f t="shared" si="7"/>
        <v/>
      </c>
      <c r="J108" s="77"/>
    </row>
    <row r="109" spans="1:10" x14ac:dyDescent="0.25">
      <c r="A109" s="13"/>
      <c r="B109" s="84" t="s">
        <v>89</v>
      </c>
      <c r="C109" s="85"/>
      <c r="D109" s="86"/>
      <c r="E109" s="69" t="s">
        <v>51</v>
      </c>
      <c r="F109" s="69">
        <v>1</v>
      </c>
      <c r="G109" s="119">
        <v>-954.03</v>
      </c>
      <c r="H109" s="120"/>
      <c r="I109" s="87">
        <f t="shared" si="7"/>
        <v>-954.03</v>
      </c>
      <c r="J109" s="88"/>
    </row>
    <row r="110" spans="1:10" x14ac:dyDescent="0.25">
      <c r="A110" s="13"/>
      <c r="B110" s="71"/>
      <c r="C110" s="72"/>
      <c r="D110" s="73"/>
      <c r="E110" s="30"/>
      <c r="F110" s="30"/>
      <c r="G110" s="74"/>
      <c r="H110" s="75"/>
      <c r="I110" s="76"/>
      <c r="J110" s="77"/>
    </row>
    <row r="111" spans="1:10" x14ac:dyDescent="0.25">
      <c r="A111" s="13"/>
      <c r="B111" s="113"/>
      <c r="C111" s="114"/>
      <c r="D111" s="115"/>
      <c r="E111" s="34"/>
      <c r="F111" s="34"/>
      <c r="G111" s="102"/>
      <c r="H111" s="103"/>
      <c r="I111" s="117"/>
      <c r="J111" s="118"/>
    </row>
    <row r="112" spans="1:10" ht="16.5" thickBot="1" x14ac:dyDescent="0.3">
      <c r="A112" s="14"/>
      <c r="B112" s="35"/>
      <c r="C112" s="33"/>
      <c r="D112" s="33"/>
      <c r="E112" s="31"/>
      <c r="F112" s="31"/>
      <c r="G112" s="104"/>
      <c r="H112" s="105"/>
      <c r="I112" s="106"/>
      <c r="J112" s="107"/>
    </row>
    <row r="113" spans="1:10" ht="7.5" customHeight="1" thickBot="1" x14ac:dyDescent="0.3">
      <c r="A113" s="5"/>
      <c r="B113" s="5"/>
      <c r="C113" s="5"/>
      <c r="D113" s="5"/>
      <c r="E113" s="5"/>
      <c r="F113" s="5"/>
      <c r="G113" s="5"/>
      <c r="H113" s="5"/>
      <c r="I113" s="5"/>
      <c r="J113" s="5"/>
    </row>
    <row r="114" spans="1:10" x14ac:dyDescent="0.25">
      <c r="A114" s="108" t="s">
        <v>22</v>
      </c>
      <c r="B114" s="109"/>
      <c r="C114" s="110"/>
      <c r="D114" s="111" t="s">
        <v>21</v>
      </c>
      <c r="E114" s="112"/>
      <c r="F114" s="5"/>
      <c r="G114" s="5"/>
      <c r="H114" s="15" t="s">
        <v>13</v>
      </c>
      <c r="I114" s="19"/>
      <c r="J114" s="17">
        <f>SUM(I26:J111)</f>
        <v>27211.119999999999</v>
      </c>
    </row>
    <row r="115" spans="1:10" ht="16.5" x14ac:dyDescent="0.25">
      <c r="A115" s="8"/>
      <c r="B115" s="6"/>
      <c r="C115" s="6"/>
      <c r="D115" s="8"/>
      <c r="E115" s="9"/>
      <c r="F115" s="5"/>
      <c r="G115" s="5"/>
      <c r="H115" s="16" t="s">
        <v>91</v>
      </c>
      <c r="I115" s="20"/>
      <c r="J115" s="18">
        <f>J114*0.2</f>
        <v>5442.2240000000002</v>
      </c>
    </row>
    <row r="116" spans="1:10" ht="18.75" customHeight="1" thickBot="1" x14ac:dyDescent="0.3">
      <c r="A116" s="10"/>
      <c r="B116" s="11"/>
      <c r="C116" s="11"/>
      <c r="D116" s="10"/>
      <c r="E116" s="12"/>
      <c r="F116" s="5"/>
      <c r="G116" s="5"/>
      <c r="H116" s="70" t="s">
        <v>90</v>
      </c>
      <c r="I116" s="58"/>
      <c r="J116" s="59">
        <f>SUM(J114:J115)</f>
        <v>32653.343999999997</v>
      </c>
    </row>
    <row r="117" spans="1:10" ht="7.5" customHeight="1" x14ac:dyDescent="0.25">
      <c r="A117" s="116"/>
      <c r="B117" s="116"/>
      <c r="C117" s="116"/>
      <c r="D117" s="116"/>
      <c r="E117" s="116"/>
      <c r="F117" s="116"/>
      <c r="G117" s="116"/>
      <c r="H117" s="116"/>
      <c r="I117" s="116"/>
      <c r="J117" s="116"/>
    </row>
    <row r="118" spans="1:10" ht="6.75" customHeight="1" x14ac:dyDescent="0.25">
      <c r="A118" s="32"/>
      <c r="B118" s="32"/>
      <c r="C118" s="32"/>
      <c r="D118" s="32"/>
      <c r="E118" s="32"/>
      <c r="F118" s="32"/>
      <c r="G118" s="32"/>
      <c r="H118" s="32"/>
      <c r="I118" s="32"/>
      <c r="J118" s="32"/>
    </row>
    <row r="119" spans="1:10" ht="1.5" hidden="1" customHeight="1" x14ac:dyDescent="0.25">
      <c r="A119" s="32"/>
      <c r="B119" s="32"/>
      <c r="C119" s="32"/>
      <c r="D119" s="32"/>
      <c r="E119" s="32"/>
      <c r="F119" s="32"/>
      <c r="G119" s="32"/>
      <c r="H119" s="32"/>
      <c r="I119" s="32"/>
      <c r="J119" s="32"/>
    </row>
    <row r="120" spans="1:10" ht="9" customHeight="1" x14ac:dyDescent="0.25">
      <c r="A120" s="101"/>
      <c r="B120" s="101"/>
      <c r="C120" s="101"/>
      <c r="D120" s="101"/>
      <c r="E120" s="101"/>
      <c r="F120" s="101"/>
      <c r="G120" s="101"/>
      <c r="H120" s="101"/>
      <c r="I120" s="101"/>
      <c r="J120" s="101"/>
    </row>
    <row r="121" spans="1:10" ht="9" customHeight="1" x14ac:dyDescent="0.25">
      <c r="A121" s="101" t="s">
        <v>18</v>
      </c>
      <c r="B121" s="101"/>
      <c r="C121" s="101"/>
      <c r="D121" s="101"/>
      <c r="E121" s="101"/>
      <c r="F121" s="101"/>
      <c r="G121" s="101"/>
      <c r="H121" s="101"/>
      <c r="I121" s="101"/>
      <c r="J121" s="101"/>
    </row>
    <row r="122" spans="1:10" ht="9" customHeight="1" x14ac:dyDescent="0.25">
      <c r="A122" s="101" t="s">
        <v>17</v>
      </c>
      <c r="B122" s="101"/>
      <c r="C122" s="101"/>
      <c r="D122" s="101"/>
      <c r="E122" s="101"/>
      <c r="F122" s="101"/>
      <c r="G122" s="101"/>
      <c r="H122" s="101"/>
      <c r="I122" s="101"/>
      <c r="J122" s="101"/>
    </row>
    <row r="124" spans="1:10" x14ac:dyDescent="0.25">
      <c r="E124" s="23"/>
    </row>
  </sheetData>
  <mergeCells count="240">
    <mergeCell ref="F9:J13"/>
    <mergeCell ref="A16:J16"/>
    <mergeCell ref="G27:H27"/>
    <mergeCell ref="G19:H19"/>
    <mergeCell ref="G24:H24"/>
    <mergeCell ref="G21:J21"/>
    <mergeCell ref="I24:J24"/>
    <mergeCell ref="I25:J25"/>
    <mergeCell ref="G25:H25"/>
    <mergeCell ref="B23:D23"/>
    <mergeCell ref="I23:J23"/>
    <mergeCell ref="I18:J18"/>
    <mergeCell ref="I19:J19"/>
    <mergeCell ref="G23:H23"/>
    <mergeCell ref="D18:D19"/>
    <mergeCell ref="E18:F19"/>
    <mergeCell ref="I20:J20"/>
    <mergeCell ref="G18:H18"/>
    <mergeCell ref="G20:H20"/>
    <mergeCell ref="E20:F20"/>
    <mergeCell ref="I26:J26"/>
    <mergeCell ref="I27:J27"/>
    <mergeCell ref="E21:F21"/>
    <mergeCell ref="G109:H109"/>
    <mergeCell ref="G26:H26"/>
    <mergeCell ref="G30:H30"/>
    <mergeCell ref="G33:H33"/>
    <mergeCell ref="I39:J39"/>
    <mergeCell ref="I40:J40"/>
    <mergeCell ref="I28:J28"/>
    <mergeCell ref="I30:J30"/>
    <mergeCell ref="I31:J31"/>
    <mergeCell ref="I32:J32"/>
    <mergeCell ref="I33:J33"/>
    <mergeCell ref="I38:J38"/>
    <mergeCell ref="I35:J35"/>
    <mergeCell ref="I41:J41"/>
    <mergeCell ref="I37:J37"/>
    <mergeCell ref="I34:J34"/>
    <mergeCell ref="G29:H29"/>
    <mergeCell ref="I29:J29"/>
    <mergeCell ref="G28:H28"/>
    <mergeCell ref="G39:H39"/>
    <mergeCell ref="G40:H40"/>
    <mergeCell ref="G36:H36"/>
    <mergeCell ref="G31:H31"/>
    <mergeCell ref="G32:H32"/>
    <mergeCell ref="A122:J122"/>
    <mergeCell ref="G111:H111"/>
    <mergeCell ref="G112:H112"/>
    <mergeCell ref="I112:J112"/>
    <mergeCell ref="A121:J121"/>
    <mergeCell ref="A114:C114"/>
    <mergeCell ref="A120:J120"/>
    <mergeCell ref="D114:E114"/>
    <mergeCell ref="B111:D111"/>
    <mergeCell ref="A117:J117"/>
    <mergeCell ref="I111:J111"/>
    <mergeCell ref="B28:D28"/>
    <mergeCell ref="A18:C18"/>
    <mergeCell ref="A19:C19"/>
    <mergeCell ref="A20:C20"/>
    <mergeCell ref="A21:C21"/>
    <mergeCell ref="B34:D34"/>
    <mergeCell ref="B41:D41"/>
    <mergeCell ref="B37:D37"/>
    <mergeCell ref="B38:D38"/>
    <mergeCell ref="B27:D27"/>
    <mergeCell ref="B29:D29"/>
    <mergeCell ref="B25:D25"/>
    <mergeCell ref="B26:D26"/>
    <mergeCell ref="B30:D30"/>
    <mergeCell ref="B31:D31"/>
    <mergeCell ref="B32:D32"/>
    <mergeCell ref="B33:D33"/>
    <mergeCell ref="B39:D39"/>
    <mergeCell ref="B40:D40"/>
    <mergeCell ref="B36:D36"/>
    <mergeCell ref="G34:H34"/>
    <mergeCell ref="G38:H38"/>
    <mergeCell ref="G35:H35"/>
    <mergeCell ref="G41:H41"/>
    <mergeCell ref="G37:H37"/>
    <mergeCell ref="B35:D35"/>
    <mergeCell ref="I36:J36"/>
    <mergeCell ref="B42:D42"/>
    <mergeCell ref="G42:H42"/>
    <mergeCell ref="I42:J42"/>
    <mergeCell ref="B43:D43"/>
    <mergeCell ref="G43:H43"/>
    <mergeCell ref="I43:J43"/>
    <mergeCell ref="G44:H44"/>
    <mergeCell ref="I44:J44"/>
    <mergeCell ref="G45:H45"/>
    <mergeCell ref="I45:J45"/>
    <mergeCell ref="B44:D44"/>
    <mergeCell ref="B45:D45"/>
    <mergeCell ref="B46:D46"/>
    <mergeCell ref="G46:H46"/>
    <mergeCell ref="I46:J46"/>
    <mergeCell ref="B108:D108"/>
    <mergeCell ref="G108:H108"/>
    <mergeCell ref="I108:J108"/>
    <mergeCell ref="B110:D110"/>
    <mergeCell ref="G110:H110"/>
    <mergeCell ref="I110:J110"/>
    <mergeCell ref="B47:D47"/>
    <mergeCell ref="G47:H47"/>
    <mergeCell ref="I47:J47"/>
    <mergeCell ref="B48:D48"/>
    <mergeCell ref="G48:H48"/>
    <mergeCell ref="I48:J48"/>
    <mergeCell ref="B107:D107"/>
    <mergeCell ref="G107:H107"/>
    <mergeCell ref="I107:J107"/>
    <mergeCell ref="B109:D109"/>
    <mergeCell ref="I109:J109"/>
    <mergeCell ref="B49:D49"/>
    <mergeCell ref="G49:H49"/>
    <mergeCell ref="I49:J49"/>
    <mergeCell ref="B50:D50"/>
    <mergeCell ref="G50:H50"/>
    <mergeCell ref="I50:J50"/>
    <mergeCell ref="B51:D51"/>
    <mergeCell ref="G51:H51"/>
    <mergeCell ref="I51:J51"/>
    <mergeCell ref="B52:D52"/>
    <mergeCell ref="G52:H52"/>
    <mergeCell ref="I52:J52"/>
    <mergeCell ref="B53:D53"/>
    <mergeCell ref="G53:H53"/>
    <mergeCell ref="I53:J53"/>
    <mergeCell ref="B54:D54"/>
    <mergeCell ref="G54:H54"/>
    <mergeCell ref="I54:J54"/>
    <mergeCell ref="B55:D55"/>
    <mergeCell ref="G55:H55"/>
    <mergeCell ref="I55:J55"/>
    <mergeCell ref="B56:D56"/>
    <mergeCell ref="G56:H56"/>
    <mergeCell ref="I56:J56"/>
    <mergeCell ref="B57:D57"/>
    <mergeCell ref="G57:H57"/>
    <mergeCell ref="I57:J57"/>
    <mergeCell ref="B58:D58"/>
    <mergeCell ref="G58:H58"/>
    <mergeCell ref="I58:J58"/>
    <mergeCell ref="B59:D59"/>
    <mergeCell ref="G59:H59"/>
    <mergeCell ref="I59:J59"/>
    <mergeCell ref="B60:D60"/>
    <mergeCell ref="G60:H60"/>
    <mergeCell ref="I60:J60"/>
    <mergeCell ref="B61:D61"/>
    <mergeCell ref="G61:H61"/>
    <mergeCell ref="I61:J61"/>
    <mergeCell ref="B62:D62"/>
    <mergeCell ref="G62:H62"/>
    <mergeCell ref="I62:J62"/>
    <mergeCell ref="B63:D63"/>
    <mergeCell ref="G63:H63"/>
    <mergeCell ref="I63:J63"/>
    <mergeCell ref="B64:D64"/>
    <mergeCell ref="G64:H64"/>
    <mergeCell ref="I64:J64"/>
    <mergeCell ref="B65:D65"/>
    <mergeCell ref="G65:H65"/>
    <mergeCell ref="I65:J65"/>
    <mergeCell ref="B66:D66"/>
    <mergeCell ref="G66:H66"/>
    <mergeCell ref="I66:J66"/>
    <mergeCell ref="B67:D67"/>
    <mergeCell ref="G67:H67"/>
    <mergeCell ref="I67:J67"/>
    <mergeCell ref="B68:D68"/>
    <mergeCell ref="G68:H68"/>
    <mergeCell ref="I68:J68"/>
    <mergeCell ref="B69:D69"/>
    <mergeCell ref="G69:H69"/>
    <mergeCell ref="I69:J69"/>
    <mergeCell ref="B70:D70"/>
    <mergeCell ref="G70:H70"/>
    <mergeCell ref="I70:J70"/>
    <mergeCell ref="B71:D71"/>
    <mergeCell ref="G71:H71"/>
    <mergeCell ref="I71:J71"/>
    <mergeCell ref="B72:D72"/>
    <mergeCell ref="G72:H72"/>
    <mergeCell ref="I72:J72"/>
    <mergeCell ref="B73:D73"/>
    <mergeCell ref="G73:H73"/>
    <mergeCell ref="I73:J73"/>
    <mergeCell ref="B74:D74"/>
    <mergeCell ref="G74:H74"/>
    <mergeCell ref="I74:J74"/>
    <mergeCell ref="B75:D75"/>
    <mergeCell ref="G75:H75"/>
    <mergeCell ref="I75:J75"/>
    <mergeCell ref="B76:D76"/>
    <mergeCell ref="G76:H76"/>
    <mergeCell ref="I76:J76"/>
    <mergeCell ref="B77:D77"/>
    <mergeCell ref="G77:H77"/>
    <mergeCell ref="I77:J77"/>
    <mergeCell ref="B98:D98"/>
    <mergeCell ref="G98:H98"/>
    <mergeCell ref="I98:J98"/>
    <mergeCell ref="B99:D99"/>
    <mergeCell ref="G99:H99"/>
    <mergeCell ref="I99:J99"/>
    <mergeCell ref="B95:D95"/>
    <mergeCell ref="G95:H95"/>
    <mergeCell ref="I95:J95"/>
    <mergeCell ref="B96:D96"/>
    <mergeCell ref="G96:H96"/>
    <mergeCell ref="I96:J96"/>
    <mergeCell ref="B97:D97"/>
    <mergeCell ref="G97:H97"/>
    <mergeCell ref="I97:J97"/>
    <mergeCell ref="B100:D100"/>
    <mergeCell ref="G100:H100"/>
    <mergeCell ref="I100:J100"/>
    <mergeCell ref="B101:D101"/>
    <mergeCell ref="G101:H101"/>
    <mergeCell ref="I101:J101"/>
    <mergeCell ref="B102:D102"/>
    <mergeCell ref="G102:H102"/>
    <mergeCell ref="I102:J102"/>
    <mergeCell ref="B106:D106"/>
    <mergeCell ref="G106:H106"/>
    <mergeCell ref="I106:J106"/>
    <mergeCell ref="B103:D103"/>
    <mergeCell ref="G103:H103"/>
    <mergeCell ref="I103:J103"/>
    <mergeCell ref="B104:D104"/>
    <mergeCell ref="G104:H104"/>
    <mergeCell ref="I104:J104"/>
    <mergeCell ref="B105:D105"/>
    <mergeCell ref="G105:H105"/>
    <mergeCell ref="I105:J105"/>
  </mergeCells>
  <printOptions horizontalCentered="1" verticalCentered="1"/>
  <pageMargins left="0.11811023622047245" right="0.11811023622047245" top="0.35433070866141736" bottom="0" header="0" footer="0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365"/>
  <sheetViews>
    <sheetView tabSelected="1" zoomScale="85" zoomScaleNormal="85" workbookViewId="0">
      <selection activeCell="E20" sqref="E20"/>
    </sheetView>
  </sheetViews>
  <sheetFormatPr baseColWidth="10" defaultRowHeight="15" x14ac:dyDescent="0.25"/>
  <cols>
    <col min="1" max="1" width="45.85546875" customWidth="1"/>
    <col min="5" max="5" width="20.42578125" customWidth="1"/>
    <col min="6" max="6" width="25.140625" customWidth="1"/>
  </cols>
  <sheetData>
    <row r="1" spans="1:13" ht="15.75" thickBot="1" x14ac:dyDescent="0.3"/>
    <row r="2" spans="1:13" ht="69.75" customHeight="1" thickBot="1" x14ac:dyDescent="0.3">
      <c r="A2" s="36" t="s">
        <v>27</v>
      </c>
      <c r="B2" s="157" t="str">
        <f>Feuil1!B27</f>
        <v xml:space="preserve">Fourniture et pose de regard de branchement 40x40 y </v>
      </c>
      <c r="C2" s="158"/>
      <c r="D2" s="158"/>
      <c r="E2" s="159"/>
      <c r="F2" s="37" t="s">
        <v>28</v>
      </c>
    </row>
    <row r="3" spans="1:13" ht="25.5" customHeight="1" thickBot="1" x14ac:dyDescent="0.3">
      <c r="A3" s="36" t="s">
        <v>29</v>
      </c>
      <c r="B3" s="154" t="str">
        <f>Feuil1!E27</f>
        <v>u</v>
      </c>
      <c r="C3" s="155"/>
      <c r="D3" s="155"/>
      <c r="E3" s="156"/>
      <c r="F3" s="152">
        <f>ROUNDUP(F28/B4,2)</f>
        <v>492.23</v>
      </c>
    </row>
    <row r="4" spans="1:13" ht="25.5" customHeight="1" thickBot="1" x14ac:dyDescent="0.3">
      <c r="A4" s="38" t="s">
        <v>30</v>
      </c>
      <c r="B4" s="154">
        <f>Feuil1!F27</f>
        <v>5</v>
      </c>
      <c r="C4" s="155"/>
      <c r="D4" s="155"/>
      <c r="E4" s="156"/>
      <c r="F4" s="153"/>
    </row>
    <row r="5" spans="1:13" ht="19.5" thickBot="1" x14ac:dyDescent="0.3">
      <c r="A5" s="39" t="s">
        <v>31</v>
      </c>
      <c r="B5" s="39" t="s">
        <v>29</v>
      </c>
      <c r="C5" s="39" t="s">
        <v>30</v>
      </c>
      <c r="D5" s="39" t="s">
        <v>32</v>
      </c>
      <c r="E5" s="39" t="s">
        <v>33</v>
      </c>
      <c r="F5" s="39" t="s">
        <v>34</v>
      </c>
    </row>
    <row r="6" spans="1:13" ht="31.5" customHeight="1" thickBot="1" x14ac:dyDescent="0.3">
      <c r="A6" s="149" t="s">
        <v>35</v>
      </c>
      <c r="B6" s="150"/>
      <c r="C6" s="150"/>
      <c r="D6" s="150"/>
      <c r="E6" s="150"/>
      <c r="F6" s="151"/>
    </row>
    <row r="7" spans="1:13" ht="31.5" customHeight="1" thickBot="1" x14ac:dyDescent="0.3">
      <c r="A7" s="40" t="s">
        <v>36</v>
      </c>
      <c r="B7" s="40" t="s">
        <v>24</v>
      </c>
      <c r="C7" s="40">
        <v>3</v>
      </c>
      <c r="D7" s="40">
        <v>0.5</v>
      </c>
      <c r="E7" s="40">
        <v>300</v>
      </c>
      <c r="F7" s="41">
        <f t="shared" ref="F7:F9" si="0">C7*D7*E7</f>
        <v>450</v>
      </c>
      <c r="L7" s="54" t="s">
        <v>25</v>
      </c>
      <c r="M7" s="56">
        <v>1</v>
      </c>
    </row>
    <row r="8" spans="1:13" ht="31.5" customHeight="1" thickBot="1" x14ac:dyDescent="0.3">
      <c r="A8" s="40"/>
      <c r="B8" s="40"/>
      <c r="C8" s="40"/>
      <c r="D8" s="40"/>
      <c r="E8" s="40"/>
      <c r="F8" s="41">
        <f t="shared" si="0"/>
        <v>0</v>
      </c>
      <c r="L8" s="55" t="s">
        <v>41</v>
      </c>
      <c r="M8" s="57">
        <v>1</v>
      </c>
    </row>
    <row r="9" spans="1:13" ht="31.5" customHeight="1" thickBot="1" x14ac:dyDescent="0.3">
      <c r="A9" s="40"/>
      <c r="B9" s="40"/>
      <c r="C9" s="40"/>
      <c r="D9" s="40"/>
      <c r="E9" s="40"/>
      <c r="F9" s="41">
        <f t="shared" si="0"/>
        <v>0</v>
      </c>
    </row>
    <row r="10" spans="1:13" ht="31.5" customHeight="1" thickBot="1" x14ac:dyDescent="0.3">
      <c r="A10" s="146" t="s">
        <v>37</v>
      </c>
      <c r="B10" s="147"/>
      <c r="C10" s="147"/>
      <c r="D10" s="147"/>
      <c r="E10" s="147"/>
      <c r="F10" s="148"/>
    </row>
    <row r="11" spans="1:13" ht="31.5" customHeight="1" x14ac:dyDescent="0.25">
      <c r="A11" s="40" t="s">
        <v>79</v>
      </c>
      <c r="B11" s="40" t="s">
        <v>24</v>
      </c>
      <c r="C11" s="40">
        <v>1</v>
      </c>
      <c r="D11" s="40">
        <v>0.5</v>
      </c>
      <c r="E11" s="40">
        <v>250</v>
      </c>
      <c r="F11" s="41">
        <f t="shared" ref="F11:F18" si="1">C11*D11*E11</f>
        <v>125</v>
      </c>
    </row>
    <row r="12" spans="1:13" ht="31.5" customHeight="1" x14ac:dyDescent="0.25">
      <c r="A12" s="40" t="s">
        <v>42</v>
      </c>
      <c r="B12" s="40" t="s">
        <v>24</v>
      </c>
      <c r="C12" s="40">
        <v>1</v>
      </c>
      <c r="D12" s="40">
        <f>2/3</f>
        <v>0.66666666666666663</v>
      </c>
      <c r="E12" s="40">
        <v>200</v>
      </c>
      <c r="F12" s="41">
        <f t="shared" si="1"/>
        <v>133.33333333333331</v>
      </c>
    </row>
    <row r="13" spans="1:13" ht="31.5" customHeight="1" x14ac:dyDescent="0.25">
      <c r="A13" s="40" t="s">
        <v>46</v>
      </c>
      <c r="B13" s="40" t="s">
        <v>24</v>
      </c>
      <c r="C13" s="40">
        <v>1</v>
      </c>
      <c r="D13" s="40">
        <v>0.5</v>
      </c>
      <c r="E13" s="40">
        <v>100</v>
      </c>
      <c r="F13" s="41">
        <f t="shared" si="1"/>
        <v>50</v>
      </c>
    </row>
    <row r="14" spans="1:13" ht="31.5" customHeight="1" x14ac:dyDescent="0.25">
      <c r="A14" s="40"/>
      <c r="B14" s="40"/>
      <c r="C14" s="40"/>
      <c r="D14" s="40"/>
      <c r="E14" s="40"/>
      <c r="F14" s="41">
        <f t="shared" si="1"/>
        <v>0</v>
      </c>
    </row>
    <row r="15" spans="1:13" ht="31.5" customHeight="1" x14ac:dyDescent="0.25">
      <c r="A15" s="40" t="s">
        <v>47</v>
      </c>
      <c r="B15" s="40" t="s">
        <v>24</v>
      </c>
      <c r="C15" s="40">
        <v>1</v>
      </c>
      <c r="D15" s="40">
        <v>0.75</v>
      </c>
      <c r="E15" s="40">
        <v>580</v>
      </c>
      <c r="F15" s="41">
        <f t="shared" si="1"/>
        <v>435</v>
      </c>
    </row>
    <row r="16" spans="1:13" ht="31.5" customHeight="1" x14ac:dyDescent="0.25">
      <c r="A16" s="40"/>
      <c r="B16" s="40"/>
      <c r="C16" s="40"/>
      <c r="D16" s="40"/>
      <c r="E16" s="40"/>
      <c r="F16" s="41">
        <f t="shared" si="1"/>
        <v>0</v>
      </c>
    </row>
    <row r="17" spans="1:6" ht="31.5" customHeight="1" x14ac:dyDescent="0.25">
      <c r="A17" s="40"/>
      <c r="B17" s="40"/>
      <c r="C17" s="40"/>
      <c r="D17" s="40"/>
      <c r="E17" s="40"/>
      <c r="F17" s="41">
        <f t="shared" si="1"/>
        <v>0</v>
      </c>
    </row>
    <row r="18" spans="1:6" ht="31.5" customHeight="1" thickBot="1" x14ac:dyDescent="0.3">
      <c r="A18" s="40"/>
      <c r="B18" s="40"/>
      <c r="C18" s="40"/>
      <c r="D18" s="40"/>
      <c r="E18" s="40"/>
      <c r="F18" s="41">
        <f t="shared" si="1"/>
        <v>0</v>
      </c>
    </row>
    <row r="19" spans="1:6" ht="31.5" customHeight="1" thickBot="1" x14ac:dyDescent="0.3">
      <c r="A19" s="149" t="s">
        <v>38</v>
      </c>
      <c r="B19" s="150"/>
      <c r="C19" s="150"/>
      <c r="D19" s="150"/>
      <c r="E19" s="150"/>
      <c r="F19" s="151"/>
    </row>
    <row r="20" spans="1:6" ht="31.5" customHeight="1" x14ac:dyDescent="0.25">
      <c r="A20" s="42" t="s">
        <v>48</v>
      </c>
      <c r="B20" s="42" t="s">
        <v>26</v>
      </c>
      <c r="C20" s="42">
        <f>B4*0.5*0.5*0.5*1.9</f>
        <v>1.1875</v>
      </c>
      <c r="D20" s="42">
        <v>1</v>
      </c>
      <c r="E20" s="42">
        <v>15</v>
      </c>
      <c r="F20" s="43">
        <f>C20*D20*E20</f>
        <v>17.8125</v>
      </c>
    </row>
    <row r="21" spans="1:6" ht="31.5" customHeight="1" x14ac:dyDescent="0.25">
      <c r="A21" s="40" t="s">
        <v>80</v>
      </c>
      <c r="B21" s="40" t="s">
        <v>24</v>
      </c>
      <c r="C21" s="40">
        <f>B4</f>
        <v>5</v>
      </c>
      <c r="D21" s="40">
        <v>1</v>
      </c>
      <c r="E21" s="40">
        <v>250</v>
      </c>
      <c r="F21" s="41">
        <f t="shared" ref="F21:F22" si="2">C21*D21*E21</f>
        <v>1250</v>
      </c>
    </row>
    <row r="22" spans="1:6" ht="31.5" customHeight="1" x14ac:dyDescent="0.25">
      <c r="A22" s="40"/>
      <c r="B22" s="40"/>
      <c r="C22" s="40"/>
      <c r="D22" s="40"/>
      <c r="E22" s="40"/>
      <c r="F22" s="41">
        <f t="shared" si="2"/>
        <v>0</v>
      </c>
    </row>
    <row r="23" spans="1:6" ht="31.5" customHeight="1" x14ac:dyDescent="0.25">
      <c r="A23" s="40"/>
      <c r="B23" s="40"/>
      <c r="C23" s="40"/>
      <c r="D23" s="40"/>
      <c r="E23" s="40"/>
      <c r="F23" s="41">
        <f t="shared" ref="F23:F25" si="3">C23*D23*E23</f>
        <v>0</v>
      </c>
    </row>
    <row r="24" spans="1:6" ht="31.5" customHeight="1" x14ac:dyDescent="0.25">
      <c r="A24" s="40"/>
      <c r="B24" s="40"/>
      <c r="C24" s="40"/>
      <c r="D24" s="40"/>
      <c r="E24" s="40"/>
      <c r="F24" s="41">
        <f t="shared" si="3"/>
        <v>0</v>
      </c>
    </row>
    <row r="25" spans="1:6" ht="31.5" customHeight="1" thickBot="1" x14ac:dyDescent="0.3">
      <c r="A25" s="44" t="s">
        <v>39</v>
      </c>
      <c r="B25" s="44" t="s">
        <v>24</v>
      </c>
      <c r="C25" s="44">
        <v>1</v>
      </c>
      <c r="D25" s="44">
        <v>1</v>
      </c>
      <c r="E25" s="44">
        <v>0</v>
      </c>
      <c r="F25" s="45">
        <f t="shared" si="3"/>
        <v>0</v>
      </c>
    </row>
    <row r="26" spans="1:6" ht="39" customHeight="1" thickBot="1" x14ac:dyDescent="0.3">
      <c r="E26" s="46" t="s">
        <v>40</v>
      </c>
      <c r="F26" s="47">
        <f>SUM(F6:F25)</f>
        <v>2461.145833333333</v>
      </c>
    </row>
    <row r="27" spans="1:6" ht="39" customHeight="1" thickBot="1" x14ac:dyDescent="0.3">
      <c r="D27" s="48" t="s">
        <v>25</v>
      </c>
      <c r="E27" s="49">
        <f>$M$7</f>
        <v>1</v>
      </c>
      <c r="F27" s="50">
        <f>F26*E27</f>
        <v>2461.145833333333</v>
      </c>
    </row>
    <row r="28" spans="1:6" ht="39" customHeight="1" thickBot="1" x14ac:dyDescent="0.3">
      <c r="D28" s="51" t="s">
        <v>41</v>
      </c>
      <c r="E28" s="52">
        <f>$M$8</f>
        <v>1</v>
      </c>
      <c r="F28" s="53">
        <f>F27*E28</f>
        <v>2461.145833333333</v>
      </c>
    </row>
    <row r="29" spans="1:6" ht="72.75" customHeight="1" thickBot="1" x14ac:dyDescent="0.3"/>
    <row r="30" spans="1:6" ht="69.75" customHeight="1" thickBot="1" x14ac:dyDescent="0.3">
      <c r="A30" s="36" t="s">
        <v>27</v>
      </c>
      <c r="B30" s="157" t="str">
        <f>Feuil1!B30</f>
        <v xml:space="preserve">Fourniture et pose de regard de branchement 40x40 y </v>
      </c>
      <c r="C30" s="158"/>
      <c r="D30" s="158"/>
      <c r="E30" s="159"/>
      <c r="F30" s="37" t="s">
        <v>28</v>
      </c>
    </row>
    <row r="31" spans="1:6" ht="25.5" customHeight="1" thickBot="1" x14ac:dyDescent="0.3">
      <c r="A31" s="36" t="s">
        <v>29</v>
      </c>
      <c r="B31" s="154" t="str">
        <f>Feuil1!E30</f>
        <v>u</v>
      </c>
      <c r="C31" s="155"/>
      <c r="D31" s="155"/>
      <c r="E31" s="156"/>
      <c r="F31" s="152">
        <f>F3</f>
        <v>492.23</v>
      </c>
    </row>
    <row r="32" spans="1:6" ht="25.5" customHeight="1" thickBot="1" x14ac:dyDescent="0.3">
      <c r="A32" s="38" t="s">
        <v>30</v>
      </c>
      <c r="B32" s="154">
        <f>Feuil1!F30</f>
        <v>2</v>
      </c>
      <c r="C32" s="155"/>
      <c r="D32" s="155"/>
      <c r="E32" s="156"/>
      <c r="F32" s="153"/>
    </row>
    <row r="33" spans="1:6" ht="19.5" thickBot="1" x14ac:dyDescent="0.3">
      <c r="A33" s="39" t="s">
        <v>31</v>
      </c>
      <c r="B33" s="39" t="s">
        <v>29</v>
      </c>
      <c r="C33" s="39" t="s">
        <v>30</v>
      </c>
      <c r="D33" s="39" t="s">
        <v>32</v>
      </c>
      <c r="E33" s="39" t="s">
        <v>33</v>
      </c>
      <c r="F33" s="39" t="s">
        <v>34</v>
      </c>
    </row>
    <row r="34" spans="1:6" ht="31.5" customHeight="1" thickBot="1" x14ac:dyDescent="0.3">
      <c r="A34" s="149" t="s">
        <v>35</v>
      </c>
      <c r="B34" s="150"/>
      <c r="C34" s="150"/>
      <c r="D34" s="150"/>
      <c r="E34" s="150"/>
      <c r="F34" s="151"/>
    </row>
    <row r="35" spans="1:6" ht="31.5" customHeight="1" x14ac:dyDescent="0.25">
      <c r="A35" s="40" t="s">
        <v>36</v>
      </c>
      <c r="B35" s="40" t="s">
        <v>24</v>
      </c>
      <c r="C35" s="40"/>
      <c r="D35" s="40"/>
      <c r="E35" s="40"/>
      <c r="F35" s="41">
        <f t="shared" ref="F35:F37" si="4">C35*D35*E35</f>
        <v>0</v>
      </c>
    </row>
    <row r="36" spans="1:6" ht="31.5" customHeight="1" x14ac:dyDescent="0.25">
      <c r="A36" s="40"/>
      <c r="B36" s="40"/>
      <c r="C36" s="40"/>
      <c r="D36" s="40"/>
      <c r="E36" s="40"/>
      <c r="F36" s="41">
        <f t="shared" si="4"/>
        <v>0</v>
      </c>
    </row>
    <row r="37" spans="1:6" ht="31.5" customHeight="1" thickBot="1" x14ac:dyDescent="0.3">
      <c r="A37" s="40"/>
      <c r="B37" s="40"/>
      <c r="C37" s="40"/>
      <c r="D37" s="40"/>
      <c r="E37" s="40"/>
      <c r="F37" s="41">
        <f t="shared" si="4"/>
        <v>0</v>
      </c>
    </row>
    <row r="38" spans="1:6" ht="31.5" customHeight="1" thickBot="1" x14ac:dyDescent="0.3">
      <c r="A38" s="146" t="s">
        <v>37</v>
      </c>
      <c r="B38" s="147"/>
      <c r="C38" s="147">
        <v>-0.428571428571423</v>
      </c>
      <c r="D38" s="147">
        <v>0.847565841979249</v>
      </c>
      <c r="E38" s="147">
        <v>-81.420590582601307</v>
      </c>
      <c r="F38" s="148"/>
    </row>
    <row r="39" spans="1:6" ht="31.5" customHeight="1" x14ac:dyDescent="0.25">
      <c r="A39" s="40" t="s">
        <v>45</v>
      </c>
      <c r="B39" s="40" t="s">
        <v>24</v>
      </c>
      <c r="C39" s="40"/>
      <c r="D39" s="40"/>
      <c r="E39" s="40"/>
      <c r="F39" s="41">
        <f t="shared" ref="F39:F46" si="5">C39*D39*E39</f>
        <v>0</v>
      </c>
    </row>
    <row r="40" spans="1:6" ht="31.5" customHeight="1" x14ac:dyDescent="0.25">
      <c r="A40" s="40"/>
      <c r="B40" s="40"/>
      <c r="C40" s="40"/>
      <c r="D40" s="40"/>
      <c r="E40" s="40"/>
      <c r="F40" s="41">
        <f t="shared" si="5"/>
        <v>0</v>
      </c>
    </row>
    <row r="41" spans="1:6" ht="31.5" customHeight="1" x14ac:dyDescent="0.25">
      <c r="A41" s="40" t="s">
        <v>46</v>
      </c>
      <c r="B41" s="40" t="s">
        <v>24</v>
      </c>
      <c r="C41" s="40"/>
      <c r="D41" s="40"/>
      <c r="E41" s="40"/>
      <c r="F41" s="41">
        <f t="shared" si="5"/>
        <v>0</v>
      </c>
    </row>
    <row r="42" spans="1:6" ht="31.5" customHeight="1" x14ac:dyDescent="0.25">
      <c r="A42" s="40"/>
      <c r="B42" s="40"/>
      <c r="C42" s="40"/>
      <c r="D42" s="40"/>
      <c r="E42" s="40"/>
      <c r="F42" s="41">
        <f t="shared" si="5"/>
        <v>0</v>
      </c>
    </row>
    <row r="43" spans="1:6" ht="31.5" customHeight="1" x14ac:dyDescent="0.25">
      <c r="A43" s="40" t="s">
        <v>47</v>
      </c>
      <c r="B43" s="40" t="s">
        <v>24</v>
      </c>
      <c r="C43" s="40"/>
      <c r="D43" s="40"/>
      <c r="E43" s="40"/>
      <c r="F43" s="41">
        <f t="shared" si="5"/>
        <v>0</v>
      </c>
    </row>
    <row r="44" spans="1:6" ht="31.5" customHeight="1" x14ac:dyDescent="0.25">
      <c r="A44" s="40"/>
      <c r="B44" s="40"/>
      <c r="C44" s="40"/>
      <c r="D44" s="40"/>
      <c r="E44" s="40"/>
      <c r="F44" s="41">
        <f t="shared" si="5"/>
        <v>0</v>
      </c>
    </row>
    <row r="45" spans="1:6" ht="31.5" customHeight="1" x14ac:dyDescent="0.25">
      <c r="A45" s="40"/>
      <c r="B45" s="40"/>
      <c r="C45" s="40"/>
      <c r="D45" s="40"/>
      <c r="E45" s="40"/>
      <c r="F45" s="41">
        <f t="shared" si="5"/>
        <v>0</v>
      </c>
    </row>
    <row r="46" spans="1:6" ht="31.5" customHeight="1" thickBot="1" x14ac:dyDescent="0.3">
      <c r="A46" s="40"/>
      <c r="B46" s="40"/>
      <c r="C46" s="40"/>
      <c r="D46" s="40"/>
      <c r="E46" s="40"/>
      <c r="F46" s="41">
        <f t="shared" si="5"/>
        <v>0</v>
      </c>
    </row>
    <row r="47" spans="1:6" ht="31.5" customHeight="1" thickBot="1" x14ac:dyDescent="0.3">
      <c r="A47" s="149" t="s">
        <v>38</v>
      </c>
      <c r="B47" s="150"/>
      <c r="C47" s="150"/>
      <c r="D47" s="150">
        <v>0.53152434158020501</v>
      </c>
      <c r="E47" s="150">
        <v>-306.58579409417302</v>
      </c>
      <c r="F47" s="151"/>
    </row>
    <row r="48" spans="1:6" ht="31.5" customHeight="1" x14ac:dyDescent="0.25">
      <c r="A48" s="42" t="s">
        <v>48</v>
      </c>
      <c r="B48" s="42" t="s">
        <v>26</v>
      </c>
      <c r="C48" s="42"/>
      <c r="D48" s="42"/>
      <c r="E48" s="42"/>
      <c r="F48" s="43">
        <f>C48*D48*E48</f>
        <v>0</v>
      </c>
    </row>
    <row r="49" spans="1:6" ht="31.5" customHeight="1" x14ac:dyDescent="0.25">
      <c r="A49" s="40"/>
      <c r="B49" s="40"/>
      <c r="C49" s="40"/>
      <c r="D49" s="40"/>
      <c r="E49" s="40"/>
      <c r="F49" s="41">
        <f t="shared" ref="F49:F53" si="6">C49*D49*E49</f>
        <v>0</v>
      </c>
    </row>
    <row r="50" spans="1:6" ht="31.5" customHeight="1" x14ac:dyDescent="0.25">
      <c r="A50" s="40"/>
      <c r="B50" s="40"/>
      <c r="C50" s="40"/>
      <c r="D50" s="40"/>
      <c r="E50" s="40"/>
      <c r="F50" s="41">
        <f t="shared" si="6"/>
        <v>0</v>
      </c>
    </row>
    <row r="51" spans="1:6" ht="31.5" customHeight="1" x14ac:dyDescent="0.25">
      <c r="A51" s="40"/>
      <c r="B51" s="40"/>
      <c r="C51" s="40"/>
      <c r="D51" s="40"/>
      <c r="E51" s="40"/>
      <c r="F51" s="41">
        <f t="shared" si="6"/>
        <v>0</v>
      </c>
    </row>
    <row r="52" spans="1:6" ht="31.5" customHeight="1" x14ac:dyDescent="0.25">
      <c r="A52" s="40"/>
      <c r="B52" s="40"/>
      <c r="C52" s="40"/>
      <c r="D52" s="40"/>
      <c r="E52" s="40"/>
      <c r="F52" s="41">
        <f t="shared" si="6"/>
        <v>0</v>
      </c>
    </row>
    <row r="53" spans="1:6" ht="31.5" customHeight="1" thickBot="1" x14ac:dyDescent="0.3">
      <c r="A53" s="44" t="s">
        <v>39</v>
      </c>
      <c r="B53" s="44" t="s">
        <v>24</v>
      </c>
      <c r="C53" s="44"/>
      <c r="D53" s="44"/>
      <c r="E53" s="44"/>
      <c r="F53" s="45">
        <f t="shared" si="6"/>
        <v>0</v>
      </c>
    </row>
    <row r="54" spans="1:6" ht="39" customHeight="1" thickBot="1" x14ac:dyDescent="0.3">
      <c r="E54" s="46" t="s">
        <v>40</v>
      </c>
      <c r="F54" s="47">
        <f>SUM(F34:F53)</f>
        <v>0</v>
      </c>
    </row>
    <row r="55" spans="1:6" ht="39" customHeight="1" thickBot="1" x14ac:dyDescent="0.3">
      <c r="D55" s="48" t="s">
        <v>25</v>
      </c>
      <c r="E55" s="49">
        <f>$M$7</f>
        <v>1</v>
      </c>
      <c r="F55" s="50">
        <f>F54*E55</f>
        <v>0</v>
      </c>
    </row>
    <row r="56" spans="1:6" ht="39" customHeight="1" thickBot="1" x14ac:dyDescent="0.3">
      <c r="D56" s="51" t="s">
        <v>41</v>
      </c>
      <c r="E56" s="52">
        <f>$M$8</f>
        <v>1</v>
      </c>
      <c r="F56" s="53">
        <f>F55*E56</f>
        <v>0</v>
      </c>
    </row>
    <row r="57" spans="1:6" ht="72.75" customHeight="1" thickBot="1" x14ac:dyDescent="0.3"/>
    <row r="58" spans="1:6" ht="69.75" customHeight="1" thickBot="1" x14ac:dyDescent="0.3">
      <c r="A58" s="36" t="s">
        <v>27</v>
      </c>
      <c r="B58" s="157" t="str">
        <f>Feuil1!B33</f>
        <v xml:space="preserve">Fourniture et pose de regard de branchement 40x40 y </v>
      </c>
      <c r="C58" s="158"/>
      <c r="D58" s="158"/>
      <c r="E58" s="159"/>
      <c r="F58" s="37" t="s">
        <v>28</v>
      </c>
    </row>
    <row r="59" spans="1:6" ht="25.5" customHeight="1" thickBot="1" x14ac:dyDescent="0.3">
      <c r="A59" s="36" t="s">
        <v>29</v>
      </c>
      <c r="B59" s="154" t="str">
        <f>Feuil1!E33</f>
        <v>u</v>
      </c>
      <c r="C59" s="155"/>
      <c r="D59" s="155"/>
      <c r="E59" s="156"/>
      <c r="F59" s="152">
        <f>F3</f>
        <v>492.23</v>
      </c>
    </row>
    <row r="60" spans="1:6" ht="25.5" customHeight="1" thickBot="1" x14ac:dyDescent="0.3">
      <c r="A60" s="38" t="s">
        <v>30</v>
      </c>
      <c r="B60" s="154">
        <f>Feuil1!F33</f>
        <v>1</v>
      </c>
      <c r="C60" s="155"/>
      <c r="D60" s="155"/>
      <c r="E60" s="156"/>
      <c r="F60" s="153"/>
    </row>
    <row r="61" spans="1:6" ht="19.5" thickBot="1" x14ac:dyDescent="0.3">
      <c r="A61" s="39" t="s">
        <v>31</v>
      </c>
      <c r="B61" s="39" t="s">
        <v>29</v>
      </c>
      <c r="C61" s="39" t="s">
        <v>30</v>
      </c>
      <c r="D61" s="39" t="s">
        <v>32</v>
      </c>
      <c r="E61" s="39" t="s">
        <v>33</v>
      </c>
      <c r="F61" s="39" t="s">
        <v>34</v>
      </c>
    </row>
    <row r="62" spans="1:6" ht="31.5" customHeight="1" thickBot="1" x14ac:dyDescent="0.3">
      <c r="A62" s="149" t="s">
        <v>35</v>
      </c>
      <c r="B62" s="150"/>
      <c r="C62" s="150"/>
      <c r="D62" s="150"/>
      <c r="E62" s="150"/>
      <c r="F62" s="151"/>
    </row>
    <row r="63" spans="1:6" ht="31.5" customHeight="1" x14ac:dyDescent="0.25">
      <c r="A63" s="40" t="s">
        <v>36</v>
      </c>
      <c r="B63" s="40" t="s">
        <v>24</v>
      </c>
      <c r="C63" s="40"/>
      <c r="D63" s="40"/>
      <c r="E63" s="40"/>
      <c r="F63" s="41">
        <f t="shared" ref="F63:F65" si="7">C63*D63*E63</f>
        <v>0</v>
      </c>
    </row>
    <row r="64" spans="1:6" ht="31.5" customHeight="1" x14ac:dyDescent="0.25">
      <c r="A64" s="40"/>
      <c r="B64" s="40"/>
      <c r="C64" s="40"/>
      <c r="D64" s="40"/>
      <c r="E64" s="40"/>
      <c r="F64" s="41">
        <f t="shared" si="7"/>
        <v>0</v>
      </c>
    </row>
    <row r="65" spans="1:6" ht="31.5" customHeight="1" thickBot="1" x14ac:dyDescent="0.3">
      <c r="A65" s="40"/>
      <c r="B65" s="40"/>
      <c r="C65" s="40"/>
      <c r="D65" s="40"/>
      <c r="E65" s="40"/>
      <c r="F65" s="41">
        <f t="shared" si="7"/>
        <v>0</v>
      </c>
    </row>
    <row r="66" spans="1:6" ht="31.5" customHeight="1" thickBot="1" x14ac:dyDescent="0.3">
      <c r="A66" s="146" t="s">
        <v>37</v>
      </c>
      <c r="B66" s="147"/>
      <c r="C66" s="147">
        <v>-0.428571428571423</v>
      </c>
      <c r="D66" s="147">
        <v>0.21548284118116101</v>
      </c>
      <c r="E66" s="147">
        <v>-531.75099760574403</v>
      </c>
      <c r="F66" s="148"/>
    </row>
    <row r="67" spans="1:6" ht="31.5" customHeight="1" x14ac:dyDescent="0.25">
      <c r="A67" s="40" t="s">
        <v>45</v>
      </c>
      <c r="B67" s="40" t="s">
        <v>24</v>
      </c>
      <c r="C67" s="40"/>
      <c r="D67" s="40"/>
      <c r="E67" s="40"/>
      <c r="F67" s="41">
        <f t="shared" ref="F67:F74" si="8">C67*D67*E67</f>
        <v>0</v>
      </c>
    </row>
    <row r="68" spans="1:6" ht="31.5" customHeight="1" x14ac:dyDescent="0.25">
      <c r="A68" s="40"/>
      <c r="B68" s="40"/>
      <c r="C68" s="40"/>
      <c r="D68" s="40"/>
      <c r="E68" s="40"/>
      <c r="F68" s="41">
        <f t="shared" si="8"/>
        <v>0</v>
      </c>
    </row>
    <row r="69" spans="1:6" ht="31.5" customHeight="1" x14ac:dyDescent="0.25">
      <c r="A69" s="40" t="s">
        <v>46</v>
      </c>
      <c r="B69" s="40" t="s">
        <v>24</v>
      </c>
      <c r="C69" s="40"/>
      <c r="D69" s="40"/>
      <c r="E69" s="40"/>
      <c r="F69" s="41">
        <f t="shared" si="8"/>
        <v>0</v>
      </c>
    </row>
    <row r="70" spans="1:6" ht="31.5" customHeight="1" x14ac:dyDescent="0.25">
      <c r="A70" s="40"/>
      <c r="B70" s="40"/>
      <c r="C70" s="40"/>
      <c r="D70" s="40"/>
      <c r="E70" s="40"/>
      <c r="F70" s="41">
        <f t="shared" si="8"/>
        <v>0</v>
      </c>
    </row>
    <row r="71" spans="1:6" ht="31.5" customHeight="1" x14ac:dyDescent="0.25">
      <c r="A71" s="40" t="s">
        <v>47</v>
      </c>
      <c r="B71" s="40" t="s">
        <v>24</v>
      </c>
      <c r="C71" s="40"/>
      <c r="D71" s="40"/>
      <c r="E71" s="40"/>
      <c r="F71" s="41">
        <f t="shared" si="8"/>
        <v>0</v>
      </c>
    </row>
    <row r="72" spans="1:6" ht="31.5" customHeight="1" x14ac:dyDescent="0.25">
      <c r="A72" s="40"/>
      <c r="B72" s="40"/>
      <c r="C72" s="40"/>
      <c r="D72" s="40"/>
      <c r="E72" s="40"/>
      <c r="F72" s="41">
        <f t="shared" si="8"/>
        <v>0</v>
      </c>
    </row>
    <row r="73" spans="1:6" ht="31.5" customHeight="1" x14ac:dyDescent="0.25">
      <c r="A73" s="40"/>
      <c r="B73" s="40"/>
      <c r="C73" s="40"/>
      <c r="D73" s="40"/>
      <c r="E73" s="40"/>
      <c r="F73" s="41">
        <f t="shared" si="8"/>
        <v>0</v>
      </c>
    </row>
    <row r="74" spans="1:6" ht="31.5" customHeight="1" thickBot="1" x14ac:dyDescent="0.3">
      <c r="A74" s="40"/>
      <c r="B74" s="40"/>
      <c r="C74" s="40"/>
      <c r="D74" s="40"/>
      <c r="E74" s="40"/>
      <c r="F74" s="41">
        <f t="shared" si="8"/>
        <v>0</v>
      </c>
    </row>
    <row r="75" spans="1:6" ht="31.5" customHeight="1" thickBot="1" x14ac:dyDescent="0.3">
      <c r="A75" s="149" t="s">
        <v>38</v>
      </c>
      <c r="B75" s="150"/>
      <c r="C75" s="150"/>
      <c r="D75" s="150">
        <v>-0.100558659217883</v>
      </c>
      <c r="E75" s="150">
        <v>-756.91620111731595</v>
      </c>
      <c r="F75" s="151"/>
    </row>
    <row r="76" spans="1:6" ht="31.5" customHeight="1" x14ac:dyDescent="0.25">
      <c r="A76" s="42" t="s">
        <v>48</v>
      </c>
      <c r="B76" s="42" t="s">
        <v>26</v>
      </c>
      <c r="C76" s="42"/>
      <c r="D76" s="42"/>
      <c r="E76" s="42"/>
      <c r="F76" s="43">
        <f t="shared" ref="F76:F81" si="9">C76*D76*E76</f>
        <v>0</v>
      </c>
    </row>
    <row r="77" spans="1:6" ht="31.5" customHeight="1" x14ac:dyDescent="0.25">
      <c r="A77" s="40"/>
      <c r="B77" s="40"/>
      <c r="C77" s="40"/>
      <c r="D77" s="40"/>
      <c r="E77" s="40"/>
      <c r="F77" s="41">
        <f t="shared" si="9"/>
        <v>0</v>
      </c>
    </row>
    <row r="78" spans="1:6" ht="31.5" customHeight="1" x14ac:dyDescent="0.25">
      <c r="A78" s="40"/>
      <c r="B78" s="40"/>
      <c r="C78" s="40"/>
      <c r="D78" s="40"/>
      <c r="E78" s="40"/>
      <c r="F78" s="41">
        <f t="shared" si="9"/>
        <v>0</v>
      </c>
    </row>
    <row r="79" spans="1:6" ht="31.5" customHeight="1" x14ac:dyDescent="0.25">
      <c r="A79" s="40"/>
      <c r="B79" s="40"/>
      <c r="C79" s="40"/>
      <c r="D79" s="40"/>
      <c r="E79" s="40"/>
      <c r="F79" s="41">
        <f t="shared" si="9"/>
        <v>0</v>
      </c>
    </row>
    <row r="80" spans="1:6" ht="31.5" customHeight="1" x14ac:dyDescent="0.25">
      <c r="A80" s="40"/>
      <c r="B80" s="40"/>
      <c r="C80" s="40"/>
      <c r="D80" s="40"/>
      <c r="E80" s="40"/>
      <c r="F80" s="41">
        <f t="shared" si="9"/>
        <v>0</v>
      </c>
    </row>
    <row r="81" spans="1:6" ht="31.5" customHeight="1" thickBot="1" x14ac:dyDescent="0.3">
      <c r="A81" s="44" t="s">
        <v>39</v>
      </c>
      <c r="B81" s="44" t="s">
        <v>24</v>
      </c>
      <c r="C81" s="44"/>
      <c r="D81" s="44"/>
      <c r="E81" s="44"/>
      <c r="F81" s="45">
        <f t="shared" si="9"/>
        <v>0</v>
      </c>
    </row>
    <row r="82" spans="1:6" ht="39" customHeight="1" thickBot="1" x14ac:dyDescent="0.3">
      <c r="E82" s="46" t="s">
        <v>40</v>
      </c>
      <c r="F82" s="47">
        <f t="shared" ref="F82" si="10">SUM(F62:F81)</f>
        <v>0</v>
      </c>
    </row>
    <row r="83" spans="1:6" ht="39" customHeight="1" thickBot="1" x14ac:dyDescent="0.3">
      <c r="D83" s="48" t="s">
        <v>25</v>
      </c>
      <c r="E83" s="49">
        <f t="shared" ref="E83" si="11">$M$7</f>
        <v>1</v>
      </c>
      <c r="F83" s="50">
        <f t="shared" ref="F83:F84" si="12">F82*E83</f>
        <v>0</v>
      </c>
    </row>
    <row r="84" spans="1:6" ht="39" customHeight="1" thickBot="1" x14ac:dyDescent="0.3">
      <c r="D84" s="51" t="s">
        <v>41</v>
      </c>
      <c r="E84" s="52">
        <f t="shared" ref="E84" si="13">$M$8</f>
        <v>1</v>
      </c>
      <c r="F84" s="53">
        <f t="shared" si="12"/>
        <v>0</v>
      </c>
    </row>
    <row r="85" spans="1:6" ht="72.75" customHeight="1" thickBot="1" x14ac:dyDescent="0.3"/>
    <row r="86" spans="1:6" ht="69.75" customHeight="1" thickBot="1" x14ac:dyDescent="0.3">
      <c r="A86" s="36" t="s">
        <v>27</v>
      </c>
      <c r="B86" s="157" t="str">
        <f>Feuil1!B36</f>
        <v>Fourniture et pose d'un Séparateur à Graisse de type</v>
      </c>
      <c r="C86" s="158"/>
      <c r="D86" s="158"/>
      <c r="E86" s="159"/>
      <c r="F86" s="37" t="s">
        <v>28</v>
      </c>
    </row>
    <row r="87" spans="1:6" ht="25.5" customHeight="1" thickBot="1" x14ac:dyDescent="0.3">
      <c r="A87" s="36" t="s">
        <v>29</v>
      </c>
      <c r="B87" s="154" t="str">
        <f>Feuil1!E36</f>
        <v>for</v>
      </c>
      <c r="C87" s="155"/>
      <c r="D87" s="155"/>
      <c r="E87" s="156"/>
      <c r="F87" s="152">
        <f t="shared" ref="F87" si="14">ROUNDUP(F112/B88,2)</f>
        <v>4842</v>
      </c>
    </row>
    <row r="88" spans="1:6" ht="25.5" customHeight="1" thickBot="1" x14ac:dyDescent="0.3">
      <c r="A88" s="38" t="s">
        <v>30</v>
      </c>
      <c r="B88" s="154">
        <f>Feuil1!F36</f>
        <v>1</v>
      </c>
      <c r="C88" s="155"/>
      <c r="D88" s="155"/>
      <c r="E88" s="156"/>
      <c r="F88" s="153"/>
    </row>
    <row r="89" spans="1:6" ht="19.5" thickBot="1" x14ac:dyDescent="0.3">
      <c r="A89" s="39" t="s">
        <v>31</v>
      </c>
      <c r="B89" s="39" t="s">
        <v>29</v>
      </c>
      <c r="C89" s="39" t="s">
        <v>30</v>
      </c>
      <c r="D89" s="39" t="s">
        <v>32</v>
      </c>
      <c r="E89" s="39" t="s">
        <v>33</v>
      </c>
      <c r="F89" s="39" t="s">
        <v>34</v>
      </c>
    </row>
    <row r="90" spans="1:6" ht="31.5" customHeight="1" thickBot="1" x14ac:dyDescent="0.3">
      <c r="A90" s="149" t="s">
        <v>35</v>
      </c>
      <c r="B90" s="150"/>
      <c r="C90" s="150"/>
      <c r="D90" s="150"/>
      <c r="E90" s="150"/>
      <c r="F90" s="151"/>
    </row>
    <row r="91" spans="1:6" ht="31.5" customHeight="1" x14ac:dyDescent="0.25">
      <c r="A91" s="40" t="s">
        <v>36</v>
      </c>
      <c r="B91" s="40" t="s">
        <v>24</v>
      </c>
      <c r="C91" s="40">
        <v>3</v>
      </c>
      <c r="D91" s="40">
        <v>2</v>
      </c>
      <c r="E91" s="40">
        <v>300</v>
      </c>
      <c r="F91" s="41">
        <f t="shared" ref="F91:F93" si="15">C91*D91*E91</f>
        <v>1800</v>
      </c>
    </row>
    <row r="92" spans="1:6" ht="31.5" customHeight="1" x14ac:dyDescent="0.25">
      <c r="A92" s="40"/>
      <c r="B92" s="40"/>
      <c r="C92" s="40"/>
      <c r="D92" s="40"/>
      <c r="E92" s="40"/>
      <c r="F92" s="41">
        <f t="shared" si="15"/>
        <v>0</v>
      </c>
    </row>
    <row r="93" spans="1:6" ht="31.5" customHeight="1" thickBot="1" x14ac:dyDescent="0.3">
      <c r="A93" s="40"/>
      <c r="B93" s="40"/>
      <c r="C93" s="40"/>
      <c r="D93" s="40"/>
      <c r="E93" s="40"/>
      <c r="F93" s="41">
        <f t="shared" si="15"/>
        <v>0</v>
      </c>
    </row>
    <row r="94" spans="1:6" ht="31.5" customHeight="1" thickBot="1" x14ac:dyDescent="0.3">
      <c r="A94" s="146" t="s">
        <v>37</v>
      </c>
      <c r="B94" s="147"/>
      <c r="C94" s="147"/>
      <c r="D94" s="147"/>
      <c r="E94" s="147"/>
      <c r="F94" s="148"/>
    </row>
    <row r="95" spans="1:6" ht="31.5" customHeight="1" x14ac:dyDescent="0.25">
      <c r="A95" s="40" t="s">
        <v>79</v>
      </c>
      <c r="B95" s="40" t="s">
        <v>24</v>
      </c>
      <c r="C95" s="40">
        <v>1</v>
      </c>
      <c r="D95" s="40">
        <v>2</v>
      </c>
      <c r="E95" s="40">
        <v>250</v>
      </c>
      <c r="F95" s="41">
        <f t="shared" ref="F95:F102" si="16">C95*D95*E95</f>
        <v>500</v>
      </c>
    </row>
    <row r="96" spans="1:6" ht="31.5" customHeight="1" x14ac:dyDescent="0.25">
      <c r="A96" s="40"/>
      <c r="B96" s="40"/>
      <c r="C96" s="40"/>
      <c r="D96" s="40"/>
      <c r="E96" s="40"/>
      <c r="F96" s="41">
        <f t="shared" si="16"/>
        <v>0</v>
      </c>
    </row>
    <row r="97" spans="1:6" ht="31.5" customHeight="1" x14ac:dyDescent="0.25">
      <c r="A97" s="40" t="s">
        <v>46</v>
      </c>
      <c r="B97" s="40" t="s">
        <v>24</v>
      </c>
      <c r="C97" s="40">
        <v>1</v>
      </c>
      <c r="D97" s="40">
        <v>2</v>
      </c>
      <c r="E97" s="40">
        <v>100</v>
      </c>
      <c r="F97" s="41">
        <f t="shared" si="16"/>
        <v>200</v>
      </c>
    </row>
    <row r="98" spans="1:6" ht="31.5" customHeight="1" x14ac:dyDescent="0.25">
      <c r="A98" s="40"/>
      <c r="B98" s="40"/>
      <c r="C98" s="40"/>
      <c r="D98" s="40"/>
      <c r="E98" s="40"/>
      <c r="F98" s="41">
        <f t="shared" si="16"/>
        <v>0</v>
      </c>
    </row>
    <row r="99" spans="1:6" ht="31.5" customHeight="1" x14ac:dyDescent="0.25">
      <c r="A99" s="40" t="s">
        <v>47</v>
      </c>
      <c r="B99" s="40" t="s">
        <v>24</v>
      </c>
      <c r="C99" s="40">
        <v>1</v>
      </c>
      <c r="D99" s="40">
        <v>1</v>
      </c>
      <c r="E99" s="40">
        <v>580</v>
      </c>
      <c r="F99" s="41">
        <f t="shared" si="16"/>
        <v>580</v>
      </c>
    </row>
    <row r="100" spans="1:6" ht="31.5" customHeight="1" x14ac:dyDescent="0.25">
      <c r="A100" s="40"/>
      <c r="B100" s="40"/>
      <c r="C100" s="40"/>
      <c r="D100" s="40"/>
      <c r="E100" s="40"/>
      <c r="F100" s="41">
        <f t="shared" si="16"/>
        <v>0</v>
      </c>
    </row>
    <row r="101" spans="1:6" ht="31.5" customHeight="1" x14ac:dyDescent="0.25">
      <c r="A101" s="40"/>
      <c r="B101" s="40"/>
      <c r="C101" s="40"/>
      <c r="D101" s="40"/>
      <c r="E101" s="40"/>
      <c r="F101" s="41">
        <f t="shared" si="16"/>
        <v>0</v>
      </c>
    </row>
    <row r="102" spans="1:6" ht="31.5" customHeight="1" thickBot="1" x14ac:dyDescent="0.3">
      <c r="A102" s="40"/>
      <c r="B102" s="40"/>
      <c r="C102" s="40"/>
      <c r="D102" s="40"/>
      <c r="E102" s="40"/>
      <c r="F102" s="41">
        <f t="shared" si="16"/>
        <v>0</v>
      </c>
    </row>
    <row r="103" spans="1:6" ht="31.5" customHeight="1" thickBot="1" x14ac:dyDescent="0.3">
      <c r="A103" s="149" t="s">
        <v>38</v>
      </c>
      <c r="B103" s="150"/>
      <c r="C103" s="150"/>
      <c r="D103" s="150"/>
      <c r="E103" s="150"/>
      <c r="F103" s="151"/>
    </row>
    <row r="104" spans="1:6" ht="31.5" customHeight="1" x14ac:dyDescent="0.25">
      <c r="A104" s="42" t="s">
        <v>48</v>
      </c>
      <c r="B104" s="42" t="s">
        <v>26</v>
      </c>
      <c r="C104" s="42">
        <f>B88*2*2*2*2</f>
        <v>16</v>
      </c>
      <c r="D104" s="42">
        <v>1</v>
      </c>
      <c r="E104" s="42">
        <v>15</v>
      </c>
      <c r="F104" s="43">
        <f>C104*D104*E104</f>
        <v>240</v>
      </c>
    </row>
    <row r="105" spans="1:6" ht="31.5" customHeight="1" x14ac:dyDescent="0.25">
      <c r="A105" s="40" t="s">
        <v>81</v>
      </c>
      <c r="B105" s="40" t="s">
        <v>24</v>
      </c>
      <c r="C105" s="40">
        <f>B88</f>
        <v>1</v>
      </c>
      <c r="D105" s="40">
        <v>1</v>
      </c>
      <c r="E105" s="40">
        <v>600</v>
      </c>
      <c r="F105" s="41">
        <f t="shared" ref="F105:F109" si="17">C105*D105*E105</f>
        <v>600</v>
      </c>
    </row>
    <row r="106" spans="1:6" ht="31.5" customHeight="1" x14ac:dyDescent="0.25">
      <c r="A106" s="40" t="s">
        <v>82</v>
      </c>
      <c r="B106" s="40" t="s">
        <v>24</v>
      </c>
      <c r="C106" s="40">
        <v>1</v>
      </c>
      <c r="D106" s="40">
        <v>2</v>
      </c>
      <c r="E106" s="40">
        <v>250</v>
      </c>
      <c r="F106" s="41">
        <f t="shared" si="17"/>
        <v>500</v>
      </c>
    </row>
    <row r="107" spans="1:6" ht="31.5" customHeight="1" x14ac:dyDescent="0.25">
      <c r="A107" s="40" t="s">
        <v>83</v>
      </c>
      <c r="B107" s="40" t="s">
        <v>26</v>
      </c>
      <c r="C107" s="40">
        <f>B88*2*2*1*0.2*2</f>
        <v>1.6</v>
      </c>
      <c r="D107" s="40">
        <v>1</v>
      </c>
      <c r="E107" s="40">
        <v>15</v>
      </c>
      <c r="F107" s="41">
        <f t="shared" si="17"/>
        <v>24</v>
      </c>
    </row>
    <row r="108" spans="1:6" ht="31.5" customHeight="1" x14ac:dyDescent="0.25">
      <c r="A108" s="40" t="s">
        <v>49</v>
      </c>
      <c r="B108" s="40" t="s">
        <v>43</v>
      </c>
      <c r="C108" s="40">
        <f>B88*2*3*0.2</f>
        <v>1.2000000000000002</v>
      </c>
      <c r="D108" s="40">
        <v>1</v>
      </c>
      <c r="E108" s="40">
        <v>165</v>
      </c>
      <c r="F108" s="41">
        <f t="shared" si="17"/>
        <v>198.00000000000003</v>
      </c>
    </row>
    <row r="109" spans="1:6" ht="31.5" customHeight="1" thickBot="1" x14ac:dyDescent="0.3">
      <c r="A109" s="44" t="s">
        <v>39</v>
      </c>
      <c r="B109" s="44" t="s">
        <v>24</v>
      </c>
      <c r="C109" s="44">
        <v>1</v>
      </c>
      <c r="D109" s="44">
        <v>1</v>
      </c>
      <c r="E109" s="44">
        <v>200</v>
      </c>
      <c r="F109" s="45">
        <f t="shared" si="17"/>
        <v>200</v>
      </c>
    </row>
    <row r="110" spans="1:6" ht="39" customHeight="1" thickBot="1" x14ac:dyDescent="0.3">
      <c r="E110" s="46" t="s">
        <v>40</v>
      </c>
      <c r="F110" s="47">
        <f t="shared" ref="F110" si="18">SUM(F90:F109)</f>
        <v>4842</v>
      </c>
    </row>
    <row r="111" spans="1:6" ht="39" customHeight="1" thickBot="1" x14ac:dyDescent="0.3">
      <c r="D111" s="48" t="s">
        <v>25</v>
      </c>
      <c r="E111" s="49">
        <f t="shared" ref="E111" si="19">$M$7</f>
        <v>1</v>
      </c>
      <c r="F111" s="50">
        <f t="shared" ref="F111:F112" si="20">F110*E111</f>
        <v>4842</v>
      </c>
    </row>
    <row r="112" spans="1:6" ht="39" customHeight="1" thickBot="1" x14ac:dyDescent="0.3">
      <c r="D112" s="51" t="s">
        <v>41</v>
      </c>
      <c r="E112" s="52">
        <f t="shared" ref="E112" si="21">$M$8</f>
        <v>1</v>
      </c>
      <c r="F112" s="53">
        <f t="shared" si="20"/>
        <v>4842</v>
      </c>
    </row>
    <row r="113" spans="1:6" ht="72.75" customHeight="1" thickBot="1" x14ac:dyDescent="0.3"/>
    <row r="114" spans="1:6" ht="69.75" customHeight="1" thickBot="1" x14ac:dyDescent="0.3">
      <c r="A114" s="36" t="s">
        <v>27</v>
      </c>
      <c r="B114" s="157" t="str">
        <f>Feuil1!B39</f>
        <v>Fourniture et pose de tyaux PVC CR8 Ø110, y compris</v>
      </c>
      <c r="C114" s="158"/>
      <c r="D114" s="158"/>
      <c r="E114" s="159"/>
      <c r="F114" s="37" t="s">
        <v>28</v>
      </c>
    </row>
    <row r="115" spans="1:6" ht="25.5" customHeight="1" thickBot="1" x14ac:dyDescent="0.3">
      <c r="A115" s="36" t="s">
        <v>29</v>
      </c>
      <c r="B115" s="154" t="str">
        <f>Feuil1!E39</f>
        <v>ml</v>
      </c>
      <c r="C115" s="155"/>
      <c r="D115" s="155"/>
      <c r="E115" s="156"/>
      <c r="F115" s="152">
        <f t="shared" ref="F115" si="22">ROUNDUP(F140/B116,2)</f>
        <v>149.09</v>
      </c>
    </row>
    <row r="116" spans="1:6" ht="25.5" customHeight="1" thickBot="1" x14ac:dyDescent="0.3">
      <c r="A116" s="38" t="s">
        <v>30</v>
      </c>
      <c r="B116" s="154">
        <f>Feuil1!F39</f>
        <v>45</v>
      </c>
      <c r="C116" s="155"/>
      <c r="D116" s="155"/>
      <c r="E116" s="156"/>
      <c r="F116" s="153"/>
    </row>
    <row r="117" spans="1:6" ht="19.5" thickBot="1" x14ac:dyDescent="0.3">
      <c r="A117" s="39" t="s">
        <v>31</v>
      </c>
      <c r="B117" s="39" t="s">
        <v>29</v>
      </c>
      <c r="C117" s="39" t="s">
        <v>30</v>
      </c>
      <c r="D117" s="39" t="s">
        <v>32</v>
      </c>
      <c r="E117" s="39" t="s">
        <v>33</v>
      </c>
      <c r="F117" s="39" t="s">
        <v>34</v>
      </c>
    </row>
    <row r="118" spans="1:6" ht="31.5" customHeight="1" thickBot="1" x14ac:dyDescent="0.3">
      <c r="A118" s="149" t="s">
        <v>35</v>
      </c>
      <c r="B118" s="150"/>
      <c r="C118" s="150"/>
      <c r="D118" s="150"/>
      <c r="E118" s="150"/>
      <c r="F118" s="151"/>
    </row>
    <row r="119" spans="1:6" ht="31.5" customHeight="1" x14ac:dyDescent="0.25">
      <c r="A119" s="40" t="s">
        <v>36</v>
      </c>
      <c r="B119" s="40" t="s">
        <v>24</v>
      </c>
      <c r="C119" s="40">
        <v>3</v>
      </c>
      <c r="D119" s="40">
        <v>2</v>
      </c>
      <c r="E119" s="40">
        <v>300</v>
      </c>
      <c r="F119" s="41">
        <f t="shared" ref="F119:F121" si="23">C119*D119*E119</f>
        <v>1800</v>
      </c>
    </row>
    <row r="120" spans="1:6" ht="31.5" customHeight="1" x14ac:dyDescent="0.25">
      <c r="A120" s="40"/>
      <c r="B120" s="40"/>
      <c r="C120" s="40"/>
      <c r="D120" s="40"/>
      <c r="E120" s="40"/>
      <c r="F120" s="41">
        <f t="shared" si="23"/>
        <v>0</v>
      </c>
    </row>
    <row r="121" spans="1:6" ht="31.5" customHeight="1" thickBot="1" x14ac:dyDescent="0.3">
      <c r="A121" s="40"/>
      <c r="B121" s="40"/>
      <c r="C121" s="40"/>
      <c r="D121" s="40"/>
      <c r="E121" s="40"/>
      <c r="F121" s="41">
        <f t="shared" si="23"/>
        <v>0</v>
      </c>
    </row>
    <row r="122" spans="1:6" ht="31.5" customHeight="1" thickBot="1" x14ac:dyDescent="0.3">
      <c r="A122" s="146" t="s">
        <v>37</v>
      </c>
      <c r="B122" s="147"/>
      <c r="C122" s="147"/>
      <c r="D122" s="147"/>
      <c r="E122" s="147"/>
      <c r="F122" s="148"/>
    </row>
    <row r="123" spans="1:6" ht="31.5" customHeight="1" x14ac:dyDescent="0.25">
      <c r="A123" s="40" t="s">
        <v>79</v>
      </c>
      <c r="B123" s="40" t="s">
        <v>24</v>
      </c>
      <c r="C123" s="40">
        <v>1</v>
      </c>
      <c r="D123" s="40">
        <v>2</v>
      </c>
      <c r="E123" s="40">
        <v>250</v>
      </c>
      <c r="F123" s="41">
        <f t="shared" ref="F123:F130" si="24">C123*D123*E123</f>
        <v>500</v>
      </c>
    </row>
    <row r="124" spans="1:6" ht="31.5" customHeight="1" x14ac:dyDescent="0.25">
      <c r="A124" s="40"/>
      <c r="B124" s="40"/>
      <c r="C124" s="40"/>
      <c r="D124" s="40"/>
      <c r="E124" s="40"/>
      <c r="F124" s="41">
        <f t="shared" si="24"/>
        <v>0</v>
      </c>
    </row>
    <row r="125" spans="1:6" ht="31.5" customHeight="1" x14ac:dyDescent="0.25">
      <c r="A125" s="40" t="s">
        <v>46</v>
      </c>
      <c r="B125" s="40" t="s">
        <v>24</v>
      </c>
      <c r="C125" s="40">
        <v>1</v>
      </c>
      <c r="D125" s="40">
        <v>2</v>
      </c>
      <c r="E125" s="40">
        <v>100</v>
      </c>
      <c r="F125" s="41">
        <f t="shared" si="24"/>
        <v>200</v>
      </c>
    </row>
    <row r="126" spans="1:6" ht="31.5" customHeight="1" x14ac:dyDescent="0.25">
      <c r="A126" s="40"/>
      <c r="B126" s="40"/>
      <c r="C126" s="40"/>
      <c r="D126" s="40"/>
      <c r="E126" s="40"/>
      <c r="F126" s="41">
        <f t="shared" si="24"/>
        <v>0</v>
      </c>
    </row>
    <row r="127" spans="1:6" ht="31.5" customHeight="1" x14ac:dyDescent="0.25">
      <c r="A127" s="40" t="s">
        <v>47</v>
      </c>
      <c r="B127" s="40" t="s">
        <v>24</v>
      </c>
      <c r="C127" s="40">
        <v>1</v>
      </c>
      <c r="D127" s="40">
        <v>1</v>
      </c>
      <c r="E127" s="40">
        <v>580</v>
      </c>
      <c r="F127" s="41">
        <f t="shared" si="24"/>
        <v>580</v>
      </c>
    </row>
    <row r="128" spans="1:6" ht="31.5" customHeight="1" x14ac:dyDescent="0.25">
      <c r="A128" s="40"/>
      <c r="B128" s="40"/>
      <c r="C128" s="40"/>
      <c r="D128" s="40"/>
      <c r="E128" s="40"/>
      <c r="F128" s="41">
        <f t="shared" si="24"/>
        <v>0</v>
      </c>
    </row>
    <row r="129" spans="1:6" ht="31.5" customHeight="1" x14ac:dyDescent="0.25">
      <c r="A129" s="40"/>
      <c r="B129" s="40"/>
      <c r="C129" s="40"/>
      <c r="D129" s="40"/>
      <c r="E129" s="40"/>
      <c r="F129" s="41">
        <f t="shared" si="24"/>
        <v>0</v>
      </c>
    </row>
    <row r="130" spans="1:6" ht="31.5" customHeight="1" thickBot="1" x14ac:dyDescent="0.3">
      <c r="A130" s="40"/>
      <c r="B130" s="40"/>
      <c r="C130" s="40"/>
      <c r="D130" s="40"/>
      <c r="E130" s="40"/>
      <c r="F130" s="41">
        <f t="shared" si="24"/>
        <v>0</v>
      </c>
    </row>
    <row r="131" spans="1:6" ht="31.5" customHeight="1" thickBot="1" x14ac:dyDescent="0.3">
      <c r="A131" s="149" t="s">
        <v>38</v>
      </c>
      <c r="B131" s="150"/>
      <c r="C131" s="150"/>
      <c r="D131" s="150"/>
      <c r="E131" s="150"/>
      <c r="F131" s="151"/>
    </row>
    <row r="132" spans="1:6" ht="31.5" customHeight="1" x14ac:dyDescent="0.25">
      <c r="A132" s="42" t="s">
        <v>48</v>
      </c>
      <c r="B132" s="42" t="s">
        <v>26</v>
      </c>
      <c r="C132" s="42">
        <f>B116*1*0.8*2</f>
        <v>72</v>
      </c>
      <c r="D132" s="42">
        <v>1</v>
      </c>
      <c r="E132" s="42">
        <v>15</v>
      </c>
      <c r="F132" s="43">
        <f>C132*D132*E132</f>
        <v>1080</v>
      </c>
    </row>
    <row r="133" spans="1:6" ht="31.5" customHeight="1" x14ac:dyDescent="0.25">
      <c r="A133" s="40"/>
      <c r="B133" s="40"/>
      <c r="C133" s="40"/>
      <c r="D133" s="40"/>
      <c r="E133" s="40"/>
      <c r="F133" s="41">
        <f t="shared" ref="F133:F137" si="25">C133*D133*E133</f>
        <v>0</v>
      </c>
    </row>
    <row r="134" spans="1:6" ht="31.5" customHeight="1" x14ac:dyDescent="0.25">
      <c r="A134" s="40"/>
      <c r="B134" s="40"/>
      <c r="C134" s="40"/>
      <c r="D134" s="40"/>
      <c r="E134" s="40"/>
      <c r="F134" s="41">
        <f t="shared" si="25"/>
        <v>0</v>
      </c>
    </row>
    <row r="135" spans="1:6" ht="31.5" customHeight="1" x14ac:dyDescent="0.25">
      <c r="A135" s="40" t="s">
        <v>83</v>
      </c>
      <c r="B135" s="40" t="s">
        <v>26</v>
      </c>
      <c r="C135" s="40">
        <f>B116*0.3*0.3*2</f>
        <v>8.1</v>
      </c>
      <c r="D135" s="40">
        <v>1</v>
      </c>
      <c r="E135" s="40">
        <v>15</v>
      </c>
      <c r="F135" s="41">
        <f t="shared" si="25"/>
        <v>121.5</v>
      </c>
    </row>
    <row r="136" spans="1:6" ht="31.5" customHeight="1" x14ac:dyDescent="0.25">
      <c r="A136" s="40" t="s">
        <v>44</v>
      </c>
      <c r="B136" s="40" t="s">
        <v>26</v>
      </c>
      <c r="C136" s="40">
        <f>B116*0.3*0.5*2</f>
        <v>13.5</v>
      </c>
      <c r="D136" s="40">
        <v>1</v>
      </c>
      <c r="E136" s="40">
        <v>165</v>
      </c>
      <c r="F136" s="41">
        <f t="shared" si="25"/>
        <v>2227.5</v>
      </c>
    </row>
    <row r="137" spans="1:6" ht="31.5" customHeight="1" thickBot="1" x14ac:dyDescent="0.3">
      <c r="A137" s="44" t="s">
        <v>39</v>
      </c>
      <c r="B137" s="44" t="s">
        <v>24</v>
      </c>
      <c r="C137" s="44">
        <v>1</v>
      </c>
      <c r="D137" s="44">
        <v>1</v>
      </c>
      <c r="E137" s="44">
        <v>200</v>
      </c>
      <c r="F137" s="45">
        <f t="shared" si="25"/>
        <v>200</v>
      </c>
    </row>
    <row r="138" spans="1:6" ht="39" customHeight="1" thickBot="1" x14ac:dyDescent="0.3">
      <c r="E138" s="46" t="s">
        <v>40</v>
      </c>
      <c r="F138" s="47">
        <f t="shared" ref="F138" si="26">SUM(F118:F137)</f>
        <v>6709</v>
      </c>
    </row>
    <row r="139" spans="1:6" ht="39" customHeight="1" thickBot="1" x14ac:dyDescent="0.3">
      <c r="D139" s="48" t="s">
        <v>25</v>
      </c>
      <c r="E139" s="49">
        <f t="shared" ref="E139" si="27">$M$7</f>
        <v>1</v>
      </c>
      <c r="F139" s="50">
        <f t="shared" ref="F139:F140" si="28">F138*E139</f>
        <v>6709</v>
      </c>
    </row>
    <row r="140" spans="1:6" ht="39" customHeight="1" thickBot="1" x14ac:dyDescent="0.3">
      <c r="D140" s="51" t="s">
        <v>41</v>
      </c>
      <c r="E140" s="52">
        <f t="shared" ref="E140" si="29">$M$8</f>
        <v>1</v>
      </c>
      <c r="F140" s="53">
        <f t="shared" si="28"/>
        <v>6709</v>
      </c>
    </row>
    <row r="141" spans="1:6" ht="72.75" customHeight="1" thickBot="1" x14ac:dyDescent="0.3"/>
    <row r="142" spans="1:6" ht="69.75" customHeight="1" thickBot="1" x14ac:dyDescent="0.3">
      <c r="A142" s="36" t="s">
        <v>27</v>
      </c>
      <c r="B142" s="157" t="str">
        <f>Feuil1!B42</f>
        <v>Raccordement sur réseaux existants</v>
      </c>
      <c r="C142" s="158"/>
      <c r="D142" s="158"/>
      <c r="E142" s="159"/>
      <c r="F142" s="37" t="s">
        <v>28</v>
      </c>
    </row>
    <row r="143" spans="1:6" ht="25.5" customHeight="1" thickBot="1" x14ac:dyDescent="0.3">
      <c r="A143" s="36" t="s">
        <v>29</v>
      </c>
      <c r="B143" s="154" t="str">
        <f>Feuil1!E42</f>
        <v>for</v>
      </c>
      <c r="C143" s="155"/>
      <c r="D143" s="155"/>
      <c r="E143" s="156"/>
      <c r="F143" s="152">
        <v>600</v>
      </c>
    </row>
    <row r="144" spans="1:6" ht="25.5" customHeight="1" thickBot="1" x14ac:dyDescent="0.3">
      <c r="A144" s="38" t="s">
        <v>30</v>
      </c>
      <c r="B144" s="154">
        <f>Feuil1!F42</f>
        <v>1</v>
      </c>
      <c r="C144" s="155"/>
      <c r="D144" s="155"/>
      <c r="E144" s="156"/>
      <c r="F144" s="153"/>
    </row>
    <row r="145" spans="1:6" ht="19.5" thickBot="1" x14ac:dyDescent="0.3">
      <c r="A145" s="39" t="s">
        <v>31</v>
      </c>
      <c r="B145" s="39" t="s">
        <v>29</v>
      </c>
      <c r="C145" s="39" t="s">
        <v>30</v>
      </c>
      <c r="D145" s="39" t="s">
        <v>32</v>
      </c>
      <c r="E145" s="39" t="s">
        <v>33</v>
      </c>
      <c r="F145" s="39" t="s">
        <v>34</v>
      </c>
    </row>
    <row r="146" spans="1:6" ht="31.5" customHeight="1" thickBot="1" x14ac:dyDescent="0.3">
      <c r="A146" s="149" t="s">
        <v>35</v>
      </c>
      <c r="B146" s="150"/>
      <c r="C146" s="150"/>
      <c r="D146" s="150"/>
      <c r="E146" s="150"/>
      <c r="F146" s="151"/>
    </row>
    <row r="147" spans="1:6" ht="31.5" customHeight="1" x14ac:dyDescent="0.25">
      <c r="A147" s="40" t="s">
        <v>36</v>
      </c>
      <c r="B147" s="40" t="s">
        <v>24</v>
      </c>
      <c r="C147" s="40"/>
      <c r="D147" s="40"/>
      <c r="E147" s="40"/>
      <c r="F147" s="41">
        <f t="shared" ref="F147:F149" si="30">C147*D147*E147</f>
        <v>0</v>
      </c>
    </row>
    <row r="148" spans="1:6" ht="31.5" customHeight="1" x14ac:dyDescent="0.25">
      <c r="A148" s="40"/>
      <c r="B148" s="40"/>
      <c r="C148" s="40"/>
      <c r="D148" s="40"/>
      <c r="E148" s="40"/>
      <c r="F148" s="41">
        <f t="shared" si="30"/>
        <v>0</v>
      </c>
    </row>
    <row r="149" spans="1:6" ht="31.5" customHeight="1" thickBot="1" x14ac:dyDescent="0.3">
      <c r="A149" s="40"/>
      <c r="B149" s="40"/>
      <c r="C149" s="40"/>
      <c r="D149" s="40"/>
      <c r="E149" s="40"/>
      <c r="F149" s="41">
        <f t="shared" si="30"/>
        <v>0</v>
      </c>
    </row>
    <row r="150" spans="1:6" ht="31.5" customHeight="1" thickBot="1" x14ac:dyDescent="0.3">
      <c r="A150" s="146" t="s">
        <v>37</v>
      </c>
      <c r="B150" s="147"/>
      <c r="C150" s="147">
        <v>-0.428571428571423</v>
      </c>
      <c r="D150" s="147">
        <v>-1.6807661612131</v>
      </c>
      <c r="E150" s="147">
        <v>-1882.7422186751701</v>
      </c>
      <c r="F150" s="148"/>
    </row>
    <row r="151" spans="1:6" ht="31.5" customHeight="1" x14ac:dyDescent="0.25">
      <c r="A151" s="40" t="s">
        <v>45</v>
      </c>
      <c r="B151" s="40" t="s">
        <v>24</v>
      </c>
      <c r="C151" s="40"/>
      <c r="D151" s="40"/>
      <c r="E151" s="40"/>
      <c r="F151" s="41">
        <f t="shared" ref="F151:F158" si="31">C151*D151*E151</f>
        <v>0</v>
      </c>
    </row>
    <row r="152" spans="1:6" ht="31.5" customHeight="1" x14ac:dyDescent="0.25">
      <c r="A152" s="40"/>
      <c r="B152" s="40"/>
      <c r="C152" s="40"/>
      <c r="D152" s="40"/>
      <c r="E152" s="40"/>
      <c r="F152" s="41">
        <f t="shared" si="31"/>
        <v>0</v>
      </c>
    </row>
    <row r="153" spans="1:6" ht="31.5" customHeight="1" x14ac:dyDescent="0.25">
      <c r="A153" s="40" t="s">
        <v>46</v>
      </c>
      <c r="B153" s="40" t="s">
        <v>24</v>
      </c>
      <c r="C153" s="40"/>
      <c r="D153" s="40"/>
      <c r="E153" s="40"/>
      <c r="F153" s="41">
        <f t="shared" si="31"/>
        <v>0</v>
      </c>
    </row>
    <row r="154" spans="1:6" ht="31.5" customHeight="1" x14ac:dyDescent="0.25">
      <c r="A154" s="40"/>
      <c r="B154" s="40"/>
      <c r="C154" s="40"/>
      <c r="D154" s="40"/>
      <c r="E154" s="40"/>
      <c r="F154" s="41">
        <f t="shared" si="31"/>
        <v>0</v>
      </c>
    </row>
    <row r="155" spans="1:6" ht="31.5" customHeight="1" x14ac:dyDescent="0.25">
      <c r="A155" s="40" t="s">
        <v>47</v>
      </c>
      <c r="B155" s="40" t="s">
        <v>24</v>
      </c>
      <c r="C155" s="40"/>
      <c r="D155" s="40"/>
      <c r="E155" s="40"/>
      <c r="F155" s="41">
        <f t="shared" si="31"/>
        <v>0</v>
      </c>
    </row>
    <row r="156" spans="1:6" ht="31.5" customHeight="1" x14ac:dyDescent="0.25">
      <c r="A156" s="40"/>
      <c r="B156" s="40"/>
      <c r="C156" s="40"/>
      <c r="D156" s="40"/>
      <c r="E156" s="40"/>
      <c r="F156" s="41">
        <f t="shared" si="31"/>
        <v>0</v>
      </c>
    </row>
    <row r="157" spans="1:6" ht="31.5" customHeight="1" x14ac:dyDescent="0.25">
      <c r="A157" s="40"/>
      <c r="B157" s="40"/>
      <c r="C157" s="40"/>
      <c r="D157" s="40"/>
      <c r="E157" s="40"/>
      <c r="F157" s="41">
        <f t="shared" si="31"/>
        <v>0</v>
      </c>
    </row>
    <row r="158" spans="1:6" ht="31.5" customHeight="1" thickBot="1" x14ac:dyDescent="0.3">
      <c r="A158" s="40"/>
      <c r="B158" s="40"/>
      <c r="C158" s="40"/>
      <c r="D158" s="40"/>
      <c r="E158" s="40"/>
      <c r="F158" s="41">
        <f t="shared" si="31"/>
        <v>0</v>
      </c>
    </row>
    <row r="159" spans="1:6" ht="31.5" customHeight="1" thickBot="1" x14ac:dyDescent="0.3">
      <c r="A159" s="149" t="s">
        <v>38</v>
      </c>
      <c r="B159" s="150"/>
      <c r="C159" s="150"/>
      <c r="D159" s="150">
        <v>-1.99680766161215</v>
      </c>
      <c r="E159" s="150">
        <v>-2107.90742218675</v>
      </c>
      <c r="F159" s="151"/>
    </row>
    <row r="160" spans="1:6" ht="31.5" customHeight="1" x14ac:dyDescent="0.25">
      <c r="A160" s="42" t="s">
        <v>48</v>
      </c>
      <c r="B160" s="42" t="s">
        <v>26</v>
      </c>
      <c r="C160" s="42"/>
      <c r="D160" s="42"/>
      <c r="E160" s="42"/>
      <c r="F160" s="43">
        <f t="shared" ref="F160:F165" si="32">C160*D160*E160</f>
        <v>0</v>
      </c>
    </row>
    <row r="161" spans="1:6" ht="31.5" customHeight="1" x14ac:dyDescent="0.25">
      <c r="A161" s="40"/>
      <c r="B161" s="40"/>
      <c r="C161" s="40"/>
      <c r="D161" s="40"/>
      <c r="E161" s="40"/>
      <c r="F161" s="41">
        <f t="shared" si="32"/>
        <v>0</v>
      </c>
    </row>
    <row r="162" spans="1:6" ht="31.5" customHeight="1" x14ac:dyDescent="0.25">
      <c r="A162" s="40"/>
      <c r="B162" s="40"/>
      <c r="C162" s="40"/>
      <c r="D162" s="40"/>
      <c r="E162" s="40"/>
      <c r="F162" s="41">
        <f t="shared" si="32"/>
        <v>0</v>
      </c>
    </row>
    <row r="163" spans="1:6" ht="31.5" customHeight="1" x14ac:dyDescent="0.25">
      <c r="A163" s="40"/>
      <c r="B163" s="40"/>
      <c r="C163" s="40"/>
      <c r="D163" s="40"/>
      <c r="E163" s="40"/>
      <c r="F163" s="41">
        <f t="shared" si="32"/>
        <v>0</v>
      </c>
    </row>
    <row r="164" spans="1:6" ht="31.5" customHeight="1" x14ac:dyDescent="0.25">
      <c r="A164" s="40"/>
      <c r="B164" s="40"/>
      <c r="C164" s="40"/>
      <c r="D164" s="40"/>
      <c r="E164" s="40"/>
      <c r="F164" s="41">
        <f t="shared" si="32"/>
        <v>0</v>
      </c>
    </row>
    <row r="165" spans="1:6" ht="31.5" customHeight="1" thickBot="1" x14ac:dyDescent="0.3">
      <c r="A165" s="44" t="s">
        <v>39</v>
      </c>
      <c r="B165" s="44" t="s">
        <v>24</v>
      </c>
      <c r="C165" s="44"/>
      <c r="D165" s="44"/>
      <c r="E165" s="44"/>
      <c r="F165" s="45">
        <f t="shared" si="32"/>
        <v>0</v>
      </c>
    </row>
    <row r="166" spans="1:6" ht="39" customHeight="1" thickBot="1" x14ac:dyDescent="0.3">
      <c r="E166" s="46" t="s">
        <v>40</v>
      </c>
      <c r="F166" s="47">
        <f t="shared" ref="F166" si="33">SUM(F146:F165)</f>
        <v>0</v>
      </c>
    </row>
    <row r="167" spans="1:6" ht="39" customHeight="1" thickBot="1" x14ac:dyDescent="0.3">
      <c r="D167" s="48" t="s">
        <v>25</v>
      </c>
      <c r="E167" s="49">
        <f t="shared" ref="E167" si="34">$M$7</f>
        <v>1</v>
      </c>
      <c r="F167" s="50">
        <f t="shared" ref="F167:F168" si="35">F166*E167</f>
        <v>0</v>
      </c>
    </row>
    <row r="168" spans="1:6" ht="39" customHeight="1" thickBot="1" x14ac:dyDescent="0.3">
      <c r="D168" s="51" t="s">
        <v>41</v>
      </c>
      <c r="E168" s="52">
        <f t="shared" ref="E168" si="36">$M$8</f>
        <v>1</v>
      </c>
      <c r="F168" s="53">
        <f t="shared" si="35"/>
        <v>0</v>
      </c>
    </row>
    <row r="169" spans="1:6" ht="72.75" customHeight="1" thickBot="1" x14ac:dyDescent="0.3"/>
    <row r="170" spans="1:6" ht="69.75" customHeight="1" thickBot="1" x14ac:dyDescent="0.3">
      <c r="A170" s="36" t="s">
        <v>27</v>
      </c>
      <c r="B170" s="157" t="str">
        <f>Feuil1!B44</f>
        <v>Remise en état</v>
      </c>
      <c r="C170" s="158"/>
      <c r="D170" s="158"/>
      <c r="E170" s="159"/>
      <c r="F170" s="37" t="s">
        <v>28</v>
      </c>
    </row>
    <row r="171" spans="1:6" ht="25.5" customHeight="1" thickBot="1" x14ac:dyDescent="0.3">
      <c r="A171" s="36" t="s">
        <v>29</v>
      </c>
      <c r="B171" s="154" t="str">
        <f>Feuil1!E44</f>
        <v>for</v>
      </c>
      <c r="C171" s="155"/>
      <c r="D171" s="155"/>
      <c r="E171" s="156"/>
      <c r="F171" s="152">
        <f t="shared" ref="F171" si="37">ROUNDUP(F196/B172,2)</f>
        <v>4400</v>
      </c>
    </row>
    <row r="172" spans="1:6" ht="25.5" customHeight="1" thickBot="1" x14ac:dyDescent="0.3">
      <c r="A172" s="38" t="s">
        <v>30</v>
      </c>
      <c r="B172" s="154">
        <f>Feuil1!F44</f>
        <v>1</v>
      </c>
      <c r="C172" s="155"/>
      <c r="D172" s="155"/>
      <c r="E172" s="156"/>
      <c r="F172" s="153"/>
    </row>
    <row r="173" spans="1:6" ht="19.5" thickBot="1" x14ac:dyDescent="0.3">
      <c r="A173" s="39" t="s">
        <v>31</v>
      </c>
      <c r="B173" s="39" t="s">
        <v>29</v>
      </c>
      <c r="C173" s="39" t="s">
        <v>30</v>
      </c>
      <c r="D173" s="39" t="s">
        <v>32</v>
      </c>
      <c r="E173" s="39" t="s">
        <v>33</v>
      </c>
      <c r="F173" s="39" t="s">
        <v>34</v>
      </c>
    </row>
    <row r="174" spans="1:6" ht="31.5" customHeight="1" thickBot="1" x14ac:dyDescent="0.3">
      <c r="A174" s="149" t="s">
        <v>35</v>
      </c>
      <c r="B174" s="150"/>
      <c r="C174" s="150"/>
      <c r="D174" s="150"/>
      <c r="E174" s="150"/>
      <c r="F174" s="151"/>
    </row>
    <row r="175" spans="1:6" ht="31.5" customHeight="1" x14ac:dyDescent="0.25">
      <c r="A175" s="40" t="s">
        <v>36</v>
      </c>
      <c r="B175" s="40" t="s">
        <v>24</v>
      </c>
      <c r="C175" s="40">
        <v>3</v>
      </c>
      <c r="D175" s="40">
        <v>2</v>
      </c>
      <c r="E175" s="40">
        <v>300</v>
      </c>
      <c r="F175" s="41">
        <f t="shared" ref="F175:F177" si="38">C175*D175*E175</f>
        <v>1800</v>
      </c>
    </row>
    <row r="176" spans="1:6" ht="31.5" customHeight="1" x14ac:dyDescent="0.25">
      <c r="A176" s="40"/>
      <c r="B176" s="40"/>
      <c r="C176" s="40"/>
      <c r="D176" s="40"/>
      <c r="E176" s="40"/>
      <c r="F176" s="41">
        <f t="shared" si="38"/>
        <v>0</v>
      </c>
    </row>
    <row r="177" spans="1:6" ht="31.5" customHeight="1" thickBot="1" x14ac:dyDescent="0.3">
      <c r="A177" s="40"/>
      <c r="B177" s="40"/>
      <c r="C177" s="40"/>
      <c r="D177" s="40"/>
      <c r="E177" s="40"/>
      <c r="F177" s="41">
        <f t="shared" si="38"/>
        <v>0</v>
      </c>
    </row>
    <row r="178" spans="1:6" ht="31.5" customHeight="1" thickBot="1" x14ac:dyDescent="0.3">
      <c r="A178" s="146" t="s">
        <v>37</v>
      </c>
      <c r="B178" s="147"/>
      <c r="C178" s="147">
        <v>-0.428571428571423</v>
      </c>
      <c r="D178" s="147">
        <v>-2.3128491620111902</v>
      </c>
      <c r="E178" s="147">
        <v>-2333.0726256983198</v>
      </c>
      <c r="F178" s="148"/>
    </row>
    <row r="179" spans="1:6" ht="31.5" customHeight="1" x14ac:dyDescent="0.25">
      <c r="A179" s="40" t="s">
        <v>45</v>
      </c>
      <c r="B179" s="40" t="s">
        <v>24</v>
      </c>
      <c r="C179" s="40"/>
      <c r="D179" s="40"/>
      <c r="E179" s="40"/>
      <c r="F179" s="41">
        <f t="shared" ref="F179:F186" si="39">C179*D179*E179</f>
        <v>0</v>
      </c>
    </row>
    <row r="180" spans="1:6" ht="31.5" customHeight="1" x14ac:dyDescent="0.25">
      <c r="A180" s="40"/>
      <c r="B180" s="40"/>
      <c r="C180" s="40"/>
      <c r="D180" s="40"/>
      <c r="E180" s="40"/>
      <c r="F180" s="41">
        <f t="shared" si="39"/>
        <v>0</v>
      </c>
    </row>
    <row r="181" spans="1:6" ht="31.5" customHeight="1" x14ac:dyDescent="0.25">
      <c r="A181" s="40" t="s">
        <v>46</v>
      </c>
      <c r="B181" s="40" t="s">
        <v>24</v>
      </c>
      <c r="C181" s="40"/>
      <c r="D181" s="40"/>
      <c r="E181" s="40"/>
      <c r="F181" s="41">
        <f t="shared" si="39"/>
        <v>0</v>
      </c>
    </row>
    <row r="182" spans="1:6" ht="31.5" customHeight="1" x14ac:dyDescent="0.25">
      <c r="A182" s="40"/>
      <c r="B182" s="40"/>
      <c r="C182" s="40"/>
      <c r="D182" s="40"/>
      <c r="E182" s="40"/>
      <c r="F182" s="41">
        <f t="shared" si="39"/>
        <v>0</v>
      </c>
    </row>
    <row r="183" spans="1:6" ht="31.5" customHeight="1" x14ac:dyDescent="0.25">
      <c r="A183" s="40" t="s">
        <v>47</v>
      </c>
      <c r="B183" s="40" t="s">
        <v>24</v>
      </c>
      <c r="C183" s="40"/>
      <c r="D183" s="40"/>
      <c r="E183" s="40"/>
      <c r="F183" s="41">
        <f t="shared" si="39"/>
        <v>0</v>
      </c>
    </row>
    <row r="184" spans="1:6" ht="31.5" customHeight="1" x14ac:dyDescent="0.25">
      <c r="A184" s="40"/>
      <c r="B184" s="40"/>
      <c r="C184" s="40"/>
      <c r="D184" s="40"/>
      <c r="E184" s="40"/>
      <c r="F184" s="41">
        <f t="shared" si="39"/>
        <v>0</v>
      </c>
    </row>
    <row r="185" spans="1:6" ht="31.5" customHeight="1" x14ac:dyDescent="0.25">
      <c r="A185" s="40"/>
      <c r="B185" s="40"/>
      <c r="C185" s="40"/>
      <c r="D185" s="40"/>
      <c r="E185" s="40"/>
      <c r="F185" s="41">
        <f t="shared" si="39"/>
        <v>0</v>
      </c>
    </row>
    <row r="186" spans="1:6" ht="31.5" customHeight="1" thickBot="1" x14ac:dyDescent="0.3">
      <c r="A186" s="40"/>
      <c r="B186" s="40"/>
      <c r="C186" s="40"/>
      <c r="D186" s="40"/>
      <c r="E186" s="40"/>
      <c r="F186" s="41">
        <f t="shared" si="39"/>
        <v>0</v>
      </c>
    </row>
    <row r="187" spans="1:6" ht="31.5" customHeight="1" thickBot="1" x14ac:dyDescent="0.3">
      <c r="A187" s="149" t="s">
        <v>38</v>
      </c>
      <c r="B187" s="150"/>
      <c r="C187" s="150"/>
      <c r="D187" s="150">
        <v>-2.62889066241023</v>
      </c>
      <c r="E187" s="150">
        <v>-2558.2378292098902</v>
      </c>
      <c r="F187" s="151"/>
    </row>
    <row r="188" spans="1:6" ht="31.5" customHeight="1" x14ac:dyDescent="0.25">
      <c r="A188" s="42" t="s">
        <v>49</v>
      </c>
      <c r="B188" s="42" t="s">
        <v>43</v>
      </c>
      <c r="C188" s="42">
        <f>B172*45*1*0.2</f>
        <v>9</v>
      </c>
      <c r="D188" s="42">
        <v>1</v>
      </c>
      <c r="E188" s="42">
        <v>200</v>
      </c>
      <c r="F188" s="43">
        <f t="shared" ref="F188:F193" si="40">C188*D188*E188</f>
        <v>1800</v>
      </c>
    </row>
    <row r="189" spans="1:6" ht="31.5" customHeight="1" x14ac:dyDescent="0.25">
      <c r="A189" s="40" t="s">
        <v>84</v>
      </c>
      <c r="B189" s="40" t="s">
        <v>24</v>
      </c>
      <c r="C189" s="40">
        <v>2</v>
      </c>
      <c r="D189" s="40">
        <v>1</v>
      </c>
      <c r="E189" s="40">
        <v>200</v>
      </c>
      <c r="F189" s="41">
        <f t="shared" si="40"/>
        <v>400</v>
      </c>
    </row>
    <row r="190" spans="1:6" ht="31.5" customHeight="1" x14ac:dyDescent="0.25">
      <c r="A190" s="40"/>
      <c r="B190" s="40"/>
      <c r="C190" s="40"/>
      <c r="D190" s="40"/>
      <c r="E190" s="40"/>
      <c r="F190" s="41">
        <f t="shared" si="40"/>
        <v>0</v>
      </c>
    </row>
    <row r="191" spans="1:6" ht="31.5" customHeight="1" x14ac:dyDescent="0.25">
      <c r="A191" s="40"/>
      <c r="B191" s="40"/>
      <c r="C191" s="40"/>
      <c r="D191" s="40"/>
      <c r="E191" s="40"/>
      <c r="F191" s="41">
        <f t="shared" si="40"/>
        <v>0</v>
      </c>
    </row>
    <row r="192" spans="1:6" ht="31.5" customHeight="1" x14ac:dyDescent="0.25">
      <c r="A192" s="40"/>
      <c r="B192" s="40"/>
      <c r="C192" s="40"/>
      <c r="D192" s="40"/>
      <c r="E192" s="40"/>
      <c r="F192" s="41">
        <f t="shared" si="40"/>
        <v>0</v>
      </c>
    </row>
    <row r="193" spans="1:6" ht="31.5" customHeight="1" thickBot="1" x14ac:dyDescent="0.3">
      <c r="A193" s="44" t="s">
        <v>39</v>
      </c>
      <c r="B193" s="44" t="s">
        <v>24</v>
      </c>
      <c r="C193" s="44">
        <v>1</v>
      </c>
      <c r="D193" s="44">
        <v>1</v>
      </c>
      <c r="E193" s="44">
        <v>400</v>
      </c>
      <c r="F193" s="45">
        <f t="shared" si="40"/>
        <v>400</v>
      </c>
    </row>
    <row r="194" spans="1:6" ht="39" customHeight="1" thickBot="1" x14ac:dyDescent="0.3">
      <c r="E194" s="46" t="s">
        <v>40</v>
      </c>
      <c r="F194" s="47">
        <f t="shared" ref="F194" si="41">SUM(F174:F193)</f>
        <v>4400</v>
      </c>
    </row>
    <row r="195" spans="1:6" ht="39" customHeight="1" thickBot="1" x14ac:dyDescent="0.3">
      <c r="D195" s="48" t="s">
        <v>25</v>
      </c>
      <c r="E195" s="49">
        <f t="shared" ref="E195" si="42">$M$7</f>
        <v>1</v>
      </c>
      <c r="F195" s="50">
        <f t="shared" ref="F195:F196" si="43">F194*E195</f>
        <v>4400</v>
      </c>
    </row>
    <row r="196" spans="1:6" ht="39" customHeight="1" thickBot="1" x14ac:dyDescent="0.3">
      <c r="D196" s="51" t="s">
        <v>41</v>
      </c>
      <c r="E196" s="52">
        <f t="shared" ref="E196" si="44">$M$8</f>
        <v>1</v>
      </c>
      <c r="F196" s="53">
        <f t="shared" si="43"/>
        <v>4400</v>
      </c>
    </row>
    <row r="197" spans="1:6" ht="72.75" customHeight="1" thickBot="1" x14ac:dyDescent="0.3"/>
    <row r="198" spans="1:6" ht="69.75" customHeight="1" thickBot="1" x14ac:dyDescent="0.3">
      <c r="A198" s="36" t="s">
        <v>27</v>
      </c>
      <c r="B198" s="157" t="str">
        <f>Feuil1!B49</f>
        <v>Démolition du revêtement existant</v>
      </c>
      <c r="C198" s="158"/>
      <c r="D198" s="158"/>
      <c r="E198" s="159"/>
      <c r="F198" s="37" t="s">
        <v>28</v>
      </c>
    </row>
    <row r="199" spans="1:6" ht="25.5" customHeight="1" thickBot="1" x14ac:dyDescent="0.3">
      <c r="A199" s="36" t="s">
        <v>29</v>
      </c>
      <c r="B199" s="154" t="str">
        <f>Feuil1!E49</f>
        <v>m2</v>
      </c>
      <c r="C199" s="155"/>
      <c r="D199" s="155"/>
      <c r="E199" s="156"/>
      <c r="F199" s="152">
        <f t="shared" ref="F199" si="45">ROUNDUP(F224/B200,2)</f>
        <v>36.239999999999995</v>
      </c>
    </row>
    <row r="200" spans="1:6" ht="25.5" customHeight="1" thickBot="1" x14ac:dyDescent="0.3">
      <c r="A200" s="38" t="s">
        <v>30</v>
      </c>
      <c r="B200" s="154">
        <f>Feuil1!F49</f>
        <v>75</v>
      </c>
      <c r="C200" s="155"/>
      <c r="D200" s="155"/>
      <c r="E200" s="156"/>
      <c r="F200" s="153"/>
    </row>
    <row r="201" spans="1:6" ht="19.5" thickBot="1" x14ac:dyDescent="0.3">
      <c r="A201" s="39" t="s">
        <v>31</v>
      </c>
      <c r="B201" s="39" t="s">
        <v>29</v>
      </c>
      <c r="C201" s="39" t="s">
        <v>30</v>
      </c>
      <c r="D201" s="39" t="s">
        <v>32</v>
      </c>
      <c r="E201" s="39" t="s">
        <v>33</v>
      </c>
      <c r="F201" s="39" t="s">
        <v>34</v>
      </c>
    </row>
    <row r="202" spans="1:6" ht="31.5" customHeight="1" thickBot="1" x14ac:dyDescent="0.3">
      <c r="A202" s="149" t="s">
        <v>35</v>
      </c>
      <c r="B202" s="150"/>
      <c r="C202" s="150"/>
      <c r="D202" s="150"/>
      <c r="E202" s="150"/>
      <c r="F202" s="151"/>
    </row>
    <row r="203" spans="1:6" ht="31.5" customHeight="1" x14ac:dyDescent="0.25">
      <c r="A203" s="40" t="s">
        <v>36</v>
      </c>
      <c r="B203" s="40" t="s">
        <v>24</v>
      </c>
      <c r="C203" s="40">
        <v>3</v>
      </c>
      <c r="D203" s="40">
        <v>1</v>
      </c>
      <c r="E203" s="40">
        <v>300</v>
      </c>
      <c r="F203" s="41">
        <f t="shared" ref="F203:F205" si="46">C203*D203*E203</f>
        <v>900</v>
      </c>
    </row>
    <row r="204" spans="1:6" ht="31.5" customHeight="1" x14ac:dyDescent="0.25">
      <c r="A204" s="40"/>
      <c r="B204" s="40"/>
      <c r="C204" s="40"/>
      <c r="D204" s="40"/>
      <c r="E204" s="40"/>
      <c r="F204" s="41">
        <f t="shared" si="46"/>
        <v>0</v>
      </c>
    </row>
    <row r="205" spans="1:6" ht="31.5" customHeight="1" thickBot="1" x14ac:dyDescent="0.3">
      <c r="A205" s="40"/>
      <c r="B205" s="40"/>
      <c r="C205" s="40"/>
      <c r="D205" s="40"/>
      <c r="E205" s="40"/>
      <c r="F205" s="41">
        <f t="shared" si="46"/>
        <v>0</v>
      </c>
    </row>
    <row r="206" spans="1:6" ht="31.5" customHeight="1" thickBot="1" x14ac:dyDescent="0.3">
      <c r="A206" s="146" t="s">
        <v>37</v>
      </c>
      <c r="B206" s="147"/>
      <c r="C206" s="147"/>
      <c r="D206" s="147"/>
      <c r="E206" s="147"/>
      <c r="F206" s="148"/>
    </row>
    <row r="207" spans="1:6" ht="31.5" customHeight="1" x14ac:dyDescent="0.25">
      <c r="A207" s="40" t="s">
        <v>79</v>
      </c>
      <c r="B207" s="40" t="s">
        <v>24</v>
      </c>
      <c r="C207" s="40">
        <v>1</v>
      </c>
      <c r="D207" s="40">
        <v>1</v>
      </c>
      <c r="E207" s="40">
        <v>250</v>
      </c>
      <c r="F207" s="41">
        <f t="shared" ref="F207:F214" si="47">C207*D207*E207</f>
        <v>250</v>
      </c>
    </row>
    <row r="208" spans="1:6" ht="31.5" customHeight="1" x14ac:dyDescent="0.25">
      <c r="A208" s="40"/>
      <c r="B208" s="40"/>
      <c r="C208" s="40"/>
      <c r="D208" s="40"/>
      <c r="E208" s="40"/>
      <c r="F208" s="41">
        <f t="shared" si="47"/>
        <v>0</v>
      </c>
    </row>
    <row r="209" spans="1:6" ht="31.5" customHeight="1" x14ac:dyDescent="0.25">
      <c r="A209" s="40" t="s">
        <v>46</v>
      </c>
      <c r="B209" s="40" t="s">
        <v>24</v>
      </c>
      <c r="C209" s="40">
        <v>1</v>
      </c>
      <c r="D209" s="40">
        <v>1</v>
      </c>
      <c r="E209" s="40">
        <v>100</v>
      </c>
      <c r="F209" s="41">
        <f t="shared" si="47"/>
        <v>100</v>
      </c>
    </row>
    <row r="210" spans="1:6" ht="31.5" customHeight="1" x14ac:dyDescent="0.25">
      <c r="A210" s="40"/>
      <c r="B210" s="40"/>
      <c r="C210" s="40"/>
      <c r="D210" s="40"/>
      <c r="E210" s="40"/>
      <c r="F210" s="41">
        <f t="shared" si="47"/>
        <v>0</v>
      </c>
    </row>
    <row r="211" spans="1:6" ht="31.5" customHeight="1" x14ac:dyDescent="0.25">
      <c r="A211" s="40" t="s">
        <v>47</v>
      </c>
      <c r="B211" s="40" t="s">
        <v>24</v>
      </c>
      <c r="C211" s="40">
        <v>1</v>
      </c>
      <c r="D211" s="40">
        <v>1</v>
      </c>
      <c r="E211" s="40">
        <v>580</v>
      </c>
      <c r="F211" s="41">
        <f t="shared" si="47"/>
        <v>580</v>
      </c>
    </row>
    <row r="212" spans="1:6" ht="31.5" customHeight="1" x14ac:dyDescent="0.25">
      <c r="A212" s="40"/>
      <c r="B212" s="40"/>
      <c r="C212" s="40"/>
      <c r="D212" s="40"/>
      <c r="E212" s="40"/>
      <c r="F212" s="41">
        <f t="shared" si="47"/>
        <v>0</v>
      </c>
    </row>
    <row r="213" spans="1:6" ht="31.5" customHeight="1" x14ac:dyDescent="0.25">
      <c r="A213" s="40"/>
      <c r="B213" s="40"/>
      <c r="C213" s="40"/>
      <c r="D213" s="40"/>
      <c r="E213" s="40"/>
      <c r="F213" s="41">
        <f t="shared" si="47"/>
        <v>0</v>
      </c>
    </row>
    <row r="214" spans="1:6" ht="31.5" customHeight="1" thickBot="1" x14ac:dyDescent="0.3">
      <c r="A214" s="40"/>
      <c r="B214" s="40"/>
      <c r="C214" s="40"/>
      <c r="D214" s="40"/>
      <c r="E214" s="40"/>
      <c r="F214" s="41">
        <f t="shared" si="47"/>
        <v>0</v>
      </c>
    </row>
    <row r="215" spans="1:6" ht="31.5" customHeight="1" thickBot="1" x14ac:dyDescent="0.3">
      <c r="A215" s="149" t="s">
        <v>38</v>
      </c>
      <c r="B215" s="150"/>
      <c r="C215" s="150"/>
      <c r="D215" s="150"/>
      <c r="E215" s="150"/>
      <c r="F215" s="151"/>
    </row>
    <row r="216" spans="1:6" ht="31.5" customHeight="1" x14ac:dyDescent="0.25">
      <c r="A216" s="42" t="s">
        <v>48</v>
      </c>
      <c r="B216" s="42" t="s">
        <v>26</v>
      </c>
      <c r="C216" s="42">
        <f>B200*0.35*2</f>
        <v>52.5</v>
      </c>
      <c r="D216" s="42">
        <v>1</v>
      </c>
      <c r="E216" s="42">
        <v>15</v>
      </c>
      <c r="F216" s="43">
        <f>C216*D216*E216</f>
        <v>787.5</v>
      </c>
    </row>
    <row r="217" spans="1:6" ht="31.5" customHeight="1" x14ac:dyDescent="0.25">
      <c r="A217" s="40"/>
      <c r="B217" s="40"/>
      <c r="C217" s="40"/>
      <c r="D217" s="40"/>
      <c r="E217" s="40"/>
      <c r="F217" s="41">
        <f t="shared" ref="F217:F221" si="48">C217*D217*E217</f>
        <v>0</v>
      </c>
    </row>
    <row r="218" spans="1:6" ht="31.5" customHeight="1" x14ac:dyDescent="0.25">
      <c r="A218" s="40"/>
      <c r="B218" s="40"/>
      <c r="C218" s="40"/>
      <c r="D218" s="40"/>
      <c r="E218" s="40"/>
      <c r="F218" s="41">
        <f t="shared" si="48"/>
        <v>0</v>
      </c>
    </row>
    <row r="219" spans="1:6" ht="31.5" customHeight="1" x14ac:dyDescent="0.25">
      <c r="A219" s="40"/>
      <c r="B219" s="40"/>
      <c r="C219" s="40"/>
      <c r="D219" s="40"/>
      <c r="E219" s="40"/>
      <c r="F219" s="41">
        <f t="shared" si="48"/>
        <v>0</v>
      </c>
    </row>
    <row r="220" spans="1:6" ht="31.5" customHeight="1" x14ac:dyDescent="0.25">
      <c r="A220" s="40"/>
      <c r="B220" s="40"/>
      <c r="C220" s="40"/>
      <c r="D220" s="40"/>
      <c r="E220" s="40"/>
      <c r="F220" s="41">
        <f t="shared" si="48"/>
        <v>0</v>
      </c>
    </row>
    <row r="221" spans="1:6" ht="31.5" customHeight="1" thickBot="1" x14ac:dyDescent="0.3">
      <c r="A221" s="44" t="s">
        <v>39</v>
      </c>
      <c r="B221" s="44" t="s">
        <v>24</v>
      </c>
      <c r="C221" s="44">
        <v>1</v>
      </c>
      <c r="D221" s="44">
        <v>1</v>
      </c>
      <c r="E221" s="44">
        <v>100</v>
      </c>
      <c r="F221" s="45">
        <f t="shared" si="48"/>
        <v>100</v>
      </c>
    </row>
    <row r="222" spans="1:6" ht="39" customHeight="1" thickBot="1" x14ac:dyDescent="0.3">
      <c r="E222" s="46" t="s">
        <v>40</v>
      </c>
      <c r="F222" s="47">
        <f t="shared" ref="F222" si="49">SUM(F202:F221)</f>
        <v>2717.5</v>
      </c>
    </row>
    <row r="223" spans="1:6" ht="39" customHeight="1" thickBot="1" x14ac:dyDescent="0.3">
      <c r="D223" s="48" t="s">
        <v>25</v>
      </c>
      <c r="E223" s="49">
        <f t="shared" ref="E223" si="50">$M$7</f>
        <v>1</v>
      </c>
      <c r="F223" s="50">
        <f t="shared" ref="F223:F224" si="51">F222*E223</f>
        <v>2717.5</v>
      </c>
    </row>
    <row r="224" spans="1:6" ht="39" customHeight="1" thickBot="1" x14ac:dyDescent="0.3">
      <c r="D224" s="51" t="s">
        <v>41</v>
      </c>
      <c r="E224" s="52">
        <f t="shared" ref="E224" si="52">$M$8</f>
        <v>1</v>
      </c>
      <c r="F224" s="53">
        <f t="shared" si="51"/>
        <v>2717.5</v>
      </c>
    </row>
    <row r="225" spans="1:6" ht="72.75" customHeight="1" thickBot="1" x14ac:dyDescent="0.3"/>
    <row r="226" spans="1:6" ht="69.75" customHeight="1" thickBot="1" x14ac:dyDescent="0.3">
      <c r="A226" s="36" t="s">
        <v>27</v>
      </c>
      <c r="B226" s="157" t="str">
        <f>Feuil1!B51</f>
        <v>Fourniture et mise en œuvre de grave béton concassée</v>
      </c>
      <c r="C226" s="158"/>
      <c r="D226" s="158"/>
      <c r="E226" s="159"/>
      <c r="F226" s="37" t="s">
        <v>28</v>
      </c>
    </row>
    <row r="227" spans="1:6" ht="25.5" customHeight="1" thickBot="1" x14ac:dyDescent="0.3">
      <c r="A227" s="36" t="s">
        <v>29</v>
      </c>
      <c r="B227" s="154" t="str">
        <f>Feuil1!E51</f>
        <v>m2</v>
      </c>
      <c r="C227" s="155"/>
      <c r="D227" s="155"/>
      <c r="E227" s="156"/>
      <c r="F227" s="152">
        <f t="shared" ref="F227" si="53">ROUNDUP(F252/B228,2)</f>
        <v>38.71</v>
      </c>
    </row>
    <row r="228" spans="1:6" ht="25.5" customHeight="1" thickBot="1" x14ac:dyDescent="0.3">
      <c r="A228" s="38" t="s">
        <v>30</v>
      </c>
      <c r="B228" s="154">
        <f>Feuil1!F51</f>
        <v>60</v>
      </c>
      <c r="C228" s="155"/>
      <c r="D228" s="155"/>
      <c r="E228" s="156"/>
      <c r="F228" s="153"/>
    </row>
    <row r="229" spans="1:6" ht="19.5" thickBot="1" x14ac:dyDescent="0.3">
      <c r="A229" s="39" t="s">
        <v>31</v>
      </c>
      <c r="B229" s="39" t="s">
        <v>29</v>
      </c>
      <c r="C229" s="39" t="s">
        <v>30</v>
      </c>
      <c r="D229" s="39" t="s">
        <v>32</v>
      </c>
      <c r="E229" s="39" t="s">
        <v>33</v>
      </c>
      <c r="F229" s="39" t="s">
        <v>34</v>
      </c>
    </row>
    <row r="230" spans="1:6" ht="31.5" customHeight="1" thickBot="1" x14ac:dyDescent="0.3">
      <c r="A230" s="149" t="s">
        <v>35</v>
      </c>
      <c r="B230" s="150"/>
      <c r="C230" s="150"/>
      <c r="D230" s="150"/>
      <c r="E230" s="150"/>
      <c r="F230" s="151"/>
    </row>
    <row r="231" spans="1:6" ht="31.5" customHeight="1" x14ac:dyDescent="0.25">
      <c r="A231" s="40" t="s">
        <v>36</v>
      </c>
      <c r="B231" s="40" t="s">
        <v>24</v>
      </c>
      <c r="C231" s="40">
        <v>3</v>
      </c>
      <c r="D231" s="40">
        <v>0.75</v>
      </c>
      <c r="E231" s="40">
        <v>300</v>
      </c>
      <c r="F231" s="41">
        <f t="shared" ref="F231:F233" si="54">C231*D231*E231</f>
        <v>675</v>
      </c>
    </row>
    <row r="232" spans="1:6" ht="31.5" customHeight="1" x14ac:dyDescent="0.25">
      <c r="A232" s="40"/>
      <c r="B232" s="40"/>
      <c r="C232" s="40"/>
      <c r="D232" s="40"/>
      <c r="E232" s="40"/>
      <c r="F232" s="41">
        <f t="shared" si="54"/>
        <v>0</v>
      </c>
    </row>
    <row r="233" spans="1:6" ht="31.5" customHeight="1" thickBot="1" x14ac:dyDescent="0.3">
      <c r="A233" s="40"/>
      <c r="B233" s="40"/>
      <c r="C233" s="40"/>
      <c r="D233" s="40"/>
      <c r="E233" s="40"/>
      <c r="F233" s="41">
        <f t="shared" si="54"/>
        <v>0</v>
      </c>
    </row>
    <row r="234" spans="1:6" ht="31.5" customHeight="1" thickBot="1" x14ac:dyDescent="0.3">
      <c r="A234" s="146" t="s">
        <v>37</v>
      </c>
      <c r="B234" s="147"/>
      <c r="C234" s="147"/>
      <c r="D234" s="147"/>
      <c r="E234" s="147"/>
      <c r="F234" s="148"/>
    </row>
    <row r="235" spans="1:6" ht="31.5" customHeight="1" x14ac:dyDescent="0.25">
      <c r="A235" s="40" t="s">
        <v>79</v>
      </c>
      <c r="B235" s="40" t="s">
        <v>24</v>
      </c>
      <c r="C235" s="40">
        <v>1</v>
      </c>
      <c r="D235" s="40">
        <v>0.75</v>
      </c>
      <c r="E235" s="40">
        <v>250</v>
      </c>
      <c r="F235" s="41">
        <f t="shared" ref="F235:F242" si="55">C235*D235*E235</f>
        <v>187.5</v>
      </c>
    </row>
    <row r="236" spans="1:6" ht="31.5" customHeight="1" x14ac:dyDescent="0.25">
      <c r="A236" s="40"/>
      <c r="B236" s="40"/>
      <c r="C236" s="40"/>
      <c r="D236" s="40"/>
      <c r="E236" s="40"/>
      <c r="F236" s="41">
        <f t="shared" si="55"/>
        <v>0</v>
      </c>
    </row>
    <row r="237" spans="1:6" ht="31.5" customHeight="1" x14ac:dyDescent="0.25">
      <c r="A237" s="40" t="s">
        <v>46</v>
      </c>
      <c r="B237" s="40" t="s">
        <v>24</v>
      </c>
      <c r="C237" s="40">
        <v>1</v>
      </c>
      <c r="D237" s="40">
        <v>0.75</v>
      </c>
      <c r="E237" s="40">
        <v>100</v>
      </c>
      <c r="F237" s="41">
        <f t="shared" si="55"/>
        <v>75</v>
      </c>
    </row>
    <row r="238" spans="1:6" ht="31.5" customHeight="1" x14ac:dyDescent="0.25">
      <c r="A238" s="40"/>
      <c r="B238" s="40"/>
      <c r="C238" s="40"/>
      <c r="D238" s="40"/>
      <c r="E238" s="40"/>
      <c r="F238" s="41">
        <f t="shared" si="55"/>
        <v>0</v>
      </c>
    </row>
    <row r="239" spans="1:6" ht="31.5" customHeight="1" x14ac:dyDescent="0.25">
      <c r="A239" s="40" t="s">
        <v>47</v>
      </c>
      <c r="B239" s="40" t="s">
        <v>24</v>
      </c>
      <c r="C239" s="40">
        <v>1</v>
      </c>
      <c r="D239" s="40">
        <v>1</v>
      </c>
      <c r="E239" s="40">
        <v>580</v>
      </c>
      <c r="F239" s="41">
        <f t="shared" si="55"/>
        <v>580</v>
      </c>
    </row>
    <row r="240" spans="1:6" ht="31.5" customHeight="1" x14ac:dyDescent="0.25">
      <c r="A240" s="40" t="s">
        <v>52</v>
      </c>
      <c r="B240" s="40" t="s">
        <v>24</v>
      </c>
      <c r="C240" s="40">
        <v>1</v>
      </c>
      <c r="D240" s="40">
        <v>1</v>
      </c>
      <c r="E240" s="40">
        <v>75</v>
      </c>
      <c r="F240" s="41">
        <f t="shared" si="55"/>
        <v>75</v>
      </c>
    </row>
    <row r="241" spans="1:6" ht="31.5" customHeight="1" x14ac:dyDescent="0.25">
      <c r="A241" s="40"/>
      <c r="B241" s="40"/>
      <c r="C241" s="40"/>
      <c r="D241" s="40"/>
      <c r="E241" s="40"/>
      <c r="F241" s="41">
        <f t="shared" si="55"/>
        <v>0</v>
      </c>
    </row>
    <row r="242" spans="1:6" ht="31.5" customHeight="1" thickBot="1" x14ac:dyDescent="0.3">
      <c r="A242" s="40"/>
      <c r="B242" s="40"/>
      <c r="C242" s="40"/>
      <c r="D242" s="40"/>
      <c r="E242" s="40"/>
      <c r="F242" s="41">
        <f t="shared" si="55"/>
        <v>0</v>
      </c>
    </row>
    <row r="243" spans="1:6" ht="31.5" customHeight="1" thickBot="1" x14ac:dyDescent="0.3">
      <c r="A243" s="149" t="s">
        <v>38</v>
      </c>
      <c r="B243" s="150"/>
      <c r="C243" s="150"/>
      <c r="D243" s="150"/>
      <c r="E243" s="150"/>
      <c r="F243" s="151"/>
    </row>
    <row r="244" spans="1:6" ht="31.5" customHeight="1" x14ac:dyDescent="0.25">
      <c r="A244" s="42" t="s">
        <v>44</v>
      </c>
      <c r="B244" s="42" t="s">
        <v>26</v>
      </c>
      <c r="C244" s="42">
        <f>B228*0.35*2</f>
        <v>42</v>
      </c>
      <c r="D244" s="42">
        <v>1</v>
      </c>
      <c r="E244" s="42">
        <v>15</v>
      </c>
      <c r="F244" s="43">
        <f>C244*D244*E244</f>
        <v>630</v>
      </c>
    </row>
    <row r="245" spans="1:6" ht="31.5" customHeight="1" x14ac:dyDescent="0.25">
      <c r="A245" s="40"/>
      <c r="B245" s="40"/>
      <c r="C245" s="40"/>
      <c r="D245" s="40"/>
      <c r="E245" s="40"/>
      <c r="F245" s="41">
        <f t="shared" ref="F245:F249" si="56">C245*D245*E245</f>
        <v>0</v>
      </c>
    </row>
    <row r="246" spans="1:6" ht="31.5" customHeight="1" x14ac:dyDescent="0.25">
      <c r="A246" s="40"/>
      <c r="B246" s="40"/>
      <c r="C246" s="40"/>
      <c r="D246" s="40"/>
      <c r="E246" s="40"/>
      <c r="F246" s="41">
        <f t="shared" si="56"/>
        <v>0</v>
      </c>
    </row>
    <row r="247" spans="1:6" ht="31.5" customHeight="1" x14ac:dyDescent="0.25">
      <c r="A247" s="40"/>
      <c r="B247" s="40"/>
      <c r="C247" s="40"/>
      <c r="D247" s="40"/>
      <c r="E247" s="40"/>
      <c r="F247" s="41">
        <f t="shared" si="56"/>
        <v>0</v>
      </c>
    </row>
    <row r="248" spans="1:6" ht="31.5" customHeight="1" x14ac:dyDescent="0.25">
      <c r="A248" s="40"/>
      <c r="B248" s="40"/>
      <c r="C248" s="40"/>
      <c r="D248" s="40"/>
      <c r="E248" s="40"/>
      <c r="F248" s="41">
        <f t="shared" si="56"/>
        <v>0</v>
      </c>
    </row>
    <row r="249" spans="1:6" ht="31.5" customHeight="1" thickBot="1" x14ac:dyDescent="0.3">
      <c r="A249" s="44" t="s">
        <v>39</v>
      </c>
      <c r="B249" s="44" t="s">
        <v>24</v>
      </c>
      <c r="C249" s="44">
        <v>1</v>
      </c>
      <c r="D249" s="44">
        <v>1</v>
      </c>
      <c r="E249" s="44">
        <v>100</v>
      </c>
      <c r="F249" s="45">
        <f t="shared" si="56"/>
        <v>100</v>
      </c>
    </row>
    <row r="250" spans="1:6" ht="39" customHeight="1" thickBot="1" x14ac:dyDescent="0.3">
      <c r="E250" s="46" t="s">
        <v>40</v>
      </c>
      <c r="F250" s="47">
        <f t="shared" ref="F250" si="57">SUM(F230:F249)</f>
        <v>2322.5</v>
      </c>
    </row>
    <row r="251" spans="1:6" ht="39" customHeight="1" thickBot="1" x14ac:dyDescent="0.3">
      <c r="D251" s="48" t="s">
        <v>25</v>
      </c>
      <c r="E251" s="49">
        <f t="shared" ref="E251" si="58">$M$7</f>
        <v>1</v>
      </c>
      <c r="F251" s="50">
        <f t="shared" ref="F251:F252" si="59">F250*E251</f>
        <v>2322.5</v>
      </c>
    </row>
    <row r="252" spans="1:6" ht="39" customHeight="1" thickBot="1" x14ac:dyDescent="0.3">
      <c r="D252" s="51" t="s">
        <v>41</v>
      </c>
      <c r="E252" s="52">
        <f t="shared" ref="E252" si="60">$M$8</f>
        <v>1</v>
      </c>
      <c r="F252" s="53">
        <f t="shared" si="59"/>
        <v>2322.5</v>
      </c>
    </row>
    <row r="253" spans="1:6" ht="72.75" customHeight="1" thickBot="1" x14ac:dyDescent="0.3"/>
    <row r="254" spans="1:6" ht="69.75" customHeight="1" thickBot="1" x14ac:dyDescent="0.3">
      <c r="A254" s="36" t="s">
        <v>27</v>
      </c>
      <c r="B254" s="157" t="str">
        <f>Feuil1!B54</f>
        <v>Fourniture et mise en œuvre d'enrobé noir BB0/6</v>
      </c>
      <c r="C254" s="158"/>
      <c r="D254" s="158"/>
      <c r="E254" s="159"/>
      <c r="F254" s="37" t="s">
        <v>28</v>
      </c>
    </row>
    <row r="255" spans="1:6" ht="25.5" customHeight="1" thickBot="1" x14ac:dyDescent="0.3">
      <c r="A255" s="36" t="s">
        <v>29</v>
      </c>
      <c r="B255" s="154" t="str">
        <f>Feuil1!E54</f>
        <v>m2</v>
      </c>
      <c r="C255" s="155"/>
      <c r="D255" s="155"/>
      <c r="E255" s="156"/>
      <c r="F255" s="152">
        <f t="shared" ref="F255" si="61">ROUNDUP(F280/B256,2)</f>
        <v>34.129999999999995</v>
      </c>
    </row>
    <row r="256" spans="1:6" ht="25.5" customHeight="1" thickBot="1" x14ac:dyDescent="0.3">
      <c r="A256" s="38" t="s">
        <v>30</v>
      </c>
      <c r="B256" s="154">
        <f>Feuil1!F54</f>
        <v>60</v>
      </c>
      <c r="C256" s="155"/>
      <c r="D256" s="155"/>
      <c r="E256" s="156"/>
      <c r="F256" s="153"/>
    </row>
    <row r="257" spans="1:6" ht="19.5" thickBot="1" x14ac:dyDescent="0.3">
      <c r="A257" s="39" t="s">
        <v>31</v>
      </c>
      <c r="B257" s="39" t="s">
        <v>29</v>
      </c>
      <c r="C257" s="39" t="s">
        <v>30</v>
      </c>
      <c r="D257" s="39" t="s">
        <v>32</v>
      </c>
      <c r="E257" s="39" t="s">
        <v>33</v>
      </c>
      <c r="F257" s="39" t="s">
        <v>34</v>
      </c>
    </row>
    <row r="258" spans="1:6" ht="31.5" customHeight="1" thickBot="1" x14ac:dyDescent="0.3">
      <c r="A258" s="149" t="s">
        <v>35</v>
      </c>
      <c r="B258" s="150"/>
      <c r="C258" s="150"/>
      <c r="D258" s="150"/>
      <c r="E258" s="150"/>
      <c r="F258" s="151"/>
    </row>
    <row r="259" spans="1:6" ht="31.5" customHeight="1" x14ac:dyDescent="0.25">
      <c r="A259" s="40" t="s">
        <v>36</v>
      </c>
      <c r="B259" s="40" t="s">
        <v>24</v>
      </c>
      <c r="C259" s="40">
        <v>3</v>
      </c>
      <c r="D259" s="40">
        <v>0.5</v>
      </c>
      <c r="E259" s="40">
        <v>300</v>
      </c>
      <c r="F259" s="41">
        <f t="shared" ref="F259:F261" si="62">C259*D259*E259</f>
        <v>450</v>
      </c>
    </row>
    <row r="260" spans="1:6" ht="31.5" customHeight="1" x14ac:dyDescent="0.25">
      <c r="A260" s="40"/>
      <c r="B260" s="40"/>
      <c r="C260" s="40"/>
      <c r="D260" s="40"/>
      <c r="E260" s="40"/>
      <c r="F260" s="41">
        <f t="shared" si="62"/>
        <v>0</v>
      </c>
    </row>
    <row r="261" spans="1:6" ht="31.5" customHeight="1" thickBot="1" x14ac:dyDescent="0.3">
      <c r="A261" s="40"/>
      <c r="B261" s="40"/>
      <c r="C261" s="40"/>
      <c r="D261" s="40"/>
      <c r="E261" s="40"/>
      <c r="F261" s="41">
        <f t="shared" si="62"/>
        <v>0</v>
      </c>
    </row>
    <row r="262" spans="1:6" ht="31.5" customHeight="1" thickBot="1" x14ac:dyDescent="0.3">
      <c r="A262" s="146" t="s">
        <v>37</v>
      </c>
      <c r="B262" s="147"/>
      <c r="C262" s="147"/>
      <c r="D262" s="147"/>
      <c r="E262" s="147"/>
      <c r="F262" s="148"/>
    </row>
    <row r="263" spans="1:6" ht="31.5" customHeight="1" x14ac:dyDescent="0.25">
      <c r="A263" s="40"/>
      <c r="B263" s="40"/>
      <c r="C263" s="40"/>
      <c r="D263" s="40"/>
      <c r="E263" s="40"/>
      <c r="F263" s="41">
        <f t="shared" ref="F263:F270" si="63">C263*D263*E263</f>
        <v>0</v>
      </c>
    </row>
    <row r="264" spans="1:6" ht="31.5" customHeight="1" x14ac:dyDescent="0.25">
      <c r="A264" s="40"/>
      <c r="B264" s="40"/>
      <c r="C264" s="40"/>
      <c r="D264" s="40"/>
      <c r="E264" s="40"/>
      <c r="F264" s="41">
        <f t="shared" si="63"/>
        <v>0</v>
      </c>
    </row>
    <row r="265" spans="1:6" ht="31.5" customHeight="1" x14ac:dyDescent="0.25">
      <c r="A265" s="40" t="s">
        <v>46</v>
      </c>
      <c r="B265" s="40" t="s">
        <v>24</v>
      </c>
      <c r="C265" s="40">
        <v>1</v>
      </c>
      <c r="D265" s="40">
        <v>0.5</v>
      </c>
      <c r="E265" s="40">
        <v>100</v>
      </c>
      <c r="F265" s="41">
        <f t="shared" si="63"/>
        <v>50</v>
      </c>
    </row>
    <row r="266" spans="1:6" ht="31.5" customHeight="1" x14ac:dyDescent="0.25">
      <c r="A266" s="40"/>
      <c r="B266" s="40"/>
      <c r="C266" s="40"/>
      <c r="D266" s="40"/>
      <c r="E266" s="40"/>
      <c r="F266" s="41">
        <f t="shared" si="63"/>
        <v>0</v>
      </c>
    </row>
    <row r="267" spans="1:6" ht="31.5" customHeight="1" x14ac:dyDescent="0.25">
      <c r="A267" s="40" t="s">
        <v>47</v>
      </c>
      <c r="B267" s="40" t="s">
        <v>24</v>
      </c>
      <c r="C267" s="40">
        <v>1</v>
      </c>
      <c r="D267" s="40">
        <v>0.75</v>
      </c>
      <c r="E267" s="40">
        <v>580</v>
      </c>
      <c r="F267" s="41">
        <f t="shared" si="63"/>
        <v>435</v>
      </c>
    </row>
    <row r="268" spans="1:6" ht="31.5" customHeight="1" x14ac:dyDescent="0.25">
      <c r="A268" s="40" t="s">
        <v>52</v>
      </c>
      <c r="B268" s="40" t="s">
        <v>24</v>
      </c>
      <c r="C268" s="40">
        <v>1</v>
      </c>
      <c r="D268" s="40">
        <v>1</v>
      </c>
      <c r="E268" s="40">
        <v>75</v>
      </c>
      <c r="F268" s="41">
        <f t="shared" si="63"/>
        <v>75</v>
      </c>
    </row>
    <row r="269" spans="1:6" ht="31.5" customHeight="1" x14ac:dyDescent="0.25">
      <c r="A269" s="40"/>
      <c r="B269" s="40"/>
      <c r="C269" s="40"/>
      <c r="D269" s="40"/>
      <c r="E269" s="40"/>
      <c r="F269" s="41">
        <f t="shared" si="63"/>
        <v>0</v>
      </c>
    </row>
    <row r="270" spans="1:6" ht="31.5" customHeight="1" thickBot="1" x14ac:dyDescent="0.3">
      <c r="A270" s="40"/>
      <c r="B270" s="40"/>
      <c r="C270" s="40"/>
      <c r="D270" s="40"/>
      <c r="E270" s="40"/>
      <c r="F270" s="41">
        <f t="shared" si="63"/>
        <v>0</v>
      </c>
    </row>
    <row r="271" spans="1:6" ht="31.5" customHeight="1" thickBot="1" x14ac:dyDescent="0.3">
      <c r="A271" s="149" t="s">
        <v>38</v>
      </c>
      <c r="B271" s="150"/>
      <c r="C271" s="150"/>
      <c r="D271" s="150"/>
      <c r="E271" s="150"/>
      <c r="F271" s="151"/>
    </row>
    <row r="272" spans="1:6" ht="31.5" customHeight="1" x14ac:dyDescent="0.25">
      <c r="A272" s="42" t="s">
        <v>85</v>
      </c>
      <c r="B272" s="42" t="s">
        <v>26</v>
      </c>
      <c r="C272" s="42">
        <f>B256*0.05*2.5</f>
        <v>7.5</v>
      </c>
      <c r="D272" s="42">
        <v>1</v>
      </c>
      <c r="E272" s="42">
        <v>125</v>
      </c>
      <c r="F272" s="43">
        <f>C272*D272*E272</f>
        <v>937.5</v>
      </c>
    </row>
    <row r="273" spans="1:6" ht="31.5" customHeight="1" x14ac:dyDescent="0.25">
      <c r="A273" s="40"/>
      <c r="B273" s="40"/>
      <c r="C273" s="40"/>
      <c r="D273" s="40"/>
      <c r="E273" s="40"/>
      <c r="F273" s="41">
        <f t="shared" ref="F273:F277" si="64">C273*D273*E273</f>
        <v>0</v>
      </c>
    </row>
    <row r="274" spans="1:6" ht="31.5" customHeight="1" x14ac:dyDescent="0.25">
      <c r="A274" s="40"/>
      <c r="B274" s="40"/>
      <c r="C274" s="40"/>
      <c r="D274" s="40"/>
      <c r="E274" s="40"/>
      <c r="F274" s="41">
        <f t="shared" si="64"/>
        <v>0</v>
      </c>
    </row>
    <row r="275" spans="1:6" ht="31.5" customHeight="1" x14ac:dyDescent="0.25">
      <c r="A275" s="40"/>
      <c r="B275" s="40"/>
      <c r="C275" s="40"/>
      <c r="D275" s="40"/>
      <c r="E275" s="40"/>
      <c r="F275" s="41">
        <f t="shared" si="64"/>
        <v>0</v>
      </c>
    </row>
    <row r="276" spans="1:6" ht="31.5" customHeight="1" x14ac:dyDescent="0.25">
      <c r="A276" s="40"/>
      <c r="B276" s="40"/>
      <c r="C276" s="40"/>
      <c r="D276" s="40"/>
      <c r="E276" s="40"/>
      <c r="F276" s="41">
        <f t="shared" si="64"/>
        <v>0</v>
      </c>
    </row>
    <row r="277" spans="1:6" ht="31.5" customHeight="1" thickBot="1" x14ac:dyDescent="0.3">
      <c r="A277" s="44" t="s">
        <v>39</v>
      </c>
      <c r="B277" s="44" t="s">
        <v>24</v>
      </c>
      <c r="C277" s="44">
        <v>1</v>
      </c>
      <c r="D277" s="44">
        <v>1</v>
      </c>
      <c r="E277" s="44">
        <v>100</v>
      </c>
      <c r="F277" s="45">
        <f t="shared" si="64"/>
        <v>100</v>
      </c>
    </row>
    <row r="278" spans="1:6" ht="39" customHeight="1" thickBot="1" x14ac:dyDescent="0.3">
      <c r="E278" s="46" t="s">
        <v>40</v>
      </c>
      <c r="F278" s="47">
        <f t="shared" ref="F278" si="65">SUM(F258:F277)</f>
        <v>2047.5</v>
      </c>
    </row>
    <row r="279" spans="1:6" ht="39" customHeight="1" thickBot="1" x14ac:dyDescent="0.3">
      <c r="D279" s="48" t="s">
        <v>25</v>
      </c>
      <c r="E279" s="49">
        <f t="shared" ref="E279" si="66">$M$7</f>
        <v>1</v>
      </c>
      <c r="F279" s="50">
        <f t="shared" ref="F279:F280" si="67">F278*E279</f>
        <v>2047.5</v>
      </c>
    </row>
    <row r="280" spans="1:6" ht="39" customHeight="1" thickBot="1" x14ac:dyDescent="0.3">
      <c r="D280" s="51" t="s">
        <v>41</v>
      </c>
      <c r="E280" s="52">
        <f t="shared" ref="E280" si="68">$M$8</f>
        <v>1</v>
      </c>
      <c r="F280" s="53">
        <f t="shared" si="67"/>
        <v>2047.5</v>
      </c>
    </row>
    <row r="281" spans="1:6" ht="72.75" customHeight="1" thickBot="1" x14ac:dyDescent="0.3"/>
    <row r="282" spans="1:6" ht="69.75" customHeight="1" thickBot="1" x14ac:dyDescent="0.3">
      <c r="A282" s="36" t="s">
        <v>27</v>
      </c>
      <c r="B282" s="157" t="str">
        <f>Feuil1!B57</f>
        <v>Création d'un escalier ou rampe en béton d'accès jardin</v>
      </c>
      <c r="C282" s="158"/>
      <c r="D282" s="158"/>
      <c r="E282" s="159"/>
      <c r="F282" s="37" t="s">
        <v>28</v>
      </c>
    </row>
    <row r="283" spans="1:6" ht="25.5" customHeight="1" thickBot="1" x14ac:dyDescent="0.3">
      <c r="A283" s="36" t="s">
        <v>29</v>
      </c>
      <c r="B283" s="154" t="str">
        <f>Feuil1!E57</f>
        <v>for</v>
      </c>
      <c r="C283" s="155"/>
      <c r="D283" s="155"/>
      <c r="E283" s="156"/>
      <c r="F283" s="152">
        <f t="shared" ref="F283" si="69">ROUNDUP(F308/B284,2)</f>
        <v>1645</v>
      </c>
    </row>
    <row r="284" spans="1:6" ht="25.5" customHeight="1" thickBot="1" x14ac:dyDescent="0.3">
      <c r="A284" s="38" t="s">
        <v>30</v>
      </c>
      <c r="B284" s="154">
        <f>Feuil1!F57</f>
        <v>1</v>
      </c>
      <c r="C284" s="155"/>
      <c r="D284" s="155"/>
      <c r="E284" s="156"/>
      <c r="F284" s="153"/>
    </row>
    <row r="285" spans="1:6" ht="19.5" thickBot="1" x14ac:dyDescent="0.3">
      <c r="A285" s="39" t="s">
        <v>31</v>
      </c>
      <c r="B285" s="39" t="s">
        <v>29</v>
      </c>
      <c r="C285" s="39" t="s">
        <v>30</v>
      </c>
      <c r="D285" s="39" t="s">
        <v>32</v>
      </c>
      <c r="E285" s="39" t="s">
        <v>33</v>
      </c>
      <c r="F285" s="39" t="s">
        <v>34</v>
      </c>
    </row>
    <row r="286" spans="1:6" ht="31.5" customHeight="1" thickBot="1" x14ac:dyDescent="0.3">
      <c r="A286" s="149" t="s">
        <v>35</v>
      </c>
      <c r="B286" s="150"/>
      <c r="C286" s="150"/>
      <c r="D286" s="150"/>
      <c r="E286" s="150"/>
      <c r="F286" s="151"/>
    </row>
    <row r="287" spans="1:6" ht="31.5" customHeight="1" x14ac:dyDescent="0.25">
      <c r="A287" s="40" t="s">
        <v>36</v>
      </c>
      <c r="B287" s="40" t="s">
        <v>24</v>
      </c>
      <c r="C287" s="40">
        <v>2</v>
      </c>
      <c r="D287" s="40">
        <v>1.5</v>
      </c>
      <c r="E287" s="40">
        <v>300</v>
      </c>
      <c r="F287" s="41">
        <f t="shared" ref="F287:F289" si="70">C287*D287*E287</f>
        <v>900</v>
      </c>
    </row>
    <row r="288" spans="1:6" ht="31.5" customHeight="1" x14ac:dyDescent="0.25">
      <c r="A288" s="40"/>
      <c r="B288" s="40"/>
      <c r="C288" s="40"/>
      <c r="D288" s="40"/>
      <c r="E288" s="40"/>
      <c r="F288" s="41">
        <f t="shared" si="70"/>
        <v>0</v>
      </c>
    </row>
    <row r="289" spans="1:6" ht="31.5" customHeight="1" thickBot="1" x14ac:dyDescent="0.3">
      <c r="A289" s="40"/>
      <c r="B289" s="40"/>
      <c r="C289" s="40"/>
      <c r="D289" s="40"/>
      <c r="E289" s="40"/>
      <c r="F289" s="41">
        <f t="shared" si="70"/>
        <v>0</v>
      </c>
    </row>
    <row r="290" spans="1:6" ht="31.5" customHeight="1" thickBot="1" x14ac:dyDescent="0.3">
      <c r="A290" s="146" t="s">
        <v>37</v>
      </c>
      <c r="B290" s="147"/>
      <c r="C290" s="147">
        <v>-0.428571428571423</v>
      </c>
      <c r="D290" s="147">
        <v>-4.8411811652035404</v>
      </c>
      <c r="E290" s="147">
        <v>-4134.3942537908897</v>
      </c>
      <c r="F290" s="148"/>
    </row>
    <row r="291" spans="1:6" ht="31.5" customHeight="1" x14ac:dyDescent="0.25">
      <c r="A291" s="40" t="s">
        <v>45</v>
      </c>
      <c r="B291" s="40" t="s">
        <v>24</v>
      </c>
      <c r="C291" s="40"/>
      <c r="D291" s="40"/>
      <c r="E291" s="40"/>
      <c r="F291" s="41">
        <f t="shared" ref="F291:F298" si="71">C291*D291*E291</f>
        <v>0</v>
      </c>
    </row>
    <row r="292" spans="1:6" ht="31.5" customHeight="1" x14ac:dyDescent="0.25">
      <c r="A292" s="40"/>
      <c r="B292" s="40"/>
      <c r="C292" s="40"/>
      <c r="D292" s="40"/>
      <c r="E292" s="40"/>
      <c r="F292" s="41">
        <f t="shared" si="71"/>
        <v>0</v>
      </c>
    </row>
    <row r="293" spans="1:6" ht="31.5" customHeight="1" x14ac:dyDescent="0.25">
      <c r="A293" s="40" t="s">
        <v>46</v>
      </c>
      <c r="B293" s="40" t="s">
        <v>24</v>
      </c>
      <c r="C293" s="40"/>
      <c r="D293" s="40"/>
      <c r="E293" s="40"/>
      <c r="F293" s="41">
        <f t="shared" si="71"/>
        <v>0</v>
      </c>
    </row>
    <row r="294" spans="1:6" ht="31.5" customHeight="1" x14ac:dyDescent="0.25">
      <c r="A294" s="40"/>
      <c r="B294" s="40"/>
      <c r="C294" s="40"/>
      <c r="D294" s="40"/>
      <c r="E294" s="40"/>
      <c r="F294" s="41">
        <f t="shared" si="71"/>
        <v>0</v>
      </c>
    </row>
    <row r="295" spans="1:6" ht="31.5" customHeight="1" x14ac:dyDescent="0.25">
      <c r="A295" s="40" t="s">
        <v>47</v>
      </c>
      <c r="B295" s="40" t="s">
        <v>24</v>
      </c>
      <c r="C295" s="40"/>
      <c r="D295" s="40"/>
      <c r="E295" s="40"/>
      <c r="F295" s="41">
        <f t="shared" si="71"/>
        <v>0</v>
      </c>
    </row>
    <row r="296" spans="1:6" ht="31.5" customHeight="1" x14ac:dyDescent="0.25">
      <c r="A296" s="40"/>
      <c r="B296" s="40"/>
      <c r="C296" s="40"/>
      <c r="D296" s="40"/>
      <c r="E296" s="40"/>
      <c r="F296" s="41">
        <f t="shared" si="71"/>
        <v>0</v>
      </c>
    </row>
    <row r="297" spans="1:6" ht="31.5" customHeight="1" x14ac:dyDescent="0.25">
      <c r="A297" s="40"/>
      <c r="B297" s="40"/>
      <c r="C297" s="40"/>
      <c r="D297" s="40"/>
      <c r="E297" s="40"/>
      <c r="F297" s="41">
        <f t="shared" si="71"/>
        <v>0</v>
      </c>
    </row>
    <row r="298" spans="1:6" ht="31.5" customHeight="1" thickBot="1" x14ac:dyDescent="0.3">
      <c r="A298" s="40"/>
      <c r="B298" s="40"/>
      <c r="C298" s="40"/>
      <c r="D298" s="40"/>
      <c r="E298" s="40"/>
      <c r="F298" s="41">
        <f t="shared" si="71"/>
        <v>0</v>
      </c>
    </row>
    <row r="299" spans="1:6" ht="31.5" customHeight="1" thickBot="1" x14ac:dyDescent="0.3">
      <c r="A299" s="149" t="s">
        <v>38</v>
      </c>
      <c r="B299" s="150"/>
      <c r="C299" s="150"/>
      <c r="D299" s="150">
        <v>-5.1572226656025899</v>
      </c>
      <c r="E299" s="150">
        <v>-4359.55945730246</v>
      </c>
      <c r="F299" s="151"/>
    </row>
    <row r="300" spans="1:6" ht="31.5" customHeight="1" x14ac:dyDescent="0.25">
      <c r="A300" s="42" t="s">
        <v>53</v>
      </c>
      <c r="B300" s="42" t="s">
        <v>43</v>
      </c>
      <c r="C300" s="42">
        <v>3</v>
      </c>
      <c r="D300" s="42">
        <v>1</v>
      </c>
      <c r="E300" s="42">
        <v>165</v>
      </c>
      <c r="F300" s="43">
        <f t="shared" ref="F300:F305" si="72">C300*D300*E300</f>
        <v>495</v>
      </c>
    </row>
    <row r="301" spans="1:6" ht="31.5" customHeight="1" x14ac:dyDescent="0.25">
      <c r="A301" s="40" t="s">
        <v>50</v>
      </c>
      <c r="B301" s="40" t="s">
        <v>51</v>
      </c>
      <c r="C301" s="40">
        <v>1</v>
      </c>
      <c r="D301" s="40">
        <v>1</v>
      </c>
      <c r="E301" s="40">
        <v>250</v>
      </c>
      <c r="F301" s="41">
        <f t="shared" si="72"/>
        <v>250</v>
      </c>
    </row>
    <row r="302" spans="1:6" ht="31.5" customHeight="1" x14ac:dyDescent="0.25">
      <c r="A302" s="40"/>
      <c r="B302" s="40"/>
      <c r="C302" s="40"/>
      <c r="D302" s="40"/>
      <c r="E302" s="40"/>
      <c r="F302" s="41">
        <f t="shared" si="72"/>
        <v>0</v>
      </c>
    </row>
    <row r="303" spans="1:6" ht="31.5" customHeight="1" x14ac:dyDescent="0.25">
      <c r="A303" s="40"/>
      <c r="B303" s="40"/>
      <c r="C303" s="40"/>
      <c r="D303" s="40"/>
      <c r="E303" s="40"/>
      <c r="F303" s="41">
        <f t="shared" si="72"/>
        <v>0</v>
      </c>
    </row>
    <row r="304" spans="1:6" ht="31.5" customHeight="1" x14ac:dyDescent="0.25">
      <c r="A304" s="40"/>
      <c r="B304" s="40"/>
      <c r="C304" s="40"/>
      <c r="D304" s="40"/>
      <c r="E304" s="40"/>
      <c r="F304" s="41">
        <f t="shared" si="72"/>
        <v>0</v>
      </c>
    </row>
    <row r="305" spans="1:6" ht="31.5" customHeight="1" thickBot="1" x14ac:dyDescent="0.3">
      <c r="A305" s="44" t="s">
        <v>39</v>
      </c>
      <c r="B305" s="44" t="s">
        <v>24</v>
      </c>
      <c r="C305" s="44"/>
      <c r="D305" s="44"/>
      <c r="E305" s="44"/>
      <c r="F305" s="45">
        <f t="shared" si="72"/>
        <v>0</v>
      </c>
    </row>
    <row r="306" spans="1:6" ht="39" customHeight="1" thickBot="1" x14ac:dyDescent="0.3">
      <c r="E306" s="46" t="s">
        <v>40</v>
      </c>
      <c r="F306" s="47">
        <f t="shared" ref="F306" si="73">SUM(F286:F305)</f>
        <v>1645</v>
      </c>
    </row>
    <row r="307" spans="1:6" ht="39" customHeight="1" thickBot="1" x14ac:dyDescent="0.3">
      <c r="D307" s="48" t="s">
        <v>25</v>
      </c>
      <c r="E307" s="49">
        <f t="shared" ref="E307" si="74">$M$7</f>
        <v>1</v>
      </c>
      <c r="F307" s="50">
        <f t="shared" ref="F307:F308" si="75">F306*E307</f>
        <v>1645</v>
      </c>
    </row>
    <row r="308" spans="1:6" ht="39" customHeight="1" thickBot="1" x14ac:dyDescent="0.3">
      <c r="D308" s="51" t="s">
        <v>41</v>
      </c>
      <c r="E308" s="52">
        <f t="shared" ref="E308" si="76">$M$8</f>
        <v>1</v>
      </c>
      <c r="F308" s="53">
        <f t="shared" si="75"/>
        <v>1645</v>
      </c>
    </row>
    <row r="309" spans="1:6" ht="72.75" customHeight="1" thickBot="1" x14ac:dyDescent="0.3"/>
    <row r="310" spans="1:6" ht="69.75" customHeight="1" thickBot="1" x14ac:dyDescent="0.3">
      <c r="A310" s="36" t="s">
        <v>27</v>
      </c>
      <c r="B310" s="157" t="str">
        <f>Feuil1!B59</f>
        <v>Création d'un Portillon  et Brise Vue en bois</v>
      </c>
      <c r="C310" s="158"/>
      <c r="D310" s="158"/>
      <c r="E310" s="159"/>
      <c r="F310" s="37" t="s">
        <v>28</v>
      </c>
    </row>
    <row r="311" spans="1:6" ht="25.5" customHeight="1" thickBot="1" x14ac:dyDescent="0.3">
      <c r="A311" s="36" t="s">
        <v>29</v>
      </c>
      <c r="B311" s="154" t="str">
        <f>Feuil1!E59</f>
        <v>for</v>
      </c>
      <c r="C311" s="155"/>
      <c r="D311" s="155"/>
      <c r="E311" s="156"/>
      <c r="F311" s="152">
        <f t="shared" ref="F311" si="77">ROUNDUP(F336/B312,2)</f>
        <v>1300</v>
      </c>
    </row>
    <row r="312" spans="1:6" ht="25.5" customHeight="1" thickBot="1" x14ac:dyDescent="0.3">
      <c r="A312" s="38" t="s">
        <v>30</v>
      </c>
      <c r="B312" s="154">
        <f>Feuil1!F59</f>
        <v>1</v>
      </c>
      <c r="C312" s="155"/>
      <c r="D312" s="155"/>
      <c r="E312" s="156"/>
      <c r="F312" s="153"/>
    </row>
    <row r="313" spans="1:6" ht="19.5" thickBot="1" x14ac:dyDescent="0.3">
      <c r="A313" s="39" t="s">
        <v>31</v>
      </c>
      <c r="B313" s="39" t="s">
        <v>29</v>
      </c>
      <c r="C313" s="39" t="s">
        <v>30</v>
      </c>
      <c r="D313" s="39" t="s">
        <v>32</v>
      </c>
      <c r="E313" s="39" t="s">
        <v>33</v>
      </c>
      <c r="F313" s="39" t="s">
        <v>34</v>
      </c>
    </row>
    <row r="314" spans="1:6" ht="31.5" customHeight="1" thickBot="1" x14ac:dyDescent="0.3">
      <c r="A314" s="149" t="s">
        <v>35</v>
      </c>
      <c r="B314" s="150"/>
      <c r="C314" s="150"/>
      <c r="D314" s="150"/>
      <c r="E314" s="150"/>
      <c r="F314" s="151"/>
    </row>
    <row r="315" spans="1:6" ht="31.5" customHeight="1" x14ac:dyDescent="0.25">
      <c r="A315" s="40" t="s">
        <v>36</v>
      </c>
      <c r="B315" s="40" t="s">
        <v>24</v>
      </c>
      <c r="C315" s="40">
        <v>3</v>
      </c>
      <c r="D315" s="40">
        <v>1</v>
      </c>
      <c r="E315" s="40">
        <v>300</v>
      </c>
      <c r="F315" s="41">
        <f t="shared" ref="F315:F317" si="78">C315*D315*E315</f>
        <v>900</v>
      </c>
    </row>
    <row r="316" spans="1:6" ht="31.5" customHeight="1" x14ac:dyDescent="0.25">
      <c r="A316" s="40"/>
      <c r="B316" s="40"/>
      <c r="C316" s="40"/>
      <c r="D316" s="40"/>
      <c r="E316" s="40"/>
      <c r="F316" s="41">
        <f t="shared" si="78"/>
        <v>0</v>
      </c>
    </row>
    <row r="317" spans="1:6" ht="31.5" customHeight="1" thickBot="1" x14ac:dyDescent="0.3">
      <c r="A317" s="40"/>
      <c r="B317" s="40"/>
      <c r="C317" s="40"/>
      <c r="D317" s="40"/>
      <c r="E317" s="40"/>
      <c r="F317" s="41">
        <f t="shared" si="78"/>
        <v>0</v>
      </c>
    </row>
    <row r="318" spans="1:6" ht="31.5" customHeight="1" thickBot="1" x14ac:dyDescent="0.3">
      <c r="A318" s="146" t="s">
        <v>37</v>
      </c>
      <c r="B318" s="147"/>
      <c r="C318" s="147">
        <v>-0.428571428571423</v>
      </c>
      <c r="D318" s="147">
        <v>-5.4732641660016297</v>
      </c>
      <c r="E318" s="147">
        <v>-4584.7246608140304</v>
      </c>
      <c r="F318" s="148"/>
    </row>
    <row r="319" spans="1:6" ht="31.5" customHeight="1" x14ac:dyDescent="0.25">
      <c r="A319" s="40" t="s">
        <v>45</v>
      </c>
      <c r="B319" s="40" t="s">
        <v>24</v>
      </c>
      <c r="C319" s="40"/>
      <c r="D319" s="40"/>
      <c r="E319" s="40"/>
      <c r="F319" s="41">
        <f t="shared" ref="F319:F326" si="79">C319*D319*E319</f>
        <v>0</v>
      </c>
    </row>
    <row r="320" spans="1:6" ht="31.5" customHeight="1" x14ac:dyDescent="0.25">
      <c r="A320" s="40"/>
      <c r="B320" s="40"/>
      <c r="C320" s="40"/>
      <c r="D320" s="40"/>
      <c r="E320" s="40"/>
      <c r="F320" s="41">
        <f t="shared" si="79"/>
        <v>0</v>
      </c>
    </row>
    <row r="321" spans="1:6" ht="31.5" customHeight="1" x14ac:dyDescent="0.25">
      <c r="A321" s="40" t="s">
        <v>46</v>
      </c>
      <c r="B321" s="40" t="s">
        <v>24</v>
      </c>
      <c r="C321" s="40"/>
      <c r="D321" s="40"/>
      <c r="E321" s="40"/>
      <c r="F321" s="41">
        <f t="shared" si="79"/>
        <v>0</v>
      </c>
    </row>
    <row r="322" spans="1:6" ht="31.5" customHeight="1" x14ac:dyDescent="0.25">
      <c r="A322" s="40"/>
      <c r="B322" s="40"/>
      <c r="C322" s="40"/>
      <c r="D322" s="40"/>
      <c r="E322" s="40"/>
      <c r="F322" s="41">
        <f t="shared" si="79"/>
        <v>0</v>
      </c>
    </row>
    <row r="323" spans="1:6" ht="31.5" customHeight="1" x14ac:dyDescent="0.25">
      <c r="A323" s="40" t="s">
        <v>47</v>
      </c>
      <c r="B323" s="40" t="s">
        <v>24</v>
      </c>
      <c r="C323" s="40"/>
      <c r="D323" s="40"/>
      <c r="E323" s="40"/>
      <c r="F323" s="41">
        <f t="shared" si="79"/>
        <v>0</v>
      </c>
    </row>
    <row r="324" spans="1:6" ht="31.5" customHeight="1" x14ac:dyDescent="0.25">
      <c r="A324" s="40"/>
      <c r="B324" s="40"/>
      <c r="C324" s="40"/>
      <c r="D324" s="40"/>
      <c r="E324" s="40"/>
      <c r="F324" s="41">
        <f t="shared" si="79"/>
        <v>0</v>
      </c>
    </row>
    <row r="325" spans="1:6" ht="31.5" customHeight="1" x14ac:dyDescent="0.25">
      <c r="A325" s="40"/>
      <c r="B325" s="40"/>
      <c r="C325" s="40"/>
      <c r="D325" s="40"/>
      <c r="E325" s="40"/>
      <c r="F325" s="41">
        <f t="shared" si="79"/>
        <v>0</v>
      </c>
    </row>
    <row r="326" spans="1:6" ht="31.5" customHeight="1" thickBot="1" x14ac:dyDescent="0.3">
      <c r="A326" s="40"/>
      <c r="B326" s="40"/>
      <c r="C326" s="40"/>
      <c r="D326" s="40"/>
      <c r="E326" s="40"/>
      <c r="F326" s="41">
        <f t="shared" si="79"/>
        <v>0</v>
      </c>
    </row>
    <row r="327" spans="1:6" ht="31.5" customHeight="1" thickBot="1" x14ac:dyDescent="0.3">
      <c r="A327" s="149" t="s">
        <v>38</v>
      </c>
      <c r="B327" s="150"/>
      <c r="C327" s="150"/>
      <c r="D327" s="150">
        <v>-5.7893056664006703</v>
      </c>
      <c r="E327" s="150">
        <v>-4809.8898643256098</v>
      </c>
      <c r="F327" s="151"/>
    </row>
    <row r="328" spans="1:6" ht="31.5" customHeight="1" x14ac:dyDescent="0.25">
      <c r="A328" s="42" t="s">
        <v>87</v>
      </c>
      <c r="B328" s="42" t="s">
        <v>51</v>
      </c>
      <c r="C328" s="42">
        <v>1</v>
      </c>
      <c r="D328" s="42">
        <v>1</v>
      </c>
      <c r="E328" s="42">
        <v>400</v>
      </c>
      <c r="F328" s="43">
        <f t="shared" ref="F328:F333" si="80">C328*D328*E328</f>
        <v>400</v>
      </c>
    </row>
    <row r="329" spans="1:6" ht="31.5" customHeight="1" x14ac:dyDescent="0.25">
      <c r="A329" s="40"/>
      <c r="B329" s="40"/>
      <c r="C329" s="40"/>
      <c r="D329" s="40"/>
      <c r="E329" s="40"/>
      <c r="F329" s="41">
        <f t="shared" si="80"/>
        <v>0</v>
      </c>
    </row>
    <row r="330" spans="1:6" ht="31.5" customHeight="1" x14ac:dyDescent="0.25">
      <c r="A330" s="40"/>
      <c r="B330" s="40"/>
      <c r="C330" s="40"/>
      <c r="D330" s="40"/>
      <c r="E330" s="40"/>
      <c r="F330" s="41">
        <f t="shared" si="80"/>
        <v>0</v>
      </c>
    </row>
    <row r="331" spans="1:6" ht="31.5" customHeight="1" x14ac:dyDescent="0.25">
      <c r="A331" s="40"/>
      <c r="B331" s="40"/>
      <c r="C331" s="40"/>
      <c r="D331" s="40"/>
      <c r="E331" s="40"/>
      <c r="F331" s="41">
        <f t="shared" si="80"/>
        <v>0</v>
      </c>
    </row>
    <row r="332" spans="1:6" ht="31.5" customHeight="1" x14ac:dyDescent="0.25">
      <c r="A332" s="40"/>
      <c r="B332" s="40"/>
      <c r="C332" s="40"/>
      <c r="D332" s="40"/>
      <c r="E332" s="40"/>
      <c r="F332" s="41">
        <f t="shared" si="80"/>
        <v>0</v>
      </c>
    </row>
    <row r="333" spans="1:6" ht="31.5" customHeight="1" thickBot="1" x14ac:dyDescent="0.3">
      <c r="A333" s="44" t="s">
        <v>39</v>
      </c>
      <c r="B333" s="44" t="s">
        <v>24</v>
      </c>
      <c r="C333" s="44"/>
      <c r="D333" s="44"/>
      <c r="E333" s="44"/>
      <c r="F333" s="45">
        <f t="shared" si="80"/>
        <v>0</v>
      </c>
    </row>
    <row r="334" spans="1:6" ht="39" customHeight="1" thickBot="1" x14ac:dyDescent="0.3">
      <c r="E334" s="46" t="s">
        <v>40</v>
      </c>
      <c r="F334" s="47">
        <f t="shared" ref="F334" si="81">SUM(F314:F333)</f>
        <v>1300</v>
      </c>
    </row>
    <row r="335" spans="1:6" ht="39" customHeight="1" thickBot="1" x14ac:dyDescent="0.3">
      <c r="D335" s="48" t="s">
        <v>25</v>
      </c>
      <c r="E335" s="49">
        <f t="shared" ref="E335" si="82">$M$7</f>
        <v>1</v>
      </c>
      <c r="F335" s="50">
        <f t="shared" ref="F335:F336" si="83">F334*E335</f>
        <v>1300</v>
      </c>
    </row>
    <row r="336" spans="1:6" ht="39" customHeight="1" thickBot="1" x14ac:dyDescent="0.3">
      <c r="D336" s="51" t="s">
        <v>41</v>
      </c>
      <c r="E336" s="52">
        <f t="shared" ref="E336" si="84">$M$8</f>
        <v>1</v>
      </c>
      <c r="F336" s="53">
        <f t="shared" si="83"/>
        <v>1300</v>
      </c>
    </row>
    <row r="337" spans="1:6" ht="72.75" customHeight="1" thickBot="1" x14ac:dyDescent="0.3"/>
    <row r="338" spans="1:6" ht="69.75" customHeight="1" thickBot="1" x14ac:dyDescent="0.3">
      <c r="A338" s="36" t="s">
        <v>27</v>
      </c>
      <c r="B338" s="157" t="str">
        <f>Feuil1!B62</f>
        <v xml:space="preserve">Fourniture et mise en œuvre de terre végétale sur une </v>
      </c>
      <c r="C338" s="158"/>
      <c r="D338" s="158"/>
      <c r="E338" s="159"/>
      <c r="F338" s="37" t="s">
        <v>28</v>
      </c>
    </row>
    <row r="339" spans="1:6" ht="25.5" customHeight="1" thickBot="1" x14ac:dyDescent="0.3">
      <c r="A339" s="36" t="s">
        <v>29</v>
      </c>
      <c r="B339" s="154" t="str">
        <f>Feuil1!E62</f>
        <v>m2</v>
      </c>
      <c r="C339" s="155"/>
      <c r="D339" s="155"/>
      <c r="E339" s="156"/>
      <c r="F339" s="152">
        <f t="shared" ref="F339" si="85">ROUNDUP(F364/B340,2)</f>
        <v>88.820000000000007</v>
      </c>
    </row>
    <row r="340" spans="1:6" ht="25.5" customHeight="1" thickBot="1" x14ac:dyDescent="0.3">
      <c r="A340" s="38" t="s">
        <v>30</v>
      </c>
      <c r="B340" s="154">
        <f>Feuil1!F62</f>
        <v>23</v>
      </c>
      <c r="C340" s="155"/>
      <c r="D340" s="155"/>
      <c r="E340" s="156"/>
      <c r="F340" s="153"/>
    </row>
    <row r="341" spans="1:6" ht="19.5" thickBot="1" x14ac:dyDescent="0.3">
      <c r="A341" s="39" t="s">
        <v>31</v>
      </c>
      <c r="B341" s="39" t="s">
        <v>29</v>
      </c>
      <c r="C341" s="39" t="s">
        <v>30</v>
      </c>
      <c r="D341" s="39" t="s">
        <v>32</v>
      </c>
      <c r="E341" s="39" t="s">
        <v>33</v>
      </c>
      <c r="F341" s="39" t="s">
        <v>34</v>
      </c>
    </row>
    <row r="342" spans="1:6" ht="31.5" customHeight="1" thickBot="1" x14ac:dyDescent="0.3">
      <c r="A342" s="149" t="s">
        <v>35</v>
      </c>
      <c r="B342" s="150"/>
      <c r="C342" s="150"/>
      <c r="D342" s="150"/>
      <c r="E342" s="150"/>
      <c r="F342" s="151"/>
    </row>
    <row r="343" spans="1:6" ht="31.5" customHeight="1" x14ac:dyDescent="0.25">
      <c r="A343" s="40" t="s">
        <v>36</v>
      </c>
      <c r="B343" s="40" t="s">
        <v>24</v>
      </c>
      <c r="C343" s="40">
        <v>3</v>
      </c>
      <c r="D343" s="40">
        <v>1</v>
      </c>
      <c r="E343" s="40">
        <v>300</v>
      </c>
      <c r="F343" s="41">
        <f t="shared" ref="F343:F345" si="86">C343*D343*E343</f>
        <v>900</v>
      </c>
    </row>
    <row r="344" spans="1:6" ht="31.5" customHeight="1" x14ac:dyDescent="0.25">
      <c r="A344" s="40"/>
      <c r="B344" s="40"/>
      <c r="C344" s="40"/>
      <c r="D344" s="40"/>
      <c r="E344" s="40"/>
      <c r="F344" s="41">
        <f t="shared" si="86"/>
        <v>0</v>
      </c>
    </row>
    <row r="345" spans="1:6" ht="31.5" customHeight="1" thickBot="1" x14ac:dyDescent="0.3">
      <c r="A345" s="40"/>
      <c r="B345" s="40"/>
      <c r="C345" s="40"/>
      <c r="D345" s="40"/>
      <c r="E345" s="40"/>
      <c r="F345" s="41">
        <f t="shared" si="86"/>
        <v>0</v>
      </c>
    </row>
    <row r="346" spans="1:6" ht="31.5" customHeight="1" thickBot="1" x14ac:dyDescent="0.3">
      <c r="A346" s="146" t="s">
        <v>37</v>
      </c>
      <c r="B346" s="147"/>
      <c r="C346" s="147">
        <v>-0.428571428571423</v>
      </c>
      <c r="D346" s="147">
        <v>-6.1053471667997199</v>
      </c>
      <c r="E346" s="147">
        <v>-5035.0550678371801</v>
      </c>
      <c r="F346" s="148"/>
    </row>
    <row r="347" spans="1:6" ht="31.5" customHeight="1" x14ac:dyDescent="0.25">
      <c r="A347" s="40" t="s">
        <v>45</v>
      </c>
      <c r="B347" s="40" t="s">
        <v>24</v>
      </c>
      <c r="C347" s="40">
        <v>1</v>
      </c>
      <c r="D347" s="40">
        <v>1</v>
      </c>
      <c r="E347" s="40">
        <v>250</v>
      </c>
      <c r="F347" s="41">
        <f t="shared" ref="F347:F354" si="87">C347*D347*E347</f>
        <v>250</v>
      </c>
    </row>
    <row r="348" spans="1:6" ht="31.5" customHeight="1" x14ac:dyDescent="0.25">
      <c r="A348" s="40"/>
      <c r="B348" s="40"/>
      <c r="C348" s="40"/>
      <c r="D348" s="40"/>
      <c r="E348" s="40"/>
      <c r="F348" s="41">
        <f t="shared" si="87"/>
        <v>0</v>
      </c>
    </row>
    <row r="349" spans="1:6" ht="31.5" customHeight="1" x14ac:dyDescent="0.25">
      <c r="A349" s="40" t="s">
        <v>46</v>
      </c>
      <c r="B349" s="40" t="s">
        <v>24</v>
      </c>
      <c r="C349" s="40"/>
      <c r="D349" s="40"/>
      <c r="E349" s="40"/>
      <c r="F349" s="41">
        <f t="shared" si="87"/>
        <v>0</v>
      </c>
    </row>
    <row r="350" spans="1:6" ht="31.5" customHeight="1" x14ac:dyDescent="0.25">
      <c r="A350" s="40"/>
      <c r="B350" s="40"/>
      <c r="C350" s="40"/>
      <c r="D350" s="40"/>
      <c r="E350" s="40"/>
      <c r="F350" s="41">
        <f t="shared" si="87"/>
        <v>0</v>
      </c>
    </row>
    <row r="351" spans="1:6" ht="31.5" customHeight="1" x14ac:dyDescent="0.25">
      <c r="A351" s="40" t="s">
        <v>47</v>
      </c>
      <c r="B351" s="40" t="s">
        <v>24</v>
      </c>
      <c r="C351" s="40">
        <v>1</v>
      </c>
      <c r="D351" s="40">
        <v>1</v>
      </c>
      <c r="E351" s="40">
        <v>580</v>
      </c>
      <c r="F351" s="41">
        <f t="shared" si="87"/>
        <v>580</v>
      </c>
    </row>
    <row r="352" spans="1:6" ht="31.5" customHeight="1" x14ac:dyDescent="0.25">
      <c r="A352" s="40"/>
      <c r="B352" s="40"/>
      <c r="C352" s="40"/>
      <c r="D352" s="40"/>
      <c r="E352" s="40"/>
      <c r="F352" s="41">
        <f t="shared" si="87"/>
        <v>0</v>
      </c>
    </row>
    <row r="353" spans="1:6" ht="31.5" customHeight="1" x14ac:dyDescent="0.25">
      <c r="A353" s="40"/>
      <c r="B353" s="40"/>
      <c r="C353" s="40"/>
      <c r="D353" s="40"/>
      <c r="E353" s="40"/>
      <c r="F353" s="41">
        <f t="shared" si="87"/>
        <v>0</v>
      </c>
    </row>
    <row r="354" spans="1:6" ht="31.5" customHeight="1" thickBot="1" x14ac:dyDescent="0.3">
      <c r="A354" s="40"/>
      <c r="B354" s="40"/>
      <c r="C354" s="40"/>
      <c r="D354" s="40"/>
      <c r="E354" s="40"/>
      <c r="F354" s="41">
        <f t="shared" si="87"/>
        <v>0</v>
      </c>
    </row>
    <row r="355" spans="1:6" ht="31.5" customHeight="1" thickBot="1" x14ac:dyDescent="0.3">
      <c r="A355" s="149" t="s">
        <v>38</v>
      </c>
      <c r="B355" s="150"/>
      <c r="C355" s="150"/>
      <c r="D355" s="150">
        <v>-6.4213886671987597</v>
      </c>
      <c r="E355" s="150">
        <v>-5260.2202713487504</v>
      </c>
      <c r="F355" s="151"/>
    </row>
    <row r="356" spans="1:6" ht="31.5" customHeight="1" x14ac:dyDescent="0.25">
      <c r="A356" s="42" t="s">
        <v>86</v>
      </c>
      <c r="B356" s="42" t="s">
        <v>26</v>
      </c>
      <c r="C356" s="42">
        <f>B340*0.4*2</f>
        <v>18.400000000000002</v>
      </c>
      <c r="D356" s="42">
        <v>1</v>
      </c>
      <c r="E356" s="42">
        <v>17</v>
      </c>
      <c r="F356" s="43">
        <f t="shared" ref="F356:F361" si="88">C356*D356*E356</f>
        <v>312.8</v>
      </c>
    </row>
    <row r="357" spans="1:6" ht="31.5" customHeight="1" x14ac:dyDescent="0.25">
      <c r="A357" s="40"/>
      <c r="B357" s="40"/>
      <c r="C357" s="40"/>
      <c r="D357" s="40"/>
      <c r="E357" s="40"/>
      <c r="F357" s="41">
        <f t="shared" si="88"/>
        <v>0</v>
      </c>
    </row>
    <row r="358" spans="1:6" ht="31.5" customHeight="1" x14ac:dyDescent="0.25">
      <c r="A358" s="40"/>
      <c r="B358" s="40"/>
      <c r="C358" s="40"/>
      <c r="D358" s="40"/>
      <c r="E358" s="40"/>
      <c r="F358" s="41">
        <f t="shared" si="88"/>
        <v>0</v>
      </c>
    </row>
    <row r="359" spans="1:6" ht="31.5" customHeight="1" x14ac:dyDescent="0.25">
      <c r="A359" s="40"/>
      <c r="B359" s="40"/>
      <c r="C359" s="40"/>
      <c r="D359" s="40"/>
      <c r="E359" s="40"/>
      <c r="F359" s="41">
        <f t="shared" si="88"/>
        <v>0</v>
      </c>
    </row>
    <row r="360" spans="1:6" ht="31.5" customHeight="1" x14ac:dyDescent="0.25">
      <c r="A360" s="40"/>
      <c r="B360" s="40"/>
      <c r="C360" s="40"/>
      <c r="D360" s="40"/>
      <c r="E360" s="40"/>
      <c r="F360" s="41">
        <f t="shared" si="88"/>
        <v>0</v>
      </c>
    </row>
    <row r="361" spans="1:6" ht="31.5" customHeight="1" thickBot="1" x14ac:dyDescent="0.3">
      <c r="A361" s="44" t="s">
        <v>39</v>
      </c>
      <c r="B361" s="44" t="s">
        <v>24</v>
      </c>
      <c r="C361" s="44"/>
      <c r="D361" s="44"/>
      <c r="E361" s="44"/>
      <c r="F361" s="45">
        <f t="shared" si="88"/>
        <v>0</v>
      </c>
    </row>
    <row r="362" spans="1:6" ht="39" customHeight="1" thickBot="1" x14ac:dyDescent="0.3">
      <c r="E362" s="46" t="s">
        <v>40</v>
      </c>
      <c r="F362" s="47">
        <f t="shared" ref="F362" si="89">SUM(F342:F361)</f>
        <v>2042.8</v>
      </c>
    </row>
    <row r="363" spans="1:6" ht="39" customHeight="1" thickBot="1" x14ac:dyDescent="0.3">
      <c r="D363" s="48" t="s">
        <v>25</v>
      </c>
      <c r="E363" s="49">
        <f t="shared" ref="E363" si="90">$M$7</f>
        <v>1</v>
      </c>
      <c r="F363" s="50">
        <f t="shared" ref="F363:F364" si="91">F362*E363</f>
        <v>2042.8</v>
      </c>
    </row>
    <row r="364" spans="1:6" ht="39" customHeight="1" thickBot="1" x14ac:dyDescent="0.3">
      <c r="D364" s="51" t="s">
        <v>41</v>
      </c>
      <c r="E364" s="52">
        <f t="shared" ref="E364" si="92">$M$8</f>
        <v>1</v>
      </c>
      <c r="F364" s="53">
        <f t="shared" si="91"/>
        <v>2042.8</v>
      </c>
    </row>
    <row r="365" spans="1:6" ht="72.75" customHeight="1" x14ac:dyDescent="0.25"/>
  </sheetData>
  <mergeCells count="91">
    <mergeCell ref="A19:F19"/>
    <mergeCell ref="A6:F6"/>
    <mergeCell ref="A10:F10"/>
    <mergeCell ref="B4:E4"/>
    <mergeCell ref="B2:E2"/>
    <mergeCell ref="B3:E3"/>
    <mergeCell ref="F3:F4"/>
    <mergeCell ref="A38:F38"/>
    <mergeCell ref="A47:F47"/>
    <mergeCell ref="B30:E30"/>
    <mergeCell ref="B31:E31"/>
    <mergeCell ref="F31:F32"/>
    <mergeCell ref="B32:E32"/>
    <mergeCell ref="A34:F34"/>
    <mergeCell ref="B170:E170"/>
    <mergeCell ref="B171:E171"/>
    <mergeCell ref="A146:F146"/>
    <mergeCell ref="A150:F150"/>
    <mergeCell ref="A159:F159"/>
    <mergeCell ref="F171:F172"/>
    <mergeCell ref="B172:E172"/>
    <mergeCell ref="B198:E198"/>
    <mergeCell ref="B199:E199"/>
    <mergeCell ref="A174:F174"/>
    <mergeCell ref="A178:F178"/>
    <mergeCell ref="A187:F187"/>
    <mergeCell ref="F199:F200"/>
    <mergeCell ref="B200:E200"/>
    <mergeCell ref="B226:E226"/>
    <mergeCell ref="B227:E227"/>
    <mergeCell ref="A202:F202"/>
    <mergeCell ref="A206:F206"/>
    <mergeCell ref="A215:F215"/>
    <mergeCell ref="F227:F228"/>
    <mergeCell ref="B228:E228"/>
    <mergeCell ref="B254:E254"/>
    <mergeCell ref="B255:E255"/>
    <mergeCell ref="A230:F230"/>
    <mergeCell ref="A234:F234"/>
    <mergeCell ref="A243:F243"/>
    <mergeCell ref="F255:F256"/>
    <mergeCell ref="B256:E256"/>
    <mergeCell ref="A258:F258"/>
    <mergeCell ref="A262:F262"/>
    <mergeCell ref="A271:F271"/>
    <mergeCell ref="F283:F284"/>
    <mergeCell ref="B284:E284"/>
    <mergeCell ref="B282:E282"/>
    <mergeCell ref="B283:E283"/>
    <mergeCell ref="B310:E310"/>
    <mergeCell ref="B311:E311"/>
    <mergeCell ref="A286:F286"/>
    <mergeCell ref="A290:F290"/>
    <mergeCell ref="A342:F342"/>
    <mergeCell ref="A346:F346"/>
    <mergeCell ref="A355:F355"/>
    <mergeCell ref="A299:F299"/>
    <mergeCell ref="F311:F312"/>
    <mergeCell ref="B312:E312"/>
    <mergeCell ref="B338:E338"/>
    <mergeCell ref="B339:E339"/>
    <mergeCell ref="A314:F314"/>
    <mergeCell ref="A318:F318"/>
    <mergeCell ref="A327:F327"/>
    <mergeCell ref="F339:F340"/>
    <mergeCell ref="B340:E340"/>
    <mergeCell ref="A118:F118"/>
    <mergeCell ref="B114:E114"/>
    <mergeCell ref="B115:E115"/>
    <mergeCell ref="B86:E86"/>
    <mergeCell ref="B87:E87"/>
    <mergeCell ref="A94:F94"/>
    <mergeCell ref="A103:F103"/>
    <mergeCell ref="F115:F116"/>
    <mergeCell ref="B116:E116"/>
    <mergeCell ref="A122:F122"/>
    <mergeCell ref="A131:F131"/>
    <mergeCell ref="F143:F144"/>
    <mergeCell ref="B144:E144"/>
    <mergeCell ref="B142:E142"/>
    <mergeCell ref="B143:E143"/>
    <mergeCell ref="B58:E58"/>
    <mergeCell ref="B59:E59"/>
    <mergeCell ref="F59:F60"/>
    <mergeCell ref="B60:E60"/>
    <mergeCell ref="A62:F62"/>
    <mergeCell ref="A66:F66"/>
    <mergeCell ref="A75:F75"/>
    <mergeCell ref="F87:F88"/>
    <mergeCell ref="B88:E88"/>
    <mergeCell ref="A90:F9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DS</vt:lpstr>
      <vt:lpstr>Feuil1!Zone_d_impression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2015-03-04T11:19:05Z</dcterms:modified>
</cp:coreProperties>
</file>