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s_um.ad.umontpellier.fr\RedirectionsUM$\RedirectionsADM\p00000013400\Desktop\"/>
    </mc:Choice>
  </mc:AlternateContent>
  <bookViews>
    <workbookView xWindow="0" yWindow="0" windowWidth="28800" windowHeight="11985"/>
  </bookViews>
  <sheets>
    <sheet name="offres DCE" sheetId="1" r:id="rId1"/>
  </sheets>
  <definedNames>
    <definedName name="_xlnm.Print_Titles" localSheetId="0">'offres DCE'!$1:$1</definedName>
    <definedName name="Print_Area" localSheetId="0">'offres DCE'!$A$1:$E$24</definedName>
    <definedName name="Print_Titles" localSheetId="0">'offres DCE'!$1:$1</definedName>
    <definedName name="_xlnm.Print_Area" localSheetId="0">'offres DCE'!$A$1:$G$24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18" i="1"/>
  <c r="B18" i="1"/>
  <c r="E17" i="1"/>
  <c r="D17" i="1"/>
  <c r="E18" i="1"/>
  <c r="B17" i="1"/>
  <c r="E16" i="1"/>
  <c r="B16" i="1"/>
  <c r="E15" i="1"/>
  <c r="D22" i="1"/>
  <c r="B15" i="1"/>
  <c r="E21" i="1" s="1"/>
  <c r="D14" i="1"/>
  <c r="B14" i="1"/>
  <c r="G9" i="1"/>
  <c r="G8" i="1"/>
  <c r="F17" i="1" s="1"/>
  <c r="G7" i="1"/>
  <c r="G6" i="1"/>
  <c r="G5" i="1"/>
  <c r="F14" i="1" s="1"/>
  <c r="F18" i="1" l="1"/>
  <c r="F15" i="1"/>
  <c r="F16" i="1"/>
  <c r="D16" i="1"/>
  <c r="G17" i="1" l="1"/>
  <c r="G18" i="1"/>
  <c r="G14" i="1"/>
  <c r="G16" i="1"/>
  <c r="G15" i="1"/>
</calcChain>
</file>

<file path=xl/sharedStrings.xml><?xml version="1.0" encoding="utf-8"?>
<sst xmlns="http://schemas.openxmlformats.org/spreadsheetml/2006/main" count="30" uniqueCount="28">
  <si>
    <t xml:space="preserve">C0 ht opérations : </t>
  </si>
  <si>
    <t>1) Valeur Technique</t>
  </si>
  <si>
    <t>N° offre</t>
  </si>
  <si>
    <t>Maître d'œuvre</t>
  </si>
  <si>
    <t>a : Valeur technique sur 20</t>
  </si>
  <si>
    <t>2a) Prix DCE</t>
  </si>
  <si>
    <t>la note prix est obtenue par rapport au moins disant : Note de l’entreprise = (Offre la plus basse/Offre du candidat) x pondération</t>
  </si>
  <si>
    <t>Offre</t>
  </si>
  <si>
    <t>Pourcentage sur opérations</t>
  </si>
  <si>
    <t>b : Note prix sur 20</t>
  </si>
  <si>
    <t>Note Global (a + b) / 2</t>
  </si>
  <si>
    <t>Classement</t>
  </si>
  <si>
    <t>Compte tenu de l'analyse des offres selon les critères énoncés, l'offre de l'entreprise obtenant le meilleur classement est proposée pour être retenue</t>
  </si>
  <si>
    <t xml:space="preserve">Par conséquent, il vous est proposé de retenir le  </t>
  </si>
  <si>
    <t xml:space="preserve">pour un montant de : </t>
  </si>
  <si>
    <t>ht</t>
  </si>
  <si>
    <t>Ent 1</t>
  </si>
  <si>
    <t>Ent 2</t>
  </si>
  <si>
    <t>Ent 3</t>
  </si>
  <si>
    <t>Ent 4</t>
  </si>
  <si>
    <t>Ent 5</t>
  </si>
  <si>
    <t>Analyse</t>
  </si>
  <si>
    <t>a
b
c</t>
  </si>
  <si>
    <t>d
e
f</t>
  </si>
  <si>
    <t>g
h
i</t>
  </si>
  <si>
    <t>j
k
l</t>
  </si>
  <si>
    <t>m
n
o</t>
  </si>
  <si>
    <t>Obsevations / 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</si>
</sst>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0.0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wrapText="1"/>
    </xf>
    <xf numFmtId="164" fontId="3" fillId="0" borderId="0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/>
    </xf>
    <xf numFmtId="9" fontId="3" fillId="2" borderId="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0" fillId="3" borderId="5" xfId="1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horizontal="right" vertical="center" wrapText="1"/>
    </xf>
    <xf numFmtId="164" fontId="3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3" borderId="5" xfId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2">
    <cellStyle name="Normal" xfId="0" builtinId="0"/>
    <cellStyle name="Normal_Recap" xfId="1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zoomScaleNormal="100" workbookViewId="0">
      <selection activeCell="G9" sqref="G9"/>
    </sheetView>
  </sheetViews>
  <sheetFormatPr baseColWidth="10" defaultRowHeight="12.75" x14ac:dyDescent="0.2"/>
  <cols>
    <col min="1" max="1" width="6.7109375" style="2" customWidth="1"/>
    <col min="2" max="7" width="19.28515625" style="1" customWidth="1"/>
    <col min="8" max="16384" width="11.42578125" style="1"/>
  </cols>
  <sheetData>
    <row r="1" spans="1:7" ht="15.75" x14ac:dyDescent="0.2">
      <c r="A1" s="40" t="s">
        <v>21</v>
      </c>
      <c r="B1" s="40"/>
      <c r="C1" s="40"/>
      <c r="D1" s="40"/>
      <c r="E1" s="40"/>
    </row>
    <row r="2" spans="1:7" x14ac:dyDescent="0.2">
      <c r="C2" s="4" t="s">
        <v>0</v>
      </c>
      <c r="D2" s="5">
        <v>100000</v>
      </c>
      <c r="E2" s="3"/>
    </row>
    <row r="3" spans="1:7" x14ac:dyDescent="0.2">
      <c r="A3" s="6"/>
      <c r="B3" s="41" t="s">
        <v>1</v>
      </c>
      <c r="C3" s="41"/>
      <c r="D3" s="41"/>
      <c r="E3" s="41"/>
      <c r="F3" s="41"/>
      <c r="G3" s="7">
        <v>0.5</v>
      </c>
    </row>
    <row r="4" spans="1:7" ht="25.5" x14ac:dyDescent="0.2">
      <c r="A4" s="8" t="s">
        <v>2</v>
      </c>
      <c r="B4" s="8" t="s">
        <v>3</v>
      </c>
      <c r="C4" s="36" t="s">
        <v>27</v>
      </c>
      <c r="D4" s="42"/>
      <c r="E4" s="42"/>
      <c r="F4" s="43"/>
      <c r="G4" s="9" t="s">
        <v>4</v>
      </c>
    </row>
    <row r="5" spans="1:7" ht="37.5" customHeight="1" x14ac:dyDescent="0.2">
      <c r="A5" s="10">
        <v>1</v>
      </c>
      <c r="B5" s="11" t="s">
        <v>16</v>
      </c>
      <c r="C5" s="36" t="s">
        <v>22</v>
      </c>
      <c r="D5" s="37"/>
      <c r="E5" s="37"/>
      <c r="F5" s="38"/>
      <c r="G5" s="12">
        <f>10-4+0+2+2</f>
        <v>10</v>
      </c>
    </row>
    <row r="6" spans="1:7" ht="37.5" customHeight="1" x14ac:dyDescent="0.2">
      <c r="A6" s="10">
        <v>2</v>
      </c>
      <c r="B6" s="11" t="s">
        <v>17</v>
      </c>
      <c r="C6" s="36" t="s">
        <v>23</v>
      </c>
      <c r="D6" s="37"/>
      <c r="E6" s="37"/>
      <c r="F6" s="38"/>
      <c r="G6" s="12">
        <f>10+4-2+2+2</f>
        <v>16</v>
      </c>
    </row>
    <row r="7" spans="1:7" ht="37.5" customHeight="1" x14ac:dyDescent="0.2">
      <c r="A7" s="10">
        <v>3</v>
      </c>
      <c r="B7" s="11" t="s">
        <v>18</v>
      </c>
      <c r="C7" s="36" t="s">
        <v>24</v>
      </c>
      <c r="D7" s="37"/>
      <c r="E7" s="37"/>
      <c r="F7" s="38"/>
      <c r="G7" s="12">
        <f>10+4+2+2+2</f>
        <v>20</v>
      </c>
    </row>
    <row r="8" spans="1:7" ht="37.5" customHeight="1" x14ac:dyDescent="0.2">
      <c r="A8" s="10">
        <v>4</v>
      </c>
      <c r="B8" s="11" t="s">
        <v>19</v>
      </c>
      <c r="C8" s="36" t="s">
        <v>25</v>
      </c>
      <c r="D8" s="37"/>
      <c r="E8" s="37"/>
      <c r="F8" s="38"/>
      <c r="G8" s="12">
        <f>10+4-2+2-2</f>
        <v>12</v>
      </c>
    </row>
    <row r="9" spans="1:7" ht="37.5" customHeight="1" x14ac:dyDescent="0.2">
      <c r="A9" s="10">
        <v>5</v>
      </c>
      <c r="B9" s="11" t="s">
        <v>20</v>
      </c>
      <c r="C9" s="36" t="s">
        <v>26</v>
      </c>
      <c r="D9" s="37"/>
      <c r="E9" s="37"/>
      <c r="F9" s="38"/>
      <c r="G9" s="12">
        <f>10+4+2+2-2</f>
        <v>16</v>
      </c>
    </row>
    <row r="10" spans="1:7" x14ac:dyDescent="0.2">
      <c r="B10" s="13"/>
      <c r="C10" s="14"/>
      <c r="D10" s="15"/>
      <c r="E10" s="16"/>
    </row>
    <row r="11" spans="1:7" x14ac:dyDescent="0.2">
      <c r="A11" s="6"/>
      <c r="B11" s="17" t="s">
        <v>5</v>
      </c>
      <c r="C11" s="17"/>
      <c r="D11" s="17"/>
      <c r="E11" s="7">
        <v>0.5</v>
      </c>
      <c r="F11" s="17"/>
      <c r="G11" s="17"/>
    </row>
    <row r="12" spans="1:7" x14ac:dyDescent="0.2">
      <c r="A12" s="39" t="s">
        <v>6</v>
      </c>
      <c r="B12" s="39"/>
      <c r="C12" s="39"/>
      <c r="D12" s="39"/>
      <c r="E12" s="39"/>
      <c r="F12" s="18"/>
      <c r="G12" s="18"/>
    </row>
    <row r="13" spans="1:7" ht="25.5" x14ac:dyDescent="0.2">
      <c r="A13" s="19" t="s">
        <v>2</v>
      </c>
      <c r="B13" s="20" t="s">
        <v>3</v>
      </c>
      <c r="C13" s="20" t="s">
        <v>7</v>
      </c>
      <c r="D13" s="20" t="s">
        <v>8</v>
      </c>
      <c r="E13" s="9" t="s">
        <v>9</v>
      </c>
      <c r="F13" s="9" t="s">
        <v>10</v>
      </c>
      <c r="G13" s="12" t="s">
        <v>11</v>
      </c>
    </row>
    <row r="14" spans="1:7" x14ac:dyDescent="0.2">
      <c r="A14" s="10">
        <v>1</v>
      </c>
      <c r="B14" s="21" t="str">
        <f>$B$5</f>
        <v>Ent 1</v>
      </c>
      <c r="C14" s="22"/>
      <c r="D14" s="23">
        <f>C14/$D$2</f>
        <v>0</v>
      </c>
      <c r="E14" s="24">
        <v>0</v>
      </c>
      <c r="F14" s="25">
        <f>($G5+E14)/2</f>
        <v>5</v>
      </c>
      <c r="G14" s="9">
        <f>RANK(F14,$F$14:$F$18,0)</f>
        <v>5</v>
      </c>
    </row>
    <row r="15" spans="1:7" x14ac:dyDescent="0.2">
      <c r="A15" s="10">
        <v>2</v>
      </c>
      <c r="B15" s="21" t="str">
        <f>$B$6</f>
        <v>Ent 2</v>
      </c>
      <c r="C15" s="22">
        <v>9000</v>
      </c>
      <c r="D15" s="23">
        <f>C15/$D$2</f>
        <v>0.09</v>
      </c>
      <c r="E15" s="24">
        <f t="shared" ref="E15:E18" si="0">20*($C$17/C15)</f>
        <v>18.444444444444446</v>
      </c>
      <c r="F15" s="25">
        <f>($G6+E15)/2</f>
        <v>17.222222222222221</v>
      </c>
      <c r="G15" s="9">
        <f t="shared" ref="G15:G18" si="1">RANK(F15,$F$14:$F$18,0)</f>
        <v>1</v>
      </c>
    </row>
    <row r="16" spans="1:7" x14ac:dyDescent="0.2">
      <c r="A16" s="10">
        <v>3</v>
      </c>
      <c r="B16" s="21" t="str">
        <f>$B$7</f>
        <v>Ent 3</v>
      </c>
      <c r="C16" s="22">
        <v>19200</v>
      </c>
      <c r="D16" s="23">
        <f>C16/$D$2</f>
        <v>0.192</v>
      </c>
      <c r="E16" s="24">
        <f>20*($C$17/C16)</f>
        <v>8.6458333333333339</v>
      </c>
      <c r="F16" s="25">
        <f>($G7+E16)/2</f>
        <v>14.322916666666668</v>
      </c>
      <c r="G16" s="9">
        <f t="shared" si="1"/>
        <v>4</v>
      </c>
    </row>
    <row r="17" spans="1:7" x14ac:dyDescent="0.2">
      <c r="A17" s="10">
        <v>4</v>
      </c>
      <c r="B17" s="21" t="str">
        <f>$B$8</f>
        <v>Ent 4</v>
      </c>
      <c r="C17" s="22">
        <v>8300</v>
      </c>
      <c r="D17" s="23">
        <f t="shared" ref="D17:D18" si="2">C17/$D$2</f>
        <v>8.3000000000000004E-2</v>
      </c>
      <c r="E17" s="24">
        <f t="shared" si="0"/>
        <v>20</v>
      </c>
      <c r="F17" s="25">
        <f>($G8+E17)/2</f>
        <v>16</v>
      </c>
      <c r="G17" s="9">
        <f t="shared" si="1"/>
        <v>2</v>
      </c>
    </row>
    <row r="18" spans="1:7" x14ac:dyDescent="0.2">
      <c r="A18" s="10">
        <v>5</v>
      </c>
      <c r="B18" s="21" t="str">
        <f>$B$9</f>
        <v>Ent 5</v>
      </c>
      <c r="C18" s="22">
        <v>10500</v>
      </c>
      <c r="D18" s="23">
        <f t="shared" si="2"/>
        <v>0.105</v>
      </c>
      <c r="E18" s="24">
        <f t="shared" si="0"/>
        <v>15.809523809523808</v>
      </c>
      <c r="F18" s="25">
        <f>($G9+E18)/2</f>
        <v>15.904761904761905</v>
      </c>
      <c r="G18" s="9">
        <f t="shared" si="1"/>
        <v>3</v>
      </c>
    </row>
    <row r="19" spans="1:7" x14ac:dyDescent="0.2">
      <c r="B19" s="26"/>
      <c r="C19" s="27"/>
      <c r="D19" s="3"/>
      <c r="E19" s="28"/>
    </row>
    <row r="20" spans="1:7" x14ac:dyDescent="0.2">
      <c r="A20" s="29" t="s">
        <v>12</v>
      </c>
      <c r="B20" s="29"/>
      <c r="C20" s="29"/>
      <c r="D20" s="29"/>
      <c r="E20" s="29"/>
    </row>
    <row r="21" spans="1:7" x14ac:dyDescent="0.2">
      <c r="A21" s="1"/>
      <c r="D21" s="30" t="s">
        <v>13</v>
      </c>
      <c r="E21" s="31" t="str">
        <f>B15</f>
        <v>Ent 2</v>
      </c>
      <c r="F21" s="29"/>
    </row>
    <row r="22" spans="1:7" x14ac:dyDescent="0.2">
      <c r="C22" s="32" t="s">
        <v>14</v>
      </c>
      <c r="D22" s="33">
        <f>C15</f>
        <v>9000</v>
      </c>
      <c r="E22" s="13" t="s">
        <v>15</v>
      </c>
    </row>
    <row r="23" spans="1:7" x14ac:dyDescent="0.2">
      <c r="A23" s="32"/>
      <c r="B23" s="34"/>
      <c r="D23" s="3"/>
      <c r="E23" s="3"/>
    </row>
    <row r="24" spans="1:7" x14ac:dyDescent="0.2">
      <c r="A24" s="35"/>
      <c r="B24" s="15"/>
      <c r="D24" s="3"/>
      <c r="E24" s="3"/>
    </row>
    <row r="25" spans="1:7" x14ac:dyDescent="0.2">
      <c r="B25" s="3"/>
      <c r="C25" s="16"/>
      <c r="D25" s="3"/>
      <c r="E25" s="3"/>
    </row>
  </sheetData>
  <mergeCells count="9">
    <mergeCell ref="C8:F8"/>
    <mergeCell ref="C9:F9"/>
    <mergeCell ref="A12:E12"/>
    <mergeCell ref="A1:E1"/>
    <mergeCell ref="B3:F3"/>
    <mergeCell ref="C4:F4"/>
    <mergeCell ref="C5:F5"/>
    <mergeCell ref="C6:F6"/>
    <mergeCell ref="C7:F7"/>
  </mergeCells>
  <conditionalFormatting sqref="G14:G18">
    <cfRule type="cellIs" dxfId="0" priority="1" stopIfTrue="1" operator="equal">
      <formula>1</formula>
    </cfRule>
  </conditionalFormatting>
  <printOptions horizontalCentered="1"/>
  <pageMargins left="0.25" right="0.25" top="0.75" bottom="0.75" header="0.3" footer="0.3"/>
  <pageSetup paperSize="9" fitToHeight="0" orientation="landscape" r:id="rId1"/>
  <headerFooter>
    <oddHeader xml:space="preserve">&amp;L&amp;G&amp;RUNIVERSITE DE MONTPELLIER
</oddHeader>
    <oddFooter>&amp;L&amp;F
&amp;A&amp;C&amp;D&amp;RPage &amp;P de &amp;N</oddFooter>
  </headerFooter>
  <rowBreaks count="1" manualBreakCount="1">
    <brk id="9" max="6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offres DCE</vt:lpstr>
      <vt:lpstr>'offres DCE'!Impression_des_titres</vt:lpstr>
      <vt:lpstr>'offres DCE'!Print_Area</vt:lpstr>
      <vt:lpstr>'offres DCE'!Print_Titles</vt:lpstr>
      <vt:lpstr>'offres DCE'!Zone_d_impression</vt:lpstr>
    </vt:vector>
  </TitlesOfParts>
  <Company>Universite de Montpellier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Legrenzi</dc:creator>
  <cp:lastModifiedBy>Ivan Legrenzi</cp:lastModifiedBy>
  <dcterms:created xsi:type="dcterms:W3CDTF">2021-08-19T09:42:20Z</dcterms:created>
  <dcterms:modified xsi:type="dcterms:W3CDTF">2021-08-19T09:58:27Z</dcterms:modified>
</cp:coreProperties>
</file>