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nofi-my.sharepoint.com/personal/yohann_marchand_sanofi_com/Documents/Documents/Rapports et documents d'interventions/Obsolescence/"/>
    </mc:Choice>
  </mc:AlternateContent>
  <xr:revisionPtr revIDLastSave="19" documentId="8_{BF22297A-B579-4226-9D51-A931EB34BC0A}" xr6:coauthVersionLast="47" xr6:coauthVersionMax="47" xr10:uidLastSave="{25ADDA43-1CD6-47C7-AB80-CE0C43C5DD01}"/>
  <bookViews>
    <workbookView xWindow="-108" yWindow="-108" windowWidth="23256" windowHeight="13896" xr2:uid="{716AD64E-6999-4AF3-A05D-75E49A0EA8D1}"/>
  </bookViews>
  <sheets>
    <sheet name="Matrice d'évaluation (2)" sheetId="2" r:id="rId1"/>
    <sheet name="TCD" sheetId="3" r:id="rId2"/>
  </sheets>
  <externalReferences>
    <externalReference r:id="rId3"/>
  </externalReferences>
  <calcPr calcId="191029"/>
  <pivotCaches>
    <pivotCache cacheId="9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9" i="2" l="1"/>
  <c r="I39" i="2"/>
  <c r="K38" i="2"/>
  <c r="I38" i="2"/>
  <c r="K37" i="2"/>
  <c r="I37" i="2"/>
  <c r="K36" i="2"/>
  <c r="I36" i="2"/>
  <c r="K35" i="2"/>
  <c r="I35" i="2"/>
  <c r="K34" i="2"/>
  <c r="I34" i="2"/>
  <c r="K33" i="2"/>
  <c r="I33" i="2"/>
  <c r="K32" i="2"/>
  <c r="I32" i="2"/>
  <c r="K31" i="2"/>
  <c r="I31" i="2"/>
  <c r="K30" i="2"/>
  <c r="I30" i="2"/>
  <c r="K29" i="2"/>
  <c r="I29" i="2"/>
  <c r="K28" i="2"/>
  <c r="I28" i="2"/>
  <c r="K27" i="2"/>
  <c r="I27" i="2"/>
  <c r="K26" i="2"/>
  <c r="I26" i="2"/>
  <c r="K25" i="2"/>
  <c r="I25" i="2"/>
  <c r="K24" i="2"/>
  <c r="I24" i="2"/>
  <c r="K23" i="2"/>
  <c r="I23" i="2"/>
  <c r="K22" i="2"/>
  <c r="I22" i="2"/>
  <c r="K21" i="2"/>
  <c r="I21" i="2"/>
  <c r="K20" i="2"/>
  <c r="I20" i="2"/>
  <c r="K19" i="2"/>
  <c r="I19" i="2"/>
  <c r="K18" i="2"/>
  <c r="I18" i="2"/>
  <c r="K17" i="2"/>
  <c r="I17" i="2"/>
  <c r="K16" i="2"/>
  <c r="I16" i="2"/>
  <c r="K15" i="2"/>
  <c r="I15" i="2"/>
  <c r="K14" i="2"/>
  <c r="I14" i="2"/>
  <c r="K13" i="2"/>
  <c r="I13" i="2"/>
  <c r="K12" i="2"/>
  <c r="I12" i="2"/>
  <c r="K11" i="2"/>
  <c r="I11" i="2"/>
  <c r="K10" i="2"/>
  <c r="I10" i="2"/>
  <c r="K9" i="2"/>
  <c r="I9" i="2"/>
  <c r="K8" i="2"/>
  <c r="I8" i="2"/>
  <c r="K7" i="2"/>
  <c r="I7" i="2"/>
  <c r="K6" i="2"/>
  <c r="K40" i="2" s="1"/>
  <c r="K41" i="2" s="1"/>
  <c r="I6" i="2"/>
  <c r="I40" i="2" s="1"/>
  <c r="I41" i="2" s="1"/>
</calcChain>
</file>

<file path=xl/sharedStrings.xml><?xml version="1.0" encoding="utf-8"?>
<sst xmlns="http://schemas.openxmlformats.org/spreadsheetml/2006/main" count="53" uniqueCount="37">
  <si>
    <t>Effort</t>
  </si>
  <si>
    <t>Probalité de défaillance</t>
  </si>
  <si>
    <t>N°</t>
  </si>
  <si>
    <t>N° Equipement</t>
  </si>
  <si>
    <t>Nom équipement</t>
  </si>
  <si>
    <t>Code article</t>
  </si>
  <si>
    <t>Descriptif projet</t>
  </si>
  <si>
    <t>Coût</t>
  </si>
  <si>
    <t>durée d'immobilisation</t>
  </si>
  <si>
    <t>Ressources</t>
  </si>
  <si>
    <t>Résultat effort</t>
  </si>
  <si>
    <t>Résultat défaillance</t>
  </si>
  <si>
    <t>Tunnel</t>
  </si>
  <si>
    <t>na</t>
  </si>
  <si>
    <t>Régulateur</t>
  </si>
  <si>
    <t>100 K€ &lt; &amp; &lt; 500 K€</t>
  </si>
  <si>
    <t>&gt; 1 mois</t>
  </si>
  <si>
    <t>&lt; 2 Pers</t>
  </si>
  <si>
    <t>Elevé</t>
  </si>
  <si>
    <t>Pupitre</t>
  </si>
  <si>
    <t>&lt; 100 K€</t>
  </si>
  <si>
    <t>10 jours &lt; &amp; &lt; 1 mois</t>
  </si>
  <si>
    <t>Moyen</t>
  </si>
  <si>
    <t>Boite à came</t>
  </si>
  <si>
    <t>2 Pers &lt; &amp; &lt; 6 Pers</t>
  </si>
  <si>
    <t>Moteur montée groupe pompe</t>
  </si>
  <si>
    <t>test</t>
  </si>
  <si>
    <t>&lt; 10 jours</t>
  </si>
  <si>
    <t>Faible</t>
  </si>
  <si>
    <t>Totaux</t>
  </si>
  <si>
    <t>Score</t>
  </si>
  <si>
    <t>%</t>
  </si>
  <si>
    <t>Étiquettes de lignes</t>
  </si>
  <si>
    <t>Somme de Résultat effort</t>
  </si>
  <si>
    <t>Somme de Résultat défaillance</t>
  </si>
  <si>
    <t>(vide)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</si>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</sst>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/>
    <xf numFmtId="0" fontId="1" fillId="0" borderId="15" xfId="0" applyFont="1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5" xfId="0" applyBorder="1"/>
    <xf numFmtId="0" fontId="0" fillId="0" borderId="18" xfId="0" applyBorder="1" applyAlignment="1">
      <alignment horizont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right" vertical="center"/>
    </xf>
    <xf numFmtId="0" fontId="0" fillId="0" borderId="21" xfId="0" applyBorder="1"/>
    <xf numFmtId="0" fontId="0" fillId="0" borderId="19" xfId="0" applyBorder="1"/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 vertical="center"/>
    </xf>
    <xf numFmtId="0" fontId="0" fillId="2" borderId="24" xfId="0" applyFill="1" applyBorder="1" applyAlignment="1">
      <alignment horizontal="right" vertical="center"/>
    </xf>
    <xf numFmtId="1" fontId="0" fillId="2" borderId="25" xfId="0" applyNumberFormat="1" applyFill="1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'Matrice d''évaluation (2)'!$I$39:$J$39</c:f>
              <c:strCache>
                <c:ptCount val="2"/>
                <c:pt idx="0">
                  <c:v>1</c:v>
                </c:pt>
                <c:pt idx="1">
                  <c:v>Faible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'Matrice d''évaluation (2)'!$K$6:$K$38</c:f>
              <c:strCache>
                <c:ptCount val="5"/>
                <c:pt idx="0">
                  <c:v>5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1</c:v>
                </c:pt>
              </c:strCache>
            </c:strRef>
          </c:xVal>
          <c:yVal>
            <c:numRef>
              <c:f>'Matrice d''évaluation (2)'!$K$39</c:f>
              <c:numCache>
                <c:formatCode>General</c:formatCode>
                <c:ptCount val="1"/>
                <c:pt idx="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B13-4261-8DC3-EA32AC9605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4171407"/>
        <c:axId val="444171887"/>
      </c:scatterChart>
      <c:valAx>
        <c:axId val="444171407"/>
        <c:scaling>
          <c:orientation val="minMax"/>
          <c:max val="75"/>
          <c:min val="0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Effort</a:t>
                </a:r>
              </a:p>
            </c:rich>
          </c:tx>
          <c:layout>
            <c:manualLayout>
              <c:xMode val="edge"/>
              <c:yMode val="edge"/>
              <c:x val="0.47864845465745354"/>
              <c:y val="0.91191932872639236"/>
            </c:manualLayout>
          </c:layout>
          <c:overlay val="0"/>
          <c:spPr>
            <a:noFill/>
            <a:ln>
              <a:solidFill>
                <a:schemeClr val="accent4"/>
              </a:solidFill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171887"/>
        <c:crosses val="autoZero"/>
        <c:crossBetween val="midCat"/>
      </c:valAx>
      <c:valAx>
        <c:axId val="444171887"/>
        <c:scaling>
          <c:orientation val="minMax"/>
          <c:max val="5"/>
          <c:min val="0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2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Probabilité</a:t>
                </a:r>
                <a:r>
                  <a:rPr lang="fr-FR" sz="2000" baseline="0"/>
                  <a:t> de défaillance</a:t>
                </a:r>
                <a:endParaRPr lang="fr-FR" sz="2000"/>
              </a:p>
            </c:rich>
          </c:tx>
          <c:layout>
            <c:manualLayout>
              <c:xMode val="edge"/>
              <c:yMode val="edge"/>
              <c:x val="9.0702947845804991E-3"/>
              <c:y val="0.2442267504812142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2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171407"/>
        <c:crosses val="autoZero"/>
        <c:crossBetween val="midCat"/>
        <c:majorUnit val="1"/>
      </c:valAx>
      <c:spPr>
        <a:noFill/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9086326417906304E-2"/>
          <c:y val="3.3168232146284962E-2"/>
          <c:w val="0.94400395407423476"/>
          <c:h val="0.92910649483607188"/>
        </c:manualLayout>
      </c:layout>
      <c:scatterChart>
        <c:scatterStyle val="lineMarker"/>
        <c:varyColors val="0"/>
        <c:ser>
          <c:idx val="1"/>
          <c:order val="0"/>
          <c:tx>
            <c:strRef>
              <c:f>'Matrice d''évaluation (2)'!$E$6</c:f>
              <c:strCache>
                <c:ptCount val="1"/>
                <c:pt idx="0">
                  <c:v>Régulateur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'Matrice d''évaluation (2)'!$I$6</c:f>
              <c:numCache>
                <c:formatCode>General</c:formatCode>
                <c:ptCount val="1"/>
                <c:pt idx="0">
                  <c:v>15</c:v>
                </c:pt>
              </c:numCache>
            </c:numRef>
          </c:xVal>
          <c:yVal>
            <c:numRef>
              <c:f>'Matrice d''évaluation (2)'!$K$6</c:f>
              <c:numCache>
                <c:formatCode>General</c:formatCode>
                <c:ptCount val="1"/>
                <c:pt idx="0">
                  <c:v>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707-47CA-B46C-38172622A300}"/>
            </c:ext>
          </c:extLst>
        </c:ser>
        <c:ser>
          <c:idx val="0"/>
          <c:order val="1"/>
          <c:tx>
            <c:strRef>
              <c:f>'Matrice d''évaluation (2)'!$E$7</c:f>
              <c:strCache>
                <c:ptCount val="1"/>
                <c:pt idx="0">
                  <c:v>Pupitre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'Matrice d''évaluation (2)'!$I$7</c:f>
              <c:numCache>
                <c:formatCode>General</c:formatCode>
                <c:ptCount val="1"/>
                <c:pt idx="0">
                  <c:v>3</c:v>
                </c:pt>
              </c:numCache>
            </c:numRef>
          </c:xVal>
          <c:yVal>
            <c:numRef>
              <c:f>'Matrice d''évaluation (2)'!$K$7</c:f>
              <c:numCache>
                <c:formatCode>General</c:formatCode>
                <c:ptCount val="1"/>
                <c:pt idx="0">
                  <c:v>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A707-47CA-B46C-38172622A300}"/>
            </c:ext>
          </c:extLst>
        </c:ser>
        <c:ser>
          <c:idx val="2"/>
          <c:order val="2"/>
          <c:tx>
            <c:strRef>
              <c:f>'Matrice d''évaluation (2)'!$E$8</c:f>
              <c:strCache>
                <c:ptCount val="1"/>
                <c:pt idx="0">
                  <c:v>Boite à came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'Matrice d''évaluation (2)'!$I$8</c:f>
              <c:numCache>
                <c:formatCode>General</c:formatCode>
                <c:ptCount val="1"/>
                <c:pt idx="0">
                  <c:v>9</c:v>
                </c:pt>
              </c:numCache>
            </c:numRef>
          </c:xVal>
          <c:yVal>
            <c:numRef>
              <c:f>'Matrice d''évaluation (2)'!$K$8</c:f>
              <c:numCache>
                <c:formatCode>General</c:formatCode>
                <c:ptCount val="1"/>
                <c:pt idx="0">
                  <c:v>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A707-47CA-B46C-38172622A300}"/>
            </c:ext>
          </c:extLst>
        </c:ser>
        <c:ser>
          <c:idx val="4"/>
          <c:order val="3"/>
          <c:tx>
            <c:strRef>
              <c:f>'Matrice d''évaluation (2)'!$E$9</c:f>
              <c:strCache>
                <c:ptCount val="1"/>
                <c:pt idx="0">
                  <c:v>Moteur montée groupe pompe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'Matrice d''évaluation (2)'!$I$9</c:f>
              <c:numCache>
                <c:formatCode>General</c:formatCode>
                <c:ptCount val="1"/>
                <c:pt idx="0">
                  <c:v>9</c:v>
                </c:pt>
              </c:numCache>
            </c:numRef>
          </c:xVal>
          <c:yVal>
            <c:numRef>
              <c:f>'Matrice d''évaluation (2)'!$K$9</c:f>
              <c:numCache>
                <c:formatCode>General</c:formatCode>
                <c:ptCount val="1"/>
                <c:pt idx="0">
                  <c:v>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A707-47CA-B46C-38172622A300}"/>
            </c:ext>
          </c:extLst>
        </c:ser>
        <c:ser>
          <c:idx val="3"/>
          <c:order val="4"/>
          <c:tx>
            <c:strRef>
              <c:f>'Matrice d''évaluation (2)'!$E$10</c:f>
              <c:strCache>
                <c:ptCount val="1"/>
                <c:pt idx="0">
                  <c:v>test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'Matrice d''évaluation (2)'!$I$10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'Matrice d''évaluation (2)'!$K$10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A707-47CA-B46C-38172622A3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25244527"/>
        <c:axId val="625247407"/>
      </c:scatterChart>
      <c:valAx>
        <c:axId val="625244527"/>
        <c:scaling>
          <c:orientation val="minMax"/>
          <c:max val="75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5247407"/>
        <c:crosses val="autoZero"/>
        <c:crossBetween val="midCat"/>
      </c:valAx>
      <c:valAx>
        <c:axId val="625247407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5244527"/>
        <c:crosses val="autoZero"/>
        <c:crossBetween val="midCat"/>
        <c:majorUnit val="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388620</xdr:colOff>
      <xdr:row>39</xdr:row>
      <xdr:rowOff>96202</xdr:rowOff>
    </xdr:from>
    <xdr:to>
      <xdr:col>20</xdr:col>
      <xdr:colOff>274320</xdr:colOff>
      <xdr:row>67</xdr:row>
      <xdr:rowOff>121920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686204D-F5AA-4893-AFDF-59A126C02E5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1905</xdr:colOff>
      <xdr:row>4</xdr:row>
      <xdr:rowOff>952</xdr:rowOff>
    </xdr:from>
    <xdr:to>
      <xdr:col>21</xdr:col>
      <xdr:colOff>781050</xdr:colOff>
      <xdr:row>37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EA36000-0D3B-42CC-916C-B42BA119070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163287</xdr:colOff>
      <xdr:row>12</xdr:row>
      <xdr:rowOff>21771</xdr:rowOff>
    </xdr:from>
    <xdr:to>
      <xdr:col>4</xdr:col>
      <xdr:colOff>1926772</xdr:colOff>
      <xdr:row>16</xdr:row>
      <xdr:rowOff>141514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D2BD31A-1537-2B61-0402-0B6BB3F676D6}"/>
            </a:ext>
          </a:extLst>
        </xdr:cNvPr>
        <xdr:cNvSpPr txBox="1"/>
      </xdr:nvSpPr>
      <xdr:spPr>
        <a:xfrm>
          <a:off x="4430487" y="2275114"/>
          <a:ext cx="1763485" cy="8599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Série = Descriptif</a:t>
          </a:r>
          <a:r>
            <a:rPr lang="fr-FR" sz="1100" baseline="0"/>
            <a:t> projet </a:t>
          </a:r>
          <a:endParaRPr lang="fr-FR" sz="1100"/>
        </a:p>
      </xdr:txBody>
    </xdr:sp>
    <xdr:clientData/>
  </xdr:twoCellAnchor>
  <xdr:twoCellAnchor>
    <xdr:from>
      <xdr:col>8</xdr:col>
      <xdr:colOff>152400</xdr:colOff>
      <xdr:row>11</xdr:row>
      <xdr:rowOff>76200</xdr:rowOff>
    </xdr:from>
    <xdr:to>
      <xdr:col>8</xdr:col>
      <xdr:colOff>1175657</xdr:colOff>
      <xdr:row>16</xdr:row>
      <xdr:rowOff>21772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E5CEE7FB-6C0A-473C-857B-E7D5F2BEA418}"/>
            </a:ext>
          </a:extLst>
        </xdr:cNvPr>
        <xdr:cNvSpPr txBox="1"/>
      </xdr:nvSpPr>
      <xdr:spPr>
        <a:xfrm>
          <a:off x="11114314" y="2144486"/>
          <a:ext cx="1023257" cy="8708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 en abscise, échelle 0</a:t>
          </a:r>
          <a:r>
            <a:rPr lang="fr-FR" sz="1100" baseline="0"/>
            <a:t> à </a:t>
          </a:r>
          <a:r>
            <a:rPr lang="fr-FR" sz="1100"/>
            <a:t>75</a:t>
          </a:r>
        </a:p>
      </xdr:txBody>
    </xdr:sp>
    <xdr:clientData/>
  </xdr:twoCellAnchor>
  <xdr:twoCellAnchor>
    <xdr:from>
      <xdr:col>10</xdr:col>
      <xdr:colOff>206829</xdr:colOff>
      <xdr:row>11</xdr:row>
      <xdr:rowOff>97972</xdr:rowOff>
    </xdr:from>
    <xdr:to>
      <xdr:col>10</xdr:col>
      <xdr:colOff>1230086</xdr:colOff>
      <xdr:row>16</xdr:row>
      <xdr:rowOff>43544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B526332C-5ECF-4B68-B112-1865F08C26A6}"/>
            </a:ext>
          </a:extLst>
        </xdr:cNvPr>
        <xdr:cNvSpPr txBox="1"/>
      </xdr:nvSpPr>
      <xdr:spPr>
        <a:xfrm>
          <a:off x="13944600" y="2166258"/>
          <a:ext cx="1023257" cy="8708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 en ordonnée, échelle 0</a:t>
          </a:r>
          <a:r>
            <a:rPr lang="fr-FR" sz="1100" baseline="0"/>
            <a:t> à 5</a:t>
          </a:r>
          <a:endParaRPr lang="fr-FR" sz="1100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0.46503</cdr:x>
      <cdr:y>0.55285</cdr:y>
    </cdr:from>
    <cdr:to>
      <cdr:x>0.97388</cdr:x>
      <cdr:y>0.89927</cdr:y>
    </cdr:to>
    <cdr:sp macro="" textlink="">
      <cdr:nvSpPr>
        <cdr:cNvPr id="3" name="Rectangle 2">
          <a:extLst xmlns:a="http://schemas.openxmlformats.org/drawingml/2006/main">
            <a:ext uri="{FF2B5EF4-FFF2-40B4-BE49-F238E27FC236}">
              <a16:creationId xmlns:a16="http://schemas.microsoft.com/office/drawing/2014/main" id="{A40F95E6-B6CF-5A00-B081-67344D704FC0}"/>
            </a:ext>
          </a:extLst>
        </cdr:cNvPr>
        <cdr:cNvSpPr/>
      </cdr:nvSpPr>
      <cdr:spPr>
        <a:xfrm xmlns:a="http://schemas.openxmlformats.org/drawingml/2006/main">
          <a:off x="3255644" y="2823044"/>
          <a:ext cx="3562351" cy="1768960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2">
            <a:lumMod val="75000"/>
            <a:alpha val="32000"/>
          </a:schemeClr>
        </a:solidFill>
      </cdr:spPr>
      <cdr:style>
        <a:lnRef xmlns:a="http://schemas.openxmlformats.org/drawingml/2006/main" idx="1">
          <a:schemeClr val="accent4"/>
        </a:lnRef>
        <a:fillRef xmlns:a="http://schemas.openxmlformats.org/drawingml/2006/main" idx="2">
          <a:schemeClr val="accent4"/>
        </a:fillRef>
        <a:effectRef xmlns:a="http://schemas.openxmlformats.org/drawingml/2006/main" idx="1">
          <a:schemeClr val="accent4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0.46503</cdr:x>
      <cdr:y>0.11061</cdr:y>
    </cdr:from>
    <cdr:to>
      <cdr:x>0.97524</cdr:x>
      <cdr:y>0.54673</cdr:y>
    </cdr:to>
    <cdr:sp macro="" textlink="">
      <cdr:nvSpPr>
        <cdr:cNvPr id="2" name="Rectangle 1">
          <a:extLst xmlns:a="http://schemas.openxmlformats.org/drawingml/2006/main">
            <a:ext uri="{FF2B5EF4-FFF2-40B4-BE49-F238E27FC236}">
              <a16:creationId xmlns:a16="http://schemas.microsoft.com/office/drawing/2014/main" id="{4374911B-18E0-99FE-4617-F6B46F80454F}"/>
            </a:ext>
          </a:extLst>
        </cdr:cNvPr>
        <cdr:cNvSpPr/>
      </cdr:nvSpPr>
      <cdr:spPr>
        <a:xfrm xmlns:a="http://schemas.openxmlformats.org/drawingml/2006/main">
          <a:off x="3255646" y="564833"/>
          <a:ext cx="3571874" cy="2226945"/>
        </a:xfrm>
        <a:prstGeom xmlns:a="http://schemas.openxmlformats.org/drawingml/2006/main" prst="rect">
          <a:avLst/>
        </a:prstGeom>
        <a:solidFill xmlns:a="http://schemas.openxmlformats.org/drawingml/2006/main">
          <a:srgbClr val="7030A0">
            <a:alpha val="32000"/>
          </a:srgbClr>
        </a:solidFill>
      </cdr:spPr>
      <cdr:style>
        <a:lnRef xmlns:a="http://schemas.openxmlformats.org/drawingml/2006/main" idx="1">
          <a:schemeClr val="accent4"/>
        </a:lnRef>
        <a:fillRef xmlns:a="http://schemas.openxmlformats.org/drawingml/2006/main" idx="2">
          <a:schemeClr val="accent4"/>
        </a:fillRef>
        <a:effectRef xmlns:a="http://schemas.openxmlformats.org/drawingml/2006/main" idx="1">
          <a:schemeClr val="accent4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0.096</cdr:x>
      <cdr:y>0.11198</cdr:y>
    </cdr:from>
    <cdr:to>
      <cdr:x>0.45986</cdr:x>
      <cdr:y>0.89877</cdr:y>
    </cdr:to>
    <cdr:sp macro="" textlink="">
      <cdr:nvSpPr>
        <cdr:cNvPr id="4" name="Rectangle 3">
          <a:extLst xmlns:a="http://schemas.openxmlformats.org/drawingml/2006/main">
            <a:ext uri="{FF2B5EF4-FFF2-40B4-BE49-F238E27FC236}">
              <a16:creationId xmlns:a16="http://schemas.microsoft.com/office/drawing/2014/main" id="{A40F95E6-B6CF-5A00-B081-67344D704FC0}"/>
            </a:ext>
          </a:extLst>
        </cdr:cNvPr>
        <cdr:cNvSpPr/>
      </cdr:nvSpPr>
      <cdr:spPr>
        <a:xfrm xmlns:a="http://schemas.openxmlformats.org/drawingml/2006/main">
          <a:off x="675620" y="584356"/>
          <a:ext cx="2560704" cy="4105630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1">
            <a:alpha val="32000"/>
          </a:schemeClr>
        </a:solidFill>
      </cdr:spPr>
      <cdr:style>
        <a:lnRef xmlns:a="http://schemas.openxmlformats.org/drawingml/2006/main" idx="1">
          <a:schemeClr val="accent4"/>
        </a:lnRef>
        <a:fillRef xmlns:a="http://schemas.openxmlformats.org/drawingml/2006/main" idx="2">
          <a:schemeClr val="accent4"/>
        </a:fillRef>
        <a:effectRef xmlns:a="http://schemas.openxmlformats.org/drawingml/2006/main" idx="1">
          <a:schemeClr val="accent4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anofi-my.sharepoint.com/personal/yohann_marchand_sanofi_com/Documents/Documents/Rapports%20et%20documents%20d'interventions/Obsolescence/Carto%20obsolescence%20Process%20Control.xlsx" TargetMode="External"/><Relationship Id="rId1" Type="http://schemas.openxmlformats.org/officeDocument/2006/relationships/externalLinkPath" Target="Carto%20obsolescence%20Process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DD"/>
      <sheetName val="Mapping général"/>
      <sheetName val="Arborescence Critical analysis"/>
      <sheetName val="AMDEC"/>
      <sheetName val="Obsolescence"/>
      <sheetName val="Champs-Listes"/>
      <sheetName val="Obsolescence Evaluation"/>
      <sheetName val="Matrice d'évaluation"/>
      <sheetName val="Matrice d'évaluation (2)"/>
      <sheetName val="TCD"/>
    </sheetNames>
    <sheetDataSet>
      <sheetData sheetId="0"/>
      <sheetData sheetId="1"/>
      <sheetData sheetId="2"/>
      <sheetData sheetId="3"/>
      <sheetData sheetId="4"/>
      <sheetData sheetId="5">
        <row r="19">
          <cell r="C19" t="str">
            <v>&lt; 10 jours</v>
          </cell>
          <cell r="D19">
            <v>1</v>
          </cell>
        </row>
        <row r="20">
          <cell r="C20" t="str">
            <v>10 jours &lt; &amp; &lt; 1 mois</v>
          </cell>
          <cell r="D20">
            <v>3</v>
          </cell>
        </row>
        <row r="21">
          <cell r="C21" t="str">
            <v>&gt; 1 mois</v>
          </cell>
          <cell r="D21">
            <v>5</v>
          </cell>
        </row>
        <row r="25">
          <cell r="C25" t="str">
            <v>&lt; 100 K€</v>
          </cell>
          <cell r="D25">
            <v>1</v>
          </cell>
        </row>
        <row r="26">
          <cell r="C26" t="str">
            <v>100 K€ &lt; &amp; &lt; 500 K€</v>
          </cell>
          <cell r="D26">
            <v>3</v>
          </cell>
        </row>
        <row r="27">
          <cell r="C27" t="str">
            <v>&gt; 500 K€</v>
          </cell>
          <cell r="D27">
            <v>5</v>
          </cell>
        </row>
        <row r="31">
          <cell r="C31" t="str">
            <v>&lt; 2 Pers</v>
          </cell>
          <cell r="D31">
            <v>1</v>
          </cell>
        </row>
        <row r="32">
          <cell r="C32" t="str">
            <v>2 Pers &lt; &amp; &lt; 6 Pers</v>
          </cell>
          <cell r="D32">
            <v>3</v>
          </cell>
        </row>
        <row r="33">
          <cell r="C33" t="str">
            <v>&gt; 6 Pers</v>
          </cell>
          <cell r="D33">
            <v>5</v>
          </cell>
        </row>
        <row r="37">
          <cell r="C37" t="str">
            <v>Faible</v>
          </cell>
          <cell r="D37">
            <v>1</v>
          </cell>
        </row>
        <row r="38">
          <cell r="C38" t="str">
            <v>Moyen</v>
          </cell>
          <cell r="D38">
            <v>3</v>
          </cell>
        </row>
        <row r="39">
          <cell r="C39" t="str">
            <v>Elevé</v>
          </cell>
          <cell r="D39">
            <v>5</v>
          </cell>
        </row>
      </sheetData>
      <sheetData sheetId="6"/>
      <sheetData sheetId="7"/>
      <sheetData sheetId="8">
        <row r="6">
          <cell r="E6" t="str">
            <v>Régulateur</v>
          </cell>
          <cell r="I6">
            <v>15</v>
          </cell>
          <cell r="K6">
            <v>5</v>
          </cell>
        </row>
        <row r="7">
          <cell r="E7" t="str">
            <v>Pupitre</v>
          </cell>
          <cell r="I7">
            <v>3</v>
          </cell>
          <cell r="K7">
            <v>3</v>
          </cell>
        </row>
        <row r="8">
          <cell r="E8" t="str">
            <v>Boite à came</v>
          </cell>
          <cell r="I8">
            <v>9</v>
          </cell>
          <cell r="K8">
            <v>3</v>
          </cell>
        </row>
        <row r="9">
          <cell r="K9">
            <v>3</v>
          </cell>
        </row>
        <row r="10">
          <cell r="K10">
            <v>1</v>
          </cell>
        </row>
        <row r="11">
          <cell r="K11" t="str">
            <v/>
          </cell>
        </row>
        <row r="12">
          <cell r="K12" t="str">
            <v/>
          </cell>
        </row>
        <row r="13">
          <cell r="K13" t="str">
            <v/>
          </cell>
        </row>
        <row r="14">
          <cell r="K14" t="str">
            <v/>
          </cell>
        </row>
        <row r="15">
          <cell r="K15" t="str">
            <v/>
          </cell>
        </row>
        <row r="16">
          <cell r="K16" t="str">
            <v/>
          </cell>
        </row>
        <row r="17">
          <cell r="K17" t="str">
            <v/>
          </cell>
        </row>
        <row r="18">
          <cell r="K18" t="str">
            <v/>
          </cell>
        </row>
        <row r="19">
          <cell r="K19" t="str">
            <v/>
          </cell>
        </row>
        <row r="20">
          <cell r="K20" t="str">
            <v/>
          </cell>
        </row>
        <row r="21">
          <cell r="K21" t="str">
            <v/>
          </cell>
        </row>
        <row r="22">
          <cell r="K22" t="str">
            <v/>
          </cell>
        </row>
        <row r="23">
          <cell r="K23" t="str">
            <v/>
          </cell>
        </row>
        <row r="24">
          <cell r="K24" t="str">
            <v/>
          </cell>
        </row>
        <row r="25">
          <cell r="K25" t="str">
            <v/>
          </cell>
        </row>
        <row r="26">
          <cell r="K26" t="str">
            <v/>
          </cell>
        </row>
        <row r="27">
          <cell r="K27" t="str">
            <v/>
          </cell>
        </row>
        <row r="28">
          <cell r="K28" t="str">
            <v/>
          </cell>
        </row>
        <row r="29">
          <cell r="K29" t="str">
            <v/>
          </cell>
        </row>
        <row r="30">
          <cell r="K30" t="str">
            <v/>
          </cell>
        </row>
        <row r="31">
          <cell r="K31" t="str">
            <v/>
          </cell>
        </row>
        <row r="32">
          <cell r="K32" t="str">
            <v/>
          </cell>
        </row>
        <row r="33">
          <cell r="K33" t="str">
            <v/>
          </cell>
        </row>
        <row r="34">
          <cell r="K34" t="str">
            <v/>
          </cell>
        </row>
        <row r="35">
          <cell r="K35" t="str">
            <v/>
          </cell>
        </row>
        <row r="36">
          <cell r="K36" t="str">
            <v/>
          </cell>
        </row>
        <row r="37">
          <cell r="K37" t="str">
            <v/>
          </cell>
        </row>
        <row r="38">
          <cell r="K38" t="str">
            <v/>
          </cell>
        </row>
        <row r="39">
          <cell r="I39" t="str">
            <v/>
          </cell>
          <cell r="K39" t="str">
            <v/>
          </cell>
        </row>
      </sheetData>
      <sheetData sheetId="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arto%20obsolescence%20Process%20Control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chand, Yohann /FR" refreshedDate="45638.937849189817" createdVersion="8" refreshedVersion="8" minRefreshableVersion="3" recordCount="34" xr:uid="{AE315C0B-272F-48BC-AFFB-A1E39BB89FB7}">
  <cacheSource type="worksheet">
    <worksheetSource ref="A5:K39" sheet="Matrice d'évaluation (2)" r:id="rId2"/>
  </cacheSource>
  <cacheFields count="11">
    <cacheField name="N°" numFmtId="0">
      <sharedItems containsSemiMixedTypes="0" containsString="0" containsNumber="1" containsInteger="1" minValue="1" maxValue="34"/>
    </cacheField>
    <cacheField name="N° Equipement" numFmtId="0">
      <sharedItems containsNonDate="0" containsString="0" containsBlank="1"/>
    </cacheField>
    <cacheField name="Nom équipement" numFmtId="0">
      <sharedItems containsBlank="1"/>
    </cacheField>
    <cacheField name="Code article" numFmtId="0">
      <sharedItems containsBlank="1"/>
    </cacheField>
    <cacheField name="Descriptif projet" numFmtId="0">
      <sharedItems containsBlank="1" count="6">
        <s v="Régulateur"/>
        <s v="Pupitre"/>
        <s v="Boite à came"/>
        <s v="Moteur montée groupe pompe"/>
        <s v="test"/>
        <m/>
      </sharedItems>
    </cacheField>
    <cacheField name="Coût" numFmtId="0">
      <sharedItems containsBlank="1"/>
    </cacheField>
    <cacheField name="durée d'immobilisation" numFmtId="0">
      <sharedItems containsBlank="1"/>
    </cacheField>
    <cacheField name="Ressources" numFmtId="0">
      <sharedItems containsBlank="1"/>
    </cacheField>
    <cacheField name="Résultat effort" numFmtId="0">
      <sharedItems containsMixedTypes="1" containsNumber="1" containsInteger="1" minValue="1" maxValue="15" count="5">
        <n v="15"/>
        <n v="3"/>
        <n v="9"/>
        <n v="1"/>
        <s v=""/>
      </sharedItems>
    </cacheField>
    <cacheField name="Probalité de défaillance" numFmtId="0">
      <sharedItems containsBlank="1"/>
    </cacheField>
    <cacheField name="Résultat défaillance" numFmtId="0">
      <sharedItems containsMixedTypes="1" containsNumber="1" containsInteger="1" minValue="1" maxValue="5" count="4">
        <n v="5"/>
        <n v="3"/>
        <n v="1"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n v="1"/>
    <m/>
    <s v="Tunnel"/>
    <s v="na"/>
    <x v="0"/>
    <s v="100 K€ &lt; &amp; &lt; 500 K€"/>
    <s v="&gt; 1 mois"/>
    <s v="&lt; 2 Pers"/>
    <x v="0"/>
    <s v="Elevé"/>
    <x v="0"/>
  </r>
  <r>
    <n v="2"/>
    <m/>
    <m/>
    <m/>
    <x v="1"/>
    <s v="&lt; 100 K€"/>
    <s v="10 jours &lt; &amp; &lt; 1 mois"/>
    <s v="&lt; 2 Pers"/>
    <x v="1"/>
    <s v="Moyen"/>
    <x v="1"/>
  </r>
  <r>
    <n v="3"/>
    <m/>
    <m/>
    <m/>
    <x v="2"/>
    <s v="&lt; 100 K€"/>
    <s v="10 jours &lt; &amp; &lt; 1 mois"/>
    <s v="2 Pers &lt; &amp; &lt; 6 Pers"/>
    <x v="2"/>
    <s v="Moyen"/>
    <x v="1"/>
  </r>
  <r>
    <n v="4"/>
    <m/>
    <m/>
    <m/>
    <x v="3"/>
    <s v="&lt; 100 K€"/>
    <s v="10 jours &lt; &amp; &lt; 1 mois"/>
    <s v="2 Pers &lt; &amp; &lt; 6 Pers"/>
    <x v="2"/>
    <s v="Moyen"/>
    <x v="1"/>
  </r>
  <r>
    <n v="5"/>
    <m/>
    <m/>
    <m/>
    <x v="4"/>
    <s v="&lt; 100 K€"/>
    <s v="&lt; 10 jours"/>
    <s v="&lt; 2 Pers"/>
    <x v="3"/>
    <s v="Faible"/>
    <x v="2"/>
  </r>
  <r>
    <n v="6"/>
    <m/>
    <m/>
    <m/>
    <x v="5"/>
    <m/>
    <m/>
    <m/>
    <x v="4"/>
    <m/>
    <x v="3"/>
  </r>
  <r>
    <n v="7"/>
    <m/>
    <m/>
    <m/>
    <x v="5"/>
    <m/>
    <m/>
    <m/>
    <x v="4"/>
    <m/>
    <x v="3"/>
  </r>
  <r>
    <n v="8"/>
    <m/>
    <m/>
    <m/>
    <x v="5"/>
    <m/>
    <m/>
    <m/>
    <x v="4"/>
    <m/>
    <x v="3"/>
  </r>
  <r>
    <n v="9"/>
    <m/>
    <m/>
    <m/>
    <x v="5"/>
    <m/>
    <m/>
    <m/>
    <x v="4"/>
    <m/>
    <x v="3"/>
  </r>
  <r>
    <n v="10"/>
    <m/>
    <m/>
    <m/>
    <x v="5"/>
    <m/>
    <m/>
    <m/>
    <x v="4"/>
    <m/>
    <x v="3"/>
  </r>
  <r>
    <n v="11"/>
    <m/>
    <m/>
    <m/>
    <x v="5"/>
    <m/>
    <m/>
    <m/>
    <x v="4"/>
    <m/>
    <x v="3"/>
  </r>
  <r>
    <n v="12"/>
    <m/>
    <m/>
    <m/>
    <x v="5"/>
    <m/>
    <m/>
    <m/>
    <x v="4"/>
    <m/>
    <x v="3"/>
  </r>
  <r>
    <n v="13"/>
    <m/>
    <m/>
    <m/>
    <x v="5"/>
    <m/>
    <m/>
    <m/>
    <x v="4"/>
    <m/>
    <x v="3"/>
  </r>
  <r>
    <n v="14"/>
    <m/>
    <m/>
    <m/>
    <x v="5"/>
    <m/>
    <m/>
    <m/>
    <x v="4"/>
    <m/>
    <x v="3"/>
  </r>
  <r>
    <n v="15"/>
    <m/>
    <m/>
    <m/>
    <x v="5"/>
    <m/>
    <m/>
    <m/>
    <x v="4"/>
    <m/>
    <x v="3"/>
  </r>
  <r>
    <n v="16"/>
    <m/>
    <m/>
    <m/>
    <x v="5"/>
    <m/>
    <m/>
    <m/>
    <x v="4"/>
    <m/>
    <x v="3"/>
  </r>
  <r>
    <n v="17"/>
    <m/>
    <m/>
    <m/>
    <x v="5"/>
    <m/>
    <m/>
    <m/>
    <x v="4"/>
    <m/>
    <x v="3"/>
  </r>
  <r>
    <n v="18"/>
    <m/>
    <m/>
    <m/>
    <x v="5"/>
    <m/>
    <m/>
    <m/>
    <x v="4"/>
    <m/>
    <x v="3"/>
  </r>
  <r>
    <n v="19"/>
    <m/>
    <m/>
    <m/>
    <x v="5"/>
    <m/>
    <m/>
    <m/>
    <x v="4"/>
    <m/>
    <x v="3"/>
  </r>
  <r>
    <n v="20"/>
    <m/>
    <m/>
    <m/>
    <x v="5"/>
    <m/>
    <m/>
    <m/>
    <x v="4"/>
    <m/>
    <x v="3"/>
  </r>
  <r>
    <n v="21"/>
    <m/>
    <m/>
    <m/>
    <x v="5"/>
    <m/>
    <m/>
    <m/>
    <x v="4"/>
    <m/>
    <x v="3"/>
  </r>
  <r>
    <n v="22"/>
    <m/>
    <m/>
    <m/>
    <x v="5"/>
    <m/>
    <m/>
    <m/>
    <x v="4"/>
    <m/>
    <x v="3"/>
  </r>
  <r>
    <n v="23"/>
    <m/>
    <m/>
    <m/>
    <x v="5"/>
    <m/>
    <m/>
    <m/>
    <x v="4"/>
    <m/>
    <x v="3"/>
  </r>
  <r>
    <n v="24"/>
    <m/>
    <m/>
    <m/>
    <x v="5"/>
    <m/>
    <m/>
    <m/>
    <x v="4"/>
    <m/>
    <x v="3"/>
  </r>
  <r>
    <n v="25"/>
    <m/>
    <m/>
    <m/>
    <x v="5"/>
    <m/>
    <m/>
    <m/>
    <x v="4"/>
    <m/>
    <x v="3"/>
  </r>
  <r>
    <n v="26"/>
    <m/>
    <m/>
    <m/>
    <x v="5"/>
    <m/>
    <m/>
    <m/>
    <x v="4"/>
    <m/>
    <x v="3"/>
  </r>
  <r>
    <n v="27"/>
    <m/>
    <m/>
    <m/>
    <x v="5"/>
    <m/>
    <m/>
    <m/>
    <x v="4"/>
    <m/>
    <x v="3"/>
  </r>
  <r>
    <n v="28"/>
    <m/>
    <m/>
    <m/>
    <x v="5"/>
    <m/>
    <m/>
    <m/>
    <x v="4"/>
    <m/>
    <x v="3"/>
  </r>
  <r>
    <n v="29"/>
    <m/>
    <m/>
    <m/>
    <x v="5"/>
    <m/>
    <m/>
    <m/>
    <x v="4"/>
    <m/>
    <x v="3"/>
  </r>
  <r>
    <n v="30"/>
    <m/>
    <m/>
    <m/>
    <x v="5"/>
    <m/>
    <m/>
    <m/>
    <x v="4"/>
    <m/>
    <x v="3"/>
  </r>
  <r>
    <n v="31"/>
    <m/>
    <m/>
    <m/>
    <x v="5"/>
    <m/>
    <m/>
    <m/>
    <x v="4"/>
    <m/>
    <x v="3"/>
  </r>
  <r>
    <n v="32"/>
    <m/>
    <m/>
    <m/>
    <x v="5"/>
    <m/>
    <m/>
    <m/>
    <x v="4"/>
    <m/>
    <x v="3"/>
  </r>
  <r>
    <n v="33"/>
    <m/>
    <m/>
    <m/>
    <x v="5"/>
    <m/>
    <m/>
    <m/>
    <x v="4"/>
    <m/>
    <x v="3"/>
  </r>
  <r>
    <n v="34"/>
    <m/>
    <m/>
    <m/>
    <x v="5"/>
    <m/>
    <m/>
    <m/>
    <x v="4"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C16E921-ACFE-4940-AAED-B5F34C96A2F3}" name="Tableau croisé dynamique1" cacheId="9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10" firstHeaderRow="0" firstDataRow="1" firstDataCol="1"/>
  <pivotFields count="11">
    <pivotField showAll="0"/>
    <pivotField showAll="0"/>
    <pivotField showAll="0"/>
    <pivotField showAll="0"/>
    <pivotField axis="axisRow" showAll="0">
      <items count="7">
        <item x="2"/>
        <item x="1"/>
        <item x="0"/>
        <item x="5"/>
        <item x="3"/>
        <item x="4"/>
        <item t="default"/>
      </items>
    </pivotField>
    <pivotField showAll="0"/>
    <pivotField showAll="0"/>
    <pivotField showAll="0"/>
    <pivotField dataField="1" showAll="0"/>
    <pivotField showAll="0"/>
    <pivotField dataField="1" showAll="0"/>
  </pivotFields>
  <rowFields count="1">
    <field x="4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Résultat effort" fld="8" baseField="4" baseItem="0"/>
    <dataField name="Somme de Résultat défaillance" fld="10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BB9FA8-E8F7-4211-A44E-3A42E7C1F118}">
  <dimension ref="A3:K41"/>
  <sheetViews>
    <sheetView tabSelected="1" topLeftCell="D1" zoomScale="70" zoomScaleNormal="70" workbookViewId="0">
      <selection activeCell="K24" sqref="K24"/>
    </sheetView>
  </sheetViews>
  <sheetFormatPr baseColWidth="10" defaultRowHeight="14.4" x14ac:dyDescent="0.3"/>
  <cols>
    <col min="1" max="1" width="6.5546875" style="1" customWidth="1"/>
    <col min="2" max="3" width="19" style="1" customWidth="1"/>
    <col min="4" max="4" width="17.5546875" customWidth="1"/>
    <col min="5" max="5" width="32.5546875" customWidth="1"/>
    <col min="6" max="6" width="24.6640625" customWidth="1"/>
    <col min="7" max="7" width="21.33203125" bestFit="1" customWidth="1"/>
    <col min="8" max="8" width="19.21875" customWidth="1"/>
    <col min="9" max="9" width="18.6640625" customWidth="1"/>
    <col min="10" max="10" width="21.77734375" bestFit="1" customWidth="1"/>
    <col min="11" max="11" width="19.109375" customWidth="1"/>
  </cols>
  <sheetData>
    <row r="3" spans="1:11" ht="15" thickBot="1" x14ac:dyDescent="0.35"/>
    <row r="4" spans="1:11" ht="15" thickBot="1" x14ac:dyDescent="0.35">
      <c r="F4" s="2" t="s">
        <v>0</v>
      </c>
      <c r="G4" s="3"/>
      <c r="H4" s="3"/>
      <c r="I4" s="4"/>
      <c r="J4" s="2" t="s">
        <v>1</v>
      </c>
      <c r="K4" s="4"/>
    </row>
    <row r="5" spans="1:11" ht="15" thickBot="1" x14ac:dyDescent="0.35">
      <c r="A5" s="5" t="s">
        <v>2</v>
      </c>
      <c r="B5" s="5" t="s">
        <v>3</v>
      </c>
      <c r="C5" s="5" t="s">
        <v>4</v>
      </c>
      <c r="D5" s="6" t="s">
        <v>5</v>
      </c>
      <c r="E5" s="7" t="s">
        <v>6</v>
      </c>
      <c r="F5" s="8" t="s">
        <v>7</v>
      </c>
      <c r="G5" s="9" t="s">
        <v>8</v>
      </c>
      <c r="H5" s="9" t="s">
        <v>9</v>
      </c>
      <c r="I5" s="10" t="s">
        <v>10</v>
      </c>
      <c r="J5" s="11" t="s">
        <v>1</v>
      </c>
      <c r="K5" s="12" t="s">
        <v>11</v>
      </c>
    </row>
    <row r="6" spans="1:11" x14ac:dyDescent="0.3">
      <c r="A6" s="13">
        <v>1</v>
      </c>
      <c r="B6" s="13"/>
      <c r="C6" s="13" t="s">
        <v>12</v>
      </c>
      <c r="D6" s="14" t="s">
        <v>13</v>
      </c>
      <c r="E6" s="15" t="s">
        <v>14</v>
      </c>
      <c r="F6" s="16" t="s">
        <v>15</v>
      </c>
      <c r="G6" s="13" t="s">
        <v>16</v>
      </c>
      <c r="H6" s="13" t="s">
        <v>17</v>
      </c>
      <c r="I6" s="17">
        <f>IFERROR(VLOOKUP(F6,'[1]Champs-Listes'!$C$25:$D$27,2,FALSE)*VLOOKUP(G6,'[1]Champs-Listes'!$C$19:$D$21,2,FALSE)*VLOOKUP(H6,'[1]Champs-Listes'!$C$31:$D$33,2,FALSE),"")</f>
        <v>15</v>
      </c>
      <c r="J6" s="16" t="s">
        <v>18</v>
      </c>
      <c r="K6" s="17">
        <f>IFERROR(VLOOKUP(J6,'[1]Champs-Listes'!$C$37:$D$39,2,FALSE),"")</f>
        <v>5</v>
      </c>
    </row>
    <row r="7" spans="1:11" x14ac:dyDescent="0.3">
      <c r="A7" s="18">
        <v>2</v>
      </c>
      <c r="B7" s="18"/>
      <c r="C7" s="18"/>
      <c r="D7" s="19"/>
      <c r="E7" s="20" t="s">
        <v>19</v>
      </c>
      <c r="F7" s="21" t="s">
        <v>20</v>
      </c>
      <c r="G7" s="18" t="s">
        <v>21</v>
      </c>
      <c r="H7" s="18" t="s">
        <v>17</v>
      </c>
      <c r="I7" s="22">
        <f>IFERROR(VLOOKUP(F7,'[1]Champs-Listes'!$C$25:$D$27,2,FALSE)*VLOOKUP(G7,'[1]Champs-Listes'!$C$19:$D$21,2,FALSE)*VLOOKUP(H7,'[1]Champs-Listes'!$C$31:$D$33,2,FALSE),"")</f>
        <v>3</v>
      </c>
      <c r="J7" s="21" t="s">
        <v>22</v>
      </c>
      <c r="K7" s="22">
        <f>IFERROR(VLOOKUP(J7,'[1]Champs-Listes'!$C$37:$D$39,2,FALSE),"")</f>
        <v>3</v>
      </c>
    </row>
    <row r="8" spans="1:11" x14ac:dyDescent="0.3">
      <c r="A8" s="18">
        <v>3</v>
      </c>
      <c r="B8" s="18"/>
      <c r="C8" s="18"/>
      <c r="D8" s="19"/>
      <c r="E8" s="23" t="s">
        <v>23</v>
      </c>
      <c r="F8" s="21" t="s">
        <v>20</v>
      </c>
      <c r="G8" s="18" t="s">
        <v>21</v>
      </c>
      <c r="H8" s="18" t="s">
        <v>24</v>
      </c>
      <c r="I8" s="22">
        <f>IFERROR(VLOOKUP(F8,'[1]Champs-Listes'!$C$25:$D$27,2,FALSE)*VLOOKUP(G8,'[1]Champs-Listes'!$C$19:$D$21,2,FALSE)*VLOOKUP(H8,'[1]Champs-Listes'!$C$31:$D$33,2,FALSE),"")</f>
        <v>9</v>
      </c>
      <c r="J8" s="21" t="s">
        <v>22</v>
      </c>
      <c r="K8" s="22">
        <f>IFERROR(VLOOKUP(J8,'[1]Champs-Listes'!$C$37:$D$39,2,FALSE),"")</f>
        <v>3</v>
      </c>
    </row>
    <row r="9" spans="1:11" x14ac:dyDescent="0.3">
      <c r="A9" s="18">
        <v>4</v>
      </c>
      <c r="B9" s="18"/>
      <c r="C9" s="18"/>
      <c r="D9" s="19"/>
      <c r="E9" s="23" t="s">
        <v>25</v>
      </c>
      <c r="F9" s="21" t="s">
        <v>20</v>
      </c>
      <c r="G9" s="18" t="s">
        <v>21</v>
      </c>
      <c r="H9" s="18" t="s">
        <v>24</v>
      </c>
      <c r="I9" s="22">
        <f>IFERROR(VLOOKUP(F9,'[1]Champs-Listes'!$C$25:$D$27,2,FALSE)*VLOOKUP(G9,'[1]Champs-Listes'!$C$19:$D$21,2,FALSE)*VLOOKUP(H9,'[1]Champs-Listes'!$C$31:$D$33,2,FALSE),"")</f>
        <v>9</v>
      </c>
      <c r="J9" s="21" t="s">
        <v>22</v>
      </c>
      <c r="K9" s="22">
        <f>IFERROR(VLOOKUP(J9,'[1]Champs-Listes'!$C$37:$D$39,2,FALSE),"")</f>
        <v>3</v>
      </c>
    </row>
    <row r="10" spans="1:11" x14ac:dyDescent="0.3">
      <c r="A10" s="18">
        <v>5</v>
      </c>
      <c r="B10" s="18"/>
      <c r="C10" s="18"/>
      <c r="D10" s="19"/>
      <c r="E10" s="23" t="s">
        <v>26</v>
      </c>
      <c r="F10" s="21" t="s">
        <v>20</v>
      </c>
      <c r="G10" s="18" t="s">
        <v>27</v>
      </c>
      <c r="H10" s="18" t="s">
        <v>17</v>
      </c>
      <c r="I10" s="22">
        <f>IFERROR(VLOOKUP(F10,'[1]Champs-Listes'!$C$25:$D$27,2,FALSE)*VLOOKUP(G10,'[1]Champs-Listes'!$C$19:$D$21,2,FALSE)*VLOOKUP(H10,'[1]Champs-Listes'!$C$31:$D$33,2,FALSE),"")</f>
        <v>1</v>
      </c>
      <c r="J10" s="21" t="s">
        <v>28</v>
      </c>
      <c r="K10" s="22">
        <f>IFERROR(VLOOKUP(J10,'[1]Champs-Listes'!$C$37:$D$39,2,FALSE),"")</f>
        <v>1</v>
      </c>
    </row>
    <row r="11" spans="1:11" x14ac:dyDescent="0.3">
      <c r="A11" s="18">
        <v>6</v>
      </c>
      <c r="B11" s="18"/>
      <c r="C11" s="18"/>
      <c r="D11" s="19"/>
      <c r="E11" s="23"/>
      <c r="F11" s="21"/>
      <c r="G11" s="18"/>
      <c r="H11" s="18"/>
      <c r="I11" s="22" t="str">
        <f>IFERROR(VLOOKUP(F11,'[1]Champs-Listes'!$C$25:$D$27,2,FALSE)*VLOOKUP(G11,'[1]Champs-Listes'!$C$19:$D$21,2,FALSE)*VLOOKUP(H11,'[1]Champs-Listes'!$C$31:$D$33,2,FALSE),"")</f>
        <v/>
      </c>
      <c r="J11" s="21"/>
      <c r="K11" s="22" t="str">
        <f>IFERROR(VLOOKUP(J11,'[1]Champs-Listes'!$C$37:$D$39,2,FALSE),"")</f>
        <v/>
      </c>
    </row>
    <row r="12" spans="1:11" x14ac:dyDescent="0.3">
      <c r="A12" s="18">
        <v>7</v>
      </c>
      <c r="B12" s="18"/>
      <c r="C12" s="18"/>
      <c r="D12" s="19"/>
      <c r="E12" s="23"/>
      <c r="F12" s="21"/>
      <c r="G12" s="18"/>
      <c r="H12" s="18"/>
      <c r="I12" s="22" t="str">
        <f>IFERROR(VLOOKUP(F12,'[1]Champs-Listes'!$C$25:$D$27,2,FALSE)*VLOOKUP(G12,'[1]Champs-Listes'!$C$19:$D$21,2,FALSE)*VLOOKUP(H12,'[1]Champs-Listes'!$C$31:$D$33,2,FALSE),"")</f>
        <v/>
      </c>
      <c r="J12" s="21"/>
      <c r="K12" s="22" t="str">
        <f>IFERROR(VLOOKUP(J12,'[1]Champs-Listes'!$C$37:$D$39,2,FALSE),"")</f>
        <v/>
      </c>
    </row>
    <row r="13" spans="1:11" x14ac:dyDescent="0.3">
      <c r="A13" s="18">
        <v>8</v>
      </c>
      <c r="B13" s="18"/>
      <c r="C13" s="18"/>
      <c r="D13" s="19"/>
      <c r="E13" s="23"/>
      <c r="F13" s="21"/>
      <c r="G13" s="18"/>
      <c r="H13" s="18"/>
      <c r="I13" s="22" t="str">
        <f>IFERROR(VLOOKUP(F13,'[1]Champs-Listes'!$C$25:$D$27,2,FALSE)*VLOOKUP(G13,'[1]Champs-Listes'!$C$19:$D$21,2,FALSE)*VLOOKUP(H13,'[1]Champs-Listes'!$C$31:$D$33,2,FALSE),"")</f>
        <v/>
      </c>
      <c r="J13" s="21"/>
      <c r="K13" s="22" t="str">
        <f>IFERROR(VLOOKUP(J13,'[1]Champs-Listes'!$C$37:$D$39,2,FALSE),"")</f>
        <v/>
      </c>
    </row>
    <row r="14" spans="1:11" x14ac:dyDescent="0.3">
      <c r="A14" s="18">
        <v>9</v>
      </c>
      <c r="B14" s="18"/>
      <c r="C14" s="18"/>
      <c r="D14" s="19"/>
      <c r="E14" s="23"/>
      <c r="F14" s="21"/>
      <c r="G14" s="18"/>
      <c r="H14" s="18"/>
      <c r="I14" s="22" t="str">
        <f>IFERROR(VLOOKUP(F14,'[1]Champs-Listes'!$C$25:$D$27,2,FALSE)*VLOOKUP(G14,'[1]Champs-Listes'!$C$19:$D$21,2,FALSE)*VLOOKUP(H14,'[1]Champs-Listes'!$C$31:$D$33,2,FALSE),"")</f>
        <v/>
      </c>
      <c r="J14" s="21"/>
      <c r="K14" s="22" t="str">
        <f>IFERROR(VLOOKUP(J14,'[1]Champs-Listes'!$C$37:$D$39,2,FALSE),"")</f>
        <v/>
      </c>
    </row>
    <row r="15" spans="1:11" x14ac:dyDescent="0.3">
      <c r="A15" s="18">
        <v>10</v>
      </c>
      <c r="B15" s="18"/>
      <c r="C15" s="18"/>
      <c r="D15" s="19"/>
      <c r="E15" s="23"/>
      <c r="F15" s="21"/>
      <c r="G15" s="18"/>
      <c r="H15" s="18"/>
      <c r="I15" s="22" t="str">
        <f>IFERROR(VLOOKUP(F15,'[1]Champs-Listes'!$C$25:$D$27,2,FALSE)*VLOOKUP(G15,'[1]Champs-Listes'!$C$19:$D$21,2,FALSE)*VLOOKUP(H15,'[1]Champs-Listes'!$C$31:$D$33,2,FALSE),"")</f>
        <v/>
      </c>
      <c r="J15" s="21"/>
      <c r="K15" s="22" t="str">
        <f>IFERROR(VLOOKUP(J15,'[1]Champs-Listes'!$C$37:$D$39,2,FALSE),"")</f>
        <v/>
      </c>
    </row>
    <row r="16" spans="1:11" x14ac:dyDescent="0.3">
      <c r="A16" s="18">
        <v>11</v>
      </c>
      <c r="B16" s="18"/>
      <c r="C16" s="18"/>
      <c r="D16" s="19"/>
      <c r="E16" s="23"/>
      <c r="F16" s="21"/>
      <c r="G16" s="18"/>
      <c r="H16" s="18"/>
      <c r="I16" s="22" t="str">
        <f>IFERROR(VLOOKUP(F16,'[1]Champs-Listes'!$C$25:$D$27,2,FALSE)*VLOOKUP(G16,'[1]Champs-Listes'!$C$19:$D$21,2,FALSE)*VLOOKUP(H16,'[1]Champs-Listes'!$C$31:$D$33,2,FALSE),"")</f>
        <v/>
      </c>
      <c r="J16" s="21"/>
      <c r="K16" s="22" t="str">
        <f>IFERROR(VLOOKUP(J16,'[1]Champs-Listes'!$C$37:$D$39,2,FALSE),"")</f>
        <v/>
      </c>
    </row>
    <row r="17" spans="1:11" x14ac:dyDescent="0.3">
      <c r="A17" s="18">
        <v>12</v>
      </c>
      <c r="B17" s="18"/>
      <c r="C17" s="18"/>
      <c r="D17" s="19"/>
      <c r="E17" s="23"/>
      <c r="F17" s="21"/>
      <c r="G17" s="18"/>
      <c r="H17" s="18"/>
      <c r="I17" s="22" t="str">
        <f>IFERROR(VLOOKUP(F17,'[1]Champs-Listes'!$C$25:$D$27,2,FALSE)*VLOOKUP(G17,'[1]Champs-Listes'!$C$19:$D$21,2,FALSE)*VLOOKUP(H17,'[1]Champs-Listes'!$C$31:$D$33,2,FALSE),"")</f>
        <v/>
      </c>
      <c r="J17" s="21"/>
      <c r="K17" s="22" t="str">
        <f>IFERROR(VLOOKUP(J17,'[1]Champs-Listes'!$C$37:$D$39,2,FALSE),"")</f>
        <v/>
      </c>
    </row>
    <row r="18" spans="1:11" x14ac:dyDescent="0.3">
      <c r="A18" s="18">
        <v>13</v>
      </c>
      <c r="B18" s="18"/>
      <c r="C18" s="18"/>
      <c r="D18" s="19"/>
      <c r="E18" s="23"/>
      <c r="F18" s="21"/>
      <c r="G18" s="18"/>
      <c r="H18" s="18"/>
      <c r="I18" s="22" t="str">
        <f>IFERROR(VLOOKUP(F18,'[1]Champs-Listes'!$C$25:$D$27,2,FALSE)*VLOOKUP(G18,'[1]Champs-Listes'!$C$19:$D$21,2,FALSE)*VLOOKUP(H18,'[1]Champs-Listes'!$C$31:$D$33,2,FALSE),"")</f>
        <v/>
      </c>
      <c r="J18" s="21"/>
      <c r="K18" s="22" t="str">
        <f>IFERROR(VLOOKUP(J18,'[1]Champs-Listes'!$C$37:$D$39,2,FALSE),"")</f>
        <v/>
      </c>
    </row>
    <row r="19" spans="1:11" x14ac:dyDescent="0.3">
      <c r="A19" s="18">
        <v>14</v>
      </c>
      <c r="B19" s="18"/>
      <c r="C19" s="18"/>
      <c r="D19" s="19"/>
      <c r="E19" s="23"/>
      <c r="F19" s="21"/>
      <c r="G19" s="18"/>
      <c r="H19" s="18"/>
      <c r="I19" s="22" t="str">
        <f>IFERROR(VLOOKUP(F19,'[1]Champs-Listes'!$C$25:$D$27,2,FALSE)*VLOOKUP(G19,'[1]Champs-Listes'!$C$19:$D$21,2,FALSE)*VLOOKUP(H19,'[1]Champs-Listes'!$C$31:$D$33,2,FALSE),"")</f>
        <v/>
      </c>
      <c r="J19" s="21"/>
      <c r="K19" s="22" t="str">
        <f>IFERROR(VLOOKUP(J19,'[1]Champs-Listes'!$C$37:$D$39,2,FALSE),"")</f>
        <v/>
      </c>
    </row>
    <row r="20" spans="1:11" x14ac:dyDescent="0.3">
      <c r="A20" s="18">
        <v>15</v>
      </c>
      <c r="B20" s="18"/>
      <c r="C20" s="18"/>
      <c r="D20" s="19"/>
      <c r="E20" s="23"/>
      <c r="F20" s="21"/>
      <c r="G20" s="18"/>
      <c r="H20" s="18"/>
      <c r="I20" s="22" t="str">
        <f>IFERROR(VLOOKUP(F20,'[1]Champs-Listes'!$C$25:$D$27,2,FALSE)*VLOOKUP(G20,'[1]Champs-Listes'!$C$19:$D$21,2,FALSE)*VLOOKUP(H20,'[1]Champs-Listes'!$C$31:$D$33,2,FALSE),"")</f>
        <v/>
      </c>
      <c r="J20" s="21"/>
      <c r="K20" s="22" t="str">
        <f>IFERROR(VLOOKUP(J20,'[1]Champs-Listes'!$C$37:$D$39,2,FALSE),"")</f>
        <v/>
      </c>
    </row>
    <row r="21" spans="1:11" x14ac:dyDescent="0.3">
      <c r="A21" s="18">
        <v>16</v>
      </c>
      <c r="B21" s="18"/>
      <c r="C21" s="18"/>
      <c r="D21" s="19"/>
      <c r="E21" s="23"/>
      <c r="F21" s="21"/>
      <c r="G21" s="18"/>
      <c r="H21" s="18"/>
      <c r="I21" s="22" t="str">
        <f>IFERROR(VLOOKUP(F21,'[1]Champs-Listes'!$C$25:$D$27,2,FALSE)*VLOOKUP(G21,'[1]Champs-Listes'!$C$19:$D$21,2,FALSE)*VLOOKUP(H21,'[1]Champs-Listes'!$C$31:$D$33,2,FALSE),"")</f>
        <v/>
      </c>
      <c r="J21" s="21"/>
      <c r="K21" s="22" t="str">
        <f>IFERROR(VLOOKUP(J21,'[1]Champs-Listes'!$C$37:$D$39,2,FALSE),"")</f>
        <v/>
      </c>
    </row>
    <row r="22" spans="1:11" x14ac:dyDescent="0.3">
      <c r="A22" s="18">
        <v>17</v>
      </c>
      <c r="B22" s="18"/>
      <c r="C22" s="18"/>
      <c r="D22" s="19"/>
      <c r="E22" s="23"/>
      <c r="F22" s="21"/>
      <c r="G22" s="18"/>
      <c r="H22" s="18"/>
      <c r="I22" s="22" t="str">
        <f>IFERROR(VLOOKUP(F22,'[1]Champs-Listes'!$C$25:$D$27,2,FALSE)*VLOOKUP(G22,'[1]Champs-Listes'!$C$19:$D$21,2,FALSE)*VLOOKUP(H22,'[1]Champs-Listes'!$C$31:$D$33,2,FALSE),"")</f>
        <v/>
      </c>
      <c r="J22" s="21"/>
      <c r="K22" s="22" t="str">
        <f>IFERROR(VLOOKUP(J22,'[1]Champs-Listes'!$C$37:$D$39,2,FALSE),"")</f>
        <v/>
      </c>
    </row>
    <row r="23" spans="1:11" x14ac:dyDescent="0.3">
      <c r="A23" s="18">
        <v>18</v>
      </c>
      <c r="B23" s="18"/>
      <c r="C23" s="18"/>
      <c r="D23" s="19"/>
      <c r="E23" s="23"/>
      <c r="F23" s="21"/>
      <c r="G23" s="18"/>
      <c r="H23" s="18"/>
      <c r="I23" s="22" t="str">
        <f>IFERROR(VLOOKUP(F23,'[1]Champs-Listes'!$C$25:$D$27,2,FALSE)*VLOOKUP(G23,'[1]Champs-Listes'!$C$19:$D$21,2,FALSE)*VLOOKUP(H23,'[1]Champs-Listes'!$C$31:$D$33,2,FALSE),"")</f>
        <v/>
      </c>
      <c r="J23" s="21"/>
      <c r="K23" s="22" t="str">
        <f>IFERROR(VLOOKUP(J23,'[1]Champs-Listes'!$C$37:$D$39,2,FALSE),"")</f>
        <v/>
      </c>
    </row>
    <row r="24" spans="1:11" x14ac:dyDescent="0.3">
      <c r="A24" s="18">
        <v>19</v>
      </c>
      <c r="B24" s="18"/>
      <c r="C24" s="18"/>
      <c r="D24" s="19"/>
      <c r="E24" s="23"/>
      <c r="F24" s="21"/>
      <c r="G24" s="18"/>
      <c r="H24" s="18"/>
      <c r="I24" s="22" t="str">
        <f>IFERROR(VLOOKUP(F24,'[1]Champs-Listes'!$C$25:$D$27,2,FALSE)*VLOOKUP(G24,'[1]Champs-Listes'!$C$19:$D$21,2,FALSE)*VLOOKUP(H24,'[1]Champs-Listes'!$C$31:$D$33,2,FALSE),"")</f>
        <v/>
      </c>
      <c r="J24" s="21"/>
      <c r="K24" s="22" t="str">
        <f>IFERROR(VLOOKUP(J24,'[1]Champs-Listes'!$C$37:$D$39,2,FALSE),"")</f>
        <v/>
      </c>
    </row>
    <row r="25" spans="1:11" x14ac:dyDescent="0.3">
      <c r="A25" s="18">
        <v>20</v>
      </c>
      <c r="B25" s="18"/>
      <c r="C25" s="18"/>
      <c r="D25" s="19"/>
      <c r="E25" s="23"/>
      <c r="F25" s="21"/>
      <c r="G25" s="18"/>
      <c r="H25" s="18"/>
      <c r="I25" s="22" t="str">
        <f>IFERROR(VLOOKUP(F25,'[1]Champs-Listes'!$C$25:$D$27,2,FALSE)*VLOOKUP(G25,'[1]Champs-Listes'!$C$19:$D$21,2,FALSE)*VLOOKUP(H25,'[1]Champs-Listes'!$C$31:$D$33,2,FALSE),"")</f>
        <v/>
      </c>
      <c r="J25" s="21"/>
      <c r="K25" s="22" t="str">
        <f>IFERROR(VLOOKUP(J25,'[1]Champs-Listes'!$C$37:$D$39,2,FALSE),"")</f>
        <v/>
      </c>
    </row>
    <row r="26" spans="1:11" x14ac:dyDescent="0.3">
      <c r="A26" s="18">
        <v>21</v>
      </c>
      <c r="B26" s="18"/>
      <c r="C26" s="18"/>
      <c r="D26" s="19"/>
      <c r="E26" s="23"/>
      <c r="F26" s="21"/>
      <c r="G26" s="18"/>
      <c r="H26" s="18"/>
      <c r="I26" s="22" t="str">
        <f>IFERROR(VLOOKUP(F26,'[1]Champs-Listes'!$C$25:$D$27,2,FALSE)*VLOOKUP(G26,'[1]Champs-Listes'!$C$19:$D$21,2,FALSE)*VLOOKUP(H26,'[1]Champs-Listes'!$C$31:$D$33,2,FALSE),"")</f>
        <v/>
      </c>
      <c r="J26" s="21"/>
      <c r="K26" s="22" t="str">
        <f>IFERROR(VLOOKUP(J26,'[1]Champs-Listes'!$C$37:$D$39,2,FALSE),"")</f>
        <v/>
      </c>
    </row>
    <row r="27" spans="1:11" x14ac:dyDescent="0.3">
      <c r="A27" s="18">
        <v>22</v>
      </c>
      <c r="B27" s="18"/>
      <c r="C27" s="18"/>
      <c r="D27" s="19"/>
      <c r="E27" s="23"/>
      <c r="F27" s="21"/>
      <c r="G27" s="18"/>
      <c r="H27" s="18"/>
      <c r="I27" s="22" t="str">
        <f>IFERROR(VLOOKUP(F27,'[1]Champs-Listes'!$C$25:$D$27,2,FALSE)*VLOOKUP(G27,'[1]Champs-Listes'!$C$19:$D$21,2,FALSE)*VLOOKUP(H27,'[1]Champs-Listes'!$C$31:$D$33,2,FALSE),"")</f>
        <v/>
      </c>
      <c r="J27" s="21"/>
      <c r="K27" s="22" t="str">
        <f>IFERROR(VLOOKUP(J27,'[1]Champs-Listes'!$C$37:$D$39,2,FALSE),"")</f>
        <v/>
      </c>
    </row>
    <row r="28" spans="1:11" x14ac:dyDescent="0.3">
      <c r="A28" s="18">
        <v>23</v>
      </c>
      <c r="B28" s="18"/>
      <c r="C28" s="18"/>
      <c r="D28" s="19"/>
      <c r="E28" s="23"/>
      <c r="F28" s="21"/>
      <c r="G28" s="18"/>
      <c r="H28" s="18"/>
      <c r="I28" s="22" t="str">
        <f>IFERROR(VLOOKUP(F28,'[1]Champs-Listes'!$C$25:$D$27,2,FALSE)*VLOOKUP(G28,'[1]Champs-Listes'!$C$19:$D$21,2,FALSE)*VLOOKUP(H28,'[1]Champs-Listes'!$C$31:$D$33,2,FALSE),"")</f>
        <v/>
      </c>
      <c r="J28" s="21"/>
      <c r="K28" s="22" t="str">
        <f>IFERROR(VLOOKUP(J28,'[1]Champs-Listes'!$C$37:$D$39,2,FALSE),"")</f>
        <v/>
      </c>
    </row>
    <row r="29" spans="1:11" x14ac:dyDescent="0.3">
      <c r="A29" s="18">
        <v>24</v>
      </c>
      <c r="B29" s="18"/>
      <c r="C29" s="18"/>
      <c r="D29" s="19"/>
      <c r="E29" s="23"/>
      <c r="F29" s="21"/>
      <c r="G29" s="18"/>
      <c r="H29" s="18"/>
      <c r="I29" s="22" t="str">
        <f>IFERROR(VLOOKUP(F29,'[1]Champs-Listes'!$C$25:$D$27,2,FALSE)*VLOOKUP(G29,'[1]Champs-Listes'!$C$19:$D$21,2,FALSE)*VLOOKUP(H29,'[1]Champs-Listes'!$C$31:$D$33,2,FALSE),"")</f>
        <v/>
      </c>
      <c r="J29" s="21"/>
      <c r="K29" s="22" t="str">
        <f>IFERROR(VLOOKUP(J29,'[1]Champs-Listes'!$C$37:$D$39,2,FALSE),"")</f>
        <v/>
      </c>
    </row>
    <row r="30" spans="1:11" x14ac:dyDescent="0.3">
      <c r="A30" s="18">
        <v>25</v>
      </c>
      <c r="B30" s="18"/>
      <c r="C30" s="18"/>
      <c r="D30" s="19"/>
      <c r="E30" s="23"/>
      <c r="F30" s="21"/>
      <c r="G30" s="18"/>
      <c r="H30" s="18"/>
      <c r="I30" s="22" t="str">
        <f>IFERROR(VLOOKUP(F30,'[1]Champs-Listes'!$C$25:$D$27,2,FALSE)*VLOOKUP(G30,'[1]Champs-Listes'!$C$19:$D$21,2,FALSE)*VLOOKUP(H30,'[1]Champs-Listes'!$C$31:$D$33,2,FALSE),"")</f>
        <v/>
      </c>
      <c r="J30" s="21"/>
      <c r="K30" s="22" t="str">
        <f>IFERROR(VLOOKUP(J30,'[1]Champs-Listes'!$C$37:$D$39,2,FALSE),"")</f>
        <v/>
      </c>
    </row>
    <row r="31" spans="1:11" x14ac:dyDescent="0.3">
      <c r="A31" s="18">
        <v>26</v>
      </c>
      <c r="B31" s="18"/>
      <c r="C31" s="18"/>
      <c r="D31" s="19"/>
      <c r="E31" s="23"/>
      <c r="F31" s="21"/>
      <c r="G31" s="18"/>
      <c r="H31" s="18"/>
      <c r="I31" s="22" t="str">
        <f>IFERROR(VLOOKUP(F31,'[1]Champs-Listes'!$C$25:$D$27,2,FALSE)*VLOOKUP(G31,'[1]Champs-Listes'!$C$19:$D$21,2,FALSE)*VLOOKUP(H31,'[1]Champs-Listes'!$C$31:$D$33,2,FALSE),"")</f>
        <v/>
      </c>
      <c r="J31" s="21"/>
      <c r="K31" s="22" t="str">
        <f>IFERROR(VLOOKUP(J31,'[1]Champs-Listes'!$C$37:$D$39,2,FALSE),"")</f>
        <v/>
      </c>
    </row>
    <row r="32" spans="1:11" x14ac:dyDescent="0.3">
      <c r="A32" s="18">
        <v>27</v>
      </c>
      <c r="B32" s="18"/>
      <c r="C32" s="18"/>
      <c r="D32" s="19"/>
      <c r="E32" s="23"/>
      <c r="F32" s="21"/>
      <c r="G32" s="18"/>
      <c r="H32" s="18"/>
      <c r="I32" s="22" t="str">
        <f>IFERROR(VLOOKUP(F32,'[1]Champs-Listes'!$C$25:$D$27,2,FALSE)*VLOOKUP(G32,'[1]Champs-Listes'!$C$19:$D$21,2,FALSE)*VLOOKUP(H32,'[1]Champs-Listes'!$C$31:$D$33,2,FALSE),"")</f>
        <v/>
      </c>
      <c r="J32" s="21"/>
      <c r="K32" s="22" t="str">
        <f>IFERROR(VLOOKUP(J32,'[1]Champs-Listes'!$C$37:$D$39,2,FALSE),"")</f>
        <v/>
      </c>
    </row>
    <row r="33" spans="1:11" x14ac:dyDescent="0.3">
      <c r="A33" s="18">
        <v>28</v>
      </c>
      <c r="B33" s="18"/>
      <c r="C33" s="18"/>
      <c r="D33" s="19"/>
      <c r="E33" s="23"/>
      <c r="F33" s="21"/>
      <c r="G33" s="18"/>
      <c r="H33" s="18"/>
      <c r="I33" s="22" t="str">
        <f>IFERROR(VLOOKUP(F33,'[1]Champs-Listes'!$C$25:$D$27,2,FALSE)*VLOOKUP(G33,'[1]Champs-Listes'!$C$19:$D$21,2,FALSE)*VLOOKUP(H33,'[1]Champs-Listes'!$C$31:$D$33,2,FALSE),"")</f>
        <v/>
      </c>
      <c r="J33" s="21"/>
      <c r="K33" s="22" t="str">
        <f>IFERROR(VLOOKUP(J33,'[1]Champs-Listes'!$C$37:$D$39,2,FALSE),"")</f>
        <v/>
      </c>
    </row>
    <row r="34" spans="1:11" x14ac:dyDescent="0.3">
      <c r="A34" s="18">
        <v>29</v>
      </c>
      <c r="B34" s="18"/>
      <c r="C34" s="18"/>
      <c r="D34" s="19"/>
      <c r="E34" s="23"/>
      <c r="F34" s="21"/>
      <c r="G34" s="18"/>
      <c r="H34" s="18"/>
      <c r="I34" s="22" t="str">
        <f>IFERROR(VLOOKUP(F34,'[1]Champs-Listes'!$C$25:$D$27,2,FALSE)*VLOOKUP(G34,'[1]Champs-Listes'!$C$19:$D$21,2,FALSE)*VLOOKUP(H34,'[1]Champs-Listes'!$C$31:$D$33,2,FALSE),"")</f>
        <v/>
      </c>
      <c r="J34" s="21"/>
      <c r="K34" s="22" t="str">
        <f>IFERROR(VLOOKUP(J34,'[1]Champs-Listes'!$C$37:$D$39,2,FALSE),"")</f>
        <v/>
      </c>
    </row>
    <row r="35" spans="1:11" x14ac:dyDescent="0.3">
      <c r="A35" s="18">
        <v>30</v>
      </c>
      <c r="B35" s="18"/>
      <c r="C35" s="18"/>
      <c r="D35" s="19"/>
      <c r="E35" s="23"/>
      <c r="F35" s="21"/>
      <c r="G35" s="18"/>
      <c r="H35" s="18"/>
      <c r="I35" s="22" t="str">
        <f>IFERROR(VLOOKUP(F35,'[1]Champs-Listes'!$C$25:$D$27,2,FALSE)*VLOOKUP(G35,'[1]Champs-Listes'!$C$19:$D$21,2,FALSE)*VLOOKUP(H35,'[1]Champs-Listes'!$C$31:$D$33,2,FALSE),"")</f>
        <v/>
      </c>
      <c r="J35" s="21"/>
      <c r="K35" s="22" t="str">
        <f>IFERROR(VLOOKUP(J35,'[1]Champs-Listes'!$C$37:$D$39,2,FALSE),"")</f>
        <v/>
      </c>
    </row>
    <row r="36" spans="1:11" x14ac:dyDescent="0.3">
      <c r="A36" s="18">
        <v>31</v>
      </c>
      <c r="B36" s="18"/>
      <c r="C36" s="18"/>
      <c r="D36" s="19"/>
      <c r="E36" s="23"/>
      <c r="F36" s="21"/>
      <c r="G36" s="18"/>
      <c r="H36" s="18"/>
      <c r="I36" s="22" t="str">
        <f>IFERROR(VLOOKUP(F36,'[1]Champs-Listes'!$C$25:$D$27,2,FALSE)*VLOOKUP(G36,'[1]Champs-Listes'!$C$19:$D$21,2,FALSE)*VLOOKUP(H36,'[1]Champs-Listes'!$C$31:$D$33,2,FALSE),"")</f>
        <v/>
      </c>
      <c r="J36" s="21"/>
      <c r="K36" s="22" t="str">
        <f>IFERROR(VLOOKUP(J36,'[1]Champs-Listes'!$C$37:$D$39,2,FALSE),"")</f>
        <v/>
      </c>
    </row>
    <row r="37" spans="1:11" x14ac:dyDescent="0.3">
      <c r="A37" s="18">
        <v>32</v>
      </c>
      <c r="B37" s="18"/>
      <c r="C37" s="18"/>
      <c r="D37" s="19"/>
      <c r="E37" s="23"/>
      <c r="F37" s="21"/>
      <c r="G37" s="18"/>
      <c r="H37" s="18"/>
      <c r="I37" s="22" t="str">
        <f>IFERROR(VLOOKUP(F37,'[1]Champs-Listes'!$C$25:$D$27,2,FALSE)*VLOOKUP(G37,'[1]Champs-Listes'!$C$19:$D$21,2,FALSE)*VLOOKUP(H37,'[1]Champs-Listes'!$C$31:$D$33,2,FALSE),"")</f>
        <v/>
      </c>
      <c r="J37" s="21"/>
      <c r="K37" s="22" t="str">
        <f>IFERROR(VLOOKUP(J37,'[1]Champs-Listes'!$C$37:$D$39,2,FALSE),"")</f>
        <v/>
      </c>
    </row>
    <row r="38" spans="1:11" x14ac:dyDescent="0.3">
      <c r="A38" s="18">
        <v>33</v>
      </c>
      <c r="B38" s="18"/>
      <c r="C38" s="18"/>
      <c r="D38" s="19"/>
      <c r="E38" s="23"/>
      <c r="F38" s="21"/>
      <c r="G38" s="18"/>
      <c r="H38" s="18"/>
      <c r="I38" s="22" t="str">
        <f>IFERROR(VLOOKUP(F38,'[1]Champs-Listes'!$C$25:$D$27,2,FALSE)*VLOOKUP(G38,'[1]Champs-Listes'!$C$19:$D$21,2,FALSE)*VLOOKUP(H38,'[1]Champs-Listes'!$C$31:$D$33,2,FALSE),"")</f>
        <v/>
      </c>
      <c r="J38" s="21"/>
      <c r="K38" s="22" t="str">
        <f>IFERROR(VLOOKUP(J38,'[1]Champs-Listes'!$C$37:$D$39,2,FALSE),"")</f>
        <v/>
      </c>
    </row>
    <row r="39" spans="1:11" ht="15" thickBot="1" x14ac:dyDescent="0.35">
      <c r="A39" s="18">
        <v>34</v>
      </c>
      <c r="B39" s="18"/>
      <c r="C39" s="18"/>
      <c r="D39" s="19"/>
      <c r="E39" s="23"/>
      <c r="F39" s="21"/>
      <c r="G39" s="18"/>
      <c r="H39" s="18"/>
      <c r="I39" s="24" t="str">
        <f>IFERROR(VLOOKUP(F39,'[1]Champs-Listes'!$C$25:$D$27,2,FALSE)*VLOOKUP(G39,'[1]Champs-Listes'!$C$19:$D$21,2,FALSE)*VLOOKUP(H39,'[1]Champs-Listes'!$C$31:$D$33,2,FALSE),"")</f>
        <v/>
      </c>
      <c r="J39" s="21"/>
      <c r="K39" s="24" t="str">
        <f>IFERROR(VLOOKUP(J39,'[1]Champs-Listes'!$C$37:$D$39,2,FALSE),"")</f>
        <v/>
      </c>
    </row>
    <row r="40" spans="1:11" x14ac:dyDescent="0.3">
      <c r="A40" s="25" t="s">
        <v>29</v>
      </c>
      <c r="B40" s="25"/>
      <c r="C40" s="25"/>
      <c r="D40" s="25"/>
      <c r="E40" s="26" t="s">
        <v>30</v>
      </c>
      <c r="F40" s="27"/>
      <c r="G40" s="28"/>
      <c r="H40" s="28"/>
      <c r="I40" s="29">
        <f>SUM(I6:I39)</f>
        <v>37</v>
      </c>
      <c r="J40" s="27"/>
      <c r="K40" s="29">
        <f>SUM(K6:K39)</f>
        <v>15</v>
      </c>
    </row>
    <row r="41" spans="1:11" ht="15" thickBot="1" x14ac:dyDescent="0.35">
      <c r="A41" s="30"/>
      <c r="B41" s="30"/>
      <c r="C41" s="30"/>
      <c r="D41" s="30"/>
      <c r="E41" s="31" t="s">
        <v>31</v>
      </c>
      <c r="I41" s="32">
        <f>IFERROR(I40*100/(COUNT(I6:I39)*125),0)</f>
        <v>5.92</v>
      </c>
      <c r="K41" s="32">
        <f>IFERROR(K40*100/(COUNT(K6:K39)*5),0)</f>
        <v>60</v>
      </c>
    </row>
  </sheetData>
  <mergeCells count="3">
    <mergeCell ref="F4:I4"/>
    <mergeCell ref="J4:K4"/>
    <mergeCell ref="A40:D4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024F13-BC15-4FA2-89F7-20D77EB5F04F}">
  <dimension ref="A3:C10"/>
  <sheetViews>
    <sheetView workbookViewId="0">
      <selection activeCell="J21" sqref="J21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3" width="27.5546875" bestFit="1" customWidth="1"/>
    <col min="4" max="4" width="7.109375" bestFit="1" customWidth="1"/>
    <col min="5" max="5" width="10.109375" bestFit="1" customWidth="1"/>
    <col min="6" max="6" width="5.88671875" bestFit="1" customWidth="1"/>
    <col min="7" max="7" width="4.109375" bestFit="1" customWidth="1"/>
    <col min="8" max="8" width="11.88671875" bestFit="1" customWidth="1"/>
    <col min="9" max="9" width="10.109375" bestFit="1" customWidth="1"/>
    <col min="10" max="10" width="27.44140625" bestFit="1" customWidth="1"/>
    <col min="11" max="11" width="31.88671875" bestFit="1" customWidth="1"/>
    <col min="12" max="12" width="11.88671875" bestFit="1" customWidth="1"/>
    <col min="13" max="13" width="5.6640625" bestFit="1" customWidth="1"/>
    <col min="14" max="14" width="10.5546875" bestFit="1" customWidth="1"/>
    <col min="15" max="15" width="11.88671875" bestFit="1" customWidth="1"/>
    <col min="16" max="16" width="5.6640625" bestFit="1" customWidth="1"/>
    <col min="17" max="18" width="10.5546875" bestFit="1" customWidth="1"/>
    <col min="19" max="19" width="11.88671875" bestFit="1" customWidth="1"/>
    <col min="20" max="21" width="10.5546875" bestFit="1" customWidth="1"/>
    <col min="22" max="22" width="11.88671875" bestFit="1" customWidth="1"/>
    <col min="23" max="23" width="10.5546875" bestFit="1" customWidth="1"/>
    <col min="24" max="26" width="11.88671875" bestFit="1" customWidth="1"/>
    <col min="27" max="31" width="10.5546875" bestFit="1" customWidth="1"/>
    <col min="32" max="32" width="11.88671875" bestFit="1" customWidth="1"/>
  </cols>
  <sheetData>
    <row r="3" spans="1:3" x14ac:dyDescent="0.3">
      <c r="A3" t="s">
        <v>32</v>
      </c>
      <c r="B3" t="s">
        <v>33</v>
      </c>
      <c r="C3" t="s">
        <v>34</v>
      </c>
    </row>
    <row r="4" spans="1:3" x14ac:dyDescent="0.3">
      <c r="A4" s="33" t="s">
        <v>23</v>
      </c>
      <c r="B4">
        <v>9</v>
      </c>
      <c r="C4">
        <v>3</v>
      </c>
    </row>
    <row r="5" spans="1:3" x14ac:dyDescent="0.3">
      <c r="A5" s="33" t="s">
        <v>19</v>
      </c>
      <c r="B5">
        <v>3</v>
      </c>
      <c r="C5">
        <v>3</v>
      </c>
    </row>
    <row r="6" spans="1:3" x14ac:dyDescent="0.3">
      <c r="A6" s="33" t="s">
        <v>14</v>
      </c>
      <c r="B6">
        <v>15</v>
      </c>
      <c r="C6">
        <v>5</v>
      </c>
    </row>
    <row r="7" spans="1:3" x14ac:dyDescent="0.3">
      <c r="A7" s="33" t="s">
        <v>35</v>
      </c>
      <c r="B7">
        <v>0</v>
      </c>
      <c r="C7">
        <v>0</v>
      </c>
    </row>
    <row r="8" spans="1:3" x14ac:dyDescent="0.3">
      <c r="A8" s="33" t="s">
        <v>25</v>
      </c>
      <c r="B8">
        <v>9</v>
      </c>
      <c r="C8">
        <v>3</v>
      </c>
    </row>
    <row r="9" spans="1:3" x14ac:dyDescent="0.3">
      <c r="A9" s="33" t="s">
        <v>26</v>
      </c>
      <c r="B9">
        <v>1</v>
      </c>
      <c r="C9">
        <v>1</v>
      </c>
    </row>
    <row r="10" spans="1:3" x14ac:dyDescent="0.3">
      <c r="A10" s="33" t="s">
        <v>36</v>
      </c>
      <c r="B10">
        <v>37</v>
      </c>
      <c r="C10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 d'évaluation (2)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Marchand, Yohann /FR</dc:creator>
  <cp:lastModifiedBy>Marchand, Yohann /FR</cp:lastModifiedBy>
  <dcterms:created xsi:type="dcterms:W3CDTF">2024-12-12T21:41:06Z</dcterms:created>
  <dcterms:modified xsi:type="dcterms:W3CDTF">2024-12-12T21:51:15Z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9088468-0951-4aef-9cc3-0a346e475ddc_Enabled">
    <vt:lpwstr>true</vt:lpwstr>
  </property>
  <property fmtid="{D5CDD505-2E9C-101B-9397-08002B2CF9AE}" pid="3" name="MSIP_Label_d9088468-0951-4aef-9cc3-0a346e475ddc_SetDate">
    <vt:lpwstr>2024-12-12T21:46:07Z</vt:lpwstr>
  </property>
  <property fmtid="{D5CDD505-2E9C-101B-9397-08002B2CF9AE}" pid="4" name="MSIP_Label_d9088468-0951-4aef-9cc3-0a346e475ddc_Method">
    <vt:lpwstr>Privileged</vt:lpwstr>
  </property>
  <property fmtid="{D5CDD505-2E9C-101B-9397-08002B2CF9AE}" pid="5" name="MSIP_Label_d9088468-0951-4aef-9cc3-0a346e475ddc_Name">
    <vt:lpwstr>Public</vt:lpwstr>
  </property>
  <property fmtid="{D5CDD505-2E9C-101B-9397-08002B2CF9AE}" pid="6" name="MSIP_Label_d9088468-0951-4aef-9cc3-0a346e475ddc_SiteId">
    <vt:lpwstr>aca3c8d6-aa71-4e1a-a10e-03572fc58c0b</vt:lpwstr>
  </property>
  <property fmtid="{D5CDD505-2E9C-101B-9397-08002B2CF9AE}" pid="7" name="MSIP_Label_d9088468-0951-4aef-9cc3-0a346e475ddc_ActionId">
    <vt:lpwstr>a49c75af-623d-4be6-8cde-f110f6ddb54f</vt:lpwstr>
  </property>
  <property fmtid="{D5CDD505-2E9C-101B-9397-08002B2CF9AE}" pid="8" name="MSIP_Label_d9088468-0951-4aef-9cc3-0a346e475ddc_ContentBits">
    <vt:lpwstr>0</vt:lpwstr>
  </property>
</Properties>
</file>