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__RESTAURATION SCOLAIRE__\Planning\"/>
    </mc:Choice>
  </mc:AlternateContent>
  <bookViews>
    <workbookView xWindow="0" yWindow="120" windowWidth="19440" windowHeight="11655" tabRatio="752" activeTab="1"/>
  </bookViews>
  <sheets>
    <sheet name="PARAMÈTRES" sheetId="1" r:id="rId1"/>
    <sheet name="Janvier" sheetId="17" r:id="rId2"/>
  </sheets>
  <definedNames>
    <definedName name="Absences">PARAMÈTRES!$C$21:$D$47</definedName>
    <definedName name="Année">PARAMÈTRES!$B$3</definedName>
    <definedName name="ChoixAgent">PARAMÈTRES!$O$21:$O$68</definedName>
    <definedName name="ChoixRestaurant">PARAMÈTRES!$U$21:$U$49</definedName>
    <definedName name="Divers">PARAMÈTRES!$C$49:$D$56</definedName>
    <definedName name="Fériés">PARAMÈTRES!$K$21:$K$33</definedName>
    <definedName name="Fonction">PARAMÈTRES!$R$21:$R$26</definedName>
    <definedName name="Janvier">Janvier!$A$11:$P$41</definedName>
    <definedName name="Situation">PARAMÈTRES!$C$21:$C$57</definedName>
    <definedName name="SoldeRécup">PARAMÈTRES!$M$8</definedName>
    <definedName name="Vacances">PARAMÈTRES!$N$21:$N$270</definedName>
    <definedName name="_xlnm.Print_Area" localSheetId="1">Janvier!$A$1:$Q$53</definedName>
  </definedNames>
  <calcPr calcId="162913"/>
  <fileRecoveryPr autoRecover="0"/>
</workbook>
</file>

<file path=xl/calcChain.xml><?xml version="1.0" encoding="utf-8"?>
<calcChain xmlns="http://schemas.openxmlformats.org/spreadsheetml/2006/main">
  <c r="O22" i="17" l="1"/>
  <c r="O13" i="17" l="1"/>
  <c r="D47" i="1"/>
  <c r="D46" i="1"/>
  <c r="E46" i="1" s="1"/>
  <c r="D45" i="1"/>
  <c r="D44" i="1"/>
  <c r="E44" i="1" s="1"/>
  <c r="D42" i="1"/>
  <c r="D41" i="1"/>
  <c r="E41" i="1" s="1"/>
  <c r="D35" i="1"/>
  <c r="E35" i="1" s="1"/>
  <c r="D34" i="1"/>
  <c r="E34" i="1" s="1"/>
  <c r="D29" i="1"/>
  <c r="O20" i="17"/>
  <c r="O21" i="17"/>
  <c r="E55" i="1"/>
  <c r="E54" i="1"/>
  <c r="E56" i="1"/>
  <c r="E49" i="1"/>
  <c r="E47" i="1"/>
  <c r="E45" i="1"/>
  <c r="E42" i="1"/>
  <c r="E40" i="1"/>
  <c r="E38" i="1"/>
  <c r="E37" i="1"/>
  <c r="E33" i="1"/>
  <c r="E32" i="1"/>
  <c r="E31" i="1"/>
  <c r="O15" i="17"/>
  <c r="O14" i="17" l="1"/>
  <c r="O27" i="17"/>
  <c r="O24" i="17"/>
  <c r="O25" i="17"/>
  <c r="O26" i="17"/>
  <c r="O28" i="17"/>
  <c r="O29" i="17"/>
  <c r="O30" i="17"/>
  <c r="O31" i="17"/>
  <c r="O32" i="17"/>
  <c r="O33" i="17"/>
  <c r="O34" i="17"/>
  <c r="O35" i="17"/>
  <c r="O36" i="17"/>
  <c r="O37" i="17"/>
  <c r="O38" i="17"/>
  <c r="O39" i="17"/>
  <c r="O40" i="17"/>
  <c r="O41" i="17"/>
  <c r="O11" i="17"/>
  <c r="O12" i="17"/>
  <c r="O16" i="17"/>
  <c r="O17" i="17"/>
  <c r="O18" i="17"/>
  <c r="O19" i="17"/>
  <c r="O23" i="17"/>
  <c r="B11" i="17" l="1"/>
  <c r="K22" i="1"/>
  <c r="B12" i="17" l="1"/>
  <c r="M7" i="17"/>
  <c r="P13" i="17"/>
  <c r="H42" i="17"/>
  <c r="B8" i="17"/>
  <c r="B7" i="17"/>
  <c r="B6" i="17"/>
  <c r="P27" i="17" l="1"/>
  <c r="P26" i="17"/>
  <c r="P18" i="17"/>
  <c r="P37" i="17"/>
  <c r="P36" i="17"/>
  <c r="P31" i="17"/>
  <c r="P12" i="17"/>
  <c r="P21" i="17"/>
  <c r="P40" i="17"/>
  <c r="P35" i="17"/>
  <c r="P30" i="17"/>
  <c r="P20" i="17"/>
  <c r="P17" i="17"/>
  <c r="P22" i="17"/>
  <c r="P41" i="17"/>
  <c r="P24" i="17"/>
  <c r="P34" i="17"/>
  <c r="P15" i="17"/>
  <c r="P11" i="17"/>
  <c r="P16" i="17"/>
  <c r="P32" i="17"/>
  <c r="P39" i="17"/>
  <c r="P29" i="17"/>
  <c r="P19" i="17"/>
  <c r="P14" i="17"/>
  <c r="P23" i="17"/>
  <c r="P38" i="17"/>
  <c r="P33" i="17"/>
  <c r="P28" i="17"/>
  <c r="O42" i="17"/>
  <c r="O43" i="17" s="1"/>
  <c r="O45" i="17" s="1"/>
  <c r="P25" i="17"/>
  <c r="M6" i="17"/>
  <c r="A11" i="17"/>
  <c r="A12" i="17"/>
  <c r="B13" i="17"/>
  <c r="J36" i="1"/>
  <c r="I36" i="1"/>
  <c r="K33" i="1"/>
  <c r="K32" i="1"/>
  <c r="E29" i="1"/>
  <c r="K31" i="1"/>
  <c r="E28" i="1"/>
  <c r="K30" i="1"/>
  <c r="K29" i="1"/>
  <c r="E26" i="1"/>
  <c r="K25" i="1"/>
  <c r="E25" i="1"/>
  <c r="K24" i="1"/>
  <c r="E24" i="1"/>
  <c r="E23" i="1"/>
  <c r="E22" i="1"/>
  <c r="K21" i="1"/>
  <c r="E21" i="1"/>
  <c r="E18" i="1"/>
  <c r="D18" i="1"/>
  <c r="F17" i="1"/>
  <c r="F16" i="1"/>
  <c r="F15" i="1"/>
  <c r="F14" i="1"/>
  <c r="F13" i="1"/>
  <c r="F12" i="1"/>
  <c r="F11" i="1"/>
  <c r="F10" i="1"/>
  <c r="F9" i="1"/>
  <c r="F8" i="1"/>
  <c r="B7" i="1"/>
  <c r="E7" i="1" s="1"/>
  <c r="P6" i="1"/>
  <c r="N6" i="1"/>
  <c r="O3" i="1"/>
  <c r="Q3" i="1" s="1"/>
  <c r="M3" i="1"/>
  <c r="J46" i="17" l="1"/>
  <c r="O46" i="17" s="1"/>
  <c r="P42" i="17"/>
  <c r="P43" i="17" s="1"/>
  <c r="C11" i="17" a="1"/>
  <c r="C11" i="17" s="1"/>
  <c r="B14" i="17"/>
  <c r="A13" i="17"/>
  <c r="K28" i="1"/>
  <c r="K27" i="1"/>
  <c r="K23" i="1"/>
  <c r="K26" i="1"/>
  <c r="F18" i="1"/>
  <c r="R4" i="1"/>
  <c r="O44" i="17" l="1"/>
  <c r="P47" i="17" s="1"/>
  <c r="C13" i="17"/>
  <c r="C14" i="17"/>
  <c r="C12" i="17"/>
  <c r="A14" i="17"/>
  <c r="B15" i="17"/>
  <c r="C15" i="17" s="1"/>
  <c r="B16" i="17" l="1"/>
  <c r="C16" i="17" s="1"/>
  <c r="A15" i="17"/>
  <c r="A16" i="17" l="1"/>
  <c r="B17" i="17"/>
  <c r="C17" i="17" s="1"/>
  <c r="A17" i="17" l="1"/>
  <c r="B18" i="17"/>
  <c r="C18" i="17" s="1"/>
  <c r="A18" i="17" l="1"/>
  <c r="B19" i="17"/>
  <c r="C19" i="17" s="1"/>
  <c r="B20" i="17" l="1"/>
  <c r="C20" i="17" s="1"/>
  <c r="A19" i="17"/>
  <c r="B21" i="17" l="1"/>
  <c r="C21" i="17" s="1"/>
  <c r="A20" i="17"/>
  <c r="B22" i="17" l="1"/>
  <c r="C22" i="17" s="1"/>
  <c r="A21" i="17"/>
  <c r="B23" i="17" l="1"/>
  <c r="C23" i="17" s="1"/>
  <c r="A22" i="17"/>
  <c r="B24" i="17" l="1"/>
  <c r="C24" i="17" s="1"/>
  <c r="A23" i="17"/>
  <c r="B25" i="17" l="1"/>
  <c r="C25" i="17" s="1"/>
  <c r="A24" i="17"/>
  <c r="B26" i="17" l="1"/>
  <c r="C26" i="17" s="1"/>
  <c r="A25" i="17"/>
  <c r="B27" i="17" l="1"/>
  <c r="C27" i="17" s="1"/>
  <c r="A26" i="17"/>
  <c r="A27" i="17" l="1"/>
  <c r="B28" i="17"/>
  <c r="C28" i="17" s="1"/>
  <c r="B29" i="17" l="1"/>
  <c r="C29" i="17" s="1"/>
  <c r="A28" i="17"/>
  <c r="B30" i="17" l="1"/>
  <c r="C30" i="17" s="1"/>
  <c r="A29" i="17"/>
  <c r="A30" i="17" l="1"/>
  <c r="B31" i="17"/>
  <c r="C31" i="17" s="1"/>
  <c r="B32" i="17" l="1"/>
  <c r="C32" i="17" s="1"/>
  <c r="A31" i="17"/>
  <c r="A32" i="17" l="1"/>
  <c r="B33" i="17"/>
  <c r="C33" i="17" s="1"/>
  <c r="A33" i="17" l="1"/>
  <c r="B34" i="17"/>
  <c r="C34" i="17" s="1"/>
  <c r="A34" i="17" l="1"/>
  <c r="B35" i="17"/>
  <c r="C35" i="17" s="1"/>
  <c r="A35" i="17" l="1"/>
  <c r="B36" i="17"/>
  <c r="C36" i="17" s="1"/>
  <c r="B37" i="17" l="1"/>
  <c r="C37" i="17" s="1"/>
  <c r="A36" i="17"/>
  <c r="B38" i="17" l="1"/>
  <c r="A37" i="17"/>
  <c r="C38" i="17" l="1"/>
  <c r="B39" i="17"/>
  <c r="C39" i="17" s="1"/>
  <c r="A38" i="17"/>
  <c r="B40" i="17" l="1"/>
  <c r="C40" i="17" s="1"/>
  <c r="A39" i="17"/>
  <c r="A40" i="17" l="1"/>
  <c r="B41" i="17"/>
  <c r="C41" i="17" s="1"/>
  <c r="A41" i="17" l="1"/>
</calcChain>
</file>

<file path=xl/sharedStrings.xml><?xml version="1.0" encoding="utf-8"?>
<sst xmlns="http://schemas.openxmlformats.org/spreadsheetml/2006/main" count="384" uniqueCount="201">
  <si>
    <t>Année</t>
  </si>
  <si>
    <t>Nom de l’agent</t>
  </si>
  <si>
    <t>Fonction</t>
  </si>
  <si>
    <t>Restaurant</t>
  </si>
  <si>
    <t>Base 100 %</t>
  </si>
  <si>
    <t>% Temps de travail</t>
  </si>
  <si>
    <t>Heures à effectuer à l’année</t>
  </si>
  <si>
    <t>Temps de travail hebdomadaire</t>
  </si>
  <si>
    <t>Temps de travail journalier</t>
  </si>
  <si>
    <t>AGENT DE MAITRISE</t>
  </si>
  <si>
    <t>-</t>
  </si>
  <si>
    <t>( en h )</t>
  </si>
  <si>
    <t>Droits congés</t>
  </si>
  <si>
    <t>Reliquat CA n-1</t>
  </si>
  <si>
    <t>TOTAL</t>
  </si>
  <si>
    <t xml:space="preserve"> </t>
  </si>
  <si>
    <t>Divers</t>
  </si>
  <si>
    <t>Soldes Récups</t>
  </si>
  <si>
    <t>Solde CET</t>
  </si>
  <si>
    <t>Congés annuels</t>
  </si>
  <si>
    <t>Journées nettoyage</t>
  </si>
  <si>
    <t>Hors période</t>
  </si>
  <si>
    <t>Mercredis</t>
  </si>
  <si>
    <t>Journée du Maire</t>
  </si>
  <si>
    <t>Enfant malade</t>
  </si>
  <si>
    <t>Journée Fête</t>
  </si>
  <si>
    <t>1/2 Noël – 1/2 N.an</t>
  </si>
  <si>
    <t>1/2 Noël</t>
  </si>
  <si>
    <t>1/2 Nouvel an</t>
  </si>
  <si>
    <t>Ponts</t>
  </si>
  <si>
    <t>RTT</t>
  </si>
  <si>
    <t>Années</t>
  </si>
  <si>
    <t>Fériés</t>
  </si>
  <si>
    <t>Vacances scolaires</t>
  </si>
  <si>
    <t>Agents</t>
  </si>
  <si>
    <t>CA</t>
  </si>
  <si>
    <t>Congé payé annuel</t>
  </si>
  <si>
    <t>Jour de l’an</t>
  </si>
  <si>
    <t>Hiver</t>
  </si>
  <si>
    <t>AGENT DE RESTAURATION</t>
  </si>
  <si>
    <t>1/2 CA</t>
  </si>
  <si>
    <t>1/2 congé payé annuel</t>
  </si>
  <si>
    <t>Pâques</t>
  </si>
  <si>
    <t>CONTRACTUELLE</t>
  </si>
  <si>
    <t>CA Divers</t>
  </si>
  <si>
    <t>Congé payé annuel Divers</t>
  </si>
  <si>
    <t>Lundi de Pâques</t>
  </si>
  <si>
    <t>Printemps</t>
  </si>
  <si>
    <t>CONTRACTUEL</t>
  </si>
  <si>
    <t>CA N-1</t>
  </si>
  <si>
    <t>Congé payé annuel année précédente</t>
  </si>
  <si>
    <t>Fête du travail</t>
  </si>
  <si>
    <t>BRIGADE</t>
  </si>
  <si>
    <t>CET</t>
  </si>
  <si>
    <t>Compte Epargne Temps</t>
  </si>
  <si>
    <t>Victoire 1945</t>
  </si>
  <si>
    <t>Été</t>
  </si>
  <si>
    <t>Ascension</t>
  </si>
  <si>
    <t>Pentecôte</t>
  </si>
  <si>
    <t>Toussaint</t>
  </si>
  <si>
    <t>Lundi de Pentecôte</t>
  </si>
  <si>
    <t>CHP</t>
  </si>
  <si>
    <t>Congé Hors Période</t>
  </si>
  <si>
    <t>Fête nationale</t>
  </si>
  <si>
    <t>Noël</t>
  </si>
  <si>
    <t>Assomption</t>
  </si>
  <si>
    <t>1/2 RTT</t>
  </si>
  <si>
    <t>Armistice</t>
  </si>
  <si>
    <t>Récup.</t>
  </si>
  <si>
    <t>Récupération</t>
  </si>
  <si>
    <t>Début année</t>
  </si>
  <si>
    <t>Fin année</t>
  </si>
  <si>
    <t>J. Maire</t>
  </si>
  <si>
    <t>J. Fête</t>
  </si>
  <si>
    <t>1/2 journée de Noël</t>
  </si>
  <si>
    <t>1/2  Nouvel an</t>
  </si>
  <si>
    <t>1/2 journée du nouvel an</t>
  </si>
  <si>
    <t>PONT</t>
  </si>
  <si>
    <t>Jour de Pont</t>
  </si>
  <si>
    <t>FÉRIÉ</t>
  </si>
  <si>
    <t>Jour férié</t>
  </si>
  <si>
    <t>Formation</t>
  </si>
  <si>
    <t>Journée formation</t>
  </si>
  <si>
    <t>Concours</t>
  </si>
  <si>
    <t>Journée concours</t>
  </si>
  <si>
    <t>Révision</t>
  </si>
  <si>
    <t>Journée révision</t>
  </si>
  <si>
    <t>Délégation syndicale</t>
  </si>
  <si>
    <t>Accident du travail</t>
  </si>
  <si>
    <t>Maladie</t>
  </si>
  <si>
    <t>Congé maternité</t>
  </si>
  <si>
    <t>Grève</t>
  </si>
  <si>
    <t>ANJ</t>
  </si>
  <si>
    <t>Absence non justifiée</t>
  </si>
  <si>
    <t>Retard</t>
  </si>
  <si>
    <t>Retard justifié</t>
  </si>
  <si>
    <t>J. Nettoyage</t>
  </si>
  <si>
    <t>Journée nettoyage</t>
  </si>
  <si>
    <t>Réunion</t>
  </si>
  <si>
    <t>Direction enfance et jeunesse</t>
  </si>
  <si>
    <t>Service restauration scolaire</t>
  </si>
  <si>
    <t>Date</t>
  </si>
  <si>
    <t>Remplacements / Observations</t>
  </si>
  <si>
    <t>Lieu</t>
  </si>
  <si>
    <t>Prévu</t>
  </si>
  <si>
    <t>HORAIRES</t>
  </si>
  <si>
    <t>SITUATION</t>
  </si>
  <si>
    <t>Réalisé</t>
  </si>
  <si>
    <t>+ / -</t>
  </si>
  <si>
    <t>TOTAL PRÉVU</t>
  </si>
  <si>
    <t>TOTAL RÉALISÉ</t>
  </si>
  <si>
    <t>TOTAL ANNUEL RÉALISÉ</t>
  </si>
  <si>
    <t>RESTE</t>
  </si>
  <si>
    <t>Pour info (en heures)</t>
  </si>
  <si>
    <t>Signature du chef de service</t>
  </si>
  <si>
    <t>Heures payées</t>
  </si>
  <si>
    <t>TOTAL +/-</t>
  </si>
  <si>
    <t>ASSISTANTE ADMINISTRATIVE</t>
  </si>
  <si>
    <t>AT</t>
  </si>
  <si>
    <t>Signature de l'agent</t>
  </si>
  <si>
    <t>DS</t>
  </si>
  <si>
    <t>CM</t>
  </si>
  <si>
    <t>CEM</t>
  </si>
  <si>
    <t>C.MAT</t>
  </si>
  <si>
    <t>x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</si>
  <si>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</si>
  <si>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</si>
  <si>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</si>
  <si>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</si>
  <si>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</si>
  <si>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</si>
  <si>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</si>
  <si>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</si>
  <si>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</si>
  <si>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</si>
  <si>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</si>
  <si>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</si>
  <si>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</si>
  <si>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</si>
  <si>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</si>
  <si>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</si>
  <si>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</si>
  <si>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</si>
  <si>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</si>
  <si>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</si>
  <si>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</si>
  <si>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</si>
  <si>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</si>
  <si>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</si>
  <si>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</si>
  <si>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</si>
  <si>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</si>
  <si>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</si>
  <si>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</si>
  <si>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</si>
  <si>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</si>
  <si>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</si>
  <si>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</si>
  <si>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</si>
  <si>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</si>
  <si>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</si>
  <si>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</si>
  <si>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</si>
  <si>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</si>
  <si>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</si>
  <si>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</si>
  <si>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</si>
  <si>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</si>
  <si>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</si>
  <si>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</si>
  <si>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</si>
  <si>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</si>
  <si>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</si>
  <si>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RESTAURANT 1</t>
  </si>
  <si>
    <t>RESTAURANT 2</t>
  </si>
  <si>
    <t>RESTAURANT 3</t>
  </si>
  <si>
    <t>RESTAURANT 4</t>
  </si>
  <si>
    <t>RESTAURANT 5</t>
  </si>
  <si>
    <t>RESTAURANT 6</t>
  </si>
  <si>
    <t>RESTAURANT 7</t>
  </si>
  <si>
    <t>RESTAURANT 8</t>
  </si>
  <si>
    <t>RESTAURANT 9</t>
  </si>
  <si>
    <t>RESTAURANT 10</t>
  </si>
  <si>
    <t>RESTAURANT 11</t>
  </si>
  <si>
    <t>RESTAURANT 12</t>
  </si>
  <si>
    <t>RESTAURANT 13</t>
  </si>
  <si>
    <t>RESTAURANT 14</t>
  </si>
  <si>
    <t>RESTAURANT 15</t>
  </si>
  <si>
    <t>RESTAURANT 16</t>
  </si>
  <si>
    <t>RESTAURANT 17</t>
  </si>
  <si>
    <t>RESTAURANT 18</t>
  </si>
  <si>
    <t>RESTAURANT 19</t>
  </si>
  <si>
    <t>RESTAURANT 20</t>
  </si>
  <si>
    <t>RESTAURANT 21</t>
  </si>
  <si>
    <t>RESTAURANT 22</t>
  </si>
  <si>
    <t>RESTAURANT 23</t>
  </si>
  <si>
    <t>RESTAURANT 24</t>
  </si>
  <si>
    <t>RESTAURANT 25</t>
  </si>
  <si>
    <t>RESTAURANT 26</t>
  </si>
  <si>
    <t>RESTAURANT 27</t>
  </si>
  <si>
    <t>Situation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</si>
</sst>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[hh]&quot;:&quot;mm"/>
    <numFmt numFmtId="167" formatCode="hh&quot;:&quot;mm"/>
    <numFmt numFmtId="168" formatCode="dd/mm/yy"/>
    <numFmt numFmtId="169" formatCode="0.00&quot; h&quot;"/>
    <numFmt numFmtId="170" formatCode="0.00&quot;h&quot;"/>
    <numFmt numFmtId="171" formatCode="dd"/>
    <numFmt numFmtId="177" formatCode="#,##0.00&quot; &quot;[$€-40C];[Red]&quot;-&quot;#,##0.00&quot; &quot;[$€-40C]"/>
    <numFmt numFmtId="178" formatCode="ddd"/>
  </numFmts>
  <fonts count="29" x14ac:knownFonts="1">
    <font>
      <sz val="11"/>
      <color theme="1"/>
      <name val="Liberation Sans"/>
      <family val="2"/>
    </font>
    <font>
      <sz val="11"/>
      <color theme="1"/>
      <name val="Liberation Sans"/>
      <family val="2"/>
    </font>
    <font>
      <sz val="11"/>
      <color rgb="FFFFFFFF"/>
      <name val="Liberation Sans"/>
      <family val="2"/>
    </font>
    <font>
      <b/>
      <i/>
      <sz val="16"/>
      <color theme="1"/>
      <name val="Liberation Sans"/>
      <family val="2"/>
    </font>
    <font>
      <sz val="11"/>
      <color rgb="FF3333FF"/>
      <name val="Liberation Sans"/>
      <family val="2"/>
    </font>
    <font>
      <b/>
      <i/>
      <u/>
      <sz val="11"/>
      <color theme="1"/>
      <name val="Liberation Sans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trike/>
      <sz val="11"/>
      <color theme="1"/>
      <name val="Arial"/>
      <family val="2"/>
    </font>
    <font>
      <b/>
      <sz val="9"/>
      <color theme="1"/>
      <name val="Arial"/>
      <family val="2"/>
    </font>
    <font>
      <b/>
      <i/>
      <sz val="11"/>
      <color theme="1"/>
      <name val="Arial"/>
      <family val="2"/>
    </font>
    <font>
      <b/>
      <sz val="12"/>
      <color theme="1"/>
      <name val="Arial"/>
      <family val="2"/>
    </font>
    <font>
      <sz val="8"/>
      <color theme="1"/>
      <name val="Arial"/>
      <family val="2"/>
    </font>
    <font>
      <b/>
      <u/>
      <sz val="11"/>
      <color theme="1"/>
      <name val="Arial"/>
      <family val="2"/>
    </font>
    <font>
      <b/>
      <sz val="14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sz val="11"/>
      <name val="Arial"/>
      <family val="2"/>
    </font>
    <font>
      <sz val="11"/>
      <color theme="0"/>
      <name val="Arial"/>
      <family val="2"/>
    </font>
    <font>
      <sz val="12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1"/>
      <color theme="0" tint="-4.9989318521683403E-2"/>
      <name val="Arial"/>
      <family val="2"/>
    </font>
    <font>
      <i/>
      <sz val="9"/>
      <color theme="1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  <fill>
      <patternFill patternType="solid">
        <fgColor rgb="FFFF950E"/>
        <bgColor rgb="FFFF950E"/>
      </patternFill>
    </fill>
    <fill>
      <patternFill patternType="solid">
        <fgColor rgb="FF3399FF"/>
        <bgColor rgb="FF3399FF"/>
      </patternFill>
    </fill>
    <fill>
      <patternFill patternType="solid">
        <fgColor rgb="FF66CCFF"/>
        <bgColor rgb="FF66CCFF"/>
      </patternFill>
    </fill>
    <fill>
      <patternFill patternType="solid">
        <fgColor rgb="FFFF0000"/>
        <bgColor rgb="FFFF0000"/>
      </patternFill>
    </fill>
    <fill>
      <patternFill patternType="solid">
        <fgColor rgb="FFFFCC99"/>
        <bgColor rgb="FFFFCC99"/>
      </patternFill>
    </fill>
    <fill>
      <patternFill patternType="solid">
        <fgColor rgb="FF00CCCC"/>
        <bgColor rgb="FF00CCCC"/>
      </patternFill>
    </fill>
    <fill>
      <patternFill patternType="solid">
        <fgColor rgb="FFEEEEEE"/>
        <bgColor rgb="FFEEEEEE"/>
      </patternFill>
    </fill>
    <fill>
      <patternFill patternType="solid">
        <fgColor rgb="FFFFCC00"/>
        <bgColor rgb="FFFFCC00"/>
      </patternFill>
    </fill>
    <fill>
      <patternFill patternType="solid">
        <fgColor rgb="FFFF9900"/>
        <bgColor rgb="FFFF9900"/>
      </patternFill>
    </fill>
    <fill>
      <patternFill patternType="solid">
        <fgColor rgb="FFFF9999"/>
        <bgColor rgb="FFFF9999"/>
      </patternFill>
    </fill>
    <fill>
      <patternFill patternType="solid">
        <fgColor rgb="FF66CC00"/>
        <bgColor rgb="FF66CC00"/>
      </patternFill>
    </fill>
    <fill>
      <patternFill patternType="solid">
        <fgColor rgb="FF99CC66"/>
        <bgColor rgb="FF99CC66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rgb="FFFFCC99"/>
      </patternFill>
    </fill>
    <fill>
      <patternFill patternType="solid">
        <fgColor theme="4" tint="0.79998168889431442"/>
        <bgColor rgb="FFFFCC00"/>
      </patternFill>
    </fill>
    <fill>
      <patternFill patternType="solid">
        <fgColor theme="8" tint="-0.249977111117893"/>
        <bgColor rgb="FFFFCC99"/>
      </patternFill>
    </fill>
    <fill>
      <patternFill patternType="solid">
        <fgColor theme="3" tint="0.79998168889431442"/>
        <bgColor rgb="FFFFCC00"/>
      </patternFill>
    </fill>
    <fill>
      <patternFill patternType="solid">
        <fgColor theme="0" tint="-0.14999847407452621"/>
        <bgColor rgb="FFFFCC99"/>
      </patternFill>
    </fill>
    <fill>
      <patternFill patternType="solid">
        <fgColor theme="0" tint="-0.14999847407452621"/>
        <bgColor rgb="FF99CC99"/>
      </patternFill>
    </fill>
    <fill>
      <patternFill patternType="solid">
        <fgColor theme="3" tint="0.39997558519241921"/>
        <bgColor rgb="FF00CCCC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rgb="FFFFCC00"/>
      </patternFill>
    </fill>
    <fill>
      <patternFill patternType="solid">
        <fgColor theme="8" tint="0.59999389629810485"/>
        <bgColor rgb="FFFFCC00"/>
      </patternFill>
    </fill>
    <fill>
      <patternFill patternType="solid">
        <fgColor theme="8" tint="0.59999389629810485"/>
        <bgColor rgb="FFEEEEEE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rgb="FFEEEEEE"/>
      </patternFill>
    </fill>
    <fill>
      <patternFill patternType="solid">
        <fgColor theme="3" tint="0.39997558519241921"/>
        <bgColor indexed="64"/>
      </patternFill>
    </fill>
  </fills>
  <borders count="5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</borders>
  <cellStyleXfs count="14">
    <xf numFmtId="0" fontId="0" fillId="0" borderId="0"/>
    <xf numFmtId="0" fontId="2" fillId="0" borderId="0"/>
    <xf numFmtId="0" fontId="1" fillId="2" borderId="0"/>
    <xf numFmtId="0" fontId="1" fillId="3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0" fontId="5" fillId="0" borderId="0"/>
    <xf numFmtId="177" fontId="5" fillId="0" borderId="0"/>
    <xf numFmtId="0" fontId="1" fillId="2" borderId="0"/>
    <xf numFmtId="0" fontId="1" fillId="4" borderId="0"/>
    <xf numFmtId="0" fontId="1" fillId="5" borderId="0"/>
    <xf numFmtId="0" fontId="1" fillId="6" borderId="0"/>
    <xf numFmtId="0" fontId="1" fillId="7" borderId="0"/>
  </cellStyleXfs>
  <cellXfs count="263">
    <xf numFmtId="0" fontId="0" fillId="0" borderId="0" xfId="0"/>
    <xf numFmtId="0" fontId="6" fillId="0" borderId="0" xfId="0" applyFont="1" applyAlignment="1">
      <alignment vertical="center"/>
    </xf>
    <xf numFmtId="0" fontId="6" fillId="0" borderId="0" xfId="0" applyFont="1" applyFill="1" applyAlignment="1">
      <alignment vertical="center"/>
    </xf>
    <xf numFmtId="0" fontId="7" fillId="0" borderId="1" xfId="0" applyFont="1" applyBorder="1" applyAlignment="1">
      <alignment horizontal="right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6" fillId="0" borderId="14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6" fillId="0" borderId="0" xfId="0" applyFont="1" applyFill="1" applyBorder="1" applyAlignment="1">
      <alignment horizontal="right" vertical="center"/>
    </xf>
    <xf numFmtId="0" fontId="6" fillId="0" borderId="1" xfId="0" applyFont="1" applyFill="1" applyBorder="1" applyAlignment="1">
      <alignment horizontal="right" vertical="center"/>
    </xf>
    <xf numFmtId="0" fontId="7" fillId="0" borderId="1" xfId="0" applyFont="1" applyFill="1" applyBorder="1" applyAlignment="1">
      <alignment horizontal="right" vertical="center"/>
    </xf>
    <xf numFmtId="0" fontId="6" fillId="0" borderId="0" xfId="0" applyFont="1"/>
    <xf numFmtId="0" fontId="6" fillId="23" borderId="0" xfId="0" applyFont="1" applyFill="1"/>
    <xf numFmtId="0" fontId="6" fillId="23" borderId="0" xfId="0" applyFont="1" applyFill="1" applyAlignment="1">
      <alignment vertical="center"/>
    </xf>
    <xf numFmtId="0" fontId="7" fillId="9" borderId="1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 wrapText="1"/>
    </xf>
    <xf numFmtId="0" fontId="6" fillId="0" borderId="0" xfId="0" applyFont="1" applyFill="1"/>
    <xf numFmtId="0" fontId="13" fillId="0" borderId="2" xfId="0" applyFont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 wrapText="1"/>
    </xf>
    <xf numFmtId="0" fontId="6" fillId="18" borderId="1" xfId="0" applyFont="1" applyFill="1" applyBorder="1" applyAlignment="1" applyProtection="1">
      <alignment horizontal="right" vertical="center"/>
      <protection locked="0"/>
    </xf>
    <xf numFmtId="0" fontId="6" fillId="18" borderId="1" xfId="0" applyFont="1" applyFill="1" applyBorder="1" applyAlignment="1" applyProtection="1">
      <alignment vertical="center"/>
      <protection locked="0"/>
    </xf>
    <xf numFmtId="0" fontId="6" fillId="18" borderId="1" xfId="0" applyFont="1" applyFill="1" applyBorder="1" applyAlignment="1">
      <alignment vertical="center"/>
    </xf>
    <xf numFmtId="0" fontId="11" fillId="18" borderId="1" xfId="0" applyFont="1" applyFill="1" applyBorder="1" applyAlignment="1" applyProtection="1">
      <alignment horizontal="right" vertical="center"/>
      <protection locked="0"/>
    </xf>
    <xf numFmtId="0" fontId="11" fillId="0" borderId="1" xfId="0" applyFont="1" applyFill="1" applyBorder="1" applyAlignment="1">
      <alignment horizontal="right" vertical="center"/>
    </xf>
    <xf numFmtId="0" fontId="6" fillId="18" borderId="1" xfId="0" applyFont="1" applyFill="1" applyBorder="1"/>
    <xf numFmtId="170" fontId="6" fillId="0" borderId="0" xfId="0" applyNumberFormat="1" applyFont="1" applyFill="1" applyAlignment="1">
      <alignment vertical="center"/>
    </xf>
    <xf numFmtId="0" fontId="6" fillId="23" borderId="0" xfId="0" applyFont="1" applyFill="1" applyAlignment="1">
      <alignment horizontal="center" vertical="center"/>
    </xf>
    <xf numFmtId="170" fontId="6" fillId="23" borderId="0" xfId="0" applyNumberFormat="1" applyFont="1" applyFill="1" applyAlignment="1">
      <alignment vertical="center"/>
    </xf>
    <xf numFmtId="0" fontId="14" fillId="5" borderId="1" xfId="0" applyFont="1" applyFill="1" applyBorder="1" applyAlignment="1">
      <alignment horizontal="center" vertical="center"/>
    </xf>
    <xf numFmtId="0" fontId="6" fillId="0" borderId="8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7" xfId="0" applyFont="1" applyBorder="1" applyAlignment="1" applyProtection="1">
      <alignment vertical="center"/>
    </xf>
    <xf numFmtId="168" fontId="6" fillId="0" borderId="9" xfId="0" applyNumberFormat="1" applyFont="1" applyBorder="1" applyAlignment="1" applyProtection="1">
      <alignment horizontal="center" vertical="center"/>
    </xf>
    <xf numFmtId="168" fontId="6" fillId="10" borderId="2" xfId="0" applyNumberFormat="1" applyFont="1" applyFill="1" applyBorder="1" applyAlignment="1" applyProtection="1">
      <alignment horizontal="center" vertical="center"/>
      <protection locked="0"/>
    </xf>
    <xf numFmtId="0" fontId="6" fillId="20" borderId="0" xfId="0" applyFont="1" applyFill="1" applyAlignment="1" applyProtection="1">
      <alignment vertical="center"/>
      <protection locked="0"/>
    </xf>
    <xf numFmtId="0" fontId="6" fillId="24" borderId="8" xfId="0" applyFont="1" applyFill="1" applyBorder="1" applyAlignment="1">
      <alignment vertical="center"/>
    </xf>
    <xf numFmtId="0" fontId="6" fillId="24" borderId="7" xfId="0" applyFont="1" applyFill="1" applyBorder="1" applyAlignment="1">
      <alignment vertical="center"/>
    </xf>
    <xf numFmtId="0" fontId="6" fillId="0" borderId="6" xfId="0" applyFont="1" applyFill="1" applyBorder="1" applyAlignment="1" applyProtection="1">
      <alignment vertical="center"/>
      <protection locked="0"/>
    </xf>
    <xf numFmtId="0" fontId="6" fillId="18" borderId="10" xfId="0" applyFont="1" applyFill="1" applyBorder="1" applyAlignment="1" applyProtection="1">
      <alignment vertical="center"/>
      <protection locked="0"/>
    </xf>
    <xf numFmtId="0" fontId="6" fillId="16" borderId="8" xfId="0" applyFont="1" applyFill="1" applyBorder="1" applyAlignment="1">
      <alignment vertical="center"/>
    </xf>
    <xf numFmtId="0" fontId="6" fillId="16" borderId="7" xfId="0" applyFont="1" applyFill="1" applyBorder="1" applyAlignment="1">
      <alignment vertical="center"/>
    </xf>
    <xf numFmtId="0" fontId="6" fillId="0" borderId="0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6" fillId="0" borderId="9" xfId="0" applyFont="1" applyBorder="1" applyAlignment="1" applyProtection="1">
      <alignment vertical="center"/>
    </xf>
    <xf numFmtId="168" fontId="6" fillId="10" borderId="3" xfId="0" applyNumberFormat="1" applyFont="1" applyFill="1" applyBorder="1" applyAlignment="1" applyProtection="1">
      <alignment horizontal="center" vertical="center"/>
      <protection locked="0"/>
    </xf>
    <xf numFmtId="0" fontId="6" fillId="20" borderId="0" xfId="0" applyFont="1" applyFill="1" applyBorder="1" applyAlignment="1" applyProtection="1">
      <alignment vertical="center"/>
      <protection locked="0"/>
    </xf>
    <xf numFmtId="0" fontId="6" fillId="24" borderId="0" xfId="0" applyFont="1" applyFill="1" applyAlignment="1">
      <alignment vertical="center"/>
    </xf>
    <xf numFmtId="0" fontId="6" fillId="24" borderId="9" xfId="0" applyFont="1" applyFill="1" applyBorder="1" applyAlignment="1">
      <alignment vertical="center"/>
    </xf>
    <xf numFmtId="0" fontId="6" fillId="0" borderId="10" xfId="0" applyFont="1" applyFill="1" applyBorder="1" applyAlignment="1" applyProtection="1">
      <alignment vertical="center"/>
      <protection locked="0"/>
    </xf>
    <xf numFmtId="0" fontId="6" fillId="16" borderId="0" xfId="0" applyFont="1" applyFill="1" applyBorder="1" applyAlignment="1">
      <alignment vertical="center"/>
    </xf>
    <xf numFmtId="0" fontId="6" fillId="16" borderId="9" xfId="0" applyFont="1" applyFill="1" applyBorder="1" applyAlignment="1">
      <alignment vertical="center"/>
    </xf>
    <xf numFmtId="168" fontId="6" fillId="10" borderId="7" xfId="0" applyNumberFormat="1" applyFont="1" applyFill="1" applyBorder="1" applyAlignment="1" applyProtection="1">
      <alignment horizontal="center" vertical="center"/>
      <protection locked="0"/>
    </xf>
    <xf numFmtId="168" fontId="6" fillId="10" borderId="12" xfId="0" applyNumberFormat="1" applyFont="1" applyFill="1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vertical="center"/>
    </xf>
    <xf numFmtId="168" fontId="6" fillId="0" borderId="12" xfId="0" applyNumberFormat="1" applyFont="1" applyBorder="1" applyAlignment="1" applyProtection="1">
      <alignment horizontal="center" vertical="center"/>
    </xf>
    <xf numFmtId="168" fontId="6" fillId="10" borderId="9" xfId="0" applyNumberFormat="1" applyFont="1" applyFill="1" applyBorder="1" applyAlignment="1" applyProtection="1">
      <alignment horizontal="center" vertical="center"/>
      <protection locked="0"/>
    </xf>
    <xf numFmtId="0" fontId="6" fillId="14" borderId="1" xfId="0" applyFont="1" applyFill="1" applyBorder="1" applyAlignment="1">
      <alignment horizontal="center" vertical="center" shrinkToFit="1"/>
    </xf>
    <xf numFmtId="168" fontId="6" fillId="0" borderId="1" xfId="0" applyNumberFormat="1" applyFont="1" applyBorder="1" applyAlignment="1">
      <alignment horizontal="center" vertical="center"/>
    </xf>
    <xf numFmtId="168" fontId="6" fillId="0" borderId="0" xfId="0" applyNumberFormat="1" applyFont="1" applyAlignment="1">
      <alignment vertical="center"/>
    </xf>
    <xf numFmtId="0" fontId="6" fillId="0" borderId="13" xfId="0" applyFont="1" applyFill="1" applyBorder="1" applyAlignment="1" applyProtection="1">
      <alignment vertical="center"/>
      <protection locked="0"/>
    </xf>
    <xf numFmtId="0" fontId="6" fillId="18" borderId="13" xfId="0" applyFont="1" applyFill="1" applyBorder="1" applyAlignment="1" applyProtection="1">
      <alignment vertical="center"/>
      <protection locked="0"/>
    </xf>
    <xf numFmtId="0" fontId="6" fillId="16" borderId="14" xfId="0" applyFont="1" applyFill="1" applyBorder="1" applyAlignment="1">
      <alignment vertical="center"/>
    </xf>
    <xf numFmtId="0" fontId="6" fillId="16" borderId="12" xfId="0" applyFont="1" applyFill="1" applyBorder="1" applyAlignment="1">
      <alignment vertical="center"/>
    </xf>
    <xf numFmtId="0" fontId="6" fillId="20" borderId="10" xfId="0" applyFont="1" applyFill="1" applyBorder="1" applyAlignment="1" applyProtection="1">
      <alignment vertical="center"/>
      <protection locked="0"/>
    </xf>
    <xf numFmtId="0" fontId="16" fillId="20" borderId="10" xfId="0" applyFont="1" applyFill="1" applyBorder="1" applyAlignment="1" applyProtection="1">
      <alignment vertical="center"/>
      <protection locked="0"/>
    </xf>
    <xf numFmtId="0" fontId="6" fillId="0" borderId="10" xfId="0" applyFont="1" applyBorder="1" applyAlignment="1">
      <alignment vertical="center"/>
    </xf>
    <xf numFmtId="0" fontId="6" fillId="20" borderId="13" xfId="0" applyFont="1" applyFill="1" applyBorder="1" applyAlignment="1" applyProtection="1">
      <alignment vertical="center"/>
      <protection locked="0"/>
    </xf>
    <xf numFmtId="0" fontId="6" fillId="24" borderId="14" xfId="0" applyFont="1" applyFill="1" applyBorder="1" applyAlignment="1">
      <alignment vertical="center"/>
    </xf>
    <xf numFmtId="0" fontId="6" fillId="24" borderId="12" xfId="0" applyFont="1" applyFill="1" applyBorder="1" applyAlignment="1">
      <alignment vertical="center"/>
    </xf>
    <xf numFmtId="0" fontId="6" fillId="0" borderId="13" xfId="0" applyFont="1" applyBorder="1" applyAlignment="1">
      <alignment vertical="center"/>
    </xf>
    <xf numFmtId="0" fontId="6" fillId="9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14" fillId="13" borderId="1" xfId="0" applyFont="1" applyFill="1" applyBorder="1" applyAlignment="1">
      <alignment horizontal="center" vertical="center"/>
    </xf>
    <xf numFmtId="0" fontId="7" fillId="9" borderId="3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14" fillId="11" borderId="1" xfId="0" applyFont="1" applyFill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/>
    </xf>
    <xf numFmtId="0" fontId="14" fillId="12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/>
    </xf>
    <xf numFmtId="0" fontId="11" fillId="0" borderId="1" xfId="0" applyFont="1" applyFill="1" applyBorder="1" applyAlignment="1">
      <alignment horizontal="left" vertical="center"/>
    </xf>
    <xf numFmtId="0" fontId="7" fillId="9" borderId="5" xfId="0" applyFont="1" applyFill="1" applyBorder="1" applyAlignment="1">
      <alignment horizontal="center" vertical="center"/>
    </xf>
    <xf numFmtId="0" fontId="6" fillId="18" borderId="1" xfId="0" applyFont="1" applyFill="1" applyBorder="1" applyAlignment="1" applyProtection="1">
      <alignment horizontal="center" vertical="center"/>
      <protection locked="0"/>
    </xf>
    <xf numFmtId="0" fontId="7" fillId="9" borderId="4" xfId="0" applyFont="1" applyFill="1" applyBorder="1" applyAlignment="1">
      <alignment horizontal="right" vertical="center" wrapText="1"/>
    </xf>
    <xf numFmtId="0" fontId="9" fillId="9" borderId="5" xfId="0" applyFont="1" applyFill="1" applyBorder="1" applyAlignment="1">
      <alignment horizontal="center" vertical="center"/>
    </xf>
    <xf numFmtId="0" fontId="7" fillId="9" borderId="4" xfId="0" applyFont="1" applyFill="1" applyBorder="1" applyAlignment="1">
      <alignment horizontal="right" vertical="center"/>
    </xf>
    <xf numFmtId="0" fontId="7" fillId="9" borderId="1" xfId="0" applyFont="1" applyFill="1" applyBorder="1" applyAlignment="1">
      <alignment horizontal="center" vertical="center" wrapText="1"/>
    </xf>
    <xf numFmtId="0" fontId="8" fillId="18" borderId="1" xfId="0" applyFont="1" applyFill="1" applyBorder="1" applyAlignment="1" applyProtection="1">
      <alignment horizontal="center" vertical="center"/>
      <protection locked="0"/>
    </xf>
    <xf numFmtId="0" fontId="6" fillId="18" borderId="1" xfId="0" applyFont="1" applyFill="1" applyBorder="1" applyAlignment="1">
      <alignment horizontal="center" vertical="center" shrinkToFit="1"/>
    </xf>
    <xf numFmtId="169" fontId="6" fillId="0" borderId="1" xfId="0" applyNumberFormat="1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11" fontId="17" fillId="0" borderId="0" xfId="0" applyNumberFormat="1" applyFont="1" applyFill="1" applyBorder="1" applyAlignment="1">
      <alignment horizontal="left" vertical="center"/>
    </xf>
    <xf numFmtId="0" fontId="18" fillId="0" borderId="0" xfId="0" applyFont="1" applyAlignment="1">
      <alignment vertical="center"/>
    </xf>
    <xf numFmtId="0" fontId="18" fillId="0" borderId="0" xfId="0" applyFont="1"/>
    <xf numFmtId="11" fontId="19" fillId="0" borderId="0" xfId="0" applyNumberFormat="1" applyFont="1" applyFill="1" applyBorder="1" applyAlignment="1">
      <alignment horizontal="left" vertical="center"/>
    </xf>
    <xf numFmtId="0" fontId="18" fillId="0" borderId="0" xfId="0" applyFont="1" applyBorder="1" applyAlignment="1">
      <alignment vertical="center"/>
    </xf>
    <xf numFmtId="0" fontId="18" fillId="0" borderId="16" xfId="0" applyFont="1" applyFill="1" applyBorder="1" applyAlignment="1">
      <alignment vertical="center"/>
    </xf>
    <xf numFmtId="0" fontId="20" fillId="0" borderId="17" xfId="0" applyFont="1" applyFill="1" applyBorder="1" applyAlignment="1">
      <alignment vertical="center"/>
    </xf>
    <xf numFmtId="0" fontId="21" fillId="0" borderId="17" xfId="0" applyFont="1" applyFill="1" applyBorder="1" applyAlignment="1">
      <alignment horizontal="left" vertical="center"/>
    </xf>
    <xf numFmtId="0" fontId="21" fillId="0" borderId="17" xfId="0" applyFont="1" applyFill="1" applyBorder="1" applyAlignment="1">
      <alignment vertical="center"/>
    </xf>
    <xf numFmtId="0" fontId="21" fillId="0" borderId="18" xfId="0" applyFont="1" applyFill="1" applyBorder="1" applyAlignment="1">
      <alignment vertical="center"/>
    </xf>
    <xf numFmtId="0" fontId="22" fillId="15" borderId="17" xfId="0" applyFont="1" applyFill="1" applyBorder="1" applyAlignment="1">
      <alignment horizontal="center"/>
    </xf>
    <xf numFmtId="0" fontId="22" fillId="15" borderId="18" xfId="0" applyFont="1" applyFill="1" applyBorder="1" applyAlignment="1">
      <alignment horizontal="center"/>
    </xf>
    <xf numFmtId="0" fontId="18" fillId="0" borderId="19" xfId="0" applyFont="1" applyFill="1" applyBorder="1" applyAlignment="1">
      <alignment vertical="center"/>
    </xf>
    <xf numFmtId="0" fontId="2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horizontal="left" vertical="center"/>
    </xf>
    <xf numFmtId="0" fontId="23" fillId="0" borderId="0" xfId="0" applyFont="1" applyFill="1" applyBorder="1" applyAlignment="1">
      <alignment vertical="center"/>
    </xf>
    <xf numFmtId="0" fontId="23" fillId="0" borderId="20" xfId="0" applyFont="1" applyFill="1" applyBorder="1" applyAlignment="1">
      <alignment vertical="center"/>
    </xf>
    <xf numFmtId="0" fontId="24" fillId="15" borderId="0" xfId="0" applyFont="1" applyFill="1" applyBorder="1" applyAlignment="1">
      <alignment horizontal="center" vertical="center"/>
    </xf>
    <xf numFmtId="0" fontId="24" fillId="15" borderId="20" xfId="0" applyFont="1" applyFill="1" applyBorder="1" applyAlignment="1">
      <alignment horizontal="center" vertical="center"/>
    </xf>
    <xf numFmtId="0" fontId="18" fillId="0" borderId="21" xfId="0" applyFont="1" applyFill="1" applyBorder="1" applyAlignment="1">
      <alignment vertical="center"/>
    </xf>
    <xf numFmtId="0" fontId="22" fillId="0" borderId="15" xfId="0" applyFont="1" applyFill="1" applyBorder="1" applyAlignment="1">
      <alignment vertical="center"/>
    </xf>
    <xf numFmtId="0" fontId="23" fillId="0" borderId="15" xfId="0" applyFont="1" applyFill="1" applyBorder="1" applyAlignment="1">
      <alignment horizontal="left" vertical="center"/>
    </xf>
    <xf numFmtId="0" fontId="23" fillId="0" borderId="15" xfId="0" applyFont="1" applyFill="1" applyBorder="1" applyAlignment="1">
      <alignment vertical="center"/>
    </xf>
    <xf numFmtId="0" fontId="23" fillId="0" borderId="22" xfId="0" applyFont="1" applyFill="1" applyBorder="1" applyAlignment="1">
      <alignment vertical="center"/>
    </xf>
    <xf numFmtId="0" fontId="24" fillId="15" borderId="15" xfId="0" applyFont="1" applyFill="1" applyBorder="1" applyAlignment="1">
      <alignment horizontal="center" vertical="center"/>
    </xf>
    <xf numFmtId="0" fontId="24" fillId="15" borderId="22" xfId="0" applyFont="1" applyFill="1" applyBorder="1" applyAlignment="1">
      <alignment horizontal="center" vertical="center"/>
    </xf>
    <xf numFmtId="0" fontId="22" fillId="27" borderId="19" xfId="0" applyFont="1" applyFill="1" applyBorder="1" applyAlignment="1">
      <alignment horizontal="center" vertical="center"/>
    </xf>
    <xf numFmtId="0" fontId="22" fillId="27" borderId="9" xfId="0" applyFont="1" applyFill="1" applyBorder="1" applyAlignment="1">
      <alignment horizontal="center" vertical="center"/>
    </xf>
    <xf numFmtId="0" fontId="22" fillId="26" borderId="10" xfId="0" applyFont="1" applyFill="1" applyBorder="1" applyAlignment="1">
      <alignment horizontal="center" vertical="center" wrapText="1"/>
    </xf>
    <xf numFmtId="0" fontId="22" fillId="26" borderId="0" xfId="0" applyFont="1" applyFill="1" applyBorder="1" applyAlignment="1">
      <alignment horizontal="center" vertical="center" wrapText="1"/>
    </xf>
    <xf numFmtId="0" fontId="22" fillId="26" borderId="9" xfId="0" applyFont="1" applyFill="1" applyBorder="1" applyAlignment="1">
      <alignment horizontal="center" vertical="center" wrapText="1"/>
    </xf>
    <xf numFmtId="0" fontId="22" fillId="26" borderId="10" xfId="0" applyFont="1" applyFill="1" applyBorder="1" applyAlignment="1">
      <alignment horizontal="center" vertical="center"/>
    </xf>
    <xf numFmtId="0" fontId="22" fillId="26" borderId="9" xfId="0" applyFont="1" applyFill="1" applyBorder="1" applyAlignment="1">
      <alignment horizontal="center" vertical="center"/>
    </xf>
    <xf numFmtId="0" fontId="22" fillId="26" borderId="11" xfId="0" applyFont="1" applyFill="1" applyBorder="1" applyAlignment="1">
      <alignment horizontal="center" vertical="center"/>
    </xf>
    <xf numFmtId="0" fontId="22" fillId="26" borderId="0" xfId="0" applyFont="1" applyFill="1" applyBorder="1" applyAlignment="1">
      <alignment horizontal="center" vertical="center"/>
    </xf>
    <xf numFmtId="0" fontId="22" fillId="26" borderId="27" xfId="0" applyFont="1" applyFill="1" applyBorder="1" applyAlignment="1">
      <alignment horizontal="center" vertical="center"/>
    </xf>
    <xf numFmtId="0" fontId="22" fillId="26" borderId="23" xfId="0" applyFont="1" applyFill="1" applyBorder="1" applyAlignment="1">
      <alignment horizontal="center" vertical="center"/>
    </xf>
    <xf numFmtId="0" fontId="25" fillId="27" borderId="26" xfId="0" applyFont="1" applyFill="1" applyBorder="1" applyAlignment="1">
      <alignment horizontal="center" vertical="center" wrapText="1"/>
    </xf>
    <xf numFmtId="0" fontId="26" fillId="27" borderId="25" xfId="0" applyFont="1" applyFill="1" applyBorder="1" applyAlignment="1">
      <alignment horizontal="center" vertical="center" wrapText="1"/>
    </xf>
    <xf numFmtId="0" fontId="22" fillId="27" borderId="21" xfId="0" applyFont="1" applyFill="1" applyBorder="1" applyAlignment="1">
      <alignment horizontal="center" vertical="center"/>
    </xf>
    <xf numFmtId="0" fontId="22" fillId="27" borderId="31" xfId="0" applyFont="1" applyFill="1" applyBorder="1" applyAlignment="1">
      <alignment horizontal="center" vertical="center"/>
    </xf>
    <xf numFmtId="0" fontId="22" fillId="26" borderId="24" xfId="0" applyFont="1" applyFill="1" applyBorder="1" applyAlignment="1">
      <alignment horizontal="center" vertical="center" wrapText="1"/>
    </xf>
    <xf numFmtId="0" fontId="22" fillId="26" borderId="15" xfId="0" applyFont="1" applyFill="1" applyBorder="1" applyAlignment="1">
      <alignment horizontal="center" vertical="center" wrapText="1"/>
    </xf>
    <xf numFmtId="0" fontId="22" fillId="26" borderId="31" xfId="0" applyFont="1" applyFill="1" applyBorder="1" applyAlignment="1">
      <alignment horizontal="center" vertical="center" wrapText="1"/>
    </xf>
    <xf numFmtId="0" fontId="22" fillId="26" borderId="24" xfId="0" applyFont="1" applyFill="1" applyBorder="1" applyAlignment="1">
      <alignment horizontal="center" vertical="center"/>
    </xf>
    <xf numFmtId="0" fontId="22" fillId="26" borderId="31" xfId="0" applyFont="1" applyFill="1" applyBorder="1" applyAlignment="1">
      <alignment horizontal="center" vertical="center"/>
    </xf>
    <xf numFmtId="0" fontId="22" fillId="26" borderId="33" xfId="0" applyFont="1" applyFill="1" applyBorder="1" applyAlignment="1">
      <alignment horizontal="center" vertical="center"/>
    </xf>
    <xf numFmtId="0" fontId="22" fillId="26" borderId="15" xfId="0" applyFont="1" applyFill="1" applyBorder="1" applyAlignment="1">
      <alignment horizontal="center" vertical="center"/>
    </xf>
    <xf numFmtId="0" fontId="25" fillId="27" borderId="33" xfId="0" applyFont="1" applyFill="1" applyBorder="1" applyAlignment="1">
      <alignment horizontal="center" vertical="center" wrapText="1"/>
    </xf>
    <xf numFmtId="0" fontId="26" fillId="27" borderId="34" xfId="0" applyFont="1" applyFill="1" applyBorder="1" applyAlignment="1">
      <alignment horizontal="center" vertical="center" wrapText="1"/>
    </xf>
    <xf numFmtId="0" fontId="18" fillId="0" borderId="0" xfId="0" applyFont="1" applyFill="1" applyAlignment="1">
      <alignment vertical="center"/>
    </xf>
    <xf numFmtId="178" fontId="18" fillId="0" borderId="28" xfId="0" applyNumberFormat="1" applyFont="1" applyFill="1" applyBorder="1" applyAlignment="1">
      <alignment horizontal="right" vertical="center"/>
    </xf>
    <xf numFmtId="171" fontId="18" fillId="28" borderId="28" xfId="0" applyNumberFormat="1" applyFont="1" applyFill="1" applyBorder="1" applyAlignment="1">
      <alignment horizontal="center" vertical="center"/>
    </xf>
    <xf numFmtId="0" fontId="18" fillId="0" borderId="28" xfId="3" applyFont="1" applyFill="1" applyBorder="1" applyAlignment="1">
      <alignment vertical="center" shrinkToFit="1"/>
    </xf>
    <xf numFmtId="0" fontId="18" fillId="0" borderId="28" xfId="0" applyFont="1" applyFill="1" applyBorder="1" applyAlignment="1" applyProtection="1">
      <alignment horizontal="right" vertical="center"/>
      <protection locked="0"/>
    </xf>
    <xf numFmtId="167" fontId="18" fillId="0" borderId="28" xfId="0" applyNumberFormat="1" applyFont="1" applyFill="1" applyBorder="1" applyAlignment="1" applyProtection="1">
      <alignment horizontal="center" vertical="center"/>
      <protection locked="0"/>
    </xf>
    <xf numFmtId="2" fontId="18" fillId="28" borderId="28" xfId="0" applyNumberFormat="1" applyFont="1" applyFill="1" applyBorder="1" applyAlignment="1">
      <alignment horizontal="right" vertical="center"/>
    </xf>
    <xf numFmtId="167" fontId="18" fillId="0" borderId="0" xfId="0" applyNumberFormat="1" applyFont="1" applyAlignment="1">
      <alignment vertical="center"/>
    </xf>
    <xf numFmtId="0" fontId="18" fillId="0" borderId="28" xfId="0" applyFont="1" applyFill="1" applyBorder="1" applyAlignment="1">
      <alignment vertical="center" shrinkToFit="1"/>
    </xf>
    <xf numFmtId="0" fontId="18" fillId="0" borderId="28" xfId="0" applyFont="1" applyFill="1" applyBorder="1" applyAlignment="1" applyProtection="1">
      <alignment horizontal="left" vertical="center" shrinkToFit="1"/>
      <protection locked="0"/>
    </xf>
    <xf numFmtId="0" fontId="18" fillId="0" borderId="28" xfId="0" applyFont="1" applyFill="1" applyBorder="1" applyAlignment="1">
      <alignment horizontal="left" vertical="center"/>
    </xf>
    <xf numFmtId="2" fontId="18" fillId="28" borderId="28" xfId="0" quotePrefix="1" applyNumberFormat="1" applyFont="1" applyFill="1" applyBorder="1" applyAlignment="1">
      <alignment horizontal="right" vertical="center"/>
    </xf>
    <xf numFmtId="0" fontId="18" fillId="0" borderId="41" xfId="0" applyFont="1" applyBorder="1" applyAlignment="1">
      <alignment vertical="center"/>
    </xf>
    <xf numFmtId="178" fontId="18" fillId="0" borderId="28" xfId="0" applyNumberFormat="1" applyFont="1" applyFill="1" applyBorder="1" applyAlignment="1">
      <alignment vertical="center"/>
    </xf>
    <xf numFmtId="167" fontId="18" fillId="0" borderId="0" xfId="0" applyNumberFormat="1" applyFont="1" applyAlignment="1">
      <alignment horizontal="right" vertical="center"/>
    </xf>
    <xf numFmtId="0" fontId="19" fillId="17" borderId="19" xfId="0" applyFont="1" applyFill="1" applyBorder="1" applyAlignment="1">
      <alignment vertical="center"/>
    </xf>
    <xf numFmtId="0" fontId="19" fillId="17" borderId="0" xfId="0" applyFont="1" applyFill="1" applyBorder="1" applyAlignment="1">
      <alignment vertical="center"/>
    </xf>
    <xf numFmtId="0" fontId="27" fillId="19" borderId="0" xfId="0" applyFont="1" applyFill="1" applyBorder="1" applyAlignment="1">
      <alignment horizontal="right" vertical="center"/>
    </xf>
    <xf numFmtId="2" fontId="19" fillId="0" borderId="0" xfId="0" applyNumberFormat="1" applyFont="1" applyFill="1" applyBorder="1" applyAlignment="1">
      <alignment horizontal="right" vertical="center"/>
    </xf>
    <xf numFmtId="0" fontId="18" fillId="17" borderId="0" xfId="0" applyFont="1" applyFill="1" applyBorder="1" applyAlignment="1">
      <alignment vertical="center"/>
    </xf>
    <xf numFmtId="0" fontId="18" fillId="17" borderId="0" xfId="0" applyFont="1" applyFill="1" applyBorder="1" applyAlignment="1">
      <alignment horizontal="left" vertical="center"/>
    </xf>
    <xf numFmtId="2" fontId="19" fillId="0" borderId="35" xfId="0" applyNumberFormat="1" applyFont="1" applyBorder="1" applyAlignment="1">
      <alignment horizontal="right" vertical="center"/>
    </xf>
    <xf numFmtId="2" fontId="19" fillId="0" borderId="36" xfId="0" applyNumberFormat="1" applyFont="1" applyBorder="1" applyAlignment="1">
      <alignment horizontal="right" vertical="center"/>
    </xf>
    <xf numFmtId="0" fontId="19" fillId="17" borderId="19" xfId="0" applyFont="1" applyFill="1" applyBorder="1" applyAlignment="1">
      <alignment horizontal="right" vertical="center"/>
    </xf>
    <xf numFmtId="0" fontId="19" fillId="17" borderId="10" xfId="0" applyFont="1" applyFill="1" applyBorder="1" applyAlignment="1">
      <alignment horizontal="right" vertical="center"/>
    </xf>
    <xf numFmtId="0" fontId="19" fillId="25" borderId="28" xfId="0" applyFont="1" applyFill="1" applyBorder="1" applyAlignment="1">
      <alignment horizontal="right" vertical="center"/>
    </xf>
    <xf numFmtId="0" fontId="27" fillId="19" borderId="20" xfId="0" applyFont="1" applyFill="1" applyBorder="1" applyAlignment="1">
      <alignment horizontal="right" vertical="center"/>
    </xf>
    <xf numFmtId="2" fontId="19" fillId="0" borderId="37" xfId="0" applyNumberFormat="1" applyFont="1" applyBorder="1" applyAlignment="1">
      <alignment horizontal="right" vertical="center"/>
    </xf>
    <xf numFmtId="0" fontId="18" fillId="17" borderId="19" xfId="0" applyFont="1" applyFill="1" applyBorder="1" applyAlignment="1">
      <alignment vertical="center"/>
    </xf>
    <xf numFmtId="0" fontId="18" fillId="17" borderId="10" xfId="0" applyFont="1" applyFill="1" applyBorder="1" applyAlignment="1">
      <alignment vertical="center"/>
    </xf>
    <xf numFmtId="0" fontId="19" fillId="17" borderId="0" xfId="0" applyFont="1" applyFill="1" applyBorder="1" applyAlignment="1">
      <alignment horizontal="right" vertical="center"/>
    </xf>
    <xf numFmtId="0" fontId="19" fillId="17" borderId="20" xfId="0" applyFont="1" applyFill="1" applyBorder="1" applyAlignment="1">
      <alignment horizontal="right" vertical="center"/>
    </xf>
    <xf numFmtId="0" fontId="18" fillId="21" borderId="0" xfId="0" applyFont="1" applyFill="1" applyBorder="1" applyAlignment="1">
      <alignment vertical="center"/>
    </xf>
    <xf numFmtId="0" fontId="18" fillId="22" borderId="0" xfId="0" applyFont="1" applyFill="1" applyBorder="1" applyAlignment="1">
      <alignment vertical="center"/>
    </xf>
    <xf numFmtId="0" fontId="19" fillId="22" borderId="0" xfId="0" applyFont="1" applyFill="1" applyBorder="1" applyAlignment="1">
      <alignment horizontal="right" vertical="center"/>
    </xf>
    <xf numFmtId="0" fontId="18" fillId="17" borderId="19" xfId="0" applyFont="1" applyFill="1" applyBorder="1" applyAlignment="1">
      <alignment vertical="center"/>
    </xf>
    <xf numFmtId="0" fontId="19" fillId="17" borderId="0" xfId="0" applyFont="1" applyFill="1" applyBorder="1" applyAlignment="1">
      <alignment horizontal="right" vertical="center"/>
    </xf>
    <xf numFmtId="0" fontId="28" fillId="17" borderId="21" xfId="0" applyFont="1" applyFill="1" applyBorder="1" applyAlignment="1">
      <alignment horizontal="right" vertical="center"/>
    </xf>
    <xf numFmtId="0" fontId="28" fillId="17" borderId="24" xfId="0" applyFont="1" applyFill="1" applyBorder="1" applyAlignment="1">
      <alignment horizontal="right" vertical="center"/>
    </xf>
    <xf numFmtId="2" fontId="18" fillId="17" borderId="15" xfId="0" applyNumberFormat="1" applyFont="1" applyFill="1" applyBorder="1" applyAlignment="1">
      <alignment vertical="center"/>
    </xf>
    <xf numFmtId="2" fontId="18" fillId="17" borderId="15" xfId="0" applyNumberFormat="1" applyFont="1" applyFill="1" applyBorder="1" applyAlignment="1">
      <alignment horizontal="center" vertical="center"/>
    </xf>
    <xf numFmtId="0" fontId="18" fillId="21" borderId="15" xfId="0" applyFont="1" applyFill="1" applyBorder="1" applyAlignment="1">
      <alignment vertical="center"/>
    </xf>
    <xf numFmtId="0" fontId="18" fillId="22" borderId="15" xfId="0" applyFont="1" applyFill="1" applyBorder="1" applyAlignment="1">
      <alignment vertical="center"/>
    </xf>
    <xf numFmtId="0" fontId="19" fillId="22" borderId="15" xfId="0" applyFont="1" applyFill="1" applyBorder="1" applyAlignment="1">
      <alignment horizontal="right" vertical="center"/>
    </xf>
    <xf numFmtId="0" fontId="19" fillId="0" borderId="0" xfId="0" applyFont="1" applyFill="1" applyBorder="1" applyAlignment="1">
      <alignment horizontal="right" vertical="center"/>
    </xf>
    <xf numFmtId="0" fontId="18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center" vertical="center"/>
    </xf>
    <xf numFmtId="167" fontId="18" fillId="0" borderId="0" xfId="0" applyNumberFormat="1" applyFont="1" applyFill="1" applyBorder="1" applyAlignment="1">
      <alignment horizontal="center" vertical="center"/>
    </xf>
    <xf numFmtId="0" fontId="18" fillId="0" borderId="29" xfId="0" applyFont="1" applyFill="1" applyBorder="1" applyAlignment="1">
      <alignment horizontal="center" vertical="center"/>
    </xf>
    <xf numFmtId="0" fontId="18" fillId="0" borderId="40" xfId="0" applyFont="1" applyFill="1" applyBorder="1" applyAlignment="1">
      <alignment horizontal="center" vertical="center"/>
    </xf>
    <xf numFmtId="0" fontId="18" fillId="0" borderId="42" xfId="0" applyFont="1" applyFill="1" applyBorder="1" applyAlignment="1">
      <alignment horizontal="center" vertical="center"/>
    </xf>
    <xf numFmtId="0" fontId="19" fillId="0" borderId="43" xfId="0" applyFont="1" applyFill="1" applyBorder="1" applyAlignment="1">
      <alignment horizontal="right" vertical="center"/>
    </xf>
    <xf numFmtId="0" fontId="18" fillId="0" borderId="0" xfId="0" applyFont="1" applyFill="1" applyBorder="1" applyAlignment="1">
      <alignment vertical="center"/>
    </xf>
    <xf numFmtId="0" fontId="18" fillId="0" borderId="44" xfId="0" applyFont="1" applyFill="1" applyBorder="1" applyAlignment="1">
      <alignment vertical="center"/>
    </xf>
    <xf numFmtId="0" fontId="18" fillId="0" borderId="44" xfId="0" applyFont="1" applyFill="1" applyBorder="1" applyAlignment="1">
      <alignment horizontal="center" vertical="center"/>
    </xf>
    <xf numFmtId="0" fontId="19" fillId="0" borderId="30" xfId="0" applyFont="1" applyFill="1" applyBorder="1" applyAlignment="1">
      <alignment horizontal="center" vertical="center"/>
    </xf>
    <xf numFmtId="0" fontId="18" fillId="0" borderId="32" xfId="0" applyFont="1" applyFill="1" applyBorder="1" applyAlignment="1">
      <alignment vertical="center"/>
    </xf>
    <xf numFmtId="0" fontId="19" fillId="0" borderId="32" xfId="0" applyFont="1" applyFill="1" applyBorder="1" applyAlignment="1">
      <alignment horizontal="right" vertical="center"/>
    </xf>
    <xf numFmtId="0" fontId="19" fillId="0" borderId="41" xfId="0" applyFont="1" applyFill="1" applyBorder="1" applyAlignment="1">
      <alignment horizontal="right" vertical="center"/>
    </xf>
    <xf numFmtId="0" fontId="19" fillId="0" borderId="32" xfId="0" applyFont="1" applyFill="1" applyBorder="1" applyAlignment="1">
      <alignment horizontal="center" vertical="center"/>
    </xf>
    <xf numFmtId="0" fontId="18" fillId="0" borderId="32" xfId="0" applyFont="1" applyFill="1" applyBorder="1" applyAlignment="1">
      <alignment horizontal="right" vertical="center"/>
    </xf>
    <xf numFmtId="0" fontId="18" fillId="0" borderId="32" xfId="0" applyFont="1" applyBorder="1" applyAlignment="1">
      <alignment vertical="center"/>
    </xf>
    <xf numFmtId="0" fontId="18" fillId="0" borderId="0" xfId="0" applyFont="1" applyFill="1" applyBorder="1" applyAlignment="1">
      <alignment horizontal="right" vertical="center"/>
    </xf>
    <xf numFmtId="0" fontId="18" fillId="0" borderId="0" xfId="0" applyFont="1"/>
    <xf numFmtId="164" fontId="10" fillId="0" borderId="0" xfId="0" applyNumberFormat="1" applyFont="1" applyBorder="1" applyAlignment="1">
      <alignment horizontal="center" wrapText="1"/>
    </xf>
    <xf numFmtId="164" fontId="10" fillId="0" borderId="0" xfId="0" applyNumberFormat="1" applyFont="1" applyFill="1" applyBorder="1" applyAlignment="1">
      <alignment horizontal="center" wrapText="1"/>
    </xf>
    <xf numFmtId="0" fontId="6" fillId="0" borderId="0" xfId="0" applyFont="1" applyFill="1" applyBorder="1"/>
    <xf numFmtId="0" fontId="6" fillId="0" borderId="16" xfId="0" applyFont="1" applyFill="1" applyBorder="1" applyAlignment="1">
      <alignment vertical="center"/>
    </xf>
    <xf numFmtId="0" fontId="6" fillId="0" borderId="17" xfId="0" applyFont="1" applyBorder="1" applyAlignment="1">
      <alignment vertical="center"/>
    </xf>
    <xf numFmtId="0" fontId="6" fillId="0" borderId="18" xfId="0" applyFont="1" applyBorder="1" applyAlignment="1">
      <alignment vertical="center"/>
    </xf>
    <xf numFmtId="0" fontId="6" fillId="0" borderId="19" xfId="0" applyFont="1" applyFill="1" applyBorder="1" applyAlignment="1">
      <alignment vertical="center"/>
    </xf>
    <xf numFmtId="0" fontId="6" fillId="0" borderId="20" xfId="0" applyFont="1" applyBorder="1" applyAlignment="1">
      <alignment vertical="center"/>
    </xf>
    <xf numFmtId="0" fontId="6" fillId="0" borderId="15" xfId="0" applyFont="1" applyBorder="1" applyAlignment="1">
      <alignment vertical="center"/>
    </xf>
    <xf numFmtId="0" fontId="6" fillId="0" borderId="22" xfId="0" applyFont="1" applyBorder="1" applyAlignment="1">
      <alignment vertical="center"/>
    </xf>
    <xf numFmtId="0" fontId="6" fillId="0" borderId="6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14" fillId="8" borderId="2" xfId="0" applyFont="1" applyFill="1" applyBorder="1" applyAlignment="1">
      <alignment horizontal="center" vertical="center"/>
    </xf>
    <xf numFmtId="0" fontId="15" fillId="24" borderId="16" xfId="0" applyFont="1" applyFill="1" applyBorder="1" applyAlignment="1">
      <alignment horizontal="left" vertical="center"/>
    </xf>
    <xf numFmtId="0" fontId="15" fillId="24" borderId="19" xfId="0" applyFont="1" applyFill="1" applyBorder="1" applyAlignment="1">
      <alignment horizontal="left" vertical="center"/>
    </xf>
    <xf numFmtId="0" fontId="6" fillId="24" borderId="0" xfId="0" applyFont="1" applyFill="1" applyBorder="1" applyAlignment="1">
      <alignment vertical="center"/>
    </xf>
    <xf numFmtId="0" fontId="6" fillId="24" borderId="0" xfId="0" applyFont="1" applyFill="1" applyBorder="1" applyAlignment="1">
      <alignment horizontal="right" vertical="center"/>
    </xf>
    <xf numFmtId="0" fontId="15" fillId="24" borderId="19" xfId="0" applyFont="1" applyFill="1" applyBorder="1" applyAlignment="1">
      <alignment vertical="center"/>
    </xf>
    <xf numFmtId="0" fontId="6" fillId="20" borderId="0" xfId="0" applyFont="1" applyFill="1" applyBorder="1" applyAlignment="1">
      <alignment vertical="center"/>
    </xf>
    <xf numFmtId="0" fontId="6" fillId="24" borderId="20" xfId="0" applyFont="1" applyFill="1" applyBorder="1" applyAlignment="1">
      <alignment horizontal="right" vertical="center"/>
    </xf>
    <xf numFmtId="0" fontId="6" fillId="24" borderId="20" xfId="0" applyFont="1" applyFill="1" applyBorder="1" applyAlignment="1">
      <alignment vertical="center"/>
    </xf>
    <xf numFmtId="0" fontId="6" fillId="24" borderId="22" xfId="0" applyFont="1" applyFill="1" applyBorder="1" applyAlignment="1">
      <alignment vertical="center"/>
    </xf>
    <xf numFmtId="0" fontId="6" fillId="20" borderId="17" xfId="0" applyFont="1" applyFill="1" applyBorder="1" applyAlignment="1">
      <alignment horizontal="right" vertical="center"/>
    </xf>
    <xf numFmtId="0" fontId="6" fillId="20" borderId="0" xfId="0" applyFont="1" applyFill="1" applyBorder="1" applyAlignment="1">
      <alignment horizontal="right" vertical="center"/>
    </xf>
    <xf numFmtId="0" fontId="6" fillId="20" borderId="46" xfId="0" applyFont="1" applyFill="1" applyBorder="1" applyAlignment="1">
      <alignment horizontal="right" vertical="center"/>
    </xf>
    <xf numFmtId="0" fontId="6" fillId="20" borderId="47" xfId="0" applyFont="1" applyFill="1" applyBorder="1" applyAlignment="1">
      <alignment horizontal="right" vertical="center"/>
    </xf>
    <xf numFmtId="0" fontId="6" fillId="24" borderId="47" xfId="0" applyFont="1" applyFill="1" applyBorder="1" applyAlignment="1">
      <alignment horizontal="right" vertical="center"/>
    </xf>
    <xf numFmtId="0" fontId="6" fillId="24" borderId="47" xfId="0" applyFont="1" applyFill="1" applyBorder="1" applyAlignment="1">
      <alignment vertical="center"/>
    </xf>
    <xf numFmtId="0" fontId="6" fillId="24" borderId="45" xfId="0" applyFont="1" applyFill="1" applyBorder="1" applyAlignment="1">
      <alignment vertical="center"/>
    </xf>
    <xf numFmtId="164" fontId="10" fillId="0" borderId="17" xfId="0" applyNumberFormat="1" applyFont="1" applyBorder="1" applyAlignment="1">
      <alignment horizontal="center" wrapText="1"/>
    </xf>
    <xf numFmtId="0" fontId="6" fillId="0" borderId="8" xfId="0" applyFont="1" applyBorder="1" applyAlignment="1" applyProtection="1">
      <alignment horizontal="left" vertical="center"/>
    </xf>
    <xf numFmtId="0" fontId="6" fillId="0" borderId="0" xfId="0" applyFont="1" applyBorder="1" applyAlignment="1" applyProtection="1">
      <alignment vertical="center"/>
    </xf>
    <xf numFmtId="0" fontId="6" fillId="0" borderId="0" xfId="0" applyFont="1" applyBorder="1" applyAlignment="1" applyProtection="1">
      <alignment horizontal="left" vertical="center"/>
    </xf>
    <xf numFmtId="0" fontId="6" fillId="0" borderId="14" xfId="0" applyFont="1" applyBorder="1" applyAlignment="1" applyProtection="1">
      <alignment vertical="center"/>
    </xf>
    <xf numFmtId="0" fontId="6" fillId="14" borderId="5" xfId="0" applyFont="1" applyFill="1" applyBorder="1" applyAlignment="1">
      <alignment horizontal="center" vertical="center" shrinkToFit="1"/>
    </xf>
    <xf numFmtId="168" fontId="6" fillId="0" borderId="5" xfId="0" applyNumberFormat="1" applyFont="1" applyBorder="1" applyAlignment="1">
      <alignment horizontal="center" vertical="center"/>
    </xf>
    <xf numFmtId="2" fontId="6" fillId="20" borderId="47" xfId="0" applyNumberFormat="1" applyFont="1" applyFill="1" applyBorder="1" applyAlignment="1">
      <alignment horizontal="right" vertical="center"/>
    </xf>
    <xf numFmtId="0" fontId="18" fillId="0" borderId="49" xfId="0" applyFont="1" applyBorder="1" applyAlignment="1">
      <alignment horizontal="right" vertical="center"/>
    </xf>
    <xf numFmtId="0" fontId="18" fillId="0" borderId="18" xfId="0" applyFont="1" applyBorder="1" applyAlignment="1">
      <alignment horizontal="right" vertical="center"/>
    </xf>
    <xf numFmtId="2" fontId="19" fillId="0" borderId="48" xfId="0" applyNumberFormat="1" applyFont="1" applyBorder="1" applyAlignment="1">
      <alignment horizontal="right" vertical="center"/>
    </xf>
    <xf numFmtId="2" fontId="19" fillId="0" borderId="22" xfId="0" applyNumberFormat="1" applyFont="1" applyBorder="1" applyAlignment="1">
      <alignment horizontal="right" vertical="center"/>
    </xf>
    <xf numFmtId="2" fontId="19" fillId="0" borderId="38" xfId="0" applyNumberFormat="1" applyFont="1" applyFill="1" applyBorder="1" applyAlignment="1">
      <alignment horizontal="right" vertical="center"/>
    </xf>
    <xf numFmtId="2" fontId="19" fillId="0" borderId="39" xfId="0" applyNumberFormat="1" applyFont="1" applyFill="1" applyBorder="1" applyAlignment="1">
      <alignment horizontal="right" vertical="center"/>
    </xf>
    <xf numFmtId="0" fontId="15" fillId="0" borderId="0" xfId="0" applyFont="1" applyFill="1" applyBorder="1" applyAlignment="1">
      <alignment vertical="center"/>
    </xf>
    <xf numFmtId="0" fontId="15" fillId="24" borderId="21" xfId="0" applyFont="1" applyFill="1" applyBorder="1" applyAlignment="1">
      <alignment vertical="center"/>
    </xf>
    <xf numFmtId="0" fontId="6" fillId="20" borderId="20" xfId="0" applyFont="1" applyFill="1" applyBorder="1" applyAlignment="1">
      <alignment horizontal="right" vertical="center"/>
    </xf>
    <xf numFmtId="0" fontId="6" fillId="0" borderId="47" xfId="0" applyFont="1" applyBorder="1" applyAlignment="1">
      <alignment vertical="center"/>
    </xf>
    <xf numFmtId="0" fontId="6" fillId="0" borderId="45" xfId="0" applyFont="1" applyBorder="1" applyAlignment="1">
      <alignment vertical="center"/>
    </xf>
    <xf numFmtId="164" fontId="10" fillId="0" borderId="47" xfId="0" applyNumberFormat="1" applyFont="1" applyBorder="1" applyAlignment="1">
      <alignment horizontal="center" wrapText="1"/>
    </xf>
    <xf numFmtId="0" fontId="6" fillId="30" borderId="0" xfId="0" applyFont="1" applyFill="1" applyBorder="1" applyAlignment="1">
      <alignment horizontal="left" vertical="center"/>
    </xf>
    <xf numFmtId="0" fontId="10" fillId="30" borderId="0" xfId="0" applyFont="1" applyFill="1" applyBorder="1" applyAlignment="1">
      <alignment vertical="center" wrapText="1"/>
    </xf>
    <xf numFmtId="0" fontId="6" fillId="30" borderId="0" xfId="0" applyFont="1" applyFill="1" applyBorder="1" applyAlignment="1">
      <alignment horizontal="center" vertical="center"/>
    </xf>
    <xf numFmtId="169" fontId="6" fillId="30" borderId="0" xfId="0" applyNumberFormat="1" applyFont="1" applyFill="1" applyBorder="1" applyAlignment="1">
      <alignment horizontal="right" vertical="center"/>
    </xf>
    <xf numFmtId="0" fontId="6" fillId="30" borderId="0" xfId="0" applyFont="1" applyFill="1" applyBorder="1" applyAlignment="1">
      <alignment vertical="center"/>
    </xf>
    <xf numFmtId="0" fontId="6" fillId="29" borderId="0" xfId="0" applyFont="1" applyFill="1" applyBorder="1" applyAlignment="1">
      <alignment horizontal="center" vertical="center"/>
    </xf>
  </cellXfs>
  <cellStyles count="14">
    <cellStyle name="Blanc" xfId="1"/>
    <cellStyle name="Dimanches" xfId="2"/>
    <cellStyle name="Fériés" xfId="3"/>
    <cellStyle name="Heading" xfId="4"/>
    <cellStyle name="Heading1" xfId="5"/>
    <cellStyle name="Mercredi_J.nettoyage" xfId="6"/>
    <cellStyle name="Normal" xfId="0" builtinId="0" customBuiltin="1"/>
    <cellStyle name="Result" xfId="7"/>
    <cellStyle name="Result2" xfId="8"/>
    <cellStyle name="Samedi" xfId="9"/>
    <cellStyle name="Sans nom1" xfId="10"/>
    <cellStyle name="Sans nom2" xfId="11"/>
    <cellStyle name="Sans nom3" xfId="12"/>
    <cellStyle name="Vacances" xfId="13"/>
  </cellStyles>
  <dxfs count="6">
    <dxf>
      <fill>
        <patternFill patternType="solid">
          <fgColor rgb="FFFFCC99"/>
          <bgColor rgb="FFFFCC99"/>
        </patternFill>
      </fill>
    </dxf>
    <dxf>
      <fill>
        <patternFill patternType="solid">
          <fgColor rgb="FFFF950E"/>
          <bgColor rgb="FFFF950E"/>
        </patternFill>
      </fill>
    </dxf>
    <dxf>
      <fill>
        <patternFill>
          <bgColor theme="5" tint="0.39994506668294322"/>
        </patternFill>
      </fill>
    </dxf>
    <dxf>
      <font>
        <outline val="0"/>
        <shadow val="0"/>
        <vertAlign val="baseline"/>
        <color theme="1"/>
        <name val="Arial"/>
        <scheme val="none"/>
      </font>
      <fill>
        <patternFill patternType="solid">
          <fgColor rgb="FFFFCC00"/>
          <bgColor theme="4" tint="0.79998168889431442"/>
        </patternFill>
      </fill>
    </dxf>
    <dxf>
      <font>
        <outline val="0"/>
        <shadow val="0"/>
        <vertAlign val="baseline"/>
        <color theme="1"/>
        <name val="Arial"/>
        <scheme val="none"/>
      </font>
      <fill>
        <patternFill patternType="solid">
          <fgColor rgb="FFFFCC00"/>
          <bgColor theme="4" tint="0.79998168889431442"/>
        </patternFill>
      </fill>
    </dxf>
    <dxf>
      <font>
        <outline val="0"/>
        <shadow val="0"/>
        <vertAlign val="baseline"/>
        <color theme="1"/>
        <name val="Arial"/>
        <scheme val="none"/>
      </font>
      <fill>
        <patternFill patternType="solid">
          <fgColor rgb="FFFFCC00"/>
          <bgColor theme="4" tint="0.79998168889431442"/>
        </patternFill>
      </fill>
    </dxf>
  </dxfs>
  <tableStyles count="0" defaultTableStyle="TableStyleMedium2" defaultPivotStyle="PivotStyleLight16"/>
  <colors>
    <mruColors>
      <color rgb="FF99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154781</xdr:colOff>
      <xdr:row>5</xdr:row>
      <xdr:rowOff>238124</xdr:rowOff>
    </xdr:from>
    <xdr:to>
      <xdr:col>29</xdr:col>
      <xdr:colOff>321468</xdr:colOff>
      <xdr:row>31</xdr:row>
      <xdr:rowOff>119062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7EDD7C6-3E3C-4F6C-A649-B535DBC13ACC}"/>
            </a:ext>
          </a:extLst>
        </xdr:cNvPr>
        <xdr:cNvSpPr txBox="1"/>
      </xdr:nvSpPr>
      <xdr:spPr>
        <a:xfrm>
          <a:off x="10179844" y="1309687"/>
          <a:ext cx="9882187" cy="63817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Bonsoir à tous,</a:t>
          </a:r>
        </a:p>
        <a:p>
          <a:endParaRPr lang="fr-FR" sz="1100"/>
        </a:p>
        <a:p>
          <a:r>
            <a:rPr lang="fr-FR" sz="1100"/>
            <a:t>Je suis en train de faire un planning</a:t>
          </a:r>
          <a:r>
            <a:rPr lang="fr-FR" sz="1100" baseline="0"/>
            <a:t> mensuel. </a:t>
          </a:r>
        </a:p>
        <a:p>
          <a:r>
            <a:rPr lang="fr-FR" sz="1100" baseline="0"/>
            <a:t>Dans la colonne "Réalisé" (colonne P), il y a la formule pour calculer les heures effectuées dans la journée.</a:t>
          </a:r>
        </a:p>
        <a:p>
          <a:r>
            <a:rPr lang="fr-FR" sz="1100"/>
            <a:t>Exemple : =SI(M13="";(((J13-I13)+(L13-K13))*24);RECHERCHEV(M13;Absences;2;FAUX))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M renseigne la situation de l'agent pour chaque jour (Congé, maladie, accident de travail, formation,...)</a:t>
          </a:r>
          <a:endParaRPr lang="fr-FR">
            <a:effectLst/>
          </a:endParaRPr>
        </a:p>
        <a:p>
          <a:r>
            <a:rPr lang="fr-FR" sz="1100"/>
            <a:t>La fonction RECHERCHV permet de renseigner la situation de l'agent en cas d'absence et de faire apparaitre</a:t>
          </a:r>
          <a:r>
            <a:rPr lang="fr-FR" sz="1100" baseline="0"/>
            <a:t> en "Réalisé" les heures correspondantes.</a:t>
          </a:r>
        </a:p>
        <a:p>
          <a:endParaRPr lang="fr-FR" sz="1100" baseline="0"/>
        </a:p>
        <a:p>
          <a:r>
            <a:rPr lang="fr-FR" sz="1100" baseline="0"/>
            <a:t>Le soucis, c'est que pour certaines absences ou autres situations de travail (grève, retard, journée ntettoyage,...) j'ai besoin de renseigner ces</a:t>
          </a:r>
        </a:p>
        <a:p>
          <a:r>
            <a:rPr lang="fr-FR" sz="1100" baseline="0"/>
            <a:t>situations mais que au niveau de la formule, la case "Réalisé" tienne compte des heures renseignées.</a:t>
          </a:r>
        </a:p>
        <a:p>
          <a:r>
            <a:rPr lang="fr-FR" sz="1100" baseline="0"/>
            <a:t>Ex sur le fichier : en M21, l'agent est en retard mais la formule ne fonctionne pas.</a:t>
          </a:r>
        </a:p>
        <a:p>
          <a:endParaRPr lang="fr-FR" sz="1100" baseline="0"/>
        </a:p>
        <a:p>
          <a:r>
            <a:rPr lang="fr-FR" sz="1100" baseline="0"/>
            <a:t>En M22, j'adapte la formule : =SI(M22="";(((J22-I22)+(L22-K22))*24);SI(M22="Retard";(((J22-I22)+(L22-K22))*24);SI(M22="J. Nettoyage";(((J22-I22)+(L22-K22))*24);SI(M22="Récup.";(((J22-I22)+(L22-K22))*24);SI(M22="Formation";(((J22-I22)+(L22-K22))*24);SI(M22="Réunion";(((J22-I22)+(L22-K22))*24);SI(M22="ANJ";(((J22-I22)+(L22-K22))*24);RECHERCHEV(M22;Absences;2;FAUX))))))))</a:t>
          </a:r>
        </a:p>
        <a:p>
          <a:endParaRPr lang="fr-FR" sz="1100" baseline="0"/>
        </a:p>
        <a:p>
          <a:r>
            <a:rPr lang="fr-FR" sz="1100" baseline="0"/>
            <a:t>Je souhaiterais donc savoir si il y a un moyen de simplifier cette dernière formule.</a:t>
          </a:r>
        </a:p>
        <a:p>
          <a:endParaRPr lang="fr-FR" sz="1100" baseline="0"/>
        </a:p>
        <a:p>
          <a:r>
            <a:rPr lang="fr-FR" sz="1100" baseline="0"/>
            <a:t>Merci pour votre aide et bonne soirée à vous tous.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__Anonymous_Sheet_DB__0" displayName="__Anonymous_Sheet_DB__0" ref="U21:U49" totalsRowShown="0" headerRowDxfId="5" dataDxfId="4">
  <sortState ref="U23:U49">
    <sortCondition ref="U22:U49"/>
  </sortState>
  <tableColumns count="1">
    <tableColumn id="1" name="RESTAURANT 1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H304"/>
  <sheetViews>
    <sheetView showGridLines="0" zoomScale="90" zoomScaleNormal="90" workbookViewId="0">
      <pane ySplit="20" topLeftCell="A21" activePane="bottomLeft" state="frozen"/>
      <selection pane="bottomLeft" activeCell="U52" sqref="U52"/>
    </sheetView>
  </sheetViews>
  <sheetFormatPr baseColWidth="10" defaultRowHeight="14.25" x14ac:dyDescent="0.2"/>
  <cols>
    <col min="1" max="1" width="7.625" style="1" customWidth="1"/>
    <col min="2" max="3" width="10.625" style="1" customWidth="1"/>
    <col min="4" max="5" width="7.625" style="1" customWidth="1"/>
    <col min="6" max="6" width="8.625" style="1" customWidth="1"/>
    <col min="7" max="7" width="10.625" style="1" customWidth="1"/>
    <col min="8" max="10" width="8.625" style="1" customWidth="1"/>
    <col min="11" max="1022" width="10.625" style="1" customWidth="1"/>
    <col min="1023" max="16384" width="11" style="11"/>
  </cols>
  <sheetData>
    <row r="1" spans="1:22" ht="22.7" customHeight="1" x14ac:dyDescent="0.2">
      <c r="A1" s="12"/>
      <c r="B1" s="13"/>
      <c r="C1" s="13"/>
      <c r="D1" s="13"/>
      <c r="E1" s="12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2"/>
    </row>
    <row r="2" spans="1:22" ht="42.4" customHeight="1" x14ac:dyDescent="0.2">
      <c r="A2" s="12"/>
      <c r="B2" s="14" t="s">
        <v>0</v>
      </c>
      <c r="C2" s="76" t="s">
        <v>1</v>
      </c>
      <c r="D2" s="76"/>
      <c r="E2" s="92" t="s">
        <v>2</v>
      </c>
      <c r="F2" s="92"/>
      <c r="G2" s="92"/>
      <c r="H2" s="76" t="s">
        <v>3</v>
      </c>
      <c r="I2" s="76"/>
      <c r="J2" s="76"/>
      <c r="K2" s="15" t="s">
        <v>4</v>
      </c>
      <c r="L2" s="15" t="s">
        <v>5</v>
      </c>
      <c r="M2" s="88" t="s">
        <v>6</v>
      </c>
      <c r="N2" s="88"/>
      <c r="O2" s="88" t="s">
        <v>7</v>
      </c>
      <c r="P2" s="88"/>
      <c r="Q2" s="88" t="s">
        <v>8</v>
      </c>
      <c r="R2" s="88"/>
      <c r="S2" s="12"/>
      <c r="T2" s="16"/>
    </row>
    <row r="3" spans="1:22" x14ac:dyDescent="0.2">
      <c r="A3" s="12"/>
      <c r="B3" s="89">
        <v>2017</v>
      </c>
      <c r="C3" s="90" t="s">
        <v>125</v>
      </c>
      <c r="D3" s="90"/>
      <c r="E3" s="84" t="s">
        <v>39</v>
      </c>
      <c r="F3" s="84"/>
      <c r="G3" s="84"/>
      <c r="H3" s="84" t="s">
        <v>10</v>
      </c>
      <c r="I3" s="84"/>
      <c r="J3" s="84"/>
      <c r="K3" s="91">
        <v>1647</v>
      </c>
      <c r="L3" s="84">
        <v>100</v>
      </c>
      <c r="M3" s="72">
        <f>ROUND(((K3*L3)/100)/2.5,1)*2.5</f>
        <v>1647</v>
      </c>
      <c r="N3" s="72"/>
      <c r="O3" s="72">
        <f>ROUND(((35*L3)/100)/2.5,1)*2.5</f>
        <v>35</v>
      </c>
      <c r="P3" s="72"/>
      <c r="Q3" s="72">
        <f>O3/5</f>
        <v>7</v>
      </c>
      <c r="R3" s="17" t="s">
        <v>11</v>
      </c>
      <c r="S3" s="12"/>
      <c r="T3" s="16"/>
    </row>
    <row r="4" spans="1:22" x14ac:dyDescent="0.2">
      <c r="A4" s="12"/>
      <c r="B4" s="89"/>
      <c r="C4" s="90"/>
      <c r="D4" s="90"/>
      <c r="E4" s="84"/>
      <c r="F4" s="84"/>
      <c r="G4" s="84"/>
      <c r="H4" s="84"/>
      <c r="I4" s="84"/>
      <c r="J4" s="84"/>
      <c r="K4" s="91"/>
      <c r="L4" s="84"/>
      <c r="M4" s="72"/>
      <c r="N4" s="72"/>
      <c r="O4" s="72"/>
      <c r="P4" s="72"/>
      <c r="Q4" s="72"/>
      <c r="R4" s="18">
        <f>Q3/24</f>
        <v>0.29166666666666669</v>
      </c>
      <c r="S4" s="12"/>
      <c r="T4" s="16"/>
    </row>
    <row r="5" spans="1:22" x14ac:dyDescent="0.2">
      <c r="A5" s="12"/>
      <c r="B5" s="13"/>
      <c r="C5" s="13"/>
      <c r="D5" s="13"/>
      <c r="E5" s="12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2"/>
    </row>
    <row r="6" spans="1:22" ht="22.7" customHeight="1" x14ac:dyDescent="0.2">
      <c r="A6" s="12"/>
      <c r="B6" s="76" t="s">
        <v>12</v>
      </c>
      <c r="C6" s="76"/>
      <c r="D6" s="76"/>
      <c r="E6" s="19" t="s">
        <v>13</v>
      </c>
      <c r="F6" s="76" t="s">
        <v>14</v>
      </c>
      <c r="G6" s="13" t="s">
        <v>15</v>
      </c>
      <c r="H6" s="76" t="s">
        <v>16</v>
      </c>
      <c r="I6" s="76"/>
      <c r="J6" s="76"/>
      <c r="K6" s="76" t="s">
        <v>14</v>
      </c>
      <c r="L6" s="13"/>
      <c r="M6" s="85" t="s">
        <v>17</v>
      </c>
      <c r="N6" s="86">
        <f>B3-1</f>
        <v>2016</v>
      </c>
      <c r="O6" s="87" t="s">
        <v>18</v>
      </c>
      <c r="P6" s="83">
        <f>B3-1</f>
        <v>2016</v>
      </c>
      <c r="Q6" s="13"/>
      <c r="R6" s="13" t="s">
        <v>15</v>
      </c>
      <c r="S6" s="12"/>
      <c r="T6" s="2"/>
    </row>
    <row r="7" spans="1:22" ht="17.100000000000001" customHeight="1" x14ac:dyDescent="0.2">
      <c r="A7" s="12"/>
      <c r="B7" s="76">
        <f>B3</f>
        <v>2017</v>
      </c>
      <c r="C7" s="76"/>
      <c r="D7" s="76"/>
      <c r="E7" s="14">
        <f>B7-1</f>
        <v>2016</v>
      </c>
      <c r="F7" s="76"/>
      <c r="G7" s="13" t="s">
        <v>15</v>
      </c>
      <c r="H7" s="76"/>
      <c r="I7" s="76"/>
      <c r="J7" s="76"/>
      <c r="K7" s="76"/>
      <c r="L7" s="13"/>
      <c r="M7" s="85"/>
      <c r="N7" s="86"/>
      <c r="O7" s="87"/>
      <c r="P7" s="83"/>
      <c r="Q7" s="13"/>
      <c r="R7" s="13" t="s">
        <v>15</v>
      </c>
      <c r="S7" s="12"/>
      <c r="T7" s="2"/>
      <c r="V7" s="1" t="s">
        <v>15</v>
      </c>
    </row>
    <row r="8" spans="1:22" ht="12.75" customHeight="1" x14ac:dyDescent="0.2">
      <c r="A8" s="12"/>
      <c r="B8" s="80" t="s">
        <v>19</v>
      </c>
      <c r="C8" s="80"/>
      <c r="D8" s="20">
        <v>27</v>
      </c>
      <c r="E8" s="20">
        <v>7</v>
      </c>
      <c r="F8" s="9">
        <f t="shared" ref="F8:F17" si="0">D8+E8</f>
        <v>34</v>
      </c>
      <c r="G8" s="13"/>
      <c r="H8" s="80" t="s">
        <v>20</v>
      </c>
      <c r="I8" s="80"/>
      <c r="J8" s="80"/>
      <c r="K8" s="21">
        <v>6</v>
      </c>
      <c r="L8" s="13"/>
      <c r="M8" s="84">
        <v>12</v>
      </c>
      <c r="N8" s="84"/>
      <c r="O8" s="84">
        <v>2</v>
      </c>
      <c r="P8" s="84"/>
      <c r="Q8" s="13"/>
      <c r="R8" s="13"/>
      <c r="S8" s="12"/>
      <c r="T8" s="2"/>
    </row>
    <row r="9" spans="1:22" x14ac:dyDescent="0.2">
      <c r="A9" s="12"/>
      <c r="B9" s="80" t="s">
        <v>21</v>
      </c>
      <c r="C9" s="80"/>
      <c r="D9" s="20">
        <v>2</v>
      </c>
      <c r="E9" s="20"/>
      <c r="F9" s="9">
        <f t="shared" si="0"/>
        <v>2</v>
      </c>
      <c r="G9" s="13"/>
      <c r="H9" s="80" t="s">
        <v>22</v>
      </c>
      <c r="I9" s="80"/>
      <c r="J9" s="80"/>
      <c r="K9" s="21">
        <v>3</v>
      </c>
      <c r="L9" s="13"/>
      <c r="M9" s="84"/>
      <c r="N9" s="84"/>
      <c r="O9" s="84"/>
      <c r="P9" s="84"/>
      <c r="Q9" s="13"/>
      <c r="R9" s="13"/>
      <c r="S9" s="12"/>
      <c r="T9" s="2"/>
    </row>
    <row r="10" spans="1:22" x14ac:dyDescent="0.2">
      <c r="A10" s="12"/>
      <c r="B10" s="80" t="s">
        <v>23</v>
      </c>
      <c r="C10" s="80"/>
      <c r="D10" s="20">
        <v>1</v>
      </c>
      <c r="E10" s="20"/>
      <c r="F10" s="9">
        <f t="shared" si="0"/>
        <v>1</v>
      </c>
      <c r="G10" s="13"/>
      <c r="H10" s="80" t="s">
        <v>24</v>
      </c>
      <c r="I10" s="80"/>
      <c r="J10" s="80"/>
      <c r="K10" s="21">
        <v>12</v>
      </c>
      <c r="L10" s="13"/>
      <c r="M10" s="13"/>
      <c r="N10" s="13"/>
      <c r="O10" s="13"/>
      <c r="P10" s="13"/>
      <c r="Q10" s="13"/>
      <c r="R10" s="13"/>
      <c r="S10" s="12"/>
      <c r="T10" s="2"/>
    </row>
    <row r="11" spans="1:22" x14ac:dyDescent="0.2">
      <c r="A11" s="12"/>
      <c r="B11" s="80" t="s">
        <v>25</v>
      </c>
      <c r="C11" s="80"/>
      <c r="D11" s="20">
        <v>1</v>
      </c>
      <c r="E11" s="20"/>
      <c r="F11" s="9">
        <f t="shared" si="0"/>
        <v>1</v>
      </c>
      <c r="G11" s="13"/>
      <c r="H11" s="81"/>
      <c r="I11" s="81"/>
      <c r="J11" s="81"/>
      <c r="K11" s="21"/>
      <c r="L11" s="13"/>
      <c r="M11" s="13"/>
      <c r="N11" s="13"/>
      <c r="O11" s="13"/>
      <c r="P11" s="13"/>
      <c r="Q11" s="13"/>
      <c r="R11" s="13"/>
      <c r="S11" s="12"/>
      <c r="T11" s="2"/>
    </row>
    <row r="12" spans="1:22" x14ac:dyDescent="0.2">
      <c r="A12" s="12"/>
      <c r="B12" s="80" t="s">
        <v>26</v>
      </c>
      <c r="C12" s="80"/>
      <c r="D12" s="20">
        <v>1</v>
      </c>
      <c r="E12" s="20"/>
      <c r="F12" s="9">
        <f t="shared" si="0"/>
        <v>1</v>
      </c>
      <c r="G12" s="13"/>
      <c r="H12" s="81"/>
      <c r="I12" s="81"/>
      <c r="J12" s="81"/>
      <c r="K12" s="22"/>
      <c r="L12" s="13" t="s">
        <v>15</v>
      </c>
      <c r="M12" s="13"/>
      <c r="N12" s="13"/>
      <c r="O12" s="13"/>
      <c r="P12" s="13"/>
      <c r="Q12" s="13"/>
      <c r="R12" s="13"/>
      <c r="S12" s="12"/>
      <c r="T12" s="2"/>
      <c r="V12" s="1" t="s">
        <v>15</v>
      </c>
    </row>
    <row r="13" spans="1:22" x14ac:dyDescent="0.2">
      <c r="A13" s="12"/>
      <c r="B13" s="82" t="s">
        <v>27</v>
      </c>
      <c r="C13" s="82"/>
      <c r="D13" s="23">
        <v>0</v>
      </c>
      <c r="E13" s="20"/>
      <c r="F13" s="9">
        <f t="shared" si="0"/>
        <v>0</v>
      </c>
      <c r="G13" s="13"/>
      <c r="H13" s="81"/>
      <c r="I13" s="81"/>
      <c r="J13" s="81"/>
      <c r="K13" s="22"/>
      <c r="L13" s="13"/>
      <c r="M13" s="13"/>
      <c r="N13" s="13"/>
      <c r="O13" s="13"/>
      <c r="P13" s="13"/>
      <c r="Q13" s="13"/>
      <c r="R13" s="13"/>
      <c r="S13" s="12"/>
      <c r="T13" s="2"/>
    </row>
    <row r="14" spans="1:22" x14ac:dyDescent="0.2">
      <c r="A14" s="12"/>
      <c r="B14" s="82" t="s">
        <v>28</v>
      </c>
      <c r="C14" s="82"/>
      <c r="D14" s="23">
        <v>0</v>
      </c>
      <c r="E14" s="20"/>
      <c r="F14" s="24">
        <f t="shared" si="0"/>
        <v>0</v>
      </c>
      <c r="G14" s="13"/>
      <c r="H14" s="81"/>
      <c r="I14" s="81"/>
      <c r="J14" s="81"/>
      <c r="K14" s="22"/>
      <c r="L14" s="13" t="s">
        <v>15</v>
      </c>
      <c r="M14" s="13"/>
      <c r="N14" s="13"/>
      <c r="O14" s="13"/>
      <c r="P14" s="13"/>
      <c r="Q14" s="13"/>
      <c r="R14" s="13"/>
      <c r="S14" s="12"/>
      <c r="T14" s="2"/>
    </row>
    <row r="15" spans="1:22" x14ac:dyDescent="0.2">
      <c r="A15" s="12"/>
      <c r="B15" s="80" t="s">
        <v>29</v>
      </c>
      <c r="C15" s="80"/>
      <c r="D15" s="20">
        <v>1</v>
      </c>
      <c r="E15" s="23"/>
      <c r="F15" s="24">
        <f t="shared" si="0"/>
        <v>1</v>
      </c>
      <c r="G15" s="13"/>
      <c r="H15" s="81"/>
      <c r="I15" s="81"/>
      <c r="J15" s="81"/>
      <c r="K15" s="25"/>
      <c r="L15" s="12"/>
      <c r="M15" s="262"/>
      <c r="N15" s="262"/>
      <c r="O15" s="262"/>
      <c r="P15" s="262"/>
      <c r="Q15" s="262"/>
      <c r="R15" s="262"/>
      <c r="S15" s="12"/>
      <c r="T15" s="2"/>
    </row>
    <row r="16" spans="1:22" x14ac:dyDescent="0.2">
      <c r="A16" s="12"/>
      <c r="B16" s="80" t="s">
        <v>30</v>
      </c>
      <c r="C16" s="80"/>
      <c r="D16" s="20"/>
      <c r="E16" s="20"/>
      <c r="F16" s="9">
        <f t="shared" si="0"/>
        <v>0</v>
      </c>
      <c r="G16" s="13"/>
      <c r="H16" s="81"/>
      <c r="I16" s="81"/>
      <c r="J16" s="81"/>
      <c r="K16" s="25"/>
      <c r="L16" s="12"/>
      <c r="M16" s="257"/>
      <c r="N16" s="257"/>
      <c r="O16" s="257"/>
      <c r="P16" s="258"/>
      <c r="Q16" s="259"/>
      <c r="R16" s="260"/>
      <c r="S16" s="12"/>
      <c r="T16" s="26"/>
    </row>
    <row r="17" spans="1:23" x14ac:dyDescent="0.2">
      <c r="A17" s="12"/>
      <c r="B17" s="81"/>
      <c r="C17" s="81"/>
      <c r="D17" s="20"/>
      <c r="E17" s="20"/>
      <c r="F17" s="9">
        <f t="shared" si="0"/>
        <v>0</v>
      </c>
      <c r="G17" s="13"/>
      <c r="H17" s="81"/>
      <c r="I17" s="81"/>
      <c r="J17" s="81"/>
      <c r="K17" s="25"/>
      <c r="L17" s="12"/>
      <c r="M17" s="257"/>
      <c r="N17" s="257"/>
      <c r="O17" s="257"/>
      <c r="P17" s="261"/>
      <c r="Q17" s="259"/>
      <c r="R17" s="260"/>
      <c r="S17" s="12"/>
      <c r="T17" s="26"/>
    </row>
    <row r="18" spans="1:23" ht="17.100000000000001" customHeight="1" x14ac:dyDescent="0.2">
      <c r="A18" s="12"/>
      <c r="B18" s="75" t="s">
        <v>14</v>
      </c>
      <c r="C18" s="75"/>
      <c r="D18" s="3">
        <f>SUM(D8:D17)</f>
        <v>33</v>
      </c>
      <c r="E18" s="10">
        <f>SUM(E8:E17)</f>
        <v>7</v>
      </c>
      <c r="F18" s="10">
        <f>SUM(F8:F17)</f>
        <v>40</v>
      </c>
      <c r="G18" s="13"/>
      <c r="H18" s="12"/>
      <c r="I18" s="12"/>
      <c r="J18" s="12"/>
      <c r="K18" s="12"/>
      <c r="L18" s="12"/>
      <c r="M18" s="262"/>
      <c r="N18" s="262"/>
      <c r="O18" s="262"/>
      <c r="P18" s="262"/>
      <c r="Q18" s="262"/>
      <c r="R18" s="260"/>
      <c r="S18" s="12"/>
      <c r="T18" s="2"/>
    </row>
    <row r="19" spans="1:23" ht="22.7" customHeight="1" x14ac:dyDescent="0.2">
      <c r="A19" s="12"/>
      <c r="B19" s="27"/>
      <c r="C19" s="13" t="s">
        <v>15</v>
      </c>
      <c r="D19" s="27"/>
      <c r="E19" s="12"/>
      <c r="F19" s="13"/>
      <c r="G19" s="13"/>
      <c r="H19" s="13"/>
      <c r="I19" s="13"/>
      <c r="J19" s="13"/>
      <c r="K19" s="13" t="s">
        <v>15</v>
      </c>
      <c r="L19" s="13"/>
      <c r="M19" s="13"/>
      <c r="N19" s="13"/>
      <c r="O19" s="13"/>
      <c r="P19" s="13"/>
      <c r="Q19" s="13"/>
      <c r="R19" s="13"/>
      <c r="S19" s="28"/>
      <c r="T19" s="2"/>
    </row>
    <row r="20" spans="1:23" ht="22.7" customHeight="1" x14ac:dyDescent="0.2">
      <c r="A20" s="29" t="s">
        <v>31</v>
      </c>
      <c r="B20" s="220" t="s">
        <v>200</v>
      </c>
      <c r="C20" s="220"/>
      <c r="D20" s="220"/>
      <c r="E20" s="220"/>
      <c r="F20" s="220"/>
      <c r="G20" s="220"/>
      <c r="H20" s="220"/>
      <c r="I20" s="77" t="s">
        <v>32</v>
      </c>
      <c r="J20" s="77"/>
      <c r="K20" s="77"/>
      <c r="L20" s="78" t="s">
        <v>33</v>
      </c>
      <c r="M20" s="78"/>
      <c r="N20" s="78"/>
      <c r="O20" s="79" t="s">
        <v>34</v>
      </c>
      <c r="P20" s="79"/>
      <c r="Q20" s="79"/>
      <c r="R20" s="73" t="s">
        <v>2</v>
      </c>
      <c r="S20" s="73"/>
      <c r="T20" s="73"/>
      <c r="U20" s="74" t="s">
        <v>3</v>
      </c>
      <c r="V20" s="74"/>
      <c r="W20" s="74"/>
    </row>
    <row r="21" spans="1:23" x14ac:dyDescent="0.2">
      <c r="A21" s="218">
        <v>2015</v>
      </c>
      <c r="B21" s="221"/>
      <c r="C21" s="230" t="s">
        <v>35</v>
      </c>
      <c r="D21" s="232"/>
      <c r="E21" s="237" t="str">
        <f t="shared" ref="E21:E25" si="1">IF(D21=0,"",D21/24)</f>
        <v/>
      </c>
      <c r="F21" s="211" t="s">
        <v>36</v>
      </c>
      <c r="G21" s="212"/>
      <c r="H21" s="213"/>
      <c r="I21" s="238" t="s">
        <v>37</v>
      </c>
      <c r="J21" s="32"/>
      <c r="K21" s="33">
        <f>DATE($B$3,1,1)</f>
        <v>42736</v>
      </c>
      <c r="L21" s="71">
        <v>2015</v>
      </c>
      <c r="M21" s="72" t="s">
        <v>38</v>
      </c>
      <c r="N21" s="34"/>
      <c r="O21" s="35" t="s">
        <v>125</v>
      </c>
      <c r="P21" s="36"/>
      <c r="Q21" s="37"/>
      <c r="R21" s="38" t="s">
        <v>39</v>
      </c>
      <c r="S21" s="30"/>
      <c r="T21" s="31"/>
      <c r="U21" s="39" t="s">
        <v>173</v>
      </c>
      <c r="V21" s="40"/>
      <c r="W21" s="41"/>
    </row>
    <row r="22" spans="1:23" x14ac:dyDescent="0.2">
      <c r="A22" s="219">
        <v>2016</v>
      </c>
      <c r="B22" s="222"/>
      <c r="C22" s="231" t="s">
        <v>40</v>
      </c>
      <c r="D22" s="233"/>
      <c r="E22" s="208" t="str">
        <f t="shared" si="1"/>
        <v/>
      </c>
      <c r="F22" s="214" t="s">
        <v>41</v>
      </c>
      <c r="G22" s="42"/>
      <c r="H22" s="215"/>
      <c r="I22" s="239" t="s">
        <v>42</v>
      </c>
      <c r="J22" s="44"/>
      <c r="K22" s="33">
        <f>ROUND(DATE($B$3,4,MOD(234-11*MOD($B$3,19),30))/7,0)*7-6</f>
        <v>42841</v>
      </c>
      <c r="L22" s="71"/>
      <c r="M22" s="72"/>
      <c r="N22" s="45"/>
      <c r="O22" s="46" t="s">
        <v>126</v>
      </c>
      <c r="P22" s="47"/>
      <c r="Q22" s="48"/>
      <c r="R22" s="49" t="s">
        <v>43</v>
      </c>
      <c r="T22" s="43"/>
      <c r="U22" s="39" t="s">
        <v>174</v>
      </c>
      <c r="V22" s="50"/>
      <c r="W22" s="51"/>
    </row>
    <row r="23" spans="1:23" x14ac:dyDescent="0.2">
      <c r="A23" s="219">
        <v>2017</v>
      </c>
      <c r="B23" s="222"/>
      <c r="C23" s="231" t="s">
        <v>44</v>
      </c>
      <c r="D23" s="233"/>
      <c r="E23" s="208" t="str">
        <f t="shared" si="1"/>
        <v/>
      </c>
      <c r="F23" s="214" t="s">
        <v>45</v>
      </c>
      <c r="G23" s="42"/>
      <c r="H23" s="215"/>
      <c r="I23" s="240" t="s">
        <v>46</v>
      </c>
      <c r="J23" s="44" t="s">
        <v>15</v>
      </c>
      <c r="K23" s="33">
        <f>K22+1</f>
        <v>42842</v>
      </c>
      <c r="L23" s="71"/>
      <c r="M23" s="72" t="s">
        <v>47</v>
      </c>
      <c r="N23" s="34"/>
      <c r="O23" s="46" t="s">
        <v>127</v>
      </c>
      <c r="P23" s="47"/>
      <c r="Q23" s="48"/>
      <c r="R23" s="49" t="s">
        <v>48</v>
      </c>
      <c r="T23" s="43"/>
      <c r="U23" s="39" t="s">
        <v>175</v>
      </c>
      <c r="V23" s="50"/>
      <c r="W23" s="51"/>
    </row>
    <row r="24" spans="1:23" x14ac:dyDescent="0.2">
      <c r="A24" s="219">
        <v>2018</v>
      </c>
      <c r="B24" s="222"/>
      <c r="C24" s="231" t="s">
        <v>49</v>
      </c>
      <c r="D24" s="233"/>
      <c r="E24" s="208" t="str">
        <f t="shared" si="1"/>
        <v/>
      </c>
      <c r="F24" s="214" t="s">
        <v>50</v>
      </c>
      <c r="G24" s="42"/>
      <c r="H24" s="215"/>
      <c r="I24" s="239" t="s">
        <v>51</v>
      </c>
      <c r="J24" s="44"/>
      <c r="K24" s="33">
        <f>DATE(B3,5,1)</f>
        <v>42856</v>
      </c>
      <c r="L24" s="71"/>
      <c r="M24" s="72"/>
      <c r="N24" s="45"/>
      <c r="O24" s="46" t="s">
        <v>128</v>
      </c>
      <c r="P24" s="47"/>
      <c r="Q24" s="48"/>
      <c r="R24" s="49" t="s">
        <v>52</v>
      </c>
      <c r="T24" s="43"/>
      <c r="U24" s="39" t="s">
        <v>176</v>
      </c>
      <c r="V24" s="50"/>
      <c r="W24" s="51"/>
    </row>
    <row r="25" spans="1:23" x14ac:dyDescent="0.2">
      <c r="A25" s="219">
        <v>2019</v>
      </c>
      <c r="B25" s="222"/>
      <c r="C25" s="231" t="s">
        <v>53</v>
      </c>
      <c r="D25" s="233"/>
      <c r="E25" s="208" t="str">
        <f t="shared" si="1"/>
        <v/>
      </c>
      <c r="F25" s="214" t="s">
        <v>54</v>
      </c>
      <c r="G25" s="42"/>
      <c r="H25" s="215"/>
      <c r="I25" s="239" t="s">
        <v>55</v>
      </c>
      <c r="J25" s="44"/>
      <c r="K25" s="33">
        <f>DATE(B3,5,8)</f>
        <v>42863</v>
      </c>
      <c r="L25" s="71"/>
      <c r="M25" s="72" t="s">
        <v>56</v>
      </c>
      <c r="N25" s="34"/>
      <c r="O25" s="46" t="s">
        <v>129</v>
      </c>
      <c r="P25" s="47"/>
      <c r="Q25" s="48"/>
      <c r="R25" s="49" t="s">
        <v>9</v>
      </c>
      <c r="T25" s="43"/>
      <c r="U25" s="39" t="s">
        <v>177</v>
      </c>
      <c r="V25" s="50"/>
      <c r="W25" s="51"/>
    </row>
    <row r="26" spans="1:23" x14ac:dyDescent="0.2">
      <c r="A26" s="219">
        <v>2020</v>
      </c>
      <c r="B26" s="222"/>
      <c r="C26" s="231" t="s">
        <v>61</v>
      </c>
      <c r="D26" s="233"/>
      <c r="E26" s="208" t="str">
        <f>IF(D26=0,"",D26/24)</f>
        <v/>
      </c>
      <c r="F26" s="214" t="s">
        <v>62</v>
      </c>
      <c r="G26" s="42"/>
      <c r="H26" s="215"/>
      <c r="I26" s="239" t="s">
        <v>57</v>
      </c>
      <c r="J26" s="44" t="s">
        <v>15</v>
      </c>
      <c r="K26" s="33">
        <f>K22+39</f>
        <v>42880</v>
      </c>
      <c r="L26" s="71"/>
      <c r="M26" s="72"/>
      <c r="N26" s="45"/>
      <c r="O26" s="46" t="s">
        <v>130</v>
      </c>
      <c r="P26" s="47"/>
      <c r="Q26" s="48"/>
      <c r="R26" s="49" t="s">
        <v>117</v>
      </c>
      <c r="T26" s="43"/>
      <c r="U26" s="39" t="s">
        <v>178</v>
      </c>
      <c r="V26" s="50"/>
      <c r="W26" s="51"/>
    </row>
    <row r="27" spans="1:23" x14ac:dyDescent="0.2">
      <c r="A27" s="219">
        <v>2021</v>
      </c>
      <c r="B27" s="222"/>
      <c r="C27" s="231"/>
      <c r="D27" s="233"/>
      <c r="E27" s="208" t="s">
        <v>15</v>
      </c>
      <c r="F27" s="214"/>
      <c r="G27" s="42"/>
      <c r="H27" s="215"/>
      <c r="I27" s="239" t="s">
        <v>58</v>
      </c>
      <c r="J27" s="44"/>
      <c r="K27" s="33">
        <f>K22+49</f>
        <v>42890</v>
      </c>
      <c r="L27" s="71"/>
      <c r="M27" s="72" t="s">
        <v>59</v>
      </c>
      <c r="N27" s="34">
        <v>42294</v>
      </c>
      <c r="O27" s="46" t="s">
        <v>131</v>
      </c>
      <c r="P27" s="47"/>
      <c r="Q27" s="48"/>
      <c r="R27" s="49"/>
      <c r="T27" s="43"/>
      <c r="U27" s="39" t="s">
        <v>179</v>
      </c>
      <c r="V27" s="50"/>
      <c r="W27" s="51"/>
    </row>
    <row r="28" spans="1:23" x14ac:dyDescent="0.2">
      <c r="A28" s="219">
        <v>2022</v>
      </c>
      <c r="B28" s="222"/>
      <c r="C28" s="231" t="s">
        <v>30</v>
      </c>
      <c r="D28" s="233"/>
      <c r="E28" s="208" t="str">
        <f>IF(D28=0,"",D28/24)</f>
        <v/>
      </c>
      <c r="F28" s="214" t="s">
        <v>30</v>
      </c>
      <c r="G28" s="42" t="s">
        <v>15</v>
      </c>
      <c r="H28" s="215"/>
      <c r="I28" s="239" t="s">
        <v>60</v>
      </c>
      <c r="J28" s="44"/>
      <c r="K28" s="33">
        <f>K22+50</f>
        <v>42891</v>
      </c>
      <c r="L28" s="71"/>
      <c r="M28" s="72"/>
      <c r="N28" s="45">
        <v>42310</v>
      </c>
      <c r="O28" s="46" t="s">
        <v>132</v>
      </c>
      <c r="P28" s="47"/>
      <c r="Q28" s="48"/>
      <c r="T28" s="43"/>
      <c r="U28" s="39" t="s">
        <v>180</v>
      </c>
      <c r="V28" s="50"/>
      <c r="W28" s="51"/>
    </row>
    <row r="29" spans="1:23" x14ac:dyDescent="0.2">
      <c r="A29" s="219">
        <v>2023</v>
      </c>
      <c r="B29" s="222"/>
      <c r="C29" s="231" t="s">
        <v>66</v>
      </c>
      <c r="D29" s="244">
        <f>Q3/2</f>
        <v>3.5</v>
      </c>
      <c r="E29" s="208">
        <f>IF(D29=0,"",D29/24)</f>
        <v>0.14583333333333334</v>
      </c>
      <c r="F29" s="214" t="s">
        <v>66</v>
      </c>
      <c r="G29" s="42"/>
      <c r="H29" s="215" t="s">
        <v>15</v>
      </c>
      <c r="I29" s="239" t="s">
        <v>63</v>
      </c>
      <c r="J29" s="44"/>
      <c r="K29" s="33">
        <f>DATE(B3,7,14)</f>
        <v>42930</v>
      </c>
      <c r="L29" s="71"/>
      <c r="M29" s="72" t="s">
        <v>64</v>
      </c>
      <c r="N29" s="34">
        <v>42357</v>
      </c>
      <c r="O29" s="46" t="s">
        <v>133</v>
      </c>
      <c r="P29" s="47"/>
      <c r="Q29" s="48"/>
      <c r="T29" s="43"/>
      <c r="U29" s="39" t="s">
        <v>181</v>
      </c>
      <c r="V29" s="50"/>
      <c r="W29" s="51"/>
    </row>
    <row r="30" spans="1:23" x14ac:dyDescent="0.2">
      <c r="A30" s="219">
        <v>2024</v>
      </c>
      <c r="B30" s="222"/>
      <c r="C30" s="223"/>
      <c r="D30" s="234"/>
      <c r="E30" s="42"/>
      <c r="F30" s="214"/>
      <c r="G30" s="42"/>
      <c r="H30" s="215"/>
      <c r="I30" s="239" t="s">
        <v>65</v>
      </c>
      <c r="J30" s="44"/>
      <c r="K30" s="33">
        <f>DATE(B3,8,15)</f>
        <v>42962</v>
      </c>
      <c r="L30" s="71"/>
      <c r="M30" s="72"/>
      <c r="N30" s="45">
        <v>42373</v>
      </c>
      <c r="O30" s="46" t="s">
        <v>134</v>
      </c>
      <c r="P30" s="47"/>
      <c r="Q30" s="48"/>
      <c r="R30" s="49"/>
      <c r="T30" s="43"/>
      <c r="U30" s="39" t="s">
        <v>182</v>
      </c>
      <c r="V30" s="50"/>
      <c r="W30" s="51"/>
    </row>
    <row r="31" spans="1:23" x14ac:dyDescent="0.2">
      <c r="A31" s="219">
        <v>2025</v>
      </c>
      <c r="B31" s="222"/>
      <c r="C31" s="231" t="s">
        <v>72</v>
      </c>
      <c r="D31" s="233"/>
      <c r="E31" s="208" t="str">
        <f>IF(D31=0,"",D31/24)</f>
        <v/>
      </c>
      <c r="F31" s="214" t="s">
        <v>23</v>
      </c>
      <c r="G31" s="42"/>
      <c r="H31" s="215"/>
      <c r="I31" s="239" t="s">
        <v>59</v>
      </c>
      <c r="J31" s="44"/>
      <c r="K31" s="33">
        <f>DATE(B3,11,1)</f>
        <v>43040</v>
      </c>
      <c r="L31" s="71">
        <v>2016</v>
      </c>
      <c r="M31" s="72" t="s">
        <v>38</v>
      </c>
      <c r="N31" s="52">
        <v>42406</v>
      </c>
      <c r="O31" s="46" t="s">
        <v>135</v>
      </c>
      <c r="P31" s="47"/>
      <c r="Q31" s="48"/>
      <c r="R31" s="49"/>
      <c r="T31" s="43"/>
      <c r="U31" s="39" t="s">
        <v>183</v>
      </c>
      <c r="V31" s="50"/>
      <c r="W31" s="51"/>
    </row>
    <row r="32" spans="1:23" x14ac:dyDescent="0.2">
      <c r="A32" s="219">
        <v>2026</v>
      </c>
      <c r="B32" s="222"/>
      <c r="C32" s="231" t="s">
        <v>73</v>
      </c>
      <c r="D32" s="233"/>
      <c r="E32" s="208" t="str">
        <f>IF(D32=0,"",D32/24)</f>
        <v/>
      </c>
      <c r="F32" s="214" t="s">
        <v>25</v>
      </c>
      <c r="G32" s="42" t="s">
        <v>15</v>
      </c>
      <c r="H32" s="215"/>
      <c r="I32" s="239" t="s">
        <v>67</v>
      </c>
      <c r="J32" s="44"/>
      <c r="K32" s="33">
        <f>DATE(B3,11,11)</f>
        <v>43050</v>
      </c>
      <c r="L32" s="71"/>
      <c r="M32" s="72"/>
      <c r="N32" s="53">
        <v>42422</v>
      </c>
      <c r="O32" s="46" t="s">
        <v>136</v>
      </c>
      <c r="P32" s="47"/>
      <c r="Q32" s="48"/>
      <c r="R32" s="49"/>
      <c r="T32" s="43"/>
      <c r="U32" s="39" t="s">
        <v>184</v>
      </c>
      <c r="V32" s="50"/>
      <c r="W32" s="51"/>
    </row>
    <row r="33" spans="1:23" x14ac:dyDescent="0.2">
      <c r="A33" s="219">
        <v>2027</v>
      </c>
      <c r="B33" s="222"/>
      <c r="C33" s="226"/>
      <c r="D33" s="233"/>
      <c r="E33" s="208" t="str">
        <f t="shared" ref="E33:E35" si="2">IF(D33=0,"",D33/24)</f>
        <v/>
      </c>
      <c r="F33" s="214"/>
      <c r="G33" s="42"/>
      <c r="H33" s="215"/>
      <c r="I33" s="241" t="s">
        <v>64</v>
      </c>
      <c r="J33" s="54"/>
      <c r="K33" s="55">
        <f>DATE(B3,12,25)</f>
        <v>43094</v>
      </c>
      <c r="L33" s="71"/>
      <c r="M33" s="72" t="s">
        <v>47</v>
      </c>
      <c r="N33" s="56">
        <v>42462</v>
      </c>
      <c r="O33" s="46" t="s">
        <v>137</v>
      </c>
      <c r="P33" s="47"/>
      <c r="Q33" s="48"/>
      <c r="R33" s="49"/>
      <c r="T33" s="43"/>
      <c r="U33" s="39" t="s">
        <v>185</v>
      </c>
      <c r="V33" s="50"/>
      <c r="W33" s="51"/>
    </row>
    <row r="34" spans="1:23" x14ac:dyDescent="0.2">
      <c r="A34" s="219">
        <v>2028</v>
      </c>
      <c r="B34" s="222"/>
      <c r="C34" s="231" t="s">
        <v>27</v>
      </c>
      <c r="D34" s="233">
        <f>Q3/2</f>
        <v>3.5</v>
      </c>
      <c r="E34" s="208">
        <f t="shared" si="2"/>
        <v>0.14583333333333334</v>
      </c>
      <c r="F34" s="214" t="s">
        <v>74</v>
      </c>
      <c r="G34" s="42"/>
      <c r="H34" s="215"/>
      <c r="L34" s="71"/>
      <c r="M34" s="72"/>
      <c r="N34" s="56">
        <v>42478</v>
      </c>
      <c r="O34" s="46" t="s">
        <v>138</v>
      </c>
      <c r="P34" s="47"/>
      <c r="Q34" s="48"/>
      <c r="R34" s="49"/>
      <c r="T34" s="43"/>
      <c r="U34" s="39" t="s">
        <v>186</v>
      </c>
      <c r="V34" s="50"/>
      <c r="W34" s="51"/>
    </row>
    <row r="35" spans="1:23" x14ac:dyDescent="0.2">
      <c r="A35" s="219">
        <v>2029</v>
      </c>
      <c r="B35" s="222"/>
      <c r="C35" s="231" t="s">
        <v>75</v>
      </c>
      <c r="D35" s="233">
        <f>Q3/2</f>
        <v>3.5</v>
      </c>
      <c r="E35" s="208">
        <f t="shared" si="2"/>
        <v>0.14583333333333334</v>
      </c>
      <c r="F35" s="214" t="s">
        <v>76</v>
      </c>
      <c r="G35" s="42"/>
      <c r="H35" s="215"/>
      <c r="I35" s="242" t="s">
        <v>70</v>
      </c>
      <c r="J35" s="57" t="s">
        <v>71</v>
      </c>
      <c r="L35" s="71"/>
      <c r="M35" s="72" t="s">
        <v>56</v>
      </c>
      <c r="N35" s="34">
        <v>42557</v>
      </c>
      <c r="O35" s="46" t="s">
        <v>139</v>
      </c>
      <c r="P35" s="47"/>
      <c r="Q35" s="48"/>
      <c r="R35" s="49"/>
      <c r="T35" s="43"/>
      <c r="U35" s="39" t="s">
        <v>187</v>
      </c>
      <c r="V35" s="50"/>
      <c r="W35" s="51"/>
    </row>
    <row r="36" spans="1:23" x14ac:dyDescent="0.2">
      <c r="A36" s="219">
        <v>2030</v>
      </c>
      <c r="B36" s="222"/>
      <c r="C36" s="231"/>
      <c r="D36" s="233"/>
      <c r="E36" s="208"/>
      <c r="F36" s="214"/>
      <c r="G36" s="42"/>
      <c r="H36" s="215"/>
      <c r="I36" s="243">
        <f>DATE(B3,1,1)</f>
        <v>42736</v>
      </c>
      <c r="J36" s="58">
        <f>DATE(B3, 12, 31)</f>
        <v>43100</v>
      </c>
      <c r="K36" s="59"/>
      <c r="L36" s="71"/>
      <c r="M36" s="72"/>
      <c r="N36" s="45">
        <v>42614</v>
      </c>
      <c r="O36" s="46" t="s">
        <v>140</v>
      </c>
      <c r="P36" s="47"/>
      <c r="Q36" s="48"/>
      <c r="R36" s="49"/>
      <c r="T36" s="43"/>
      <c r="U36" s="39" t="s">
        <v>188</v>
      </c>
      <c r="V36" s="50"/>
      <c r="W36" s="51"/>
    </row>
    <row r="37" spans="1:23" x14ac:dyDescent="0.2">
      <c r="A37" s="219">
        <v>2031</v>
      </c>
      <c r="B37" s="222"/>
      <c r="C37" s="231" t="s">
        <v>77</v>
      </c>
      <c r="D37" s="233"/>
      <c r="E37" s="208" t="str">
        <f>IF(D37=0,"",D37/24)</f>
        <v/>
      </c>
      <c r="F37" s="214" t="s">
        <v>78</v>
      </c>
      <c r="G37" s="42"/>
      <c r="H37" s="215"/>
      <c r="K37" s="59"/>
      <c r="L37" s="71"/>
      <c r="M37" s="72" t="s">
        <v>59</v>
      </c>
      <c r="N37" s="34">
        <v>42662</v>
      </c>
      <c r="O37" s="46" t="s">
        <v>141</v>
      </c>
      <c r="P37" s="47"/>
      <c r="Q37" s="48"/>
      <c r="R37" s="49"/>
      <c r="T37" s="43"/>
      <c r="U37" s="39" t="s">
        <v>189</v>
      </c>
      <c r="V37" s="50"/>
      <c r="W37" s="51"/>
    </row>
    <row r="38" spans="1:23" x14ac:dyDescent="0.2">
      <c r="A38" s="219">
        <v>2032</v>
      </c>
      <c r="B38" s="222"/>
      <c r="C38" s="231" t="s">
        <v>79</v>
      </c>
      <c r="D38" s="233"/>
      <c r="E38" s="208" t="str">
        <f>IF(D38=0,"",D38/24)</f>
        <v/>
      </c>
      <c r="F38" s="214" t="s">
        <v>80</v>
      </c>
      <c r="G38" s="42"/>
      <c r="H38" s="215"/>
      <c r="K38" s="59"/>
      <c r="L38" s="71"/>
      <c r="M38" s="72"/>
      <c r="N38" s="45">
        <v>42677</v>
      </c>
      <c r="O38" s="46" t="s">
        <v>142</v>
      </c>
      <c r="P38" s="47"/>
      <c r="Q38" s="48"/>
      <c r="R38" s="49"/>
      <c r="T38" s="43"/>
      <c r="U38" s="39" t="s">
        <v>190</v>
      </c>
      <c r="V38" s="50"/>
      <c r="W38" s="51"/>
    </row>
    <row r="39" spans="1:23" x14ac:dyDescent="0.2">
      <c r="A39" s="219">
        <v>2033</v>
      </c>
      <c r="B39" s="222"/>
      <c r="C39" s="223"/>
      <c r="D39" s="234"/>
      <c r="E39" s="42"/>
      <c r="F39" s="214"/>
      <c r="G39" s="42"/>
      <c r="H39" s="215"/>
      <c r="K39" s="59"/>
      <c r="L39" s="71"/>
      <c r="M39" s="72" t="s">
        <v>64</v>
      </c>
      <c r="N39" s="52">
        <v>42721</v>
      </c>
      <c r="O39" s="46" t="s">
        <v>143</v>
      </c>
      <c r="P39" s="47"/>
      <c r="Q39" s="48"/>
      <c r="R39" s="49"/>
      <c r="T39" s="43"/>
      <c r="U39" s="39" t="s">
        <v>191</v>
      </c>
      <c r="V39" s="50"/>
      <c r="W39" s="51"/>
    </row>
    <row r="40" spans="1:23" x14ac:dyDescent="0.2">
      <c r="A40" s="219">
        <v>2034</v>
      </c>
      <c r="B40" s="222"/>
      <c r="C40" s="231" t="s">
        <v>81</v>
      </c>
      <c r="D40" s="233">
        <v>7</v>
      </c>
      <c r="E40" s="208">
        <f>IF(D40=0,"",D40/24)</f>
        <v>0.29166666666666669</v>
      </c>
      <c r="F40" s="214" t="s">
        <v>82</v>
      </c>
      <c r="G40" s="42"/>
      <c r="H40" s="215"/>
      <c r="I40" s="59"/>
      <c r="J40" s="59" t="s">
        <v>15</v>
      </c>
      <c r="K40" s="59"/>
      <c r="L40" s="71"/>
      <c r="M40" s="72"/>
      <c r="N40" s="53">
        <v>42738</v>
      </c>
      <c r="O40" s="46" t="s">
        <v>144</v>
      </c>
      <c r="P40" s="47"/>
      <c r="Q40" s="48"/>
      <c r="R40" s="49"/>
      <c r="T40" s="43"/>
      <c r="U40" s="39" t="s">
        <v>192</v>
      </c>
      <c r="V40" s="50"/>
      <c r="W40" s="51"/>
    </row>
    <row r="41" spans="1:23" x14ac:dyDescent="0.2">
      <c r="A41" s="219">
        <v>2035</v>
      </c>
      <c r="B41" s="222"/>
      <c r="C41" s="231" t="s">
        <v>83</v>
      </c>
      <c r="D41" s="233">
        <f>7</f>
        <v>7</v>
      </c>
      <c r="E41" s="208">
        <f>IF(D41=0,"",D41/24)</f>
        <v>0.29166666666666669</v>
      </c>
      <c r="F41" s="214" t="s">
        <v>84</v>
      </c>
      <c r="G41" s="42"/>
      <c r="H41" s="215"/>
      <c r="I41" s="59"/>
      <c r="J41" s="59"/>
      <c r="L41" s="71">
        <v>2017</v>
      </c>
      <c r="M41" s="72" t="s">
        <v>38</v>
      </c>
      <c r="N41" s="52">
        <v>42777</v>
      </c>
      <c r="O41" s="46" t="s">
        <v>145</v>
      </c>
      <c r="P41" s="47"/>
      <c r="Q41" s="48" t="s">
        <v>15</v>
      </c>
      <c r="R41" s="49"/>
      <c r="T41" s="43"/>
      <c r="U41" s="39" t="s">
        <v>193</v>
      </c>
      <c r="V41" s="50"/>
      <c r="W41" s="51"/>
    </row>
    <row r="42" spans="1:23" x14ac:dyDescent="0.2">
      <c r="A42" s="219">
        <v>2036</v>
      </c>
      <c r="B42" s="222"/>
      <c r="C42" s="231" t="s">
        <v>85</v>
      </c>
      <c r="D42" s="233">
        <f>Q3</f>
        <v>7</v>
      </c>
      <c r="E42" s="208">
        <f>IF(D42=0,"",D42/24)</f>
        <v>0.29166666666666669</v>
      </c>
      <c r="F42" s="214" t="s">
        <v>86</v>
      </c>
      <c r="G42" s="42"/>
      <c r="H42" s="215"/>
      <c r="I42" s="59"/>
      <c r="J42" s="59"/>
      <c r="L42" s="71"/>
      <c r="M42" s="72"/>
      <c r="N42" s="56">
        <v>42793</v>
      </c>
      <c r="O42" s="46" t="s">
        <v>146</v>
      </c>
      <c r="P42" s="47"/>
      <c r="Q42" s="48"/>
      <c r="R42" s="49"/>
      <c r="T42" s="43"/>
      <c r="U42" s="39" t="s">
        <v>194</v>
      </c>
      <c r="V42" s="50"/>
      <c r="W42" s="51"/>
    </row>
    <row r="43" spans="1:23" x14ac:dyDescent="0.2">
      <c r="A43" s="66"/>
      <c r="B43" s="222"/>
      <c r="C43" s="231"/>
      <c r="D43" s="233"/>
      <c r="E43" s="208"/>
      <c r="F43" s="214"/>
      <c r="G43" s="42"/>
      <c r="H43" s="215" t="s">
        <v>15</v>
      </c>
      <c r="I43" s="59"/>
      <c r="J43" s="59"/>
      <c r="L43" s="71"/>
      <c r="M43" s="72" t="s">
        <v>47</v>
      </c>
      <c r="N43" s="52">
        <v>42833</v>
      </c>
      <c r="O43" s="46" t="s">
        <v>147</v>
      </c>
      <c r="P43" s="47"/>
      <c r="Q43" s="48"/>
      <c r="R43" s="49"/>
      <c r="T43" s="43"/>
      <c r="U43" s="39" t="s">
        <v>195</v>
      </c>
      <c r="V43" s="50"/>
      <c r="W43" s="51"/>
    </row>
    <row r="44" spans="1:23" x14ac:dyDescent="0.2">
      <c r="A44" s="70"/>
      <c r="B44" s="222"/>
      <c r="C44" s="231" t="s">
        <v>118</v>
      </c>
      <c r="D44" s="233">
        <f>Q3</f>
        <v>7</v>
      </c>
      <c r="E44" s="208">
        <f>IF(D44=0,"",D44/24)</f>
        <v>0.29166666666666669</v>
      </c>
      <c r="F44" s="214" t="s">
        <v>88</v>
      </c>
      <c r="G44" s="42" t="s">
        <v>15</v>
      </c>
      <c r="H44" s="215" t="s">
        <v>15</v>
      </c>
      <c r="I44" s="59"/>
      <c r="J44" s="59"/>
      <c r="L44" s="71"/>
      <c r="M44" s="72"/>
      <c r="N44" s="53">
        <v>42849</v>
      </c>
      <c r="O44" s="46" t="s">
        <v>148</v>
      </c>
      <c r="P44" s="47"/>
      <c r="Q44" s="48"/>
      <c r="R44" s="49"/>
      <c r="T44" s="43"/>
      <c r="U44" s="39" t="s">
        <v>196</v>
      </c>
      <c r="V44" s="50"/>
      <c r="W44" s="51"/>
    </row>
    <row r="45" spans="1:23" x14ac:dyDescent="0.2">
      <c r="B45" s="222"/>
      <c r="C45" s="231" t="s">
        <v>121</v>
      </c>
      <c r="D45" s="233">
        <f>Q3</f>
        <v>7</v>
      </c>
      <c r="E45" s="208">
        <f>IF(D45=0,"",D45/24)</f>
        <v>0.29166666666666669</v>
      </c>
      <c r="F45" s="214" t="s">
        <v>89</v>
      </c>
      <c r="G45" s="42"/>
      <c r="H45" s="215"/>
      <c r="I45" s="59"/>
      <c r="J45" s="59"/>
      <c r="L45" s="71"/>
      <c r="M45" s="72" t="s">
        <v>56</v>
      </c>
      <c r="N45" s="56">
        <v>42924</v>
      </c>
      <c r="O45" s="46" t="s">
        <v>149</v>
      </c>
      <c r="P45" s="47"/>
      <c r="Q45" s="48"/>
      <c r="R45" s="49"/>
      <c r="T45" s="43"/>
      <c r="U45" s="39" t="s">
        <v>197</v>
      </c>
      <c r="V45" s="50"/>
      <c r="W45" s="51"/>
    </row>
    <row r="46" spans="1:23" x14ac:dyDescent="0.2">
      <c r="B46" s="222"/>
      <c r="C46" s="231" t="s">
        <v>122</v>
      </c>
      <c r="D46" s="233">
        <f>Q3</f>
        <v>7</v>
      </c>
      <c r="E46" s="208">
        <f>IF(D46=0,"",D46/24)</f>
        <v>0.29166666666666669</v>
      </c>
      <c r="F46" s="214" t="s">
        <v>24</v>
      </c>
      <c r="G46" s="42"/>
      <c r="H46" s="215"/>
      <c r="L46" s="71"/>
      <c r="M46" s="72"/>
      <c r="N46" s="56">
        <v>42982</v>
      </c>
      <c r="O46" s="46" t="s">
        <v>150</v>
      </c>
      <c r="P46" s="47"/>
      <c r="Q46" s="48"/>
      <c r="R46" s="49"/>
      <c r="T46" s="43"/>
      <c r="U46" s="39" t="s">
        <v>198</v>
      </c>
      <c r="V46" s="50"/>
      <c r="W46" s="51"/>
    </row>
    <row r="47" spans="1:23" x14ac:dyDescent="0.2">
      <c r="B47" s="222"/>
      <c r="C47" s="231" t="s">
        <v>123</v>
      </c>
      <c r="D47" s="233">
        <f>Q3</f>
        <v>7</v>
      </c>
      <c r="E47" s="208">
        <f t="shared" ref="E47" si="3">IF(D47=0,"",D47/24)</f>
        <v>0.29166666666666669</v>
      </c>
      <c r="F47" s="214" t="s">
        <v>90</v>
      </c>
      <c r="G47" s="42"/>
      <c r="H47" s="215"/>
      <c r="I47" s="11" t="s">
        <v>15</v>
      </c>
      <c r="J47" s="11"/>
      <c r="L47" s="71"/>
      <c r="M47" s="72" t="s">
        <v>59</v>
      </c>
      <c r="N47" s="52">
        <v>43029</v>
      </c>
      <c r="O47" s="46" t="s">
        <v>151</v>
      </c>
      <c r="P47" s="47"/>
      <c r="Q47" s="48"/>
      <c r="R47" s="49"/>
      <c r="T47" s="43"/>
      <c r="U47" s="39" t="s">
        <v>199</v>
      </c>
      <c r="V47" s="50"/>
      <c r="W47" s="51"/>
    </row>
    <row r="48" spans="1:23" x14ac:dyDescent="0.2">
      <c r="B48" s="222"/>
      <c r="C48" s="224"/>
      <c r="D48" s="235"/>
      <c r="E48" s="42"/>
      <c r="F48" s="214"/>
      <c r="G48" s="42"/>
      <c r="H48" s="215"/>
      <c r="L48" s="71"/>
      <c r="M48" s="72"/>
      <c r="N48" s="53">
        <v>43045</v>
      </c>
      <c r="O48" s="46" t="s">
        <v>152</v>
      </c>
      <c r="P48" s="47"/>
      <c r="Q48" s="48"/>
      <c r="R48" s="49"/>
      <c r="T48" s="43"/>
      <c r="U48" s="39"/>
      <c r="V48" s="50"/>
      <c r="W48" s="51"/>
    </row>
    <row r="49" spans="2:23" x14ac:dyDescent="0.2">
      <c r="B49" s="222"/>
      <c r="C49" s="231" t="s">
        <v>68</v>
      </c>
      <c r="D49" s="233"/>
      <c r="E49" s="256" t="str">
        <f t="shared" ref="E49" si="4">IF(D49=0,"",D49/24)</f>
        <v/>
      </c>
      <c r="F49" s="5" t="s">
        <v>69</v>
      </c>
      <c r="G49" s="42"/>
      <c r="H49" s="215"/>
      <c r="L49" s="71"/>
      <c r="M49" s="72" t="s">
        <v>64</v>
      </c>
      <c r="N49" s="56">
        <v>43092</v>
      </c>
      <c r="O49" s="46" t="s">
        <v>153</v>
      </c>
      <c r="P49" s="47"/>
      <c r="Q49" s="48"/>
      <c r="R49" s="49"/>
      <c r="T49" s="43"/>
      <c r="U49" s="39"/>
      <c r="V49" s="50"/>
      <c r="W49" s="51"/>
    </row>
    <row r="50" spans="2:23" x14ac:dyDescent="0.2">
      <c r="B50" s="222"/>
      <c r="C50" s="227" t="s">
        <v>96</v>
      </c>
      <c r="D50" s="234"/>
      <c r="E50" s="254"/>
      <c r="F50" s="1" t="s">
        <v>97</v>
      </c>
      <c r="G50" s="42"/>
      <c r="H50" s="215"/>
      <c r="K50" s="1" t="s">
        <v>15</v>
      </c>
      <c r="L50" s="71"/>
      <c r="M50" s="72"/>
      <c r="N50" s="53">
        <v>43108</v>
      </c>
      <c r="O50" s="46" t="s">
        <v>154</v>
      </c>
      <c r="P50" s="47"/>
      <c r="Q50" s="48"/>
      <c r="R50" s="49"/>
      <c r="T50" s="43"/>
      <c r="U50" s="39"/>
      <c r="V50" s="50"/>
      <c r="W50" s="51"/>
    </row>
    <row r="51" spans="2:23" x14ac:dyDescent="0.2">
      <c r="B51" s="222"/>
      <c r="C51" s="227" t="s">
        <v>120</v>
      </c>
      <c r="D51" s="234"/>
      <c r="E51" s="254"/>
      <c r="F51" s="1" t="s">
        <v>87</v>
      </c>
      <c r="G51" s="42"/>
      <c r="H51" s="215" t="s">
        <v>15</v>
      </c>
      <c r="L51" s="71">
        <v>2018</v>
      </c>
      <c r="M51" s="72" t="s">
        <v>38</v>
      </c>
      <c r="N51" s="56">
        <v>43155</v>
      </c>
      <c r="O51" s="46" t="s">
        <v>155</v>
      </c>
      <c r="P51" s="47"/>
      <c r="Q51" s="48"/>
      <c r="R51" s="49"/>
      <c r="T51" s="43"/>
      <c r="U51" s="39"/>
      <c r="V51" s="50"/>
      <c r="W51" s="51"/>
    </row>
    <row r="52" spans="2:23" x14ac:dyDescent="0.2">
      <c r="B52" s="222"/>
      <c r="C52" s="227" t="s">
        <v>98</v>
      </c>
      <c r="D52" s="234"/>
      <c r="E52" s="254"/>
      <c r="F52" s="1" t="s">
        <v>98</v>
      </c>
      <c r="G52" s="42"/>
      <c r="H52" s="215"/>
      <c r="L52" s="71"/>
      <c r="M52" s="72"/>
      <c r="N52" s="56">
        <v>43171</v>
      </c>
      <c r="O52" s="46" t="s">
        <v>156</v>
      </c>
      <c r="P52" s="47"/>
      <c r="Q52" s="48"/>
      <c r="R52" s="49"/>
      <c r="T52" s="43"/>
      <c r="U52" s="39"/>
      <c r="V52" s="50"/>
      <c r="W52" s="51"/>
    </row>
    <row r="53" spans="2:23" x14ac:dyDescent="0.2">
      <c r="B53" s="222"/>
      <c r="C53" s="227" t="s">
        <v>91</v>
      </c>
      <c r="D53" s="227"/>
      <c r="E53" s="254"/>
      <c r="F53" s="1" t="s">
        <v>91</v>
      </c>
      <c r="G53" s="42"/>
      <c r="H53" s="215"/>
      <c r="L53" s="71"/>
      <c r="M53" s="72" t="s">
        <v>47</v>
      </c>
      <c r="N53" s="52">
        <v>43211</v>
      </c>
      <c r="O53" s="46" t="s">
        <v>157</v>
      </c>
      <c r="P53" s="47"/>
      <c r="Q53" s="48"/>
      <c r="R53" s="49"/>
      <c r="T53" s="43"/>
      <c r="U53" s="39"/>
      <c r="V53" s="50"/>
      <c r="W53" s="51"/>
    </row>
    <row r="54" spans="2:23" x14ac:dyDescent="0.2">
      <c r="B54" s="222"/>
      <c r="C54" s="231" t="s">
        <v>94</v>
      </c>
      <c r="D54" s="233"/>
      <c r="E54" s="256" t="str">
        <f>IF(D54=0,"",D54/24)</f>
        <v/>
      </c>
      <c r="F54" s="5" t="s">
        <v>94</v>
      </c>
      <c r="G54" s="42"/>
      <c r="H54" s="215" t="s">
        <v>15</v>
      </c>
      <c r="L54" s="71"/>
      <c r="M54" s="72"/>
      <c r="N54" s="53">
        <v>43227</v>
      </c>
      <c r="O54" s="46" t="s">
        <v>158</v>
      </c>
      <c r="P54" s="47"/>
      <c r="Q54" s="48"/>
      <c r="R54" s="49"/>
      <c r="T54" s="43"/>
      <c r="U54" s="39"/>
      <c r="V54" s="50"/>
      <c r="W54" s="51"/>
    </row>
    <row r="55" spans="2:23" x14ac:dyDescent="0.2">
      <c r="B55" s="222"/>
      <c r="C55" s="231" t="s">
        <v>95</v>
      </c>
      <c r="D55" s="233"/>
      <c r="E55" s="208" t="str">
        <f>IF(D55=0,"",D55/24)</f>
        <v/>
      </c>
      <c r="F55" s="214" t="s">
        <v>95</v>
      </c>
      <c r="G55" s="42"/>
      <c r="H55" s="215"/>
      <c r="L55" s="71"/>
      <c r="M55" s="72" t="s">
        <v>56</v>
      </c>
      <c r="N55" s="56">
        <v>43288</v>
      </c>
      <c r="O55" s="46" t="s">
        <v>159</v>
      </c>
      <c r="P55" s="47"/>
      <c r="Q55" s="48"/>
      <c r="R55" s="60"/>
      <c r="S55" s="6"/>
      <c r="T55" s="7"/>
      <c r="U55" s="61"/>
      <c r="V55" s="62"/>
      <c r="W55" s="63"/>
    </row>
    <row r="56" spans="2:23" x14ac:dyDescent="0.2">
      <c r="B56" s="222"/>
      <c r="C56" s="253" t="s">
        <v>92</v>
      </c>
      <c r="D56" s="233"/>
      <c r="E56" s="256" t="str">
        <f>IF(D56=0,"",D56/24)</f>
        <v/>
      </c>
      <c r="F56" s="5" t="s">
        <v>93</v>
      </c>
      <c r="G56" s="42"/>
      <c r="H56" s="215"/>
      <c r="I56" s="1" t="s">
        <v>15</v>
      </c>
      <c r="L56" s="71"/>
      <c r="M56" s="72"/>
      <c r="N56" s="56">
        <v>43347</v>
      </c>
      <c r="O56" s="46" t="s">
        <v>160</v>
      </c>
      <c r="P56" s="47"/>
      <c r="Q56" s="48"/>
    </row>
    <row r="57" spans="2:23" x14ac:dyDescent="0.2">
      <c r="B57" s="222"/>
      <c r="C57" s="228"/>
      <c r="D57" s="235"/>
      <c r="E57" s="254"/>
      <c r="G57" s="42"/>
      <c r="H57" s="215"/>
      <c r="I57" s="1" t="s">
        <v>15</v>
      </c>
      <c r="L57" s="71"/>
      <c r="M57" s="72" t="s">
        <v>59</v>
      </c>
      <c r="N57" s="52"/>
      <c r="O57" s="46" t="s">
        <v>161</v>
      </c>
      <c r="P57" s="47"/>
      <c r="Q57" s="48"/>
    </row>
    <row r="58" spans="2:23" x14ac:dyDescent="0.2">
      <c r="B58" s="222"/>
      <c r="C58" s="228"/>
      <c r="D58" s="235"/>
      <c r="E58" s="254"/>
      <c r="G58" s="42"/>
      <c r="H58" s="215"/>
      <c r="L58" s="71"/>
      <c r="M58" s="72"/>
      <c r="N58" s="53"/>
      <c r="O58" s="46" t="s">
        <v>162</v>
      </c>
      <c r="P58" s="47"/>
      <c r="Q58" s="48"/>
    </row>
    <row r="59" spans="2:23" x14ac:dyDescent="0.2">
      <c r="B59" s="225"/>
      <c r="C59" s="228"/>
      <c r="D59" s="235"/>
      <c r="E59" s="254"/>
      <c r="G59" s="42"/>
      <c r="H59" s="215"/>
      <c r="L59" s="71"/>
      <c r="M59" s="72" t="s">
        <v>64</v>
      </c>
      <c r="N59" s="56"/>
      <c r="O59" s="46" t="s">
        <v>163</v>
      </c>
      <c r="P59" s="47"/>
      <c r="Q59" s="48"/>
    </row>
    <row r="60" spans="2:23" x14ac:dyDescent="0.2">
      <c r="B60" s="225"/>
      <c r="C60" s="228"/>
      <c r="D60" s="235"/>
      <c r="E60" s="254"/>
      <c r="G60" s="42"/>
      <c r="H60" s="215"/>
      <c r="L60" s="71"/>
      <c r="M60" s="72"/>
      <c r="N60" s="53"/>
      <c r="O60" s="46" t="s">
        <v>164</v>
      </c>
      <c r="P60" s="47"/>
      <c r="Q60" s="48"/>
    </row>
    <row r="61" spans="2:23" x14ac:dyDescent="0.2">
      <c r="B61" s="225"/>
      <c r="C61" s="228"/>
      <c r="D61" s="235"/>
      <c r="E61" s="254"/>
      <c r="G61" s="42"/>
      <c r="H61" s="215"/>
      <c r="L61" s="71">
        <v>2019</v>
      </c>
      <c r="M61" s="72" t="s">
        <v>38</v>
      </c>
      <c r="N61" s="56"/>
      <c r="O61" s="46" t="s">
        <v>165</v>
      </c>
      <c r="P61" s="47"/>
      <c r="Q61" s="48"/>
    </row>
    <row r="62" spans="2:23" x14ac:dyDescent="0.2">
      <c r="B62" s="225"/>
      <c r="C62" s="228"/>
      <c r="D62" s="235"/>
      <c r="E62" s="254"/>
      <c r="G62" s="42"/>
      <c r="H62" s="215" t="s">
        <v>15</v>
      </c>
      <c r="L62" s="71"/>
      <c r="M62" s="72"/>
      <c r="N62" s="56"/>
      <c r="O62" s="46" t="s">
        <v>166</v>
      </c>
      <c r="P62" s="47"/>
      <c r="Q62" s="48"/>
    </row>
    <row r="63" spans="2:23" x14ac:dyDescent="0.2">
      <c r="B63" s="225"/>
      <c r="C63" s="253"/>
      <c r="D63" s="253"/>
      <c r="E63" s="256"/>
      <c r="F63" s="5"/>
      <c r="G63" s="42"/>
      <c r="H63" s="215"/>
      <c r="L63" s="71"/>
      <c r="M63" s="72" t="s">
        <v>47</v>
      </c>
      <c r="N63" s="52"/>
      <c r="O63" s="46" t="s">
        <v>167</v>
      </c>
      <c r="P63" s="47"/>
      <c r="Q63" s="48"/>
    </row>
    <row r="64" spans="2:23" x14ac:dyDescent="0.2">
      <c r="B64" s="225"/>
      <c r="C64" s="228"/>
      <c r="D64" s="235"/>
      <c r="E64" s="254"/>
      <c r="G64" s="42"/>
      <c r="H64" s="215"/>
      <c r="L64" s="71"/>
      <c r="M64" s="72"/>
      <c r="N64" s="53"/>
      <c r="O64" s="46" t="s">
        <v>168</v>
      </c>
      <c r="P64" s="47"/>
      <c r="Q64" s="48"/>
    </row>
    <row r="65" spans="1:17" x14ac:dyDescent="0.2">
      <c r="B65" s="252"/>
      <c r="C65" s="229"/>
      <c r="D65" s="236"/>
      <c r="E65" s="255"/>
      <c r="F65" s="216"/>
      <c r="G65" s="216"/>
      <c r="H65" s="217" t="s">
        <v>15</v>
      </c>
      <c r="L65" s="71"/>
      <c r="M65" s="72" t="s">
        <v>56</v>
      </c>
      <c r="N65" s="56"/>
      <c r="O65" s="46" t="s">
        <v>169</v>
      </c>
      <c r="P65" s="47"/>
      <c r="Q65" s="48"/>
    </row>
    <row r="66" spans="1:17" x14ac:dyDescent="0.2">
      <c r="A66" s="5" t="s">
        <v>15</v>
      </c>
      <c r="B66" s="251"/>
      <c r="C66" s="5"/>
      <c r="D66" s="5"/>
      <c r="E66" s="5"/>
      <c r="F66" s="5"/>
      <c r="G66" s="5"/>
      <c r="H66" s="5"/>
      <c r="I66" s="5"/>
      <c r="L66" s="71"/>
      <c r="M66" s="72"/>
      <c r="N66" s="56"/>
      <c r="O66" s="46" t="s">
        <v>170</v>
      </c>
      <c r="P66" s="47"/>
      <c r="Q66" s="48"/>
    </row>
    <row r="67" spans="1:17" x14ac:dyDescent="0.2">
      <c r="A67" s="5"/>
      <c r="B67" s="251"/>
      <c r="C67" s="5"/>
      <c r="D67" s="5"/>
      <c r="E67" s="5"/>
      <c r="F67" s="5"/>
      <c r="G67" s="5"/>
      <c r="H67" s="5"/>
      <c r="I67" s="5"/>
      <c r="L67" s="71"/>
      <c r="M67" s="72" t="s">
        <v>59</v>
      </c>
      <c r="N67" s="52"/>
      <c r="O67" s="46" t="s">
        <v>171</v>
      </c>
      <c r="P67" s="47"/>
      <c r="Q67" s="48"/>
    </row>
    <row r="68" spans="1:17" x14ac:dyDescent="0.2">
      <c r="A68" s="5"/>
      <c r="B68" s="5"/>
      <c r="C68" s="5"/>
      <c r="D68" s="5"/>
      <c r="E68" s="5"/>
      <c r="F68" s="5"/>
      <c r="G68" s="5"/>
      <c r="H68" s="5"/>
      <c r="I68" s="5"/>
      <c r="L68" s="71"/>
      <c r="M68" s="72"/>
      <c r="N68" s="53"/>
      <c r="O68" s="46" t="s">
        <v>172</v>
      </c>
      <c r="P68" s="47"/>
      <c r="Q68" s="48"/>
    </row>
    <row r="69" spans="1:17" x14ac:dyDescent="0.2">
      <c r="A69" s="5"/>
      <c r="B69" s="5"/>
      <c r="C69" s="5"/>
      <c r="D69" s="5"/>
      <c r="E69" s="5"/>
      <c r="F69" s="5"/>
      <c r="G69" s="5"/>
      <c r="H69" s="5"/>
      <c r="I69" s="5" t="s">
        <v>15</v>
      </c>
      <c r="L69" s="71"/>
      <c r="M69" s="72" t="s">
        <v>64</v>
      </c>
      <c r="N69" s="56"/>
      <c r="O69" s="64"/>
      <c r="P69" s="47"/>
      <c r="Q69" s="48"/>
    </row>
    <row r="70" spans="1:17" x14ac:dyDescent="0.2">
      <c r="A70" s="5"/>
      <c r="B70" s="5"/>
      <c r="C70" s="5"/>
      <c r="D70" s="5"/>
      <c r="E70" s="5"/>
      <c r="F70" s="5"/>
      <c r="G70" s="5"/>
      <c r="H70" s="5"/>
      <c r="I70" s="5"/>
      <c r="J70" s="1" t="s">
        <v>15</v>
      </c>
      <c r="L70" s="71"/>
      <c r="M70" s="72"/>
      <c r="N70" s="53"/>
      <c r="O70" s="64"/>
      <c r="P70" s="47"/>
      <c r="Q70" s="48"/>
    </row>
    <row r="71" spans="1:17" x14ac:dyDescent="0.2">
      <c r="A71" s="5"/>
      <c r="B71" s="5"/>
      <c r="C71" s="5"/>
      <c r="D71" s="5"/>
      <c r="E71" s="5"/>
      <c r="F71" s="5"/>
      <c r="G71" s="5"/>
      <c r="H71" s="5" t="s">
        <v>15</v>
      </c>
      <c r="I71" s="5"/>
      <c r="L71" s="71">
        <v>2020</v>
      </c>
      <c r="M71" s="72" t="s">
        <v>38</v>
      </c>
      <c r="N71" s="52"/>
      <c r="O71" s="64"/>
      <c r="P71" s="47" t="s">
        <v>15</v>
      </c>
      <c r="Q71" s="48"/>
    </row>
    <row r="72" spans="1:17" ht="15" x14ac:dyDescent="0.2">
      <c r="A72" s="5"/>
      <c r="B72" s="5"/>
      <c r="C72" s="5"/>
      <c r="D72" s="5"/>
      <c r="E72" s="5"/>
      <c r="F72" s="5"/>
      <c r="G72" s="5"/>
      <c r="H72" s="5" t="s">
        <v>15</v>
      </c>
      <c r="I72" s="5"/>
      <c r="L72" s="71"/>
      <c r="M72" s="72"/>
      <c r="N72" s="56"/>
      <c r="O72" s="65"/>
      <c r="P72" s="47"/>
      <c r="Q72" s="48"/>
    </row>
    <row r="73" spans="1:17" x14ac:dyDescent="0.2">
      <c r="A73" s="5"/>
      <c r="B73" s="5"/>
      <c r="C73" s="5"/>
      <c r="D73" s="5"/>
      <c r="E73" s="5"/>
      <c r="F73" s="5"/>
      <c r="G73" s="5"/>
      <c r="H73" s="5"/>
      <c r="I73" s="5"/>
      <c r="L73" s="71"/>
      <c r="M73" s="72" t="s">
        <v>47</v>
      </c>
      <c r="N73" s="52"/>
      <c r="O73" s="64"/>
      <c r="P73" s="47"/>
      <c r="Q73" s="48"/>
    </row>
    <row r="74" spans="1:17" x14ac:dyDescent="0.2">
      <c r="A74" s="5"/>
      <c r="B74" s="5"/>
      <c r="C74" s="5"/>
      <c r="D74" s="5"/>
      <c r="E74" s="5"/>
      <c r="F74" s="5"/>
      <c r="G74" s="5"/>
      <c r="H74" s="5"/>
      <c r="I74" s="5"/>
      <c r="L74" s="71"/>
      <c r="M74" s="72"/>
      <c r="N74" s="53"/>
      <c r="O74" s="64"/>
      <c r="P74" s="47"/>
      <c r="Q74" s="48"/>
    </row>
    <row r="75" spans="1:17" x14ac:dyDescent="0.2">
      <c r="A75" s="5"/>
      <c r="B75" s="5"/>
      <c r="C75" s="5"/>
      <c r="D75" s="5"/>
      <c r="E75" s="5"/>
      <c r="F75" s="5"/>
      <c r="G75" s="5"/>
      <c r="H75" s="5"/>
      <c r="I75" s="5"/>
      <c r="L75" s="71"/>
      <c r="M75" s="72" t="s">
        <v>56</v>
      </c>
      <c r="N75" s="56"/>
      <c r="O75" s="64"/>
      <c r="P75" s="47"/>
      <c r="Q75" s="48"/>
    </row>
    <row r="76" spans="1:17" x14ac:dyDescent="0.2">
      <c r="A76" s="5"/>
      <c r="B76" s="5"/>
      <c r="C76" s="5"/>
      <c r="D76" s="5"/>
      <c r="E76" s="5"/>
      <c r="F76" s="5"/>
      <c r="G76" s="5"/>
      <c r="H76" s="5"/>
      <c r="I76" s="5"/>
      <c r="L76" s="71"/>
      <c r="M76" s="72"/>
      <c r="N76" s="56"/>
      <c r="O76" s="64"/>
      <c r="P76" s="47"/>
      <c r="Q76" s="48"/>
    </row>
    <row r="77" spans="1:17" x14ac:dyDescent="0.2">
      <c r="A77" s="5"/>
      <c r="B77" s="5"/>
      <c r="C77" s="5"/>
      <c r="D77" s="5"/>
      <c r="E77" s="5"/>
      <c r="F77" s="5"/>
      <c r="G77" s="5"/>
      <c r="H77" s="5"/>
      <c r="I77" s="5"/>
      <c r="L77" s="71"/>
      <c r="M77" s="72" t="s">
        <v>59</v>
      </c>
      <c r="N77" s="52"/>
      <c r="O77" s="64" t="s">
        <v>15</v>
      </c>
      <c r="P77" s="47"/>
      <c r="Q77" s="48"/>
    </row>
    <row r="78" spans="1:17" ht="15" x14ac:dyDescent="0.2">
      <c r="A78" s="5"/>
      <c r="B78" s="5"/>
      <c r="C78" s="5"/>
      <c r="D78" s="5"/>
      <c r="E78" s="5"/>
      <c r="F78" s="5"/>
      <c r="G78" s="5"/>
      <c r="H78" s="5"/>
      <c r="I78" s="5"/>
      <c r="L78" s="71"/>
      <c r="M78" s="72"/>
      <c r="N78" s="53"/>
      <c r="O78" s="65"/>
      <c r="P78" s="47"/>
      <c r="Q78" s="48"/>
    </row>
    <row r="79" spans="1:17" x14ac:dyDescent="0.2">
      <c r="A79" s="5"/>
      <c r="B79" s="5"/>
      <c r="C79" s="5"/>
      <c r="D79" s="5"/>
      <c r="E79" s="5"/>
      <c r="F79" s="5"/>
      <c r="G79" s="5"/>
      <c r="H79" s="5"/>
      <c r="I79" s="5"/>
      <c r="L79" s="71"/>
      <c r="M79" s="72" t="s">
        <v>64</v>
      </c>
      <c r="N79" s="56"/>
      <c r="O79" s="64"/>
      <c r="P79" s="47"/>
      <c r="Q79" s="48"/>
    </row>
    <row r="80" spans="1:17" x14ac:dyDescent="0.2">
      <c r="A80" s="5"/>
      <c r="B80" s="5"/>
      <c r="C80" s="5"/>
      <c r="D80" s="5"/>
      <c r="E80" s="5"/>
      <c r="F80" s="5"/>
      <c r="G80" s="5"/>
      <c r="H80" s="5"/>
      <c r="I80" s="5"/>
      <c r="L80" s="71"/>
      <c r="M80" s="72"/>
      <c r="N80" s="53"/>
      <c r="O80" s="64"/>
      <c r="P80" s="47"/>
      <c r="Q80" s="48"/>
    </row>
    <row r="81" spans="1:17" x14ac:dyDescent="0.2">
      <c r="A81" s="5"/>
      <c r="B81" s="5"/>
      <c r="C81" s="8"/>
      <c r="D81" s="5"/>
      <c r="E81" s="5"/>
      <c r="F81" s="5"/>
      <c r="G81" s="5"/>
      <c r="H81" s="5"/>
      <c r="I81" s="5"/>
      <c r="L81" s="71">
        <v>2021</v>
      </c>
      <c r="M81" s="72" t="s">
        <v>38</v>
      </c>
      <c r="N81" s="56"/>
      <c r="O81" s="64"/>
      <c r="P81" s="47"/>
      <c r="Q81" s="48"/>
    </row>
    <row r="82" spans="1:17" x14ac:dyDescent="0.2">
      <c r="A82" s="5"/>
      <c r="B82" s="5" t="s">
        <v>15</v>
      </c>
      <c r="C82" s="8"/>
      <c r="D82" s="8"/>
      <c r="E82" s="209"/>
      <c r="F82" s="5"/>
      <c r="G82" s="5"/>
      <c r="H82" s="5"/>
      <c r="I82" s="5"/>
      <c r="L82" s="71"/>
      <c r="M82" s="72"/>
      <c r="N82" s="56"/>
      <c r="O82" s="64"/>
      <c r="P82" s="47"/>
      <c r="Q82" s="48"/>
    </row>
    <row r="83" spans="1:17" x14ac:dyDescent="0.2">
      <c r="A83" s="5"/>
      <c r="B83" s="5"/>
      <c r="C83" s="5"/>
      <c r="D83" s="5"/>
      <c r="E83" s="5"/>
      <c r="F83" s="5"/>
      <c r="G83" s="5"/>
      <c r="H83" s="5"/>
      <c r="I83" s="5"/>
      <c r="L83" s="71"/>
      <c r="M83" s="72" t="s">
        <v>47</v>
      </c>
      <c r="N83" s="52"/>
      <c r="O83" s="64"/>
      <c r="P83" s="47"/>
      <c r="Q83" s="48"/>
    </row>
    <row r="84" spans="1:17" x14ac:dyDescent="0.2">
      <c r="A84" s="5"/>
      <c r="B84" s="5"/>
      <c r="C84" s="5"/>
      <c r="D84" s="5"/>
      <c r="E84" s="5"/>
      <c r="F84" s="5"/>
      <c r="G84" s="5"/>
      <c r="H84" s="5"/>
      <c r="I84" s="5"/>
      <c r="L84" s="71"/>
      <c r="M84" s="72"/>
      <c r="N84" s="53"/>
      <c r="O84" s="64" t="s">
        <v>15</v>
      </c>
      <c r="P84" s="47"/>
      <c r="Q84" s="48"/>
    </row>
    <row r="85" spans="1:17" x14ac:dyDescent="0.2">
      <c r="A85" s="5"/>
      <c r="B85" s="5"/>
      <c r="C85" s="5"/>
      <c r="D85" s="5"/>
      <c r="E85" s="5"/>
      <c r="F85" s="5"/>
      <c r="G85" s="5"/>
      <c r="H85" s="5"/>
      <c r="I85" s="5"/>
      <c r="L85" s="71"/>
      <c r="M85" s="72" t="s">
        <v>56</v>
      </c>
      <c r="N85" s="56"/>
      <c r="O85" s="47"/>
      <c r="P85" s="47"/>
      <c r="Q85" s="48"/>
    </row>
    <row r="86" spans="1:17" x14ac:dyDescent="0.2">
      <c r="A86" s="5"/>
      <c r="B86" s="5"/>
      <c r="C86" s="5"/>
      <c r="D86" s="5"/>
      <c r="E86" s="5"/>
      <c r="F86" s="5"/>
      <c r="G86" s="5"/>
      <c r="H86" s="5"/>
      <c r="I86" s="5"/>
      <c r="L86" s="71"/>
      <c r="M86" s="72"/>
      <c r="N86" s="56"/>
      <c r="O86" s="47"/>
      <c r="P86" s="47"/>
      <c r="Q86" s="48"/>
    </row>
    <row r="87" spans="1:17" x14ac:dyDescent="0.2">
      <c r="A87" s="5"/>
      <c r="B87" s="5"/>
      <c r="C87" s="5"/>
      <c r="D87" s="5"/>
      <c r="E87" s="5"/>
      <c r="F87" s="5"/>
      <c r="G87" s="5"/>
      <c r="H87" s="5"/>
      <c r="I87" s="5"/>
      <c r="L87" s="71"/>
      <c r="M87" s="72" t="s">
        <v>59</v>
      </c>
      <c r="N87" s="52"/>
      <c r="O87" s="64" t="s">
        <v>15</v>
      </c>
      <c r="P87" s="47"/>
      <c r="Q87" s="48"/>
    </row>
    <row r="88" spans="1:17" x14ac:dyDescent="0.2">
      <c r="A88" s="5"/>
      <c r="B88" s="5"/>
      <c r="C88" s="5"/>
      <c r="D88" s="5"/>
      <c r="E88" s="5"/>
      <c r="F88" s="5"/>
      <c r="G88" s="5"/>
      <c r="H88" s="5"/>
      <c r="I88" s="5"/>
      <c r="L88" s="71"/>
      <c r="M88" s="72"/>
      <c r="N88" s="53"/>
      <c r="O88" s="64"/>
      <c r="P88" s="47"/>
      <c r="Q88" s="48"/>
    </row>
    <row r="89" spans="1:17" x14ac:dyDescent="0.2">
      <c r="A89" s="5"/>
      <c r="B89" s="5"/>
      <c r="C89" s="5"/>
      <c r="D89" s="5"/>
      <c r="E89" s="5"/>
      <c r="F89" s="5"/>
      <c r="G89" s="5"/>
      <c r="H89" s="5"/>
      <c r="I89" s="5"/>
      <c r="L89" s="71"/>
      <c r="M89" s="72" t="s">
        <v>64</v>
      </c>
      <c r="N89" s="56"/>
      <c r="O89" s="64"/>
      <c r="P89" s="47"/>
      <c r="Q89" s="48"/>
    </row>
    <row r="90" spans="1:17" x14ac:dyDescent="0.2">
      <c r="A90" s="5"/>
      <c r="B90" s="5"/>
      <c r="C90" s="5"/>
      <c r="D90" s="5"/>
      <c r="E90" s="5"/>
      <c r="F90" s="5"/>
      <c r="G90" s="5"/>
      <c r="H90" s="5"/>
      <c r="I90" s="5"/>
      <c r="L90" s="71"/>
      <c r="M90" s="72"/>
      <c r="N90" s="53"/>
      <c r="O90" s="64"/>
      <c r="P90" s="47"/>
      <c r="Q90" s="48"/>
    </row>
    <row r="91" spans="1:17" x14ac:dyDescent="0.2">
      <c r="A91" s="5"/>
      <c r="B91" s="5"/>
      <c r="C91" s="5"/>
      <c r="D91" s="5"/>
      <c r="E91" s="5"/>
      <c r="F91" s="5"/>
      <c r="G91" s="5"/>
      <c r="H91" s="5"/>
      <c r="I91" s="5"/>
      <c r="L91" s="71">
        <v>2022</v>
      </c>
      <c r="M91" s="72" t="s">
        <v>38</v>
      </c>
      <c r="N91" s="52"/>
      <c r="O91" s="47"/>
      <c r="P91" s="47"/>
      <c r="Q91" s="48"/>
    </row>
    <row r="92" spans="1:17" x14ac:dyDescent="0.2">
      <c r="A92" s="5"/>
      <c r="B92" s="5"/>
      <c r="C92" s="5"/>
      <c r="D92" s="5"/>
      <c r="E92" s="5"/>
      <c r="F92" s="5"/>
      <c r="G92" s="5"/>
      <c r="H92" s="5"/>
      <c r="I92" s="5"/>
      <c r="L92" s="71"/>
      <c r="M92" s="72"/>
      <c r="N92" s="56"/>
      <c r="O92" s="47"/>
      <c r="P92" s="47"/>
      <c r="Q92" s="48"/>
    </row>
    <row r="93" spans="1:17" x14ac:dyDescent="0.2">
      <c r="A93" s="5"/>
      <c r="B93" s="5"/>
      <c r="C93" s="5"/>
      <c r="D93" s="5"/>
      <c r="E93" s="5"/>
      <c r="F93" s="5"/>
      <c r="G93" s="5"/>
      <c r="H93" s="5"/>
      <c r="I93" s="5"/>
      <c r="L93" s="71"/>
      <c r="M93" s="72" t="s">
        <v>47</v>
      </c>
      <c r="N93" s="52"/>
      <c r="O93" s="47"/>
      <c r="P93" s="47"/>
      <c r="Q93" s="48"/>
    </row>
    <row r="94" spans="1:17" x14ac:dyDescent="0.2">
      <c r="A94" s="5"/>
      <c r="B94" s="5"/>
      <c r="C94" s="5"/>
      <c r="D94" s="5"/>
      <c r="E94" s="5"/>
      <c r="F94" s="5"/>
      <c r="G94" s="5"/>
      <c r="H94" s="5"/>
      <c r="I94" s="5"/>
      <c r="L94" s="71"/>
      <c r="M94" s="72"/>
      <c r="N94" s="53"/>
      <c r="O94" s="47"/>
      <c r="P94" s="47"/>
      <c r="Q94" s="48"/>
    </row>
    <row r="95" spans="1:17" x14ac:dyDescent="0.2">
      <c r="A95" s="5"/>
      <c r="B95" s="5"/>
      <c r="C95" s="8"/>
      <c r="D95" s="8"/>
      <c r="E95" s="209"/>
      <c r="F95" s="5"/>
      <c r="G95" s="5"/>
      <c r="H95" s="5"/>
      <c r="I95" s="5"/>
      <c r="L95" s="71"/>
      <c r="M95" s="72" t="s">
        <v>56</v>
      </c>
      <c r="N95" s="56"/>
      <c r="O95" s="47"/>
      <c r="P95" s="47"/>
      <c r="Q95" s="48"/>
    </row>
    <row r="96" spans="1:17" x14ac:dyDescent="0.2">
      <c r="A96" s="5"/>
      <c r="B96" s="5"/>
      <c r="C96" s="8"/>
      <c r="D96" s="8"/>
      <c r="E96" s="209"/>
      <c r="F96" s="5"/>
      <c r="G96" s="5"/>
      <c r="H96" s="5"/>
      <c r="I96" s="5"/>
      <c r="L96" s="71"/>
      <c r="M96" s="72"/>
      <c r="N96" s="56"/>
      <c r="O96" s="47"/>
      <c r="P96" s="47"/>
      <c r="Q96" s="48"/>
    </row>
    <row r="97" spans="1:17" x14ac:dyDescent="0.2">
      <c r="A97" s="5"/>
      <c r="B97" s="5"/>
      <c r="C97" s="5"/>
      <c r="D97" s="5"/>
      <c r="E97" s="5"/>
      <c r="F97" s="5"/>
      <c r="G97" s="5"/>
      <c r="H97" s="5"/>
      <c r="I97" s="5"/>
      <c r="L97" s="71"/>
      <c r="M97" s="72" t="s">
        <v>59</v>
      </c>
      <c r="N97" s="52"/>
      <c r="O97" s="64"/>
      <c r="P97" s="47"/>
      <c r="Q97" s="48"/>
    </row>
    <row r="98" spans="1:17" x14ac:dyDescent="0.2">
      <c r="A98" s="5"/>
      <c r="B98" s="5"/>
      <c r="C98" s="5"/>
      <c r="D98" s="8"/>
      <c r="E98" s="209"/>
      <c r="F98" s="5"/>
      <c r="G98" s="5"/>
      <c r="H98" s="5"/>
      <c r="I98" s="5"/>
      <c r="L98" s="71"/>
      <c r="M98" s="72"/>
      <c r="N98" s="53"/>
      <c r="O98" s="64"/>
      <c r="P98" s="47"/>
      <c r="Q98" s="48"/>
    </row>
    <row r="99" spans="1:17" x14ac:dyDescent="0.2">
      <c r="A99" s="5"/>
      <c r="B99" s="5"/>
      <c r="C99" s="5"/>
      <c r="D99" s="8"/>
      <c r="E99" s="209"/>
      <c r="F99" s="5"/>
      <c r="G99" s="5"/>
      <c r="H99" s="5"/>
      <c r="I99" s="5"/>
      <c r="L99" s="71"/>
      <c r="M99" s="72" t="s">
        <v>64</v>
      </c>
      <c r="N99" s="56"/>
      <c r="O99" s="64"/>
      <c r="P99" s="47"/>
      <c r="Q99" s="48"/>
    </row>
    <row r="100" spans="1:17" x14ac:dyDescent="0.2">
      <c r="A100" s="5"/>
      <c r="B100" s="5"/>
      <c r="C100" s="5"/>
      <c r="D100" s="8"/>
      <c r="E100" s="209"/>
      <c r="F100" s="5"/>
      <c r="G100" s="5"/>
      <c r="H100" s="5"/>
      <c r="I100" s="5"/>
      <c r="L100" s="71"/>
      <c r="M100" s="72"/>
      <c r="N100" s="53"/>
      <c r="O100" s="67"/>
      <c r="P100" s="68"/>
      <c r="Q100" s="69"/>
    </row>
    <row r="101" spans="1:17" x14ac:dyDescent="0.2">
      <c r="A101" s="5"/>
      <c r="B101" s="5"/>
      <c r="C101" s="5"/>
      <c r="D101" s="8"/>
      <c r="E101" s="209"/>
      <c r="F101" s="5"/>
      <c r="G101" s="5"/>
      <c r="H101" s="5"/>
      <c r="I101" s="5"/>
      <c r="L101" s="71">
        <v>2023</v>
      </c>
      <c r="M101" s="72" t="s">
        <v>38</v>
      </c>
      <c r="N101" s="56"/>
    </row>
    <row r="102" spans="1:17" x14ac:dyDescent="0.2">
      <c r="A102" s="5"/>
      <c r="B102" s="5"/>
      <c r="C102" s="5"/>
      <c r="D102" s="8"/>
      <c r="E102" s="209"/>
      <c r="F102" s="5"/>
      <c r="G102" s="5"/>
      <c r="H102" s="5"/>
      <c r="I102" s="5"/>
      <c r="L102" s="71"/>
      <c r="M102" s="72"/>
      <c r="N102" s="56"/>
    </row>
    <row r="103" spans="1:17" x14ac:dyDescent="0.2">
      <c r="A103" s="5"/>
      <c r="B103" s="5"/>
      <c r="C103" s="5"/>
      <c r="D103" s="8"/>
      <c r="E103" s="209"/>
      <c r="F103" s="5"/>
      <c r="G103" s="5"/>
      <c r="H103" s="5"/>
      <c r="I103" s="5"/>
      <c r="L103" s="71"/>
      <c r="M103" s="72" t="s">
        <v>47</v>
      </c>
      <c r="N103" s="52"/>
    </row>
    <row r="104" spans="1:17" x14ac:dyDescent="0.2">
      <c r="A104" s="5"/>
      <c r="B104" s="5"/>
      <c r="C104" s="5"/>
      <c r="D104" s="8"/>
      <c r="E104" s="209"/>
      <c r="F104" s="5"/>
      <c r="G104" s="5"/>
      <c r="H104" s="5"/>
      <c r="I104" s="5"/>
      <c r="L104" s="71"/>
      <c r="M104" s="72"/>
      <c r="N104" s="53"/>
    </row>
    <row r="105" spans="1:17" x14ac:dyDescent="0.2">
      <c r="A105" s="5"/>
      <c r="B105" s="5"/>
      <c r="C105" s="5"/>
      <c r="D105" s="8"/>
      <c r="E105" s="209"/>
      <c r="F105" s="5"/>
      <c r="G105" s="5"/>
      <c r="H105" s="5"/>
      <c r="I105" s="5"/>
      <c r="L105" s="71"/>
      <c r="M105" s="72" t="s">
        <v>56</v>
      </c>
      <c r="N105" s="56"/>
    </row>
    <row r="106" spans="1:17" x14ac:dyDescent="0.2">
      <c r="A106" s="5"/>
      <c r="B106" s="5"/>
      <c r="C106" s="5"/>
      <c r="D106" s="8"/>
      <c r="E106" s="209"/>
      <c r="F106" s="5"/>
      <c r="G106" s="5"/>
      <c r="H106" s="5"/>
      <c r="I106" s="5"/>
      <c r="L106" s="71"/>
      <c r="M106" s="72"/>
      <c r="N106" s="56"/>
    </row>
    <row r="107" spans="1:17" x14ac:dyDescent="0.2">
      <c r="A107" s="5"/>
      <c r="B107" s="5"/>
      <c r="C107" s="5"/>
      <c r="D107" s="8"/>
      <c r="E107" s="209"/>
      <c r="F107" s="5"/>
      <c r="G107" s="5"/>
      <c r="H107" s="5"/>
      <c r="I107" s="5"/>
      <c r="L107" s="71"/>
      <c r="M107" s="72" t="s">
        <v>59</v>
      </c>
      <c r="N107" s="52"/>
    </row>
    <row r="108" spans="1:17" x14ac:dyDescent="0.2">
      <c r="A108" s="5"/>
      <c r="B108" s="5"/>
      <c r="C108" s="5"/>
      <c r="D108" s="8"/>
      <c r="E108" s="209"/>
      <c r="F108" s="5"/>
      <c r="G108" s="5"/>
      <c r="H108" s="5"/>
      <c r="I108" s="5"/>
      <c r="L108" s="71"/>
      <c r="M108" s="72"/>
      <c r="N108" s="53"/>
    </row>
    <row r="109" spans="1:17" x14ac:dyDescent="0.2">
      <c r="A109" s="5"/>
      <c r="B109" s="5"/>
      <c r="C109" s="5"/>
      <c r="D109" s="8"/>
      <c r="E109" s="209"/>
      <c r="F109" s="5"/>
      <c r="G109" s="5"/>
      <c r="H109" s="5"/>
      <c r="I109" s="5"/>
      <c r="L109" s="71"/>
      <c r="M109" s="72" t="s">
        <v>64</v>
      </c>
      <c r="N109" s="56"/>
    </row>
    <row r="110" spans="1:17" x14ac:dyDescent="0.2">
      <c r="A110" s="5"/>
      <c r="B110" s="5"/>
      <c r="C110" s="5"/>
      <c r="D110" s="8"/>
      <c r="E110" s="209"/>
      <c r="F110" s="5"/>
      <c r="G110" s="5"/>
      <c r="H110" s="5"/>
      <c r="I110" s="5"/>
      <c r="L110" s="71"/>
      <c r="M110" s="72"/>
      <c r="N110" s="53"/>
    </row>
    <row r="111" spans="1:17" x14ac:dyDescent="0.2">
      <c r="A111" s="5"/>
      <c r="B111" s="5"/>
      <c r="C111" s="5"/>
      <c r="D111" s="8"/>
      <c r="E111" s="209"/>
      <c r="F111" s="5"/>
      <c r="G111" s="5"/>
      <c r="H111" s="5"/>
      <c r="I111" s="5"/>
      <c r="L111" s="71">
        <v>2024</v>
      </c>
      <c r="M111" s="72" t="s">
        <v>38</v>
      </c>
      <c r="N111" s="52"/>
    </row>
    <row r="112" spans="1:17" x14ac:dyDescent="0.2">
      <c r="A112" s="5"/>
      <c r="B112" s="5"/>
      <c r="C112" s="5"/>
      <c r="D112" s="8"/>
      <c r="E112" s="209"/>
      <c r="F112" s="5"/>
      <c r="G112" s="5"/>
      <c r="H112" s="5"/>
      <c r="I112" s="5"/>
      <c r="L112" s="71"/>
      <c r="M112" s="72"/>
      <c r="N112" s="56"/>
    </row>
    <row r="113" spans="1:14" x14ac:dyDescent="0.2">
      <c r="A113" s="5"/>
      <c r="B113" s="5"/>
      <c r="C113" s="5"/>
      <c r="D113" s="8"/>
      <c r="E113" s="209"/>
      <c r="F113" s="5"/>
      <c r="G113" s="5"/>
      <c r="H113" s="5"/>
      <c r="I113" s="5"/>
      <c r="L113" s="71"/>
      <c r="M113" s="72" t="s">
        <v>47</v>
      </c>
      <c r="N113" s="52"/>
    </row>
    <row r="114" spans="1:14" x14ac:dyDescent="0.2">
      <c r="A114" s="5"/>
      <c r="B114" s="5"/>
      <c r="C114" s="5"/>
      <c r="D114" s="8"/>
      <c r="E114" s="209"/>
      <c r="F114" s="5"/>
      <c r="G114" s="5"/>
      <c r="H114" s="5"/>
      <c r="I114" s="5"/>
      <c r="L114" s="71"/>
      <c r="M114" s="72"/>
      <c r="N114" s="53"/>
    </row>
    <row r="115" spans="1:14" x14ac:dyDescent="0.2">
      <c r="A115" s="5"/>
      <c r="B115" s="5"/>
      <c r="C115" s="5"/>
      <c r="D115" s="8"/>
      <c r="E115" s="209"/>
      <c r="F115" s="5"/>
      <c r="G115" s="5"/>
      <c r="H115" s="5"/>
      <c r="I115" s="5"/>
      <c r="L115" s="71"/>
      <c r="M115" s="72" t="s">
        <v>56</v>
      </c>
      <c r="N115" s="56"/>
    </row>
    <row r="116" spans="1:14" x14ac:dyDescent="0.2">
      <c r="A116" s="5"/>
      <c r="B116" s="5"/>
      <c r="C116" s="5"/>
      <c r="D116" s="8"/>
      <c r="E116" s="209"/>
      <c r="F116" s="5"/>
      <c r="G116" s="5"/>
      <c r="H116" s="5"/>
      <c r="I116" s="5"/>
      <c r="L116" s="71"/>
      <c r="M116" s="72"/>
      <c r="N116" s="56"/>
    </row>
    <row r="117" spans="1:14" x14ac:dyDescent="0.2">
      <c r="A117" s="5"/>
      <c r="B117" s="5"/>
      <c r="C117" s="5"/>
      <c r="D117" s="8"/>
      <c r="E117" s="209"/>
      <c r="F117" s="5"/>
      <c r="G117" s="5"/>
      <c r="H117" s="5"/>
      <c r="I117" s="5"/>
      <c r="L117" s="71"/>
      <c r="M117" s="72" t="s">
        <v>59</v>
      </c>
      <c r="N117" s="52"/>
    </row>
    <row r="118" spans="1:14" x14ac:dyDescent="0.2">
      <c r="A118" s="5"/>
      <c r="B118" s="5"/>
      <c r="C118" s="5"/>
      <c r="D118" s="8"/>
      <c r="E118" s="209"/>
      <c r="F118" s="5"/>
      <c r="G118" s="5"/>
      <c r="H118" s="5"/>
      <c r="I118" s="5"/>
      <c r="L118" s="71"/>
      <c r="M118" s="72"/>
      <c r="N118" s="53"/>
    </row>
    <row r="119" spans="1:14" x14ac:dyDescent="0.2">
      <c r="A119" s="5"/>
      <c r="B119" s="5"/>
      <c r="C119" s="5"/>
      <c r="D119" s="8"/>
      <c r="E119" s="209"/>
      <c r="F119" s="5"/>
      <c r="G119" s="5"/>
      <c r="H119" s="5"/>
      <c r="I119" s="5"/>
      <c r="L119" s="71"/>
      <c r="M119" s="72" t="s">
        <v>64</v>
      </c>
      <c r="N119" s="56"/>
    </row>
    <row r="120" spans="1:14" x14ac:dyDescent="0.2">
      <c r="A120" s="5"/>
      <c r="B120" s="5"/>
      <c r="C120" s="5"/>
      <c r="D120" s="8"/>
      <c r="E120" s="209"/>
      <c r="F120" s="5"/>
      <c r="G120" s="5"/>
      <c r="H120" s="5"/>
      <c r="I120" s="5"/>
      <c r="L120" s="71"/>
      <c r="M120" s="72"/>
      <c r="N120" s="53"/>
    </row>
    <row r="121" spans="1:14" x14ac:dyDescent="0.2">
      <c r="A121" s="5"/>
      <c r="B121" s="5"/>
      <c r="C121" s="5"/>
      <c r="D121" s="8"/>
      <c r="E121" s="209"/>
      <c r="F121" s="5"/>
      <c r="G121" s="5"/>
      <c r="H121" s="5"/>
      <c r="I121" s="5"/>
      <c r="L121" s="71">
        <v>2025</v>
      </c>
      <c r="M121" s="72" t="s">
        <v>38</v>
      </c>
      <c r="N121" s="56"/>
    </row>
    <row r="122" spans="1:14" x14ac:dyDescent="0.2">
      <c r="A122" s="5"/>
      <c r="B122" s="5"/>
      <c r="C122" s="5"/>
      <c r="D122" s="8"/>
      <c r="E122" s="209"/>
      <c r="F122" s="5"/>
      <c r="G122" s="5"/>
      <c r="H122" s="5"/>
      <c r="I122" s="5"/>
      <c r="L122" s="71"/>
      <c r="M122" s="72"/>
      <c r="N122" s="56"/>
    </row>
    <row r="123" spans="1:14" x14ac:dyDescent="0.2">
      <c r="A123" s="5"/>
      <c r="B123" s="5"/>
      <c r="C123" s="5"/>
      <c r="D123" s="8"/>
      <c r="E123" s="209"/>
      <c r="F123" s="5"/>
      <c r="G123" s="5"/>
      <c r="H123" s="5"/>
      <c r="I123" s="5"/>
      <c r="L123" s="71"/>
      <c r="M123" s="72" t="s">
        <v>47</v>
      </c>
      <c r="N123" s="52"/>
    </row>
    <row r="124" spans="1:14" x14ac:dyDescent="0.2">
      <c r="A124" s="5"/>
      <c r="B124" s="5"/>
      <c r="C124" s="5"/>
      <c r="D124" s="8"/>
      <c r="E124" s="209"/>
      <c r="F124" s="5"/>
      <c r="G124" s="5"/>
      <c r="H124" s="5"/>
      <c r="I124" s="5"/>
      <c r="L124" s="71"/>
      <c r="M124" s="72"/>
      <c r="N124" s="53"/>
    </row>
    <row r="125" spans="1:14" x14ac:dyDescent="0.2">
      <c r="A125" s="5"/>
      <c r="B125" s="5"/>
      <c r="C125" s="5"/>
      <c r="D125" s="8"/>
      <c r="E125" s="209"/>
      <c r="F125" s="5"/>
      <c r="G125" s="5"/>
      <c r="H125" s="5"/>
      <c r="I125" s="5"/>
      <c r="L125" s="71"/>
      <c r="M125" s="72" t="s">
        <v>56</v>
      </c>
      <c r="N125" s="56"/>
    </row>
    <row r="126" spans="1:14" x14ac:dyDescent="0.2">
      <c r="A126" s="5"/>
      <c r="B126" s="5"/>
      <c r="C126" s="5"/>
      <c r="D126" s="8"/>
      <c r="E126" s="209"/>
      <c r="F126" s="5"/>
      <c r="G126" s="5"/>
      <c r="H126" s="5"/>
      <c r="I126" s="5"/>
      <c r="L126" s="71"/>
      <c r="M126" s="72"/>
      <c r="N126" s="56"/>
    </row>
    <row r="127" spans="1:14" x14ac:dyDescent="0.2">
      <c r="A127" s="5"/>
      <c r="B127" s="5"/>
      <c r="C127" s="5"/>
      <c r="D127" s="8"/>
      <c r="E127" s="209"/>
      <c r="F127" s="5"/>
      <c r="G127" s="5"/>
      <c r="H127" s="5"/>
      <c r="I127" s="5"/>
      <c r="L127" s="71"/>
      <c r="M127" s="72" t="s">
        <v>59</v>
      </c>
      <c r="N127" s="52"/>
    </row>
    <row r="128" spans="1:14" x14ac:dyDescent="0.2">
      <c r="A128" s="5"/>
      <c r="B128" s="5"/>
      <c r="C128" s="5"/>
      <c r="D128" s="8"/>
      <c r="E128" s="209"/>
      <c r="F128" s="5"/>
      <c r="G128" s="5"/>
      <c r="H128" s="5"/>
      <c r="I128" s="5"/>
      <c r="L128" s="71"/>
      <c r="M128" s="72"/>
      <c r="N128" s="53"/>
    </row>
    <row r="129" spans="1:14" x14ac:dyDescent="0.2">
      <c r="A129" s="5"/>
      <c r="B129" s="5"/>
      <c r="C129" s="5"/>
      <c r="D129" s="8"/>
      <c r="E129" s="209"/>
      <c r="F129" s="5"/>
      <c r="G129" s="5"/>
      <c r="H129" s="5"/>
      <c r="I129" s="5"/>
      <c r="L129" s="71"/>
      <c r="M129" s="72" t="s">
        <v>64</v>
      </c>
      <c r="N129" s="56"/>
    </row>
    <row r="130" spans="1:14" x14ac:dyDescent="0.2">
      <c r="A130" s="5"/>
      <c r="B130" s="5"/>
      <c r="C130" s="5"/>
      <c r="D130" s="8"/>
      <c r="E130" s="209"/>
      <c r="F130" s="5"/>
      <c r="G130" s="5"/>
      <c r="H130" s="5"/>
      <c r="I130" s="5"/>
      <c r="L130" s="71"/>
      <c r="M130" s="72"/>
      <c r="N130" s="53"/>
    </row>
    <row r="131" spans="1:14" x14ac:dyDescent="0.2">
      <c r="A131" s="5"/>
      <c r="B131" s="5"/>
      <c r="C131" s="5"/>
      <c r="D131" s="8"/>
      <c r="E131" s="209"/>
      <c r="F131" s="5"/>
      <c r="G131" s="5"/>
      <c r="H131" s="5"/>
      <c r="I131" s="5"/>
      <c r="L131" s="71">
        <v>2026</v>
      </c>
      <c r="M131" s="72" t="s">
        <v>38</v>
      </c>
      <c r="N131" s="52"/>
    </row>
    <row r="132" spans="1:14" x14ac:dyDescent="0.2">
      <c r="A132" s="5"/>
      <c r="B132" s="5"/>
      <c r="C132" s="5"/>
      <c r="D132" s="8"/>
      <c r="E132" s="209"/>
      <c r="F132" s="5"/>
      <c r="G132" s="5"/>
      <c r="H132" s="5"/>
      <c r="I132" s="5"/>
      <c r="L132" s="71"/>
      <c r="M132" s="72"/>
      <c r="N132" s="56"/>
    </row>
    <row r="133" spans="1:14" x14ac:dyDescent="0.2">
      <c r="A133" s="5"/>
      <c r="B133" s="5"/>
      <c r="C133" s="5"/>
      <c r="D133" s="8"/>
      <c r="E133" s="209"/>
      <c r="F133" s="5"/>
      <c r="G133" s="5"/>
      <c r="H133" s="5"/>
      <c r="I133" s="5"/>
      <c r="L133" s="71"/>
      <c r="M133" s="72" t="s">
        <v>47</v>
      </c>
      <c r="N133" s="52"/>
    </row>
    <row r="134" spans="1:14" x14ac:dyDescent="0.2">
      <c r="A134" s="5"/>
      <c r="B134" s="5"/>
      <c r="C134" s="5"/>
      <c r="D134" s="8"/>
      <c r="E134" s="209"/>
      <c r="F134" s="5"/>
      <c r="G134" s="5"/>
      <c r="H134" s="5"/>
      <c r="I134" s="5"/>
      <c r="L134" s="71"/>
      <c r="M134" s="72"/>
      <c r="N134" s="53"/>
    </row>
    <row r="135" spans="1:14" x14ac:dyDescent="0.2">
      <c r="A135" s="5"/>
      <c r="B135" s="5"/>
      <c r="C135" s="5"/>
      <c r="D135" s="8"/>
      <c r="E135" s="209"/>
      <c r="F135" s="5"/>
      <c r="G135" s="5"/>
      <c r="H135" s="5"/>
      <c r="I135" s="5"/>
      <c r="L135" s="71"/>
      <c r="M135" s="72" t="s">
        <v>56</v>
      </c>
      <c r="N135" s="56"/>
    </row>
    <row r="136" spans="1:14" x14ac:dyDescent="0.2">
      <c r="A136" s="5"/>
      <c r="B136" s="5"/>
      <c r="C136" s="5"/>
      <c r="D136" s="8"/>
      <c r="E136" s="209"/>
      <c r="F136" s="5"/>
      <c r="G136" s="5"/>
      <c r="H136" s="5"/>
      <c r="I136" s="5"/>
      <c r="L136" s="71"/>
      <c r="M136" s="72"/>
      <c r="N136" s="56"/>
    </row>
    <row r="137" spans="1:14" x14ac:dyDescent="0.2">
      <c r="A137" s="5"/>
      <c r="B137" s="5"/>
      <c r="C137" s="5"/>
      <c r="D137" s="8"/>
      <c r="E137" s="209"/>
      <c r="F137" s="5"/>
      <c r="G137" s="5"/>
      <c r="H137" s="5"/>
      <c r="I137" s="5"/>
      <c r="L137" s="71"/>
      <c r="M137" s="72" t="s">
        <v>59</v>
      </c>
      <c r="N137" s="52"/>
    </row>
    <row r="138" spans="1:14" x14ac:dyDescent="0.2">
      <c r="A138" s="5"/>
      <c r="B138" s="5"/>
      <c r="C138" s="5"/>
      <c r="D138" s="8"/>
      <c r="E138" s="209"/>
      <c r="F138" s="5"/>
      <c r="G138" s="5"/>
      <c r="H138" s="5"/>
      <c r="I138" s="5"/>
      <c r="L138" s="71"/>
      <c r="M138" s="72"/>
      <c r="N138" s="53"/>
    </row>
    <row r="139" spans="1:14" x14ac:dyDescent="0.2">
      <c r="A139" s="5"/>
      <c r="B139" s="5"/>
      <c r="C139" s="5"/>
      <c r="D139" s="8"/>
      <c r="E139" s="209"/>
      <c r="F139" s="5"/>
      <c r="G139" s="5"/>
      <c r="H139" s="5"/>
      <c r="I139" s="5"/>
      <c r="L139" s="71"/>
      <c r="M139" s="72" t="s">
        <v>64</v>
      </c>
      <c r="N139" s="56"/>
    </row>
    <row r="140" spans="1:14" x14ac:dyDescent="0.2">
      <c r="A140" s="5"/>
      <c r="B140" s="5"/>
      <c r="C140" s="5"/>
      <c r="D140" s="8"/>
      <c r="E140" s="209"/>
      <c r="F140" s="5"/>
      <c r="G140" s="5"/>
      <c r="H140" s="5"/>
      <c r="I140" s="5"/>
      <c r="L140" s="71"/>
      <c r="M140" s="72"/>
      <c r="N140" s="53"/>
    </row>
    <row r="141" spans="1:14" x14ac:dyDescent="0.2">
      <c r="A141" s="5"/>
      <c r="B141" s="5"/>
      <c r="C141" s="5"/>
      <c r="D141" s="8"/>
      <c r="E141" s="209"/>
      <c r="F141" s="5"/>
      <c r="G141" s="5"/>
      <c r="H141" s="5"/>
      <c r="I141" s="5"/>
      <c r="L141" s="71">
        <v>2027</v>
      </c>
      <c r="M141" s="72" t="s">
        <v>38</v>
      </c>
      <c r="N141" s="56"/>
    </row>
    <row r="142" spans="1:14" x14ac:dyDescent="0.2">
      <c r="A142" s="5"/>
      <c r="B142" s="5"/>
      <c r="C142" s="5"/>
      <c r="D142" s="8"/>
      <c r="E142" s="209"/>
      <c r="F142" s="5"/>
      <c r="G142" s="5"/>
      <c r="H142" s="5"/>
      <c r="I142" s="5"/>
      <c r="L142" s="71"/>
      <c r="M142" s="72"/>
      <c r="N142" s="56"/>
    </row>
    <row r="143" spans="1:14" x14ac:dyDescent="0.2">
      <c r="A143" s="5"/>
      <c r="B143" s="5"/>
      <c r="C143" s="5"/>
      <c r="D143" s="8"/>
      <c r="E143" s="209"/>
      <c r="F143" s="5"/>
      <c r="G143" s="5"/>
      <c r="H143" s="5"/>
      <c r="I143" s="5"/>
      <c r="L143" s="71"/>
      <c r="M143" s="72" t="s">
        <v>47</v>
      </c>
      <c r="N143" s="52"/>
    </row>
    <row r="144" spans="1:14" x14ac:dyDescent="0.2">
      <c r="A144" s="5"/>
      <c r="B144" s="5"/>
      <c r="C144" s="5"/>
      <c r="D144" s="8"/>
      <c r="E144" s="209"/>
      <c r="F144" s="5"/>
      <c r="G144" s="5"/>
      <c r="H144" s="5"/>
      <c r="I144" s="5"/>
      <c r="L144" s="71"/>
      <c r="M144" s="72"/>
      <c r="N144" s="53"/>
    </row>
    <row r="145" spans="1:14" x14ac:dyDescent="0.2">
      <c r="A145" s="5"/>
      <c r="B145" s="5"/>
      <c r="C145" s="5"/>
      <c r="D145" s="8"/>
      <c r="E145" s="209"/>
      <c r="F145" s="5"/>
      <c r="G145" s="5"/>
      <c r="H145" s="5"/>
      <c r="I145" s="5"/>
      <c r="L145" s="71"/>
      <c r="M145" s="72" t="s">
        <v>56</v>
      </c>
      <c r="N145" s="56"/>
    </row>
    <row r="146" spans="1:14" x14ac:dyDescent="0.2">
      <c r="A146" s="5"/>
      <c r="B146" s="5"/>
      <c r="C146" s="5"/>
      <c r="D146" s="8"/>
      <c r="E146" s="209"/>
      <c r="F146" s="5"/>
      <c r="G146" s="5"/>
      <c r="H146" s="5"/>
      <c r="I146" s="5"/>
      <c r="L146" s="71"/>
      <c r="M146" s="72"/>
      <c r="N146" s="56"/>
    </row>
    <row r="147" spans="1:14" x14ac:dyDescent="0.2">
      <c r="A147" s="5"/>
      <c r="B147" s="5"/>
      <c r="C147" s="5"/>
      <c r="D147" s="8"/>
      <c r="E147" s="209"/>
      <c r="F147" s="5"/>
      <c r="G147" s="5"/>
      <c r="H147" s="5"/>
      <c r="I147" s="5"/>
      <c r="L147" s="71"/>
      <c r="M147" s="72" t="s">
        <v>59</v>
      </c>
      <c r="N147" s="52"/>
    </row>
    <row r="148" spans="1:14" x14ac:dyDescent="0.2">
      <c r="A148" s="5"/>
      <c r="B148" s="5"/>
      <c r="C148" s="5"/>
      <c r="D148" s="8"/>
      <c r="E148" s="209"/>
      <c r="F148" s="5"/>
      <c r="G148" s="5"/>
      <c r="H148" s="5"/>
      <c r="I148" s="5"/>
      <c r="L148" s="71"/>
      <c r="M148" s="72"/>
      <c r="N148" s="53"/>
    </row>
    <row r="149" spans="1:14" x14ac:dyDescent="0.2">
      <c r="A149" s="5"/>
      <c r="B149" s="5"/>
      <c r="C149" s="5"/>
      <c r="D149" s="4"/>
      <c r="E149" s="209"/>
      <c r="F149" s="5"/>
      <c r="G149" s="5"/>
      <c r="H149" s="5"/>
      <c r="I149" s="5"/>
      <c r="L149" s="71"/>
      <c r="M149" s="72" t="s">
        <v>64</v>
      </c>
      <c r="N149" s="56"/>
    </row>
    <row r="150" spans="1:14" x14ac:dyDescent="0.2">
      <c r="A150" s="5"/>
      <c r="B150" s="5"/>
      <c r="C150" s="5"/>
      <c r="D150" s="4"/>
      <c r="E150" s="209"/>
      <c r="F150" s="5"/>
      <c r="G150" s="5"/>
      <c r="H150" s="5"/>
      <c r="I150" s="5"/>
      <c r="L150" s="71"/>
      <c r="M150" s="72"/>
      <c r="N150" s="53"/>
    </row>
    <row r="151" spans="1:14" x14ac:dyDescent="0.2">
      <c r="A151" s="5"/>
      <c r="B151" s="5"/>
      <c r="C151" s="5"/>
      <c r="D151" s="4"/>
      <c r="E151" s="209"/>
      <c r="F151" s="5"/>
      <c r="G151" s="5"/>
      <c r="H151" s="5"/>
      <c r="I151" s="5"/>
      <c r="L151" s="71">
        <v>2028</v>
      </c>
      <c r="M151" s="72" t="s">
        <v>38</v>
      </c>
      <c r="N151" s="52"/>
    </row>
    <row r="152" spans="1:14" x14ac:dyDescent="0.2">
      <c r="A152" s="5"/>
      <c r="B152" s="5"/>
      <c r="C152" s="5"/>
      <c r="D152" s="4"/>
      <c r="E152" s="209"/>
      <c r="F152" s="5"/>
      <c r="G152" s="5"/>
      <c r="H152" s="5"/>
      <c r="I152" s="5"/>
      <c r="L152" s="71"/>
      <c r="M152" s="72"/>
      <c r="N152" s="56"/>
    </row>
    <row r="153" spans="1:14" x14ac:dyDescent="0.2">
      <c r="A153" s="5"/>
      <c r="B153" s="5"/>
      <c r="C153" s="5"/>
      <c r="D153" s="4"/>
      <c r="E153" s="209"/>
      <c r="F153" s="5"/>
      <c r="G153" s="5"/>
      <c r="H153" s="5"/>
      <c r="I153" s="5"/>
      <c r="L153" s="71"/>
      <c r="M153" s="72" t="s">
        <v>47</v>
      </c>
      <c r="N153" s="52"/>
    </row>
    <row r="154" spans="1:14" x14ac:dyDescent="0.2">
      <c r="A154" s="5"/>
      <c r="B154" s="5"/>
      <c r="C154" s="5"/>
      <c r="D154" s="4"/>
      <c r="E154" s="209"/>
      <c r="F154" s="5"/>
      <c r="G154" s="5"/>
      <c r="H154" s="5"/>
      <c r="I154" s="5"/>
      <c r="L154" s="71"/>
      <c r="M154" s="72"/>
      <c r="N154" s="53"/>
    </row>
    <row r="155" spans="1:14" x14ac:dyDescent="0.2">
      <c r="A155" s="5"/>
      <c r="B155" s="5"/>
      <c r="C155" s="5"/>
      <c r="D155" s="4"/>
      <c r="E155" s="209"/>
      <c r="F155" s="5"/>
      <c r="G155" s="5"/>
      <c r="H155" s="5"/>
      <c r="I155" s="5"/>
      <c r="L155" s="71"/>
      <c r="M155" s="72" t="s">
        <v>56</v>
      </c>
      <c r="N155" s="56"/>
    </row>
    <row r="156" spans="1:14" x14ac:dyDescent="0.2">
      <c r="A156" s="5"/>
      <c r="B156" s="5"/>
      <c r="C156" s="5"/>
      <c r="D156" s="4"/>
      <c r="E156" s="209"/>
      <c r="F156" s="5"/>
      <c r="G156" s="5"/>
      <c r="H156" s="5"/>
      <c r="I156" s="5"/>
      <c r="L156" s="71"/>
      <c r="M156" s="72"/>
      <c r="N156" s="56"/>
    </row>
    <row r="157" spans="1:14" x14ac:dyDescent="0.2">
      <c r="A157" s="5"/>
      <c r="B157" s="5"/>
      <c r="C157" s="5"/>
      <c r="D157" s="4"/>
      <c r="E157" s="209"/>
      <c r="F157" s="5"/>
      <c r="G157" s="5"/>
      <c r="H157" s="5"/>
      <c r="I157" s="5"/>
      <c r="L157" s="71"/>
      <c r="M157" s="72" t="s">
        <v>59</v>
      </c>
      <c r="N157" s="52"/>
    </row>
    <row r="158" spans="1:14" x14ac:dyDescent="0.2">
      <c r="A158" s="5"/>
      <c r="B158" s="5"/>
      <c r="C158" s="5"/>
      <c r="D158" s="4"/>
      <c r="E158" s="210"/>
      <c r="F158" s="5"/>
      <c r="G158" s="5"/>
      <c r="H158" s="5"/>
      <c r="I158" s="5"/>
      <c r="L158" s="71"/>
      <c r="M158" s="72"/>
      <c r="N158" s="53"/>
    </row>
    <row r="159" spans="1:14" x14ac:dyDescent="0.2">
      <c r="A159" s="5"/>
      <c r="B159" s="5"/>
      <c r="C159" s="5"/>
      <c r="D159" s="4"/>
      <c r="E159" s="210"/>
      <c r="F159" s="5"/>
      <c r="G159" s="5"/>
      <c r="H159" s="5"/>
      <c r="I159" s="5"/>
      <c r="L159" s="71"/>
      <c r="M159" s="72" t="s">
        <v>64</v>
      </c>
      <c r="N159" s="56"/>
    </row>
    <row r="160" spans="1:14" x14ac:dyDescent="0.2">
      <c r="A160" s="5"/>
      <c r="B160" s="5"/>
      <c r="C160" s="5"/>
      <c r="D160" s="4"/>
      <c r="E160" s="210"/>
      <c r="F160" s="5"/>
      <c r="G160" s="5"/>
      <c r="H160" s="5"/>
      <c r="I160" s="5"/>
      <c r="L160" s="71"/>
      <c r="M160" s="72"/>
      <c r="N160" s="53"/>
    </row>
    <row r="161" spans="1:14" x14ac:dyDescent="0.2">
      <c r="A161" s="5"/>
      <c r="B161" s="5"/>
      <c r="C161" s="5"/>
      <c r="D161" s="4"/>
      <c r="E161" s="210"/>
      <c r="F161" s="5"/>
      <c r="G161" s="5"/>
      <c r="H161" s="5"/>
      <c r="I161" s="5"/>
      <c r="L161" s="71">
        <v>2029</v>
      </c>
      <c r="M161" s="72" t="s">
        <v>38</v>
      </c>
      <c r="N161" s="56"/>
    </row>
    <row r="162" spans="1:14" x14ac:dyDescent="0.2">
      <c r="A162" s="5"/>
      <c r="B162" s="5"/>
      <c r="C162" s="5"/>
      <c r="D162" s="4"/>
      <c r="E162" s="210"/>
      <c r="F162" s="5"/>
      <c r="G162" s="5"/>
      <c r="H162" s="5"/>
      <c r="I162" s="5"/>
      <c r="L162" s="71"/>
      <c r="M162" s="72"/>
      <c r="N162" s="56"/>
    </row>
    <row r="163" spans="1:14" x14ac:dyDescent="0.2">
      <c r="A163" s="5"/>
      <c r="B163" s="5"/>
      <c r="C163" s="5"/>
      <c r="D163" s="4"/>
      <c r="E163" s="210"/>
      <c r="F163" s="5"/>
      <c r="G163" s="5"/>
      <c r="H163" s="5"/>
      <c r="I163" s="5"/>
      <c r="L163" s="71"/>
      <c r="M163" s="72" t="s">
        <v>47</v>
      </c>
      <c r="N163" s="52"/>
    </row>
    <row r="164" spans="1:14" x14ac:dyDescent="0.2">
      <c r="A164" s="5"/>
      <c r="B164" s="5"/>
      <c r="C164" s="5"/>
      <c r="D164" s="4"/>
      <c r="E164" s="210"/>
      <c r="F164" s="5"/>
      <c r="G164" s="5"/>
      <c r="H164" s="5"/>
      <c r="I164" s="5"/>
      <c r="L164" s="71"/>
      <c r="M164" s="72"/>
      <c r="N164" s="53"/>
    </row>
    <row r="165" spans="1:14" x14ac:dyDescent="0.2">
      <c r="A165" s="5"/>
      <c r="B165" s="5"/>
      <c r="C165" s="5"/>
      <c r="D165" s="4"/>
      <c r="E165" s="210"/>
      <c r="F165" s="5"/>
      <c r="G165" s="5"/>
      <c r="H165" s="5"/>
      <c r="I165" s="5"/>
      <c r="L165" s="71"/>
      <c r="M165" s="72" t="s">
        <v>56</v>
      </c>
      <c r="N165" s="56"/>
    </row>
    <row r="166" spans="1:14" x14ac:dyDescent="0.2">
      <c r="A166" s="5"/>
      <c r="B166" s="5"/>
      <c r="C166" s="5"/>
      <c r="D166" s="4"/>
      <c r="E166" s="210"/>
      <c r="F166" s="5"/>
      <c r="G166" s="5"/>
      <c r="H166" s="5"/>
      <c r="I166" s="5"/>
      <c r="L166" s="71"/>
      <c r="M166" s="72"/>
      <c r="N166" s="56"/>
    </row>
    <row r="167" spans="1:14" x14ac:dyDescent="0.2">
      <c r="A167" s="5"/>
      <c r="B167" s="5"/>
      <c r="C167" s="5"/>
      <c r="D167" s="4"/>
      <c r="E167" s="210"/>
      <c r="F167" s="5"/>
      <c r="G167" s="5"/>
      <c r="H167" s="5"/>
      <c r="I167" s="5"/>
      <c r="L167" s="71"/>
      <c r="M167" s="72" t="s">
        <v>59</v>
      </c>
      <c r="N167" s="52"/>
    </row>
    <row r="168" spans="1:14" x14ac:dyDescent="0.2">
      <c r="A168" s="5"/>
      <c r="B168" s="5"/>
      <c r="C168" s="5"/>
      <c r="D168" s="4"/>
      <c r="E168" s="210"/>
      <c r="F168" s="5"/>
      <c r="G168" s="5"/>
      <c r="H168" s="5"/>
      <c r="I168" s="5"/>
      <c r="L168" s="71"/>
      <c r="M168" s="72"/>
      <c r="N168" s="53"/>
    </row>
    <row r="169" spans="1:14" x14ac:dyDescent="0.2">
      <c r="A169" s="5"/>
      <c r="B169" s="5"/>
      <c r="C169" s="5"/>
      <c r="D169" s="4"/>
      <c r="E169" s="210"/>
      <c r="F169" s="5"/>
      <c r="G169" s="5"/>
      <c r="H169" s="5"/>
      <c r="I169" s="5"/>
      <c r="L169" s="71"/>
      <c r="M169" s="72" t="s">
        <v>64</v>
      </c>
      <c r="N169" s="56"/>
    </row>
    <row r="170" spans="1:14" x14ac:dyDescent="0.2">
      <c r="A170" s="5"/>
      <c r="B170" s="5"/>
      <c r="C170" s="5"/>
      <c r="D170" s="4"/>
      <c r="E170" s="210"/>
      <c r="F170" s="5"/>
      <c r="G170" s="5"/>
      <c r="H170" s="5"/>
      <c r="I170" s="5"/>
      <c r="L170" s="71"/>
      <c r="M170" s="72"/>
      <c r="N170" s="53"/>
    </row>
    <row r="171" spans="1:14" x14ac:dyDescent="0.2">
      <c r="A171" s="5"/>
      <c r="B171" s="5"/>
      <c r="C171" s="5"/>
      <c r="D171" s="4"/>
      <c r="E171" s="210"/>
      <c r="F171" s="5"/>
      <c r="G171" s="5"/>
      <c r="H171" s="5"/>
      <c r="I171" s="5"/>
      <c r="L171" s="71">
        <v>2030</v>
      </c>
      <c r="M171" s="72" t="s">
        <v>38</v>
      </c>
      <c r="N171" s="52"/>
    </row>
    <row r="172" spans="1:14" x14ac:dyDescent="0.2">
      <c r="A172" s="5"/>
      <c r="B172" s="5"/>
      <c r="C172" s="5"/>
      <c r="D172" s="4"/>
      <c r="E172" s="210"/>
      <c r="F172" s="5"/>
      <c r="G172" s="5"/>
      <c r="H172" s="5"/>
      <c r="I172" s="5"/>
      <c r="L172" s="71"/>
      <c r="M172" s="72"/>
      <c r="N172" s="56"/>
    </row>
    <row r="173" spans="1:14" x14ac:dyDescent="0.2">
      <c r="A173" s="5"/>
      <c r="B173" s="5"/>
      <c r="C173" s="5"/>
      <c r="D173" s="4"/>
      <c r="E173" s="210"/>
      <c r="F173" s="5"/>
      <c r="G173" s="5"/>
      <c r="H173" s="5"/>
      <c r="I173" s="5"/>
      <c r="L173" s="71"/>
      <c r="M173" s="72" t="s">
        <v>47</v>
      </c>
      <c r="N173" s="52"/>
    </row>
    <row r="174" spans="1:14" x14ac:dyDescent="0.2">
      <c r="A174" s="5"/>
      <c r="B174" s="5"/>
      <c r="C174" s="5"/>
      <c r="D174" s="4"/>
      <c r="E174" s="210"/>
      <c r="F174" s="5"/>
      <c r="G174" s="5"/>
      <c r="H174" s="5"/>
      <c r="I174" s="5"/>
      <c r="L174" s="71"/>
      <c r="M174" s="72"/>
      <c r="N174" s="53"/>
    </row>
    <row r="175" spans="1:14" x14ac:dyDescent="0.2">
      <c r="A175" s="5"/>
      <c r="B175" s="5"/>
      <c r="C175" s="5"/>
      <c r="D175" s="4"/>
      <c r="E175" s="210"/>
      <c r="F175" s="5"/>
      <c r="G175" s="5"/>
      <c r="H175" s="5"/>
      <c r="I175" s="5"/>
      <c r="L175" s="71"/>
      <c r="M175" s="72" t="s">
        <v>56</v>
      </c>
      <c r="N175" s="56"/>
    </row>
    <row r="176" spans="1:14" x14ac:dyDescent="0.2">
      <c r="B176" s="2"/>
      <c r="C176" s="2"/>
      <c r="D176" s="4"/>
      <c r="E176" s="11"/>
      <c r="F176" s="2"/>
      <c r="G176" s="2"/>
      <c r="H176" s="2"/>
      <c r="L176" s="71"/>
      <c r="M176" s="72"/>
      <c r="N176" s="56"/>
    </row>
    <row r="177" spans="2:14" x14ac:dyDescent="0.2">
      <c r="B177" s="2"/>
      <c r="C177" s="2"/>
      <c r="D177" s="4"/>
      <c r="E177" s="11"/>
      <c r="F177" s="2"/>
      <c r="G177" s="2"/>
      <c r="H177" s="2"/>
      <c r="L177" s="71"/>
      <c r="M177" s="72" t="s">
        <v>59</v>
      </c>
      <c r="N177" s="52"/>
    </row>
    <row r="178" spans="2:14" x14ac:dyDescent="0.2">
      <c r="B178" s="2"/>
      <c r="C178" s="2"/>
      <c r="D178" s="4"/>
      <c r="E178" s="11"/>
      <c r="F178" s="2"/>
      <c r="G178" s="2"/>
      <c r="H178" s="2"/>
      <c r="L178" s="71"/>
      <c r="M178" s="72"/>
      <c r="N178" s="53"/>
    </row>
    <row r="179" spans="2:14" x14ac:dyDescent="0.2">
      <c r="B179" s="2"/>
      <c r="C179" s="2"/>
      <c r="D179" s="4"/>
      <c r="E179" s="11"/>
      <c r="F179" s="2"/>
      <c r="G179" s="2"/>
      <c r="H179" s="2"/>
      <c r="L179" s="71"/>
      <c r="M179" s="72" t="s">
        <v>64</v>
      </c>
      <c r="N179" s="56"/>
    </row>
    <row r="180" spans="2:14" x14ac:dyDescent="0.2">
      <c r="B180" s="2"/>
      <c r="C180" s="2"/>
      <c r="D180" s="4"/>
      <c r="E180" s="11"/>
      <c r="F180" s="2"/>
      <c r="G180" s="2"/>
      <c r="H180" s="2"/>
      <c r="L180" s="71"/>
      <c r="M180" s="72"/>
      <c r="N180" s="53"/>
    </row>
    <row r="181" spans="2:14" x14ac:dyDescent="0.2">
      <c r="B181" s="2"/>
      <c r="C181" s="2"/>
      <c r="D181" s="4"/>
      <c r="E181" s="11"/>
      <c r="F181" s="2"/>
      <c r="G181" s="2"/>
      <c r="H181" s="2"/>
      <c r="L181" s="71">
        <v>2031</v>
      </c>
      <c r="M181" s="72" t="s">
        <v>38</v>
      </c>
      <c r="N181" s="56"/>
    </row>
    <row r="182" spans="2:14" x14ac:dyDescent="0.2">
      <c r="B182" s="2"/>
      <c r="C182" s="2"/>
      <c r="D182" s="4"/>
      <c r="E182" s="11"/>
      <c r="F182" s="2"/>
      <c r="G182" s="2"/>
      <c r="H182" s="2"/>
      <c r="L182" s="71"/>
      <c r="M182" s="72"/>
      <c r="N182" s="56"/>
    </row>
    <row r="183" spans="2:14" x14ac:dyDescent="0.2">
      <c r="B183" s="2"/>
      <c r="C183" s="2"/>
      <c r="D183" s="4"/>
      <c r="E183" s="11"/>
      <c r="F183" s="2"/>
      <c r="G183" s="2"/>
      <c r="H183" s="2"/>
      <c r="L183" s="71"/>
      <c r="M183" s="72" t="s">
        <v>47</v>
      </c>
      <c r="N183" s="52"/>
    </row>
    <row r="184" spans="2:14" x14ac:dyDescent="0.2">
      <c r="B184" s="2"/>
      <c r="C184" s="2"/>
      <c r="D184" s="4"/>
      <c r="E184" s="11"/>
      <c r="F184" s="2"/>
      <c r="G184" s="2"/>
      <c r="H184" s="2"/>
      <c r="L184" s="71"/>
      <c r="M184" s="72"/>
      <c r="N184" s="53"/>
    </row>
    <row r="185" spans="2:14" x14ac:dyDescent="0.2">
      <c r="B185" s="2"/>
      <c r="C185" s="2"/>
      <c r="D185" s="4"/>
      <c r="E185" s="11"/>
      <c r="F185" s="2"/>
      <c r="G185" s="2"/>
      <c r="H185" s="2"/>
      <c r="L185" s="71"/>
      <c r="M185" s="72" t="s">
        <v>56</v>
      </c>
      <c r="N185" s="56"/>
    </row>
    <row r="186" spans="2:14" x14ac:dyDescent="0.2">
      <c r="B186" s="2"/>
      <c r="C186" s="2"/>
      <c r="D186" s="4"/>
      <c r="E186" s="11"/>
      <c r="F186" s="2"/>
      <c r="G186" s="2"/>
      <c r="H186" s="2"/>
      <c r="L186" s="71"/>
      <c r="M186" s="72"/>
      <c r="N186" s="56"/>
    </row>
    <row r="187" spans="2:14" x14ac:dyDescent="0.2">
      <c r="B187" s="2"/>
      <c r="C187" s="2"/>
      <c r="D187" s="4"/>
      <c r="E187" s="11"/>
      <c r="F187" s="2"/>
      <c r="G187" s="2"/>
      <c r="H187" s="2"/>
      <c r="L187" s="71"/>
      <c r="M187" s="72" t="s">
        <v>59</v>
      </c>
      <c r="N187" s="52"/>
    </row>
    <row r="188" spans="2:14" x14ac:dyDescent="0.2">
      <c r="B188" s="2"/>
      <c r="C188" s="2"/>
      <c r="D188" s="4"/>
      <c r="E188" s="11"/>
      <c r="F188" s="2"/>
      <c r="G188" s="2"/>
      <c r="H188" s="2"/>
      <c r="L188" s="71"/>
      <c r="M188" s="72"/>
      <c r="N188" s="53"/>
    </row>
    <row r="189" spans="2:14" x14ac:dyDescent="0.2">
      <c r="B189" s="2"/>
      <c r="C189" s="2"/>
      <c r="D189" s="4"/>
      <c r="E189" s="11"/>
      <c r="F189" s="2"/>
      <c r="G189" s="2"/>
      <c r="H189" s="2"/>
      <c r="L189" s="71"/>
      <c r="M189" s="72" t="s">
        <v>64</v>
      </c>
      <c r="N189" s="56"/>
    </row>
    <row r="190" spans="2:14" x14ac:dyDescent="0.2">
      <c r="B190" s="2"/>
      <c r="C190" s="2"/>
      <c r="D190" s="4"/>
      <c r="E190" s="11"/>
      <c r="F190" s="2"/>
      <c r="G190" s="2"/>
      <c r="H190" s="2"/>
      <c r="L190" s="71"/>
      <c r="M190" s="72"/>
      <c r="N190" s="53"/>
    </row>
    <row r="191" spans="2:14" x14ac:dyDescent="0.2">
      <c r="B191" s="2"/>
      <c r="C191" s="2"/>
      <c r="D191" s="4"/>
      <c r="E191" s="11"/>
      <c r="F191" s="2"/>
      <c r="G191" s="2"/>
      <c r="H191" s="2"/>
      <c r="L191" s="71">
        <v>2032</v>
      </c>
      <c r="M191" s="72" t="s">
        <v>38</v>
      </c>
      <c r="N191" s="52"/>
    </row>
    <row r="192" spans="2:14" x14ac:dyDescent="0.2">
      <c r="B192" s="2"/>
      <c r="C192" s="2"/>
      <c r="D192" s="4"/>
      <c r="E192" s="11"/>
      <c r="F192" s="2"/>
      <c r="G192" s="2"/>
      <c r="H192" s="2"/>
      <c r="L192" s="71"/>
      <c r="M192" s="72"/>
      <c r="N192" s="56"/>
    </row>
    <row r="193" spans="2:14" x14ac:dyDescent="0.2">
      <c r="B193" s="2"/>
      <c r="C193" s="2"/>
      <c r="D193" s="4"/>
      <c r="E193" s="11"/>
      <c r="F193" s="2"/>
      <c r="G193" s="2"/>
      <c r="H193" s="2"/>
      <c r="L193" s="71"/>
      <c r="M193" s="72" t="s">
        <v>47</v>
      </c>
      <c r="N193" s="52"/>
    </row>
    <row r="194" spans="2:14" x14ac:dyDescent="0.2">
      <c r="B194" s="2"/>
      <c r="C194" s="2"/>
      <c r="D194" s="4"/>
      <c r="E194" s="11"/>
      <c r="F194" s="2"/>
      <c r="G194" s="2"/>
      <c r="H194" s="2"/>
      <c r="L194" s="71"/>
      <c r="M194" s="72"/>
      <c r="N194" s="53"/>
    </row>
    <row r="195" spans="2:14" x14ac:dyDescent="0.2">
      <c r="B195" s="2"/>
      <c r="C195" s="2"/>
      <c r="D195" s="4"/>
      <c r="E195" s="11"/>
      <c r="F195" s="2"/>
      <c r="G195" s="2"/>
      <c r="H195" s="2"/>
      <c r="L195" s="71"/>
      <c r="M195" s="72" t="s">
        <v>56</v>
      </c>
      <c r="N195" s="56"/>
    </row>
    <row r="196" spans="2:14" x14ac:dyDescent="0.2">
      <c r="B196" s="2"/>
      <c r="C196" s="2"/>
      <c r="D196" s="4"/>
      <c r="E196" s="11"/>
      <c r="F196" s="2"/>
      <c r="G196" s="2"/>
      <c r="H196" s="2"/>
      <c r="L196" s="71"/>
      <c r="M196" s="72"/>
      <c r="N196" s="56"/>
    </row>
    <row r="197" spans="2:14" x14ac:dyDescent="0.2">
      <c r="B197" s="2"/>
      <c r="C197" s="2"/>
      <c r="D197" s="4"/>
      <c r="E197" s="11"/>
      <c r="F197" s="2"/>
      <c r="G197" s="2"/>
      <c r="H197" s="2"/>
      <c r="L197" s="71"/>
      <c r="M197" s="72" t="s">
        <v>59</v>
      </c>
      <c r="N197" s="52"/>
    </row>
    <row r="198" spans="2:14" x14ac:dyDescent="0.2">
      <c r="B198" s="2"/>
      <c r="C198" s="2"/>
      <c r="D198" s="5"/>
      <c r="E198" s="11"/>
      <c r="F198" s="2"/>
      <c r="G198" s="2"/>
      <c r="H198" s="2"/>
      <c r="L198" s="71"/>
      <c r="M198" s="72"/>
      <c r="N198" s="53"/>
    </row>
    <row r="199" spans="2:14" x14ac:dyDescent="0.2">
      <c r="B199" s="2"/>
      <c r="C199" s="2"/>
      <c r="D199" s="5"/>
      <c r="E199" s="11"/>
      <c r="F199" s="2"/>
      <c r="G199" s="2"/>
      <c r="H199" s="2"/>
      <c r="L199" s="71"/>
      <c r="M199" s="72" t="s">
        <v>64</v>
      </c>
      <c r="N199" s="56"/>
    </row>
    <row r="200" spans="2:14" x14ac:dyDescent="0.2">
      <c r="B200" s="2"/>
      <c r="C200" s="2"/>
      <c r="D200" s="5"/>
      <c r="E200" s="11"/>
      <c r="F200" s="2"/>
      <c r="G200" s="2"/>
      <c r="H200" s="2"/>
      <c r="L200" s="71"/>
      <c r="M200" s="72"/>
      <c r="N200" s="53"/>
    </row>
    <row r="201" spans="2:14" x14ac:dyDescent="0.2">
      <c r="B201" s="2"/>
      <c r="C201" s="2"/>
      <c r="D201" s="5"/>
      <c r="E201" s="11"/>
      <c r="F201" s="2"/>
      <c r="G201" s="2"/>
      <c r="H201" s="2"/>
      <c r="L201" s="71">
        <v>2033</v>
      </c>
      <c r="M201" s="72" t="s">
        <v>38</v>
      </c>
      <c r="N201" s="56"/>
    </row>
    <row r="202" spans="2:14" x14ac:dyDescent="0.2">
      <c r="B202" s="2"/>
      <c r="C202" s="2"/>
      <c r="D202" s="5"/>
      <c r="E202" s="11"/>
      <c r="F202" s="2"/>
      <c r="G202" s="2"/>
      <c r="H202" s="2"/>
      <c r="L202" s="71"/>
      <c r="M202" s="72"/>
      <c r="N202" s="56"/>
    </row>
    <row r="203" spans="2:14" x14ac:dyDescent="0.2">
      <c r="B203" s="2"/>
      <c r="C203" s="2"/>
      <c r="D203" s="5"/>
      <c r="E203" s="11"/>
      <c r="F203" s="2"/>
      <c r="G203" s="2"/>
      <c r="H203" s="2"/>
      <c r="L203" s="71"/>
      <c r="M203" s="72" t="s">
        <v>47</v>
      </c>
      <c r="N203" s="52"/>
    </row>
    <row r="204" spans="2:14" x14ac:dyDescent="0.2">
      <c r="B204" s="2"/>
      <c r="C204" s="2"/>
      <c r="D204" s="5"/>
      <c r="E204" s="11"/>
      <c r="F204" s="2"/>
      <c r="G204" s="2"/>
      <c r="H204" s="2"/>
      <c r="L204" s="71"/>
      <c r="M204" s="72"/>
      <c r="N204" s="53"/>
    </row>
    <row r="205" spans="2:14" x14ac:dyDescent="0.2">
      <c r="B205" s="2"/>
      <c r="C205" s="2"/>
      <c r="D205" s="5"/>
      <c r="E205" s="11"/>
      <c r="F205" s="2"/>
      <c r="G205" s="2"/>
      <c r="H205" s="2"/>
      <c r="L205" s="71"/>
      <c r="M205" s="72" t="s">
        <v>56</v>
      </c>
      <c r="N205" s="56"/>
    </row>
    <row r="206" spans="2:14" x14ac:dyDescent="0.2">
      <c r="B206" s="2"/>
      <c r="C206" s="2"/>
      <c r="D206" s="5"/>
      <c r="E206" s="11"/>
      <c r="F206" s="2"/>
      <c r="G206" s="2"/>
      <c r="H206" s="2"/>
      <c r="L206" s="71"/>
      <c r="M206" s="72"/>
      <c r="N206" s="56"/>
    </row>
    <row r="207" spans="2:14" x14ac:dyDescent="0.2">
      <c r="B207" s="2"/>
      <c r="C207" s="2"/>
      <c r="D207" s="5"/>
      <c r="E207" s="11"/>
      <c r="F207" s="2"/>
      <c r="G207" s="2"/>
      <c r="H207" s="2"/>
      <c r="L207" s="71"/>
      <c r="M207" s="72" t="s">
        <v>59</v>
      </c>
      <c r="N207" s="52"/>
    </row>
    <row r="208" spans="2:14" x14ac:dyDescent="0.2">
      <c r="B208" s="2"/>
      <c r="C208" s="2"/>
      <c r="D208" s="5"/>
      <c r="E208" s="11"/>
      <c r="F208" s="2"/>
      <c r="G208" s="2"/>
      <c r="H208" s="2"/>
      <c r="L208" s="71"/>
      <c r="M208" s="72"/>
      <c r="N208" s="53"/>
    </row>
    <row r="209" spans="2:14" x14ac:dyDescent="0.2">
      <c r="B209" s="2"/>
      <c r="C209" s="2"/>
      <c r="D209" s="5"/>
      <c r="E209" s="11"/>
      <c r="F209" s="2"/>
      <c r="G209" s="2"/>
      <c r="H209" s="2"/>
      <c r="L209" s="71"/>
      <c r="M209" s="72" t="s">
        <v>64</v>
      </c>
      <c r="N209" s="56"/>
    </row>
    <row r="210" spans="2:14" x14ac:dyDescent="0.2">
      <c r="B210" s="2"/>
      <c r="C210" s="2"/>
      <c r="D210" s="5"/>
      <c r="E210" s="11"/>
      <c r="F210" s="2"/>
      <c r="G210" s="2"/>
      <c r="H210" s="2"/>
      <c r="L210" s="71"/>
      <c r="M210" s="72"/>
      <c r="N210" s="53"/>
    </row>
    <row r="211" spans="2:14" x14ac:dyDescent="0.2">
      <c r="B211" s="2"/>
      <c r="C211" s="2"/>
      <c r="D211" s="5"/>
      <c r="E211" s="11"/>
      <c r="F211" s="2"/>
      <c r="G211" s="2"/>
      <c r="H211" s="2"/>
      <c r="L211" s="71">
        <v>2034</v>
      </c>
      <c r="M211" s="72" t="s">
        <v>38</v>
      </c>
      <c r="N211" s="52"/>
    </row>
    <row r="212" spans="2:14" x14ac:dyDescent="0.2">
      <c r="B212" s="2"/>
      <c r="C212" s="2"/>
      <c r="D212" s="5"/>
      <c r="E212" s="11"/>
      <c r="F212" s="2"/>
      <c r="G212" s="2"/>
      <c r="H212" s="2"/>
      <c r="L212" s="71"/>
      <c r="M212" s="72"/>
      <c r="N212" s="56"/>
    </row>
    <row r="213" spans="2:14" x14ac:dyDescent="0.2">
      <c r="B213" s="2"/>
      <c r="C213" s="2"/>
      <c r="D213" s="5"/>
      <c r="E213" s="11"/>
      <c r="F213" s="2"/>
      <c r="G213" s="2"/>
      <c r="H213" s="2"/>
      <c r="L213" s="71"/>
      <c r="M213" s="72" t="s">
        <v>47</v>
      </c>
      <c r="N213" s="52"/>
    </row>
    <row r="214" spans="2:14" x14ac:dyDescent="0.2">
      <c r="B214" s="2"/>
      <c r="C214" s="2"/>
      <c r="D214" s="5"/>
      <c r="E214" s="11"/>
      <c r="F214" s="2"/>
      <c r="G214" s="2"/>
      <c r="H214" s="2"/>
      <c r="L214" s="71"/>
      <c r="M214" s="72"/>
      <c r="N214" s="53"/>
    </row>
    <row r="215" spans="2:14" x14ac:dyDescent="0.2">
      <c r="B215" s="2"/>
      <c r="C215" s="2"/>
      <c r="D215" s="5"/>
      <c r="E215" s="11"/>
      <c r="F215" s="2"/>
      <c r="G215" s="2"/>
      <c r="H215" s="2"/>
      <c r="L215" s="71"/>
      <c r="M215" s="72" t="s">
        <v>56</v>
      </c>
      <c r="N215" s="56"/>
    </row>
    <row r="216" spans="2:14" x14ac:dyDescent="0.2">
      <c r="B216" s="2"/>
      <c r="C216" s="2"/>
      <c r="D216" s="5"/>
      <c r="E216" s="11"/>
      <c r="F216" s="2"/>
      <c r="G216" s="2"/>
      <c r="H216" s="2"/>
      <c r="L216" s="71"/>
      <c r="M216" s="72"/>
      <c r="N216" s="56"/>
    </row>
    <row r="217" spans="2:14" x14ac:dyDescent="0.2">
      <c r="B217" s="2"/>
      <c r="C217" s="2"/>
      <c r="D217" s="5"/>
      <c r="E217" s="11"/>
      <c r="F217" s="2"/>
      <c r="G217" s="2"/>
      <c r="H217" s="2"/>
      <c r="L217" s="71"/>
      <c r="M217" s="72" t="s">
        <v>59</v>
      </c>
      <c r="N217" s="52"/>
    </row>
    <row r="218" spans="2:14" x14ac:dyDescent="0.2">
      <c r="B218" s="2"/>
      <c r="C218" s="2"/>
      <c r="D218" s="5"/>
      <c r="E218" s="11"/>
      <c r="F218" s="2"/>
      <c r="G218" s="2"/>
      <c r="H218" s="2"/>
      <c r="L218" s="71"/>
      <c r="M218" s="72"/>
      <c r="N218" s="53"/>
    </row>
    <row r="219" spans="2:14" x14ac:dyDescent="0.2">
      <c r="B219" s="2"/>
      <c r="C219" s="2"/>
      <c r="D219" s="5"/>
      <c r="E219" s="11"/>
      <c r="F219" s="2"/>
      <c r="G219" s="2"/>
      <c r="H219" s="2"/>
      <c r="L219" s="71"/>
      <c r="M219" s="72" t="s">
        <v>64</v>
      </c>
      <c r="N219" s="56"/>
    </row>
    <row r="220" spans="2:14" x14ac:dyDescent="0.2">
      <c r="B220" s="2"/>
      <c r="C220" s="2"/>
      <c r="D220" s="5"/>
      <c r="E220" s="11"/>
      <c r="F220" s="2"/>
      <c r="G220" s="2"/>
      <c r="H220" s="2"/>
      <c r="L220" s="71"/>
      <c r="M220" s="72"/>
      <c r="N220" s="53"/>
    </row>
    <row r="221" spans="2:14" x14ac:dyDescent="0.2">
      <c r="B221" s="2"/>
      <c r="C221" s="2"/>
      <c r="D221" s="5"/>
      <c r="E221" s="11"/>
      <c r="F221" s="2"/>
      <c r="G221" s="2"/>
      <c r="H221" s="2"/>
      <c r="L221" s="71">
        <v>2035</v>
      </c>
      <c r="M221" s="72" t="s">
        <v>38</v>
      </c>
      <c r="N221" s="56"/>
    </row>
    <row r="222" spans="2:14" x14ac:dyDescent="0.2">
      <c r="B222" s="2"/>
      <c r="C222" s="2"/>
      <c r="D222" s="5"/>
      <c r="E222" s="11"/>
      <c r="F222" s="2"/>
      <c r="G222" s="2"/>
      <c r="H222" s="2"/>
      <c r="L222" s="71"/>
      <c r="M222" s="72"/>
      <c r="N222" s="56"/>
    </row>
    <row r="223" spans="2:14" x14ac:dyDescent="0.2">
      <c r="B223" s="2"/>
      <c r="C223" s="2"/>
      <c r="D223" s="5"/>
      <c r="E223" s="11"/>
      <c r="F223" s="2"/>
      <c r="G223" s="2"/>
      <c r="H223" s="2"/>
      <c r="L223" s="71"/>
      <c r="M223" s="72" t="s">
        <v>47</v>
      </c>
      <c r="N223" s="52"/>
    </row>
    <row r="224" spans="2:14" x14ac:dyDescent="0.2">
      <c r="B224" s="2"/>
      <c r="C224" s="2"/>
      <c r="D224" s="5"/>
      <c r="E224" s="11"/>
      <c r="F224" s="2"/>
      <c r="G224" s="2"/>
      <c r="H224" s="2"/>
      <c r="L224" s="71"/>
      <c r="M224" s="72"/>
      <c r="N224" s="53"/>
    </row>
    <row r="225" spans="2:14" x14ac:dyDescent="0.2">
      <c r="B225" s="2"/>
      <c r="C225" s="2"/>
      <c r="D225" s="5"/>
      <c r="E225" s="11"/>
      <c r="F225" s="2"/>
      <c r="G225" s="2"/>
      <c r="H225" s="2"/>
      <c r="L225" s="71"/>
      <c r="M225" s="72" t="s">
        <v>56</v>
      </c>
      <c r="N225" s="56"/>
    </row>
    <row r="226" spans="2:14" x14ac:dyDescent="0.2">
      <c r="B226" s="2"/>
      <c r="C226" s="2"/>
      <c r="D226" s="5"/>
      <c r="E226" s="11"/>
      <c r="F226" s="2"/>
      <c r="G226" s="2"/>
      <c r="H226" s="2"/>
      <c r="L226" s="71"/>
      <c r="M226" s="72"/>
      <c r="N226" s="56"/>
    </row>
    <row r="227" spans="2:14" x14ac:dyDescent="0.2">
      <c r="B227" s="2"/>
      <c r="C227" s="2"/>
      <c r="D227" s="5"/>
      <c r="E227" s="11"/>
      <c r="F227" s="2"/>
      <c r="G227" s="2"/>
      <c r="H227" s="2"/>
      <c r="L227" s="71"/>
      <c r="M227" s="72" t="s">
        <v>59</v>
      </c>
      <c r="N227" s="52"/>
    </row>
    <row r="228" spans="2:14" x14ac:dyDescent="0.2">
      <c r="B228" s="2"/>
      <c r="C228" s="2"/>
      <c r="D228" s="5"/>
      <c r="E228" s="11"/>
      <c r="F228" s="2"/>
      <c r="G228" s="2"/>
      <c r="H228" s="2"/>
      <c r="L228" s="71"/>
      <c r="M228" s="72"/>
      <c r="N228" s="53"/>
    </row>
    <row r="229" spans="2:14" x14ac:dyDescent="0.2">
      <c r="B229" s="2"/>
      <c r="C229" s="2"/>
      <c r="D229" s="5"/>
      <c r="E229" s="11"/>
      <c r="F229" s="2"/>
      <c r="G229" s="2"/>
      <c r="H229" s="2"/>
      <c r="L229" s="71"/>
      <c r="M229" s="72" t="s">
        <v>64</v>
      </c>
      <c r="N229" s="56"/>
    </row>
    <row r="230" spans="2:14" x14ac:dyDescent="0.2">
      <c r="B230" s="2"/>
      <c r="C230" s="2"/>
      <c r="D230" s="5"/>
      <c r="E230" s="11"/>
      <c r="F230" s="2"/>
      <c r="G230" s="2"/>
      <c r="H230" s="2"/>
      <c r="L230" s="71"/>
      <c r="M230" s="72"/>
      <c r="N230" s="53"/>
    </row>
    <row r="231" spans="2:14" x14ac:dyDescent="0.2">
      <c r="B231" s="2"/>
      <c r="C231" s="2"/>
      <c r="D231" s="5"/>
      <c r="E231" s="11"/>
      <c r="F231" s="2"/>
      <c r="G231" s="2"/>
      <c r="H231" s="2"/>
      <c r="L231" s="71">
        <v>2036</v>
      </c>
      <c r="M231" s="72" t="s">
        <v>38</v>
      </c>
      <c r="N231" s="52"/>
    </row>
    <row r="232" spans="2:14" x14ac:dyDescent="0.2">
      <c r="B232" s="2"/>
      <c r="C232" s="2"/>
      <c r="D232" s="5"/>
      <c r="E232" s="11"/>
      <c r="F232" s="2"/>
      <c r="G232" s="2"/>
      <c r="H232" s="2"/>
      <c r="L232" s="71"/>
      <c r="M232" s="72"/>
      <c r="N232" s="56"/>
    </row>
    <row r="233" spans="2:14" x14ac:dyDescent="0.2">
      <c r="B233" s="2"/>
      <c r="C233" s="2"/>
      <c r="D233" s="5"/>
      <c r="E233" s="11"/>
      <c r="F233" s="2"/>
      <c r="G233" s="2"/>
      <c r="H233" s="2"/>
      <c r="L233" s="71"/>
      <c r="M233" s="72" t="s">
        <v>47</v>
      </c>
      <c r="N233" s="52"/>
    </row>
    <row r="234" spans="2:14" x14ac:dyDescent="0.2">
      <c r="B234" s="2"/>
      <c r="C234" s="2"/>
      <c r="D234" s="5"/>
      <c r="E234" s="11"/>
      <c r="F234" s="2"/>
      <c r="G234" s="2"/>
      <c r="H234" s="2"/>
      <c r="L234" s="71"/>
      <c r="M234" s="72"/>
      <c r="N234" s="53"/>
    </row>
    <row r="235" spans="2:14" x14ac:dyDescent="0.2">
      <c r="B235" s="2"/>
      <c r="C235" s="2"/>
      <c r="D235" s="5"/>
      <c r="E235" s="11"/>
      <c r="F235" s="2"/>
      <c r="G235" s="2"/>
      <c r="H235" s="2"/>
      <c r="L235" s="71"/>
      <c r="M235" s="72" t="s">
        <v>56</v>
      </c>
      <c r="N235" s="56"/>
    </row>
    <row r="236" spans="2:14" x14ac:dyDescent="0.2">
      <c r="B236" s="2"/>
      <c r="C236" s="2"/>
      <c r="D236" s="5"/>
      <c r="E236" s="11"/>
      <c r="F236" s="2"/>
      <c r="G236" s="2"/>
      <c r="H236" s="2"/>
      <c r="L236" s="71"/>
      <c r="M236" s="72"/>
      <c r="N236" s="56"/>
    </row>
    <row r="237" spans="2:14" x14ac:dyDescent="0.2">
      <c r="B237" s="2"/>
      <c r="C237" s="2"/>
      <c r="D237" s="5"/>
      <c r="E237" s="11"/>
      <c r="F237" s="2"/>
      <c r="G237" s="2"/>
      <c r="H237" s="2"/>
      <c r="L237" s="71"/>
      <c r="M237" s="72" t="s">
        <v>59</v>
      </c>
      <c r="N237" s="52"/>
    </row>
    <row r="238" spans="2:14" x14ac:dyDescent="0.2">
      <c r="B238" s="2"/>
      <c r="C238" s="2"/>
      <c r="D238" s="5"/>
      <c r="E238" s="11"/>
      <c r="F238" s="2"/>
      <c r="G238" s="2"/>
      <c r="H238" s="2"/>
      <c r="L238" s="71"/>
      <c r="M238" s="72"/>
      <c r="N238" s="53"/>
    </row>
    <row r="239" spans="2:14" x14ac:dyDescent="0.2">
      <c r="B239" s="2"/>
      <c r="C239" s="2"/>
      <c r="D239" s="5"/>
      <c r="E239" s="11"/>
      <c r="F239" s="2"/>
      <c r="G239" s="2"/>
      <c r="H239" s="2"/>
      <c r="L239" s="71"/>
      <c r="M239" s="72" t="s">
        <v>64</v>
      </c>
      <c r="N239" s="56"/>
    </row>
    <row r="240" spans="2:14" x14ac:dyDescent="0.2">
      <c r="B240" s="2"/>
      <c r="C240" s="2"/>
      <c r="D240" s="5"/>
      <c r="E240" s="11"/>
      <c r="F240" s="2"/>
      <c r="G240" s="2"/>
      <c r="H240" s="2"/>
      <c r="L240" s="71"/>
      <c r="M240" s="72"/>
      <c r="N240" s="53"/>
    </row>
    <row r="241" spans="2:14" x14ac:dyDescent="0.2">
      <c r="B241" s="2"/>
      <c r="C241" s="2"/>
      <c r="D241" s="5"/>
      <c r="E241" s="11"/>
      <c r="F241" s="2"/>
      <c r="G241" s="2"/>
      <c r="H241" s="2"/>
      <c r="L241" s="71">
        <v>2037</v>
      </c>
      <c r="M241" s="72" t="s">
        <v>38</v>
      </c>
      <c r="N241" s="52"/>
    </row>
    <row r="242" spans="2:14" x14ac:dyDescent="0.2">
      <c r="B242" s="2"/>
      <c r="C242" s="2"/>
      <c r="D242" s="5"/>
      <c r="E242" s="11"/>
      <c r="F242" s="2"/>
      <c r="G242" s="2"/>
      <c r="H242" s="2"/>
      <c r="L242" s="71"/>
      <c r="M242" s="72"/>
      <c r="N242" s="56"/>
    </row>
    <row r="243" spans="2:14" x14ac:dyDescent="0.2">
      <c r="B243" s="2"/>
      <c r="C243" s="2"/>
      <c r="D243" s="5"/>
      <c r="E243" s="11"/>
      <c r="F243" s="2"/>
      <c r="G243" s="2"/>
      <c r="H243" s="2"/>
      <c r="L243" s="71"/>
      <c r="M243" s="72" t="s">
        <v>47</v>
      </c>
      <c r="N243" s="52"/>
    </row>
    <row r="244" spans="2:14" x14ac:dyDescent="0.2">
      <c r="B244" s="2"/>
      <c r="C244" s="2"/>
      <c r="D244" s="5"/>
      <c r="E244" s="11"/>
      <c r="F244" s="2"/>
      <c r="G244" s="2"/>
      <c r="H244" s="2"/>
      <c r="L244" s="71"/>
      <c r="M244" s="72"/>
      <c r="N244" s="53"/>
    </row>
    <row r="245" spans="2:14" x14ac:dyDescent="0.2">
      <c r="B245" s="2"/>
      <c r="C245" s="2"/>
      <c r="D245" s="5"/>
      <c r="E245" s="11"/>
      <c r="F245" s="2"/>
      <c r="G245" s="2"/>
      <c r="H245" s="2"/>
      <c r="L245" s="71"/>
      <c r="M245" s="72" t="s">
        <v>56</v>
      </c>
      <c r="N245" s="56"/>
    </row>
    <row r="246" spans="2:14" x14ac:dyDescent="0.2">
      <c r="B246" s="2"/>
      <c r="C246" s="2"/>
      <c r="D246" s="5"/>
      <c r="E246" s="11"/>
      <c r="F246" s="2"/>
      <c r="G246" s="2"/>
      <c r="H246" s="2"/>
      <c r="L246" s="71"/>
      <c r="M246" s="72"/>
      <c r="N246" s="56"/>
    </row>
    <row r="247" spans="2:14" x14ac:dyDescent="0.2">
      <c r="B247" s="2"/>
      <c r="C247" s="2"/>
      <c r="D247" s="5"/>
      <c r="E247" s="11"/>
      <c r="F247" s="2"/>
      <c r="G247" s="2"/>
      <c r="H247" s="2"/>
      <c r="L247" s="71"/>
      <c r="M247" s="72" t="s">
        <v>59</v>
      </c>
      <c r="N247" s="52"/>
    </row>
    <row r="248" spans="2:14" x14ac:dyDescent="0.2">
      <c r="B248" s="2"/>
      <c r="C248" s="2"/>
      <c r="D248" s="5"/>
      <c r="E248" s="11"/>
      <c r="F248" s="2"/>
      <c r="G248" s="2"/>
      <c r="H248" s="2"/>
      <c r="L248" s="71"/>
      <c r="M248" s="72"/>
      <c r="N248" s="53"/>
    </row>
    <row r="249" spans="2:14" x14ac:dyDescent="0.2">
      <c r="B249" s="2"/>
      <c r="C249" s="2"/>
      <c r="D249" s="5"/>
      <c r="E249" s="11"/>
      <c r="F249" s="2"/>
      <c r="G249" s="2"/>
      <c r="H249" s="2"/>
      <c r="L249" s="71"/>
      <c r="M249" s="72" t="s">
        <v>64</v>
      </c>
      <c r="N249" s="56"/>
    </row>
    <row r="250" spans="2:14" x14ac:dyDescent="0.2">
      <c r="B250" s="2"/>
      <c r="C250" s="2"/>
      <c r="D250" s="5"/>
      <c r="E250" s="11"/>
      <c r="F250" s="2"/>
      <c r="G250" s="2"/>
      <c r="H250" s="2"/>
      <c r="L250" s="71"/>
      <c r="M250" s="72"/>
      <c r="N250" s="53"/>
    </row>
    <row r="251" spans="2:14" x14ac:dyDescent="0.2">
      <c r="B251" s="2"/>
      <c r="C251" s="2"/>
      <c r="D251" s="5"/>
      <c r="E251" s="11"/>
      <c r="F251" s="2"/>
      <c r="G251" s="2"/>
      <c r="H251" s="2"/>
      <c r="L251" s="71">
        <v>2038</v>
      </c>
      <c r="M251" s="72" t="s">
        <v>38</v>
      </c>
      <c r="N251" s="56"/>
    </row>
    <row r="252" spans="2:14" x14ac:dyDescent="0.2">
      <c r="B252" s="2"/>
      <c r="C252" s="2"/>
      <c r="D252" s="5"/>
      <c r="E252" s="11"/>
      <c r="F252" s="2"/>
      <c r="G252" s="2"/>
      <c r="H252" s="2"/>
      <c r="L252" s="71"/>
      <c r="M252" s="72"/>
      <c r="N252" s="56"/>
    </row>
    <row r="253" spans="2:14" x14ac:dyDescent="0.2">
      <c r="B253" s="2"/>
      <c r="C253" s="2"/>
      <c r="D253" s="5"/>
      <c r="E253" s="11"/>
      <c r="F253" s="2"/>
      <c r="G253" s="2"/>
      <c r="H253" s="2"/>
      <c r="L253" s="71"/>
      <c r="M253" s="72" t="s">
        <v>47</v>
      </c>
      <c r="N253" s="52"/>
    </row>
    <row r="254" spans="2:14" x14ac:dyDescent="0.2">
      <c r="B254" s="2"/>
      <c r="C254" s="2"/>
      <c r="D254" s="5"/>
      <c r="E254" s="11"/>
      <c r="F254" s="2"/>
      <c r="G254" s="2"/>
      <c r="H254" s="2"/>
      <c r="L254" s="71"/>
      <c r="M254" s="72"/>
      <c r="N254" s="53"/>
    </row>
    <row r="255" spans="2:14" x14ac:dyDescent="0.2">
      <c r="B255" s="2"/>
      <c r="C255" s="2"/>
      <c r="D255" s="5"/>
      <c r="E255" s="11"/>
      <c r="F255" s="2"/>
      <c r="G255" s="2"/>
      <c r="H255" s="2"/>
      <c r="L255" s="71"/>
      <c r="M255" s="72" t="s">
        <v>56</v>
      </c>
      <c r="N255" s="56"/>
    </row>
    <row r="256" spans="2:14" x14ac:dyDescent="0.2">
      <c r="B256" s="2"/>
      <c r="C256" s="2"/>
      <c r="D256" s="5"/>
      <c r="E256" s="11"/>
      <c r="F256" s="2"/>
      <c r="G256" s="2"/>
      <c r="H256" s="2"/>
      <c r="L256" s="71"/>
      <c r="M256" s="72"/>
      <c r="N256" s="56"/>
    </row>
    <row r="257" spans="2:14" x14ac:dyDescent="0.2">
      <c r="B257" s="2"/>
      <c r="C257" s="2"/>
      <c r="D257" s="5"/>
      <c r="E257" s="11"/>
      <c r="F257" s="2"/>
      <c r="G257" s="2"/>
      <c r="H257" s="2"/>
      <c r="L257" s="71"/>
      <c r="M257" s="72" t="s">
        <v>59</v>
      </c>
      <c r="N257" s="52"/>
    </row>
    <row r="258" spans="2:14" x14ac:dyDescent="0.2">
      <c r="B258" s="2"/>
      <c r="C258" s="2"/>
      <c r="D258" s="5"/>
      <c r="E258" s="11"/>
      <c r="F258" s="2"/>
      <c r="G258" s="2"/>
      <c r="H258" s="2"/>
      <c r="L258" s="71"/>
      <c r="M258" s="72"/>
      <c r="N258" s="53"/>
    </row>
    <row r="259" spans="2:14" x14ac:dyDescent="0.2">
      <c r="B259" s="2"/>
      <c r="C259" s="2"/>
      <c r="D259" s="5"/>
      <c r="E259" s="11"/>
      <c r="F259" s="2"/>
      <c r="G259" s="2"/>
      <c r="H259" s="2"/>
      <c r="L259" s="71"/>
      <c r="M259" s="72" t="s">
        <v>64</v>
      </c>
      <c r="N259" s="56"/>
    </row>
    <row r="260" spans="2:14" x14ac:dyDescent="0.2">
      <c r="B260" s="2"/>
      <c r="C260" s="2"/>
      <c r="D260" s="5"/>
      <c r="E260" s="11"/>
      <c r="F260" s="2"/>
      <c r="G260" s="2"/>
      <c r="H260" s="2"/>
      <c r="L260" s="71"/>
      <c r="M260" s="72"/>
      <c r="N260" s="53"/>
    </row>
    <row r="261" spans="2:14" x14ac:dyDescent="0.2">
      <c r="B261" s="2"/>
      <c r="C261" s="2"/>
      <c r="D261" s="5"/>
      <c r="E261" s="11"/>
      <c r="F261" s="2"/>
      <c r="G261" s="2"/>
      <c r="H261" s="2"/>
      <c r="L261" s="71">
        <v>2039</v>
      </c>
      <c r="M261" s="72" t="s">
        <v>38</v>
      </c>
      <c r="N261" s="52"/>
    </row>
    <row r="262" spans="2:14" x14ac:dyDescent="0.2">
      <c r="B262" s="2"/>
      <c r="C262" s="2"/>
      <c r="D262" s="5"/>
      <c r="E262" s="11"/>
      <c r="F262" s="2"/>
      <c r="G262" s="2"/>
      <c r="H262" s="2"/>
      <c r="L262" s="71"/>
      <c r="M262" s="72"/>
      <c r="N262" s="56"/>
    </row>
    <row r="263" spans="2:14" x14ac:dyDescent="0.2">
      <c r="B263" s="2"/>
      <c r="C263" s="2"/>
      <c r="D263" s="5"/>
      <c r="E263" s="11"/>
      <c r="F263" s="2"/>
      <c r="G263" s="2"/>
      <c r="H263" s="2"/>
      <c r="L263" s="71"/>
      <c r="M263" s="72" t="s">
        <v>47</v>
      </c>
      <c r="N263" s="52"/>
    </row>
    <row r="264" spans="2:14" x14ac:dyDescent="0.2">
      <c r="B264" s="2"/>
      <c r="C264" s="2"/>
      <c r="D264" s="5"/>
      <c r="E264" s="11"/>
      <c r="F264" s="2"/>
      <c r="G264" s="2"/>
      <c r="H264" s="2"/>
      <c r="L264" s="71"/>
      <c r="M264" s="72"/>
      <c r="N264" s="53"/>
    </row>
    <row r="265" spans="2:14" x14ac:dyDescent="0.2">
      <c r="B265" s="2"/>
      <c r="C265" s="2"/>
      <c r="D265" s="5"/>
      <c r="E265" s="11"/>
      <c r="F265" s="2"/>
      <c r="G265" s="2"/>
      <c r="H265" s="2"/>
      <c r="L265" s="71"/>
      <c r="M265" s="72" t="s">
        <v>56</v>
      </c>
      <c r="N265" s="56"/>
    </row>
    <row r="266" spans="2:14" x14ac:dyDescent="0.2">
      <c r="B266" s="2"/>
      <c r="C266" s="2"/>
      <c r="D266" s="5"/>
      <c r="E266" s="11"/>
      <c r="F266" s="2"/>
      <c r="G266" s="2"/>
      <c r="H266" s="2"/>
      <c r="L266" s="71"/>
      <c r="M266" s="72"/>
      <c r="N266" s="56"/>
    </row>
    <row r="267" spans="2:14" x14ac:dyDescent="0.2">
      <c r="B267" s="2"/>
      <c r="C267" s="2"/>
      <c r="D267" s="5"/>
      <c r="E267" s="11"/>
      <c r="F267" s="2"/>
      <c r="G267" s="2"/>
      <c r="H267" s="2"/>
      <c r="L267" s="71"/>
      <c r="M267" s="72" t="s">
        <v>59</v>
      </c>
      <c r="N267" s="52"/>
    </row>
    <row r="268" spans="2:14" x14ac:dyDescent="0.2">
      <c r="B268" s="2"/>
      <c r="C268" s="2"/>
      <c r="D268" s="5"/>
      <c r="E268" s="11"/>
      <c r="F268" s="2"/>
      <c r="G268" s="2"/>
      <c r="H268" s="2"/>
      <c r="L268" s="71"/>
      <c r="M268" s="72"/>
      <c r="N268" s="53"/>
    </row>
    <row r="269" spans="2:14" x14ac:dyDescent="0.2">
      <c r="B269" s="2"/>
      <c r="C269" s="2"/>
      <c r="D269" s="5"/>
      <c r="E269" s="11"/>
      <c r="F269" s="2"/>
      <c r="G269" s="2"/>
      <c r="H269" s="2"/>
      <c r="L269" s="71"/>
      <c r="M269" s="72" t="s">
        <v>64</v>
      </c>
      <c r="N269" s="56"/>
    </row>
    <row r="270" spans="2:14" x14ac:dyDescent="0.2">
      <c r="B270" s="2"/>
      <c r="C270" s="2"/>
      <c r="D270" s="5"/>
      <c r="E270" s="11"/>
      <c r="F270" s="2"/>
      <c r="G270" s="2"/>
      <c r="H270" s="2"/>
      <c r="L270" s="71"/>
      <c r="M270" s="72"/>
      <c r="N270" s="53"/>
    </row>
    <row r="271" spans="2:14" x14ac:dyDescent="0.2">
      <c r="B271" s="2"/>
      <c r="C271" s="2"/>
      <c r="D271" s="5"/>
      <c r="E271" s="11"/>
      <c r="F271" s="2"/>
      <c r="G271" s="2"/>
      <c r="H271" s="2"/>
    </row>
    <row r="272" spans="2:14" x14ac:dyDescent="0.2">
      <c r="B272" s="2"/>
      <c r="C272" s="2"/>
      <c r="D272" s="5"/>
      <c r="E272" s="11"/>
      <c r="F272" s="2"/>
      <c r="G272" s="2"/>
      <c r="H272" s="2"/>
    </row>
    <row r="273" spans="2:8" x14ac:dyDescent="0.2">
      <c r="B273" s="2"/>
      <c r="C273" s="2"/>
      <c r="D273" s="5"/>
      <c r="E273" s="11"/>
      <c r="F273" s="2"/>
      <c r="G273" s="2"/>
      <c r="H273" s="2"/>
    </row>
    <row r="274" spans="2:8" x14ac:dyDescent="0.2">
      <c r="B274" s="2"/>
      <c r="C274" s="2"/>
      <c r="D274" s="5"/>
      <c r="E274" s="11"/>
      <c r="F274" s="2"/>
      <c r="G274" s="2"/>
      <c r="H274" s="2"/>
    </row>
    <row r="275" spans="2:8" x14ac:dyDescent="0.2">
      <c r="B275" s="2"/>
      <c r="C275" s="2"/>
      <c r="D275" s="5"/>
      <c r="E275" s="11"/>
      <c r="F275" s="2"/>
      <c r="G275" s="2"/>
      <c r="H275" s="2"/>
    </row>
    <row r="276" spans="2:8" x14ac:dyDescent="0.2">
      <c r="B276" s="2"/>
      <c r="C276" s="2"/>
      <c r="D276" s="5"/>
      <c r="E276" s="11"/>
      <c r="F276" s="2"/>
      <c r="G276" s="2"/>
      <c r="H276" s="2"/>
    </row>
    <row r="277" spans="2:8" x14ac:dyDescent="0.2">
      <c r="B277" s="2"/>
      <c r="C277" s="2"/>
      <c r="D277" s="5"/>
      <c r="E277" s="11"/>
      <c r="F277" s="2"/>
      <c r="G277" s="2"/>
      <c r="H277" s="2"/>
    </row>
    <row r="278" spans="2:8" x14ac:dyDescent="0.2">
      <c r="B278" s="2"/>
      <c r="C278" s="2"/>
      <c r="D278" s="5"/>
      <c r="E278" s="11"/>
      <c r="F278" s="2"/>
      <c r="G278" s="2"/>
      <c r="H278" s="2"/>
    </row>
    <row r="279" spans="2:8" x14ac:dyDescent="0.2">
      <c r="B279" s="2"/>
      <c r="C279" s="2"/>
      <c r="D279" s="5"/>
      <c r="E279" s="11"/>
      <c r="F279" s="2"/>
      <c r="G279" s="2"/>
      <c r="H279" s="2"/>
    </row>
    <row r="280" spans="2:8" x14ac:dyDescent="0.2">
      <c r="B280" s="2"/>
      <c r="C280" s="2"/>
      <c r="D280" s="5"/>
      <c r="E280" s="11"/>
      <c r="F280" s="2"/>
      <c r="G280" s="2"/>
      <c r="H280" s="2"/>
    </row>
    <row r="281" spans="2:8" x14ac:dyDescent="0.2">
      <c r="B281" s="2"/>
      <c r="C281" s="2"/>
      <c r="D281" s="5"/>
      <c r="E281" s="11"/>
      <c r="F281" s="2"/>
      <c r="G281" s="2"/>
      <c r="H281" s="2"/>
    </row>
    <row r="282" spans="2:8" x14ac:dyDescent="0.2">
      <c r="B282" s="2"/>
      <c r="C282" s="2"/>
      <c r="D282" s="5"/>
      <c r="E282" s="11"/>
      <c r="F282" s="2"/>
      <c r="G282" s="2"/>
      <c r="H282" s="2"/>
    </row>
    <row r="283" spans="2:8" x14ac:dyDescent="0.2">
      <c r="B283" s="2"/>
      <c r="C283" s="2"/>
      <c r="D283" s="5"/>
      <c r="E283" s="11"/>
      <c r="F283" s="2"/>
      <c r="G283" s="2"/>
      <c r="H283" s="2"/>
    </row>
    <row r="284" spans="2:8" x14ac:dyDescent="0.2">
      <c r="B284" s="2"/>
      <c r="C284" s="2"/>
      <c r="D284" s="5"/>
      <c r="E284" s="11"/>
      <c r="F284" s="2"/>
      <c r="G284" s="2"/>
      <c r="H284" s="2"/>
    </row>
    <row r="285" spans="2:8" x14ac:dyDescent="0.2">
      <c r="B285" s="2"/>
      <c r="C285" s="2"/>
      <c r="D285" s="5"/>
      <c r="E285" s="11"/>
      <c r="F285" s="2"/>
      <c r="G285" s="2"/>
      <c r="H285" s="2"/>
    </row>
    <row r="286" spans="2:8" x14ac:dyDescent="0.2">
      <c r="B286" s="2"/>
      <c r="C286" s="2"/>
      <c r="D286" s="5"/>
      <c r="E286" s="11"/>
      <c r="F286" s="2"/>
      <c r="G286" s="2"/>
      <c r="H286" s="2"/>
    </row>
    <row r="287" spans="2:8" x14ac:dyDescent="0.2">
      <c r="B287" s="2"/>
      <c r="C287" s="2"/>
      <c r="D287" s="5"/>
      <c r="E287" s="11"/>
      <c r="F287" s="2"/>
      <c r="G287" s="2"/>
      <c r="H287" s="2"/>
    </row>
    <row r="288" spans="2:8" x14ac:dyDescent="0.2">
      <c r="B288" s="2"/>
      <c r="C288" s="2"/>
      <c r="D288" s="5"/>
      <c r="E288" s="11"/>
      <c r="F288" s="2"/>
      <c r="G288" s="2"/>
      <c r="H288" s="2"/>
    </row>
    <row r="289" spans="2:8" x14ac:dyDescent="0.2">
      <c r="B289" s="2"/>
      <c r="C289" s="2"/>
      <c r="D289" s="5"/>
      <c r="E289" s="11"/>
      <c r="F289" s="2"/>
      <c r="G289" s="2"/>
      <c r="H289" s="2"/>
    </row>
    <row r="290" spans="2:8" x14ac:dyDescent="0.2">
      <c r="B290" s="2"/>
      <c r="C290" s="2"/>
      <c r="D290" s="5"/>
      <c r="E290" s="11"/>
      <c r="F290" s="2"/>
      <c r="G290" s="2"/>
      <c r="H290" s="2"/>
    </row>
    <row r="291" spans="2:8" x14ac:dyDescent="0.2">
      <c r="B291" s="2"/>
      <c r="C291" s="2"/>
      <c r="D291" s="5"/>
      <c r="E291" s="11"/>
      <c r="F291" s="2"/>
      <c r="G291" s="2"/>
      <c r="H291" s="2"/>
    </row>
    <row r="292" spans="2:8" x14ac:dyDescent="0.2">
      <c r="B292" s="2"/>
      <c r="C292" s="2"/>
      <c r="D292" s="5"/>
      <c r="E292" s="11"/>
      <c r="F292" s="2"/>
      <c r="G292" s="2"/>
      <c r="H292" s="2"/>
    </row>
    <row r="293" spans="2:8" x14ac:dyDescent="0.2">
      <c r="B293" s="2"/>
      <c r="C293" s="2"/>
      <c r="D293" s="5"/>
      <c r="E293" s="11"/>
      <c r="F293" s="2"/>
      <c r="G293" s="2"/>
      <c r="H293" s="2"/>
    </row>
    <row r="294" spans="2:8" x14ac:dyDescent="0.2">
      <c r="B294" s="2"/>
      <c r="C294" s="2"/>
      <c r="D294" s="5"/>
      <c r="E294" s="11"/>
      <c r="F294" s="2"/>
      <c r="G294" s="2"/>
      <c r="H294" s="2"/>
    </row>
    <row r="295" spans="2:8" x14ac:dyDescent="0.2">
      <c r="B295" s="2"/>
      <c r="C295" s="2"/>
      <c r="D295" s="5"/>
      <c r="E295" s="11"/>
      <c r="F295" s="2"/>
      <c r="G295" s="2"/>
      <c r="H295" s="2"/>
    </row>
    <row r="296" spans="2:8" x14ac:dyDescent="0.2">
      <c r="B296" s="2"/>
      <c r="C296" s="2"/>
      <c r="D296" s="5"/>
      <c r="E296" s="11"/>
      <c r="F296" s="2"/>
      <c r="G296" s="2"/>
      <c r="H296" s="2"/>
    </row>
    <row r="297" spans="2:8" x14ac:dyDescent="0.2">
      <c r="B297" s="2"/>
      <c r="C297" s="2"/>
      <c r="D297" s="5"/>
      <c r="E297" s="11"/>
      <c r="F297" s="2"/>
      <c r="G297" s="2"/>
      <c r="H297" s="2"/>
    </row>
    <row r="298" spans="2:8" x14ac:dyDescent="0.2">
      <c r="B298" s="2"/>
      <c r="C298" s="2"/>
      <c r="D298" s="5"/>
      <c r="E298" s="11"/>
      <c r="F298" s="2"/>
      <c r="G298" s="2"/>
      <c r="H298" s="2"/>
    </row>
    <row r="299" spans="2:8" x14ac:dyDescent="0.2">
      <c r="B299" s="2"/>
      <c r="C299" s="2"/>
      <c r="D299" s="2"/>
      <c r="E299" s="11"/>
      <c r="F299" s="2"/>
      <c r="G299" s="2"/>
      <c r="H299" s="2"/>
    </row>
    <row r="300" spans="2:8" x14ac:dyDescent="0.2">
      <c r="B300" s="2"/>
      <c r="C300" s="2"/>
      <c r="D300" s="2"/>
      <c r="E300" s="11"/>
      <c r="F300" s="2"/>
      <c r="G300" s="2"/>
      <c r="H300" s="2"/>
    </row>
    <row r="301" spans="2:8" x14ac:dyDescent="0.2">
      <c r="B301" s="2"/>
      <c r="C301" s="2"/>
      <c r="D301" s="2"/>
      <c r="E301" s="2"/>
      <c r="F301" s="2"/>
      <c r="G301" s="2"/>
    </row>
    <row r="302" spans="2:8" x14ac:dyDescent="0.2">
      <c r="B302" s="2"/>
      <c r="C302" s="2"/>
      <c r="D302" s="2"/>
      <c r="E302" s="2"/>
      <c r="F302" s="2"/>
      <c r="G302" s="2"/>
    </row>
    <row r="303" spans="2:8" x14ac:dyDescent="0.2">
      <c r="B303" s="2"/>
      <c r="C303" s="2"/>
      <c r="D303" s="2"/>
      <c r="E303" s="2"/>
      <c r="F303" s="2"/>
      <c r="G303" s="2"/>
    </row>
    <row r="304" spans="2:8" x14ac:dyDescent="0.2">
      <c r="B304" s="2"/>
      <c r="C304" s="2"/>
      <c r="D304" s="2"/>
      <c r="E304" s="2"/>
      <c r="F304" s="2"/>
      <c r="G304" s="2"/>
    </row>
  </sheetData>
  <sortState ref="O21:O68">
    <sortCondition ref="O21"/>
  </sortState>
  <mergeCells count="207">
    <mergeCell ref="M2:N2"/>
    <mergeCell ref="O2:P2"/>
    <mergeCell ref="Q2:R2"/>
    <mergeCell ref="M3:N4"/>
    <mergeCell ref="O3:P4"/>
    <mergeCell ref="Q3:Q4"/>
    <mergeCell ref="B3:B4"/>
    <mergeCell ref="C3:D4"/>
    <mergeCell ref="E3:G4"/>
    <mergeCell ref="H3:J4"/>
    <mergeCell ref="K3:K4"/>
    <mergeCell ref="L3:L4"/>
    <mergeCell ref="C2:D2"/>
    <mergeCell ref="E2:G2"/>
    <mergeCell ref="H2:J2"/>
    <mergeCell ref="B10:C10"/>
    <mergeCell ref="H10:J10"/>
    <mergeCell ref="B11:C11"/>
    <mergeCell ref="H11:J11"/>
    <mergeCell ref="B12:C12"/>
    <mergeCell ref="H12:J12"/>
    <mergeCell ref="P6:P7"/>
    <mergeCell ref="B7:D7"/>
    <mergeCell ref="B8:C8"/>
    <mergeCell ref="H8:J8"/>
    <mergeCell ref="M8:N9"/>
    <mergeCell ref="O8:P9"/>
    <mergeCell ref="B9:C9"/>
    <mergeCell ref="H9:J9"/>
    <mergeCell ref="B6:D6"/>
    <mergeCell ref="F6:F7"/>
    <mergeCell ref="H6:J7"/>
    <mergeCell ref="K6:K7"/>
    <mergeCell ref="M6:M7"/>
    <mergeCell ref="N6:N7"/>
    <mergeCell ref="O6:O7"/>
    <mergeCell ref="M15:R15"/>
    <mergeCell ref="B16:C16"/>
    <mergeCell ref="H16:J16"/>
    <mergeCell ref="M16:O16"/>
    <mergeCell ref="B17:C17"/>
    <mergeCell ref="H17:J17"/>
    <mergeCell ref="M17:O17"/>
    <mergeCell ref="B13:C13"/>
    <mergeCell ref="H13:J13"/>
    <mergeCell ref="B14:C14"/>
    <mergeCell ref="H14:J14"/>
    <mergeCell ref="B15:C15"/>
    <mergeCell ref="H15:J15"/>
    <mergeCell ref="R20:T20"/>
    <mergeCell ref="U20:W20"/>
    <mergeCell ref="L21:L30"/>
    <mergeCell ref="M21:M22"/>
    <mergeCell ref="M23:M24"/>
    <mergeCell ref="M25:M26"/>
    <mergeCell ref="M27:M28"/>
    <mergeCell ref="M29:M30"/>
    <mergeCell ref="B18:C18"/>
    <mergeCell ref="M18:Q18"/>
    <mergeCell ref="B20:H20"/>
    <mergeCell ref="I20:K20"/>
    <mergeCell ref="L20:N20"/>
    <mergeCell ref="O20:Q20"/>
    <mergeCell ref="L41:L50"/>
    <mergeCell ref="M41:M42"/>
    <mergeCell ref="M43:M44"/>
    <mergeCell ref="M45:M46"/>
    <mergeCell ref="M47:M48"/>
    <mergeCell ref="M49:M50"/>
    <mergeCell ref="L31:L40"/>
    <mergeCell ref="M31:M32"/>
    <mergeCell ref="M33:M34"/>
    <mergeCell ref="M35:M36"/>
    <mergeCell ref="M37:M38"/>
    <mergeCell ref="M39:M40"/>
    <mergeCell ref="L61:L70"/>
    <mergeCell ref="M61:M62"/>
    <mergeCell ref="M63:M64"/>
    <mergeCell ref="M65:M66"/>
    <mergeCell ref="M67:M68"/>
    <mergeCell ref="M69:M70"/>
    <mergeCell ref="L51:L60"/>
    <mergeCell ref="M51:M52"/>
    <mergeCell ref="M53:M54"/>
    <mergeCell ref="M55:M56"/>
    <mergeCell ref="M57:M58"/>
    <mergeCell ref="M59:M60"/>
    <mergeCell ref="L81:L90"/>
    <mergeCell ref="M81:M82"/>
    <mergeCell ref="M83:M84"/>
    <mergeCell ref="M85:M86"/>
    <mergeCell ref="M87:M88"/>
    <mergeCell ref="M89:M90"/>
    <mergeCell ref="L71:L80"/>
    <mergeCell ref="M71:M72"/>
    <mergeCell ref="M73:M74"/>
    <mergeCell ref="M75:M76"/>
    <mergeCell ref="M77:M78"/>
    <mergeCell ref="M79:M80"/>
    <mergeCell ref="L101:L110"/>
    <mergeCell ref="M101:M102"/>
    <mergeCell ref="M103:M104"/>
    <mergeCell ref="M105:M106"/>
    <mergeCell ref="M107:M108"/>
    <mergeCell ref="M109:M110"/>
    <mergeCell ref="L91:L100"/>
    <mergeCell ref="M91:M92"/>
    <mergeCell ref="M93:M94"/>
    <mergeCell ref="M95:M96"/>
    <mergeCell ref="M97:M98"/>
    <mergeCell ref="M99:M100"/>
    <mergeCell ref="L121:L130"/>
    <mergeCell ref="M121:M122"/>
    <mergeCell ref="M123:M124"/>
    <mergeCell ref="M125:M126"/>
    <mergeCell ref="M127:M128"/>
    <mergeCell ref="M129:M130"/>
    <mergeCell ref="L111:L120"/>
    <mergeCell ref="M111:M112"/>
    <mergeCell ref="M113:M114"/>
    <mergeCell ref="M115:M116"/>
    <mergeCell ref="M117:M118"/>
    <mergeCell ref="M119:M120"/>
    <mergeCell ref="L141:L150"/>
    <mergeCell ref="M141:M142"/>
    <mergeCell ref="M143:M144"/>
    <mergeCell ref="M145:M146"/>
    <mergeCell ref="M147:M148"/>
    <mergeCell ref="M149:M150"/>
    <mergeCell ref="L131:L140"/>
    <mergeCell ref="M131:M132"/>
    <mergeCell ref="M133:M134"/>
    <mergeCell ref="M135:M136"/>
    <mergeCell ref="M137:M138"/>
    <mergeCell ref="M139:M140"/>
    <mergeCell ref="L161:L170"/>
    <mergeCell ref="M161:M162"/>
    <mergeCell ref="M163:M164"/>
    <mergeCell ref="M165:M166"/>
    <mergeCell ref="M167:M168"/>
    <mergeCell ref="M169:M170"/>
    <mergeCell ref="L151:L160"/>
    <mergeCell ref="M151:M152"/>
    <mergeCell ref="M153:M154"/>
    <mergeCell ref="M155:M156"/>
    <mergeCell ref="M157:M158"/>
    <mergeCell ref="M159:M160"/>
    <mergeCell ref="L181:L190"/>
    <mergeCell ref="M181:M182"/>
    <mergeCell ref="M183:M184"/>
    <mergeCell ref="M185:M186"/>
    <mergeCell ref="M187:M188"/>
    <mergeCell ref="M189:M190"/>
    <mergeCell ref="L171:L180"/>
    <mergeCell ref="M171:M172"/>
    <mergeCell ref="M173:M174"/>
    <mergeCell ref="M175:M176"/>
    <mergeCell ref="M177:M178"/>
    <mergeCell ref="M179:M180"/>
    <mergeCell ref="L201:L210"/>
    <mergeCell ref="M201:M202"/>
    <mergeCell ref="M203:M204"/>
    <mergeCell ref="M205:M206"/>
    <mergeCell ref="M207:M208"/>
    <mergeCell ref="M209:M210"/>
    <mergeCell ref="L191:L200"/>
    <mergeCell ref="M191:M192"/>
    <mergeCell ref="M193:M194"/>
    <mergeCell ref="M195:M196"/>
    <mergeCell ref="M197:M198"/>
    <mergeCell ref="M199:M200"/>
    <mergeCell ref="L221:L230"/>
    <mergeCell ref="M221:M222"/>
    <mergeCell ref="M223:M224"/>
    <mergeCell ref="M225:M226"/>
    <mergeCell ref="M227:M228"/>
    <mergeCell ref="M229:M230"/>
    <mergeCell ref="L211:L220"/>
    <mergeCell ref="M211:M212"/>
    <mergeCell ref="M213:M214"/>
    <mergeCell ref="M215:M216"/>
    <mergeCell ref="M217:M218"/>
    <mergeCell ref="M219:M220"/>
    <mergeCell ref="L241:L250"/>
    <mergeCell ref="M241:M242"/>
    <mergeCell ref="M243:M244"/>
    <mergeCell ref="M245:M246"/>
    <mergeCell ref="M247:M248"/>
    <mergeCell ref="M249:M250"/>
    <mergeCell ref="L231:L240"/>
    <mergeCell ref="M231:M232"/>
    <mergeCell ref="M233:M234"/>
    <mergeCell ref="M235:M236"/>
    <mergeCell ref="M237:M238"/>
    <mergeCell ref="M239:M240"/>
    <mergeCell ref="L261:L270"/>
    <mergeCell ref="M261:M262"/>
    <mergeCell ref="M263:M264"/>
    <mergeCell ref="M265:M266"/>
    <mergeCell ref="M267:M268"/>
    <mergeCell ref="M269:M270"/>
    <mergeCell ref="L251:L260"/>
    <mergeCell ref="M251:M252"/>
    <mergeCell ref="M253:M254"/>
    <mergeCell ref="M255:M256"/>
    <mergeCell ref="M257:M258"/>
    <mergeCell ref="M259:M260"/>
  </mergeCells>
  <dataValidations count="4">
    <dataValidation type="list" allowBlank="1" showErrorMessage="1" sqref="B3">
      <formula1>$A$21:$A$44</formula1>
    </dataValidation>
    <dataValidation type="list" allowBlank="1" showErrorMessage="1" sqref="H3">
      <formula1>$U$21:$U$55</formula1>
    </dataValidation>
    <dataValidation type="list" allowBlank="1" sqref="C3">
      <formula1>$O$21:$O$100</formula1>
    </dataValidation>
    <dataValidation type="list" allowBlank="1" showErrorMessage="1" sqref="E3:G4">
      <formula1>Fonction</formula1>
    </dataValidation>
  </dataValidations>
  <printOptions horizontalCentered="1"/>
  <pageMargins left="0.23622047244094488" right="0.23622047244094488" top="0.62992125984251968" bottom="0.66850393700787403" header="0.43346456692913382" footer="0.47204724409448823"/>
  <pageSetup paperSize="9" scale="75" fitToWidth="0" fitToHeight="0" pageOrder="overThenDown" orientation="portrait" useFirstPageNumber="1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J1048570"/>
  <sheetViews>
    <sheetView showGridLines="0" tabSelected="1" zoomScale="80" zoomScaleNormal="80" workbookViewId="0">
      <selection activeCell="Q27" sqref="Q27"/>
    </sheetView>
  </sheetViews>
  <sheetFormatPr baseColWidth="10" defaultRowHeight="14.1" customHeight="1" x14ac:dyDescent="0.2"/>
  <cols>
    <col min="1" max="1" width="5.625" style="94" customWidth="1"/>
    <col min="2" max="2" width="3.75" style="94" customWidth="1"/>
    <col min="3" max="3" width="7.5" style="94" customWidth="1"/>
    <col min="4" max="5" width="9.5" style="94" customWidth="1"/>
    <col min="6" max="7" width="10.875" style="94" customWidth="1"/>
    <col min="8" max="8" width="7.125" style="94" customWidth="1"/>
    <col min="9" max="12" width="5.625" style="94" customWidth="1"/>
    <col min="13" max="14" width="9.5" style="94" customWidth="1"/>
    <col min="15" max="16" width="7.125" style="94" customWidth="1"/>
    <col min="17" max="894" width="10.625" style="94" customWidth="1"/>
    <col min="895" max="16384" width="11" style="95"/>
  </cols>
  <sheetData>
    <row r="1" spans="1:17" ht="17.100000000000001" customHeight="1" x14ac:dyDescent="0.2">
      <c r="A1" s="93" t="s">
        <v>99</v>
      </c>
      <c r="B1" s="93"/>
    </row>
    <row r="2" spans="1:17" ht="17.100000000000001" customHeight="1" x14ac:dyDescent="0.2">
      <c r="A2" s="96" t="s">
        <v>100</v>
      </c>
      <c r="B2" s="96"/>
    </row>
    <row r="3" spans="1:17" ht="17.100000000000001" customHeight="1" x14ac:dyDescent="0.2">
      <c r="A3" s="96"/>
      <c r="B3" s="96"/>
    </row>
    <row r="4" spans="1:17" ht="17.100000000000001" customHeight="1" x14ac:dyDescent="0.2">
      <c r="A4" s="96"/>
      <c r="B4" s="96"/>
      <c r="G4" s="97"/>
    </row>
    <row r="5" spans="1:17" ht="17.100000000000001" customHeight="1" x14ac:dyDescent="0.2">
      <c r="A5" s="96"/>
      <c r="B5" s="96"/>
    </row>
    <row r="6" spans="1:17" ht="20.100000000000001" customHeight="1" x14ac:dyDescent="0.2">
      <c r="A6" s="98"/>
      <c r="B6" s="99" t="str">
        <f>PARAMÈTRES!C3</f>
        <v>AGENT 1</v>
      </c>
      <c r="C6" s="99"/>
      <c r="D6" s="99"/>
      <c r="E6" s="99"/>
      <c r="F6" s="100"/>
      <c r="G6" s="101"/>
      <c r="H6" s="101"/>
      <c r="I6" s="101"/>
      <c r="J6" s="101"/>
      <c r="K6" s="101"/>
      <c r="L6" s="102"/>
      <c r="M6" s="103" t="str">
        <f>CONCATENATE(UPPER(TEXT(B11,"MMMM")))</f>
        <v>JANVIER</v>
      </c>
      <c r="N6" s="103"/>
      <c r="O6" s="103"/>
      <c r="P6" s="104"/>
    </row>
    <row r="7" spans="1:17" ht="20.100000000000001" customHeight="1" x14ac:dyDescent="0.2">
      <c r="A7" s="105"/>
      <c r="B7" s="106" t="str">
        <f>PARAMÈTRES!E3</f>
        <v>AGENT DE RESTAURATION</v>
      </c>
      <c r="C7" s="106"/>
      <c r="D7" s="106"/>
      <c r="E7" s="106"/>
      <c r="F7" s="107"/>
      <c r="G7" s="108"/>
      <c r="H7" s="108"/>
      <c r="I7" s="108"/>
      <c r="J7" s="108"/>
      <c r="K7" s="108"/>
      <c r="L7" s="109"/>
      <c r="M7" s="110">
        <f>PARAMÈTRES!B3</f>
        <v>2017</v>
      </c>
      <c r="N7" s="110"/>
      <c r="O7" s="110"/>
      <c r="P7" s="111"/>
    </row>
    <row r="8" spans="1:17" ht="20.100000000000001" customHeight="1" x14ac:dyDescent="0.2">
      <c r="A8" s="112"/>
      <c r="B8" s="113" t="str">
        <f>PARAMÈTRES!H3</f>
        <v>-</v>
      </c>
      <c r="C8" s="113"/>
      <c r="D8" s="113"/>
      <c r="E8" s="113"/>
      <c r="F8" s="114"/>
      <c r="G8" s="115"/>
      <c r="H8" s="115"/>
      <c r="I8" s="115"/>
      <c r="J8" s="115"/>
      <c r="K8" s="115"/>
      <c r="L8" s="116"/>
      <c r="M8" s="117"/>
      <c r="N8" s="117"/>
      <c r="O8" s="117"/>
      <c r="P8" s="118"/>
    </row>
    <row r="9" spans="1:17" ht="20.100000000000001" customHeight="1" x14ac:dyDescent="0.2">
      <c r="A9" s="119" t="s">
        <v>101</v>
      </c>
      <c r="B9" s="120"/>
      <c r="C9" s="121" t="s">
        <v>102</v>
      </c>
      <c r="D9" s="122"/>
      <c r="E9" s="123"/>
      <c r="F9" s="124" t="s">
        <v>103</v>
      </c>
      <c r="G9" s="125"/>
      <c r="H9" s="126" t="s">
        <v>104</v>
      </c>
      <c r="I9" s="124" t="s">
        <v>105</v>
      </c>
      <c r="J9" s="127"/>
      <c r="K9" s="127"/>
      <c r="L9" s="125"/>
      <c r="M9" s="128" t="s">
        <v>106</v>
      </c>
      <c r="N9" s="129"/>
      <c r="O9" s="130" t="s">
        <v>107</v>
      </c>
      <c r="P9" s="131" t="s">
        <v>108</v>
      </c>
    </row>
    <row r="10" spans="1:17" ht="20.100000000000001" customHeight="1" x14ac:dyDescent="0.2">
      <c r="A10" s="132"/>
      <c r="B10" s="133"/>
      <c r="C10" s="134"/>
      <c r="D10" s="135"/>
      <c r="E10" s="136"/>
      <c r="F10" s="137"/>
      <c r="G10" s="138"/>
      <c r="H10" s="139"/>
      <c r="I10" s="137"/>
      <c r="J10" s="140"/>
      <c r="K10" s="140"/>
      <c r="L10" s="138"/>
      <c r="M10" s="137"/>
      <c r="N10" s="138"/>
      <c r="O10" s="141"/>
      <c r="P10" s="142"/>
    </row>
    <row r="11" spans="1:17" ht="20.100000000000001" customHeight="1" x14ac:dyDescent="0.2">
      <c r="A11" s="144">
        <f>B11</f>
        <v>42736</v>
      </c>
      <c r="B11" s="145">
        <f>DATE(PARAMÈTRES!B3,1,1)</f>
        <v>42736</v>
      </c>
      <c r="C11" s="146" t="str">
        <f t="array" ref="C11:C41">IF(B11:B41="","",CONCATENATE(IF(ISERROR(MATCH(B11:B41,PARAMÈTRES!$K$21:$K$33,0)),"",INDEX(PARAMÈTRES!$I$21:$I$33,MATCH(B11:B41,PARAMÈTRES!$K$21:$K$33,0),1))))</f>
        <v>Jour de l’an</v>
      </c>
      <c r="D11" s="153"/>
      <c r="E11" s="153"/>
      <c r="F11" s="153"/>
      <c r="G11" s="153"/>
      <c r="H11" s="147"/>
      <c r="I11" s="148"/>
      <c r="J11" s="148"/>
      <c r="K11" s="148"/>
      <c r="L11" s="148"/>
      <c r="M11" s="153"/>
      <c r="N11" s="153"/>
      <c r="O11" s="149">
        <f>IF(M11="",(((J11-I11)+(L11-K11))*24),VLOOKUP(M11,Absences,2,FALSE))</f>
        <v>0</v>
      </c>
      <c r="P11" s="149">
        <f t="shared" ref="P11:P41" si="0">(O11-H11)</f>
        <v>0</v>
      </c>
      <c r="Q11" s="150"/>
    </row>
    <row r="12" spans="1:17" ht="20.100000000000001" customHeight="1" x14ac:dyDescent="0.2">
      <c r="A12" s="144">
        <f t="shared" ref="A12:A41" si="1">B12</f>
        <v>42737</v>
      </c>
      <c r="B12" s="145">
        <f t="shared" ref="B12:B38" si="2">B11+1</f>
        <v>42737</v>
      </c>
      <c r="C12" s="151" t="str">
        <v/>
      </c>
      <c r="D12" s="153"/>
      <c r="E12" s="153"/>
      <c r="F12" s="153"/>
      <c r="G12" s="153"/>
      <c r="H12" s="147"/>
      <c r="I12" s="148"/>
      <c r="J12" s="148"/>
      <c r="K12" s="148"/>
      <c r="L12" s="148"/>
      <c r="M12" s="153"/>
      <c r="N12" s="153"/>
      <c r="O12" s="149">
        <f>IF(M12="",(((J12-I12)+(L12-K12))*24),VLOOKUP(M12,Absences,2,FALSE))</f>
        <v>0</v>
      </c>
      <c r="P12" s="149">
        <f t="shared" si="0"/>
        <v>0</v>
      </c>
      <c r="Q12" s="150"/>
    </row>
    <row r="13" spans="1:17" ht="20.100000000000001" customHeight="1" x14ac:dyDescent="0.2">
      <c r="A13" s="144">
        <f t="shared" si="1"/>
        <v>42738</v>
      </c>
      <c r="B13" s="145">
        <f t="shared" si="2"/>
        <v>42738</v>
      </c>
      <c r="C13" s="151" t="str">
        <v/>
      </c>
      <c r="D13" s="153"/>
      <c r="E13" s="153"/>
      <c r="F13" s="153"/>
      <c r="G13" s="153"/>
      <c r="H13" s="147">
        <v>7</v>
      </c>
      <c r="I13" s="148"/>
      <c r="J13" s="148"/>
      <c r="K13" s="148"/>
      <c r="L13" s="148"/>
      <c r="M13" s="153" t="s">
        <v>83</v>
      </c>
      <c r="N13" s="153"/>
      <c r="O13" s="149">
        <f>IF(M13="",(((J13-I13)+(L13-K13))*24),VLOOKUP(M13,Absences,2,FALSE))</f>
        <v>7</v>
      </c>
      <c r="P13" s="149">
        <f t="shared" si="0"/>
        <v>0</v>
      </c>
      <c r="Q13" s="150"/>
    </row>
    <row r="14" spans="1:17" ht="20.100000000000001" customHeight="1" x14ac:dyDescent="0.2">
      <c r="A14" s="144">
        <f t="shared" si="1"/>
        <v>42739</v>
      </c>
      <c r="B14" s="145">
        <f t="shared" si="2"/>
        <v>42739</v>
      </c>
      <c r="C14" s="151" t="str">
        <v/>
      </c>
      <c r="D14" s="152"/>
      <c r="E14" s="152"/>
      <c r="F14" s="153"/>
      <c r="G14" s="153"/>
      <c r="H14" s="147">
        <v>7</v>
      </c>
      <c r="I14" s="148">
        <v>0.33333333333333331</v>
      </c>
      <c r="J14" s="148">
        <v>0.625</v>
      </c>
      <c r="K14" s="148"/>
      <c r="L14" s="148"/>
      <c r="M14" s="153"/>
      <c r="N14" s="153"/>
      <c r="O14" s="149">
        <f>IF(M14="",(((J14-I14)+(L14-K14))*24),VLOOKUP(M14,Absences,2,FALSE))</f>
        <v>7</v>
      </c>
      <c r="P14" s="149">
        <f t="shared" si="0"/>
        <v>0</v>
      </c>
      <c r="Q14" s="150"/>
    </row>
    <row r="15" spans="1:17" ht="20.100000000000001" customHeight="1" x14ac:dyDescent="0.2">
      <c r="A15" s="144">
        <f t="shared" si="1"/>
        <v>42740</v>
      </c>
      <c r="B15" s="145">
        <f t="shared" si="2"/>
        <v>42740</v>
      </c>
      <c r="C15" s="151" t="str">
        <v/>
      </c>
      <c r="D15" s="153"/>
      <c r="E15" s="153"/>
      <c r="F15" s="153"/>
      <c r="G15" s="153"/>
      <c r="H15" s="147">
        <v>7</v>
      </c>
      <c r="I15" s="148">
        <v>0.33333333333333331</v>
      </c>
      <c r="J15" s="148">
        <v>0.625</v>
      </c>
      <c r="K15" s="148"/>
      <c r="L15" s="148"/>
      <c r="M15" s="152"/>
      <c r="N15" s="152"/>
      <c r="O15" s="154">
        <f>IF(M15="",(((J15-I15)+(L15-K15))*24),IF(VLOOKUP(M15,Divers,1,FALSE),(((J15-I15)+(L15-K15))*24),VLOOKUP(M15,Absences,2,FALSE)))</f>
        <v>7</v>
      </c>
      <c r="P15" s="149">
        <f t="shared" si="0"/>
        <v>0</v>
      </c>
      <c r="Q15" s="150"/>
    </row>
    <row r="16" spans="1:17" ht="20.100000000000001" customHeight="1" x14ac:dyDescent="0.2">
      <c r="A16" s="156">
        <f t="shared" si="1"/>
        <v>42741</v>
      </c>
      <c r="B16" s="145">
        <f t="shared" si="2"/>
        <v>42741</v>
      </c>
      <c r="C16" s="151" t="str">
        <v/>
      </c>
      <c r="D16" s="153"/>
      <c r="E16" s="153"/>
      <c r="F16" s="153"/>
      <c r="G16" s="153"/>
      <c r="H16" s="147">
        <v>7</v>
      </c>
      <c r="I16" s="148">
        <v>0.33333333333333331</v>
      </c>
      <c r="J16" s="148">
        <v>0.625</v>
      </c>
      <c r="K16" s="148"/>
      <c r="L16" s="148"/>
      <c r="M16" s="153"/>
      <c r="N16" s="153"/>
      <c r="O16" s="149">
        <f t="shared" ref="O16:O41" si="3">IF(M16="",(((J16-I16)+(L16-K16))*24),VLOOKUP(M16,Absences,2,FALSE))</f>
        <v>7</v>
      </c>
      <c r="P16" s="149">
        <f t="shared" si="0"/>
        <v>0</v>
      </c>
      <c r="Q16" s="157"/>
    </row>
    <row r="17" spans="1:17" ht="20.100000000000001" customHeight="1" x14ac:dyDescent="0.2">
      <c r="A17" s="156">
        <f t="shared" si="1"/>
        <v>42742</v>
      </c>
      <c r="B17" s="145">
        <f t="shared" si="2"/>
        <v>42742</v>
      </c>
      <c r="C17" s="151" t="str">
        <v/>
      </c>
      <c r="D17" s="153"/>
      <c r="E17" s="153"/>
      <c r="F17" s="153"/>
      <c r="G17" s="153"/>
      <c r="H17" s="147"/>
      <c r="I17" s="148"/>
      <c r="J17" s="148"/>
      <c r="K17" s="148"/>
      <c r="L17" s="148"/>
      <c r="M17" s="153"/>
      <c r="N17" s="153"/>
      <c r="O17" s="149">
        <f t="shared" si="3"/>
        <v>0</v>
      </c>
      <c r="P17" s="149">
        <f t="shared" si="0"/>
        <v>0</v>
      </c>
      <c r="Q17" s="150"/>
    </row>
    <row r="18" spans="1:17" ht="20.100000000000001" customHeight="1" x14ac:dyDescent="0.2">
      <c r="A18" s="156">
        <f t="shared" si="1"/>
        <v>42743</v>
      </c>
      <c r="B18" s="145">
        <f t="shared" si="2"/>
        <v>42743</v>
      </c>
      <c r="C18" s="151" t="str">
        <v/>
      </c>
      <c r="D18" s="153"/>
      <c r="E18" s="153"/>
      <c r="F18" s="153"/>
      <c r="G18" s="153"/>
      <c r="H18" s="147"/>
      <c r="I18" s="148"/>
      <c r="J18" s="148"/>
      <c r="K18" s="148"/>
      <c r="L18" s="148"/>
      <c r="M18" s="153"/>
      <c r="N18" s="153"/>
      <c r="O18" s="149">
        <f t="shared" si="3"/>
        <v>0</v>
      </c>
      <c r="P18" s="149">
        <f t="shared" si="0"/>
        <v>0</v>
      </c>
      <c r="Q18" s="150"/>
    </row>
    <row r="19" spans="1:17" ht="20.100000000000001" customHeight="1" x14ac:dyDescent="0.2">
      <c r="A19" s="156">
        <f t="shared" si="1"/>
        <v>42744</v>
      </c>
      <c r="B19" s="145">
        <f t="shared" si="2"/>
        <v>42744</v>
      </c>
      <c r="C19" s="151" t="str">
        <v/>
      </c>
      <c r="D19" s="153"/>
      <c r="E19" s="153"/>
      <c r="F19" s="153"/>
      <c r="G19" s="153"/>
      <c r="H19" s="147"/>
      <c r="I19" s="148"/>
      <c r="J19" s="148"/>
      <c r="K19" s="148"/>
      <c r="L19" s="148"/>
      <c r="M19" s="153" t="s">
        <v>35</v>
      </c>
      <c r="N19" s="153"/>
      <c r="O19" s="149">
        <f t="shared" si="3"/>
        <v>0</v>
      </c>
      <c r="P19" s="149">
        <f t="shared" si="0"/>
        <v>0</v>
      </c>
      <c r="Q19" s="150"/>
    </row>
    <row r="20" spans="1:17" ht="20.100000000000001" customHeight="1" x14ac:dyDescent="0.2">
      <c r="A20" s="156">
        <f t="shared" si="1"/>
        <v>42745</v>
      </c>
      <c r="B20" s="145">
        <f t="shared" si="2"/>
        <v>42745</v>
      </c>
      <c r="C20" s="151" t="str">
        <v/>
      </c>
      <c r="D20" s="153"/>
      <c r="E20" s="153"/>
      <c r="F20" s="153"/>
      <c r="G20" s="153"/>
      <c r="H20" s="147">
        <v>7</v>
      </c>
      <c r="I20" s="148">
        <v>0.33333333333333331</v>
      </c>
      <c r="J20" s="148">
        <v>0.625</v>
      </c>
      <c r="K20" s="148"/>
      <c r="L20" s="148"/>
      <c r="M20" s="152"/>
      <c r="N20" s="152"/>
      <c r="O20" s="149">
        <f>IF(M20="",(((J20-I20)+(L20-K20))*24),IF(M20=Divers,(((J20-I20)+(L20-K20))*24),VLOOKUP(M20,Absences,2,FALSE)))</f>
        <v>7</v>
      </c>
      <c r="P20" s="149">
        <f t="shared" si="0"/>
        <v>0</v>
      </c>
      <c r="Q20" s="150"/>
    </row>
    <row r="21" spans="1:17" ht="20.100000000000001" customHeight="1" x14ac:dyDescent="0.2">
      <c r="A21" s="156">
        <f t="shared" si="1"/>
        <v>42746</v>
      </c>
      <c r="B21" s="145">
        <f t="shared" si="2"/>
        <v>42746</v>
      </c>
      <c r="C21" s="151" t="str">
        <v/>
      </c>
      <c r="D21" s="153"/>
      <c r="E21" s="153"/>
      <c r="F21" s="153"/>
      <c r="G21" s="153"/>
      <c r="H21" s="147">
        <v>7</v>
      </c>
      <c r="I21" s="148">
        <v>0.35416666666666669</v>
      </c>
      <c r="J21" s="148">
        <v>0.625</v>
      </c>
      <c r="K21" s="148"/>
      <c r="L21" s="148"/>
      <c r="M21" s="152" t="s">
        <v>94</v>
      </c>
      <c r="N21" s="152"/>
      <c r="O21" s="149" t="e">
        <f>IF(M21="",(((J21-I21)+(L21-K21))*24),IF(M21=Divers,(((J21-I21)+(L21-K21))*24),VLOOKUP(M21,Absences,2,FALSE)))</f>
        <v>#VALUE!</v>
      </c>
      <c r="P21" s="149" t="e">
        <f t="shared" si="0"/>
        <v>#VALUE!</v>
      </c>
      <c r="Q21" s="150"/>
    </row>
    <row r="22" spans="1:17" ht="20.100000000000001" customHeight="1" x14ac:dyDescent="0.2">
      <c r="A22" s="156">
        <f t="shared" si="1"/>
        <v>42747</v>
      </c>
      <c r="B22" s="145">
        <f t="shared" si="2"/>
        <v>42747</v>
      </c>
      <c r="C22" s="151" t="str">
        <v/>
      </c>
      <c r="D22" s="153"/>
      <c r="E22" s="153"/>
      <c r="F22" s="153"/>
      <c r="G22" s="153"/>
      <c r="H22" s="147">
        <v>7</v>
      </c>
      <c r="I22" s="148">
        <v>0.35416666666666669</v>
      </c>
      <c r="J22" s="148">
        <v>0.625</v>
      </c>
      <c r="K22" s="148"/>
      <c r="L22" s="148"/>
      <c r="M22" s="152" t="s">
        <v>94</v>
      </c>
      <c r="N22" s="152"/>
      <c r="O22" s="149">
        <f>IF(M22="",(((J22-I22)+(L22-K22))*24),IF(M22="Retard",(((J22-I22)+(L22-K22))*24),IF(M22="J. Nettoyage",(((J22-I22)+(L22-K22))*24),IF(M22="Récup.",(((J22-I22)+(L22-K22))*24),IF(M22="Formation",(((J22-I22)+(L22-K22))*24),IF(M22="Réunion",(((J22-I22)+(L22-K22))*24),IF(M22="ANJ",(((J22-I22)+(L22-K22))*24),VLOOKUP(M22,Absences,2,FALSE))))))))</f>
        <v>6.5</v>
      </c>
      <c r="P22" s="149">
        <f t="shared" si="0"/>
        <v>-0.5</v>
      </c>
      <c r="Q22" s="150"/>
    </row>
    <row r="23" spans="1:17" ht="20.100000000000001" customHeight="1" x14ac:dyDescent="0.2">
      <c r="A23" s="156">
        <f t="shared" si="1"/>
        <v>42748</v>
      </c>
      <c r="B23" s="145">
        <f t="shared" si="2"/>
        <v>42748</v>
      </c>
      <c r="C23" s="151" t="str">
        <v/>
      </c>
      <c r="D23" s="153"/>
      <c r="E23" s="153"/>
      <c r="F23" s="153"/>
      <c r="G23" s="153"/>
      <c r="H23" s="147">
        <v>7</v>
      </c>
      <c r="I23" s="148">
        <v>0.33333333333333331</v>
      </c>
      <c r="J23" s="148">
        <v>0.625</v>
      </c>
      <c r="K23" s="148"/>
      <c r="L23" s="148"/>
      <c r="M23" s="153"/>
      <c r="N23" s="153"/>
      <c r="O23" s="149">
        <f t="shared" si="3"/>
        <v>7</v>
      </c>
      <c r="P23" s="149">
        <f t="shared" si="0"/>
        <v>0</v>
      </c>
      <c r="Q23" s="150"/>
    </row>
    <row r="24" spans="1:17" ht="20.100000000000001" customHeight="1" x14ac:dyDescent="0.2">
      <c r="A24" s="156">
        <f t="shared" si="1"/>
        <v>42749</v>
      </c>
      <c r="B24" s="145">
        <f t="shared" si="2"/>
        <v>42749</v>
      </c>
      <c r="C24" s="151" t="str">
        <v/>
      </c>
      <c r="D24" s="153"/>
      <c r="E24" s="153"/>
      <c r="F24" s="153"/>
      <c r="G24" s="153"/>
      <c r="H24" s="147"/>
      <c r="I24" s="148"/>
      <c r="J24" s="148"/>
      <c r="K24" s="148"/>
      <c r="L24" s="148"/>
      <c r="M24" s="153"/>
      <c r="N24" s="153"/>
      <c r="O24" s="149">
        <f t="shared" si="3"/>
        <v>0</v>
      </c>
      <c r="P24" s="149">
        <f t="shared" si="0"/>
        <v>0</v>
      </c>
      <c r="Q24" s="150" t="s">
        <v>124</v>
      </c>
    </row>
    <row r="25" spans="1:17" ht="20.100000000000001" customHeight="1" x14ac:dyDescent="0.2">
      <c r="A25" s="156">
        <f t="shared" si="1"/>
        <v>42750</v>
      </c>
      <c r="B25" s="145">
        <f t="shared" si="2"/>
        <v>42750</v>
      </c>
      <c r="C25" s="151" t="str">
        <v/>
      </c>
      <c r="D25" s="153"/>
      <c r="E25" s="153"/>
      <c r="F25" s="153"/>
      <c r="G25" s="153"/>
      <c r="H25" s="147"/>
      <c r="I25" s="148"/>
      <c r="J25" s="148"/>
      <c r="K25" s="148"/>
      <c r="L25" s="148"/>
      <c r="M25" s="153"/>
      <c r="N25" s="153"/>
      <c r="O25" s="149">
        <f t="shared" si="3"/>
        <v>0</v>
      </c>
      <c r="P25" s="149">
        <f t="shared" si="0"/>
        <v>0</v>
      </c>
      <c r="Q25" s="150"/>
    </row>
    <row r="26" spans="1:17" ht="20.100000000000001" customHeight="1" x14ac:dyDescent="0.2">
      <c r="A26" s="156">
        <f t="shared" si="1"/>
        <v>42751</v>
      </c>
      <c r="B26" s="145">
        <f t="shared" si="2"/>
        <v>42751</v>
      </c>
      <c r="C26" s="151" t="str">
        <v/>
      </c>
      <c r="D26" s="153"/>
      <c r="E26" s="153"/>
      <c r="F26" s="153"/>
      <c r="G26" s="153"/>
      <c r="H26" s="147">
        <v>7</v>
      </c>
      <c r="I26" s="148">
        <v>0.33333333333333331</v>
      </c>
      <c r="J26" s="148">
        <v>0.625</v>
      </c>
      <c r="K26" s="148"/>
      <c r="L26" s="148"/>
      <c r="M26" s="152"/>
      <c r="N26" s="152"/>
      <c r="O26" s="149">
        <f t="shared" si="3"/>
        <v>7</v>
      </c>
      <c r="P26" s="149">
        <f t="shared" si="0"/>
        <v>0</v>
      </c>
      <c r="Q26" s="150"/>
    </row>
    <row r="27" spans="1:17" ht="20.100000000000001" customHeight="1" x14ac:dyDescent="0.2">
      <c r="A27" s="156">
        <f t="shared" si="1"/>
        <v>42752</v>
      </c>
      <c r="B27" s="145">
        <f t="shared" si="2"/>
        <v>42752</v>
      </c>
      <c r="C27" s="151" t="str">
        <v/>
      </c>
      <c r="D27" s="153"/>
      <c r="E27" s="153"/>
      <c r="F27" s="153"/>
      <c r="G27" s="153"/>
      <c r="H27" s="147">
        <v>7</v>
      </c>
      <c r="I27" s="148">
        <v>0.33333333333333331</v>
      </c>
      <c r="J27" s="148">
        <v>0.625</v>
      </c>
      <c r="K27" s="148"/>
      <c r="L27" s="148"/>
      <c r="M27" s="153"/>
      <c r="N27" s="153"/>
      <c r="O27" s="149">
        <f t="shared" si="3"/>
        <v>7</v>
      </c>
      <c r="P27" s="149">
        <f t="shared" si="0"/>
        <v>0</v>
      </c>
      <c r="Q27" s="150"/>
    </row>
    <row r="28" spans="1:17" ht="20.100000000000001" customHeight="1" x14ac:dyDescent="0.2">
      <c r="A28" s="156">
        <f t="shared" si="1"/>
        <v>42753</v>
      </c>
      <c r="B28" s="145">
        <f t="shared" si="2"/>
        <v>42753</v>
      </c>
      <c r="C28" s="151" t="str">
        <v/>
      </c>
      <c r="D28" s="153"/>
      <c r="E28" s="153"/>
      <c r="F28" s="153"/>
      <c r="G28" s="153"/>
      <c r="H28" s="147">
        <v>7</v>
      </c>
      <c r="I28" s="148">
        <v>0.33333333333333331</v>
      </c>
      <c r="J28" s="148">
        <v>0.625</v>
      </c>
      <c r="K28" s="148"/>
      <c r="L28" s="148"/>
      <c r="M28" s="153"/>
      <c r="N28" s="153"/>
      <c r="O28" s="149">
        <f t="shared" si="3"/>
        <v>7</v>
      </c>
      <c r="P28" s="149">
        <f t="shared" si="0"/>
        <v>0</v>
      </c>
      <c r="Q28" s="150"/>
    </row>
    <row r="29" spans="1:17" ht="20.100000000000001" customHeight="1" x14ac:dyDescent="0.2">
      <c r="A29" s="156">
        <f t="shared" si="1"/>
        <v>42754</v>
      </c>
      <c r="B29" s="145">
        <f t="shared" si="2"/>
        <v>42754</v>
      </c>
      <c r="C29" s="151" t="str">
        <v/>
      </c>
      <c r="D29" s="153"/>
      <c r="E29" s="153"/>
      <c r="F29" s="153"/>
      <c r="G29" s="153"/>
      <c r="H29" s="147">
        <v>7</v>
      </c>
      <c r="I29" s="148">
        <v>0.33333333333333331</v>
      </c>
      <c r="J29" s="148">
        <v>0.625</v>
      </c>
      <c r="K29" s="148"/>
      <c r="L29" s="148"/>
      <c r="M29" s="153"/>
      <c r="N29" s="153"/>
      <c r="O29" s="149">
        <f t="shared" si="3"/>
        <v>7</v>
      </c>
      <c r="P29" s="149">
        <f t="shared" si="0"/>
        <v>0</v>
      </c>
      <c r="Q29" s="157"/>
    </row>
    <row r="30" spans="1:17" ht="20.100000000000001" customHeight="1" x14ac:dyDescent="0.2">
      <c r="A30" s="156">
        <f t="shared" si="1"/>
        <v>42755</v>
      </c>
      <c r="B30" s="145">
        <f t="shared" si="2"/>
        <v>42755</v>
      </c>
      <c r="C30" s="151" t="str">
        <v/>
      </c>
      <c r="D30" s="153"/>
      <c r="E30" s="153"/>
      <c r="F30" s="153"/>
      <c r="G30" s="153"/>
      <c r="H30" s="147">
        <v>7</v>
      </c>
      <c r="I30" s="148">
        <v>0.33333333333333331</v>
      </c>
      <c r="J30" s="148">
        <v>0.625</v>
      </c>
      <c r="K30" s="148"/>
      <c r="L30" s="148"/>
      <c r="M30" s="153"/>
      <c r="N30" s="153"/>
      <c r="O30" s="149">
        <f t="shared" si="3"/>
        <v>7</v>
      </c>
      <c r="P30" s="149">
        <f t="shared" si="0"/>
        <v>0</v>
      </c>
      <c r="Q30" s="150"/>
    </row>
    <row r="31" spans="1:17" ht="20.100000000000001" customHeight="1" x14ac:dyDescent="0.2">
      <c r="A31" s="156">
        <f t="shared" si="1"/>
        <v>42756</v>
      </c>
      <c r="B31" s="145">
        <f t="shared" si="2"/>
        <v>42756</v>
      </c>
      <c r="C31" s="151" t="str">
        <v/>
      </c>
      <c r="D31" s="153"/>
      <c r="E31" s="153"/>
      <c r="F31" s="153"/>
      <c r="G31" s="153"/>
      <c r="H31" s="147"/>
      <c r="I31" s="148"/>
      <c r="J31" s="148"/>
      <c r="K31" s="148"/>
      <c r="L31" s="148"/>
      <c r="M31" s="153"/>
      <c r="N31" s="153"/>
      <c r="O31" s="149">
        <f t="shared" si="3"/>
        <v>0</v>
      </c>
      <c r="P31" s="149">
        <f t="shared" si="0"/>
        <v>0</v>
      </c>
      <c r="Q31" s="150"/>
    </row>
    <row r="32" spans="1:17" ht="20.100000000000001" customHeight="1" x14ac:dyDescent="0.2">
      <c r="A32" s="156">
        <f t="shared" si="1"/>
        <v>42757</v>
      </c>
      <c r="B32" s="145">
        <f t="shared" si="2"/>
        <v>42757</v>
      </c>
      <c r="C32" s="151" t="str">
        <v/>
      </c>
      <c r="D32" s="153"/>
      <c r="E32" s="153"/>
      <c r="F32" s="153"/>
      <c r="G32" s="153"/>
      <c r="H32" s="147"/>
      <c r="I32" s="148"/>
      <c r="J32" s="148"/>
      <c r="K32" s="148"/>
      <c r="L32" s="148"/>
      <c r="M32" s="153"/>
      <c r="N32" s="153"/>
      <c r="O32" s="149">
        <f t="shared" si="3"/>
        <v>0</v>
      </c>
      <c r="P32" s="149">
        <f t="shared" si="0"/>
        <v>0</v>
      </c>
      <c r="Q32" s="150"/>
    </row>
    <row r="33" spans="1:17" ht="20.100000000000001" customHeight="1" x14ac:dyDescent="0.2">
      <c r="A33" s="156">
        <f t="shared" si="1"/>
        <v>42758</v>
      </c>
      <c r="B33" s="145">
        <f t="shared" si="2"/>
        <v>42758</v>
      </c>
      <c r="C33" s="151" t="str">
        <v/>
      </c>
      <c r="D33" s="153"/>
      <c r="E33" s="153"/>
      <c r="F33" s="153"/>
      <c r="G33" s="153"/>
      <c r="H33" s="147">
        <v>7</v>
      </c>
      <c r="I33" s="148">
        <v>0.33333333333333331</v>
      </c>
      <c r="J33" s="148">
        <v>0.625</v>
      </c>
      <c r="K33" s="148"/>
      <c r="L33" s="148"/>
      <c r="M33" s="152"/>
      <c r="N33" s="152"/>
      <c r="O33" s="149">
        <f t="shared" si="3"/>
        <v>7</v>
      </c>
      <c r="P33" s="149">
        <f t="shared" si="0"/>
        <v>0</v>
      </c>
      <c r="Q33" s="150"/>
    </row>
    <row r="34" spans="1:17" ht="20.100000000000001" customHeight="1" x14ac:dyDescent="0.2">
      <c r="A34" s="156">
        <f t="shared" si="1"/>
        <v>42759</v>
      </c>
      <c r="B34" s="145">
        <f t="shared" si="2"/>
        <v>42759</v>
      </c>
      <c r="C34" s="151" t="str">
        <v/>
      </c>
      <c r="D34" s="153"/>
      <c r="E34" s="153"/>
      <c r="F34" s="153"/>
      <c r="G34" s="153"/>
      <c r="H34" s="147">
        <v>7</v>
      </c>
      <c r="I34" s="148">
        <v>0.33333333333333331</v>
      </c>
      <c r="J34" s="148">
        <v>0.625</v>
      </c>
      <c r="K34" s="148"/>
      <c r="L34" s="148"/>
      <c r="M34" s="152"/>
      <c r="N34" s="152"/>
      <c r="O34" s="149">
        <f t="shared" si="3"/>
        <v>7</v>
      </c>
      <c r="P34" s="149">
        <f t="shared" si="0"/>
        <v>0</v>
      </c>
      <c r="Q34" s="150"/>
    </row>
    <row r="35" spans="1:17" ht="20.100000000000001" customHeight="1" x14ac:dyDescent="0.2">
      <c r="A35" s="156">
        <f t="shared" si="1"/>
        <v>42760</v>
      </c>
      <c r="B35" s="145">
        <f t="shared" si="2"/>
        <v>42760</v>
      </c>
      <c r="C35" s="151" t="str">
        <v/>
      </c>
      <c r="D35" s="153"/>
      <c r="E35" s="153"/>
      <c r="F35" s="153"/>
      <c r="G35" s="153"/>
      <c r="H35" s="147">
        <v>7</v>
      </c>
      <c r="I35" s="148">
        <v>0.33333333333333331</v>
      </c>
      <c r="J35" s="148">
        <v>0.625</v>
      </c>
      <c r="K35" s="148"/>
      <c r="L35" s="148"/>
      <c r="M35" s="153"/>
      <c r="N35" s="153"/>
      <c r="O35" s="149">
        <f t="shared" si="3"/>
        <v>7</v>
      </c>
      <c r="P35" s="149">
        <f t="shared" si="0"/>
        <v>0</v>
      </c>
      <c r="Q35" s="150"/>
    </row>
    <row r="36" spans="1:17" ht="20.100000000000001" customHeight="1" x14ac:dyDescent="0.2">
      <c r="A36" s="156">
        <f t="shared" si="1"/>
        <v>42761</v>
      </c>
      <c r="B36" s="145">
        <f t="shared" si="2"/>
        <v>42761</v>
      </c>
      <c r="C36" s="151" t="str">
        <v/>
      </c>
      <c r="D36" s="153"/>
      <c r="E36" s="153"/>
      <c r="F36" s="153"/>
      <c r="G36" s="153"/>
      <c r="H36" s="147">
        <v>7</v>
      </c>
      <c r="I36" s="148">
        <v>0.33333333333333331</v>
      </c>
      <c r="J36" s="148">
        <v>0.625</v>
      </c>
      <c r="K36" s="148"/>
      <c r="L36" s="148"/>
      <c r="M36" s="153"/>
      <c r="N36" s="153"/>
      <c r="O36" s="149">
        <f t="shared" si="3"/>
        <v>7</v>
      </c>
      <c r="P36" s="149">
        <f t="shared" si="0"/>
        <v>0</v>
      </c>
      <c r="Q36" s="150"/>
    </row>
    <row r="37" spans="1:17" ht="20.100000000000001" customHeight="1" x14ac:dyDescent="0.2">
      <c r="A37" s="156">
        <f t="shared" si="1"/>
        <v>42762</v>
      </c>
      <c r="B37" s="145">
        <f t="shared" si="2"/>
        <v>42762</v>
      </c>
      <c r="C37" s="151" t="str">
        <v/>
      </c>
      <c r="D37" s="153"/>
      <c r="E37" s="153"/>
      <c r="F37" s="153"/>
      <c r="G37" s="153"/>
      <c r="H37" s="147">
        <v>7</v>
      </c>
      <c r="I37" s="148">
        <v>0.33333333333333331</v>
      </c>
      <c r="J37" s="148">
        <v>0.625</v>
      </c>
      <c r="K37" s="148"/>
      <c r="L37" s="148"/>
      <c r="M37" s="153"/>
      <c r="N37" s="153"/>
      <c r="O37" s="149">
        <f t="shared" si="3"/>
        <v>7</v>
      </c>
      <c r="P37" s="149">
        <f t="shared" si="0"/>
        <v>0</v>
      </c>
      <c r="Q37" s="150"/>
    </row>
    <row r="38" spans="1:17" ht="20.100000000000001" customHeight="1" x14ac:dyDescent="0.2">
      <c r="A38" s="156">
        <f t="shared" si="1"/>
        <v>42763</v>
      </c>
      <c r="B38" s="145">
        <f t="shared" si="2"/>
        <v>42763</v>
      </c>
      <c r="C38" s="151" t="str">
        <v/>
      </c>
      <c r="D38" s="153"/>
      <c r="E38" s="153"/>
      <c r="F38" s="153"/>
      <c r="G38" s="153"/>
      <c r="H38" s="147"/>
      <c r="I38" s="148"/>
      <c r="J38" s="148"/>
      <c r="K38" s="148"/>
      <c r="L38" s="148"/>
      <c r="M38" s="153"/>
      <c r="N38" s="153"/>
      <c r="O38" s="149">
        <f t="shared" si="3"/>
        <v>0</v>
      </c>
      <c r="P38" s="149">
        <f t="shared" si="0"/>
        <v>0</v>
      </c>
      <c r="Q38" s="150"/>
    </row>
    <row r="39" spans="1:17" ht="20.100000000000001" customHeight="1" x14ac:dyDescent="0.2">
      <c r="A39" s="156">
        <f t="shared" si="1"/>
        <v>42764</v>
      </c>
      <c r="B39" s="145">
        <f>IF(B38="","",IF(MONTH(B38+1)&gt;MONTH(B38),"",B38+1))</f>
        <v>42764</v>
      </c>
      <c r="C39" s="151" t="str">
        <v/>
      </c>
      <c r="D39" s="153"/>
      <c r="E39" s="153"/>
      <c r="F39" s="153"/>
      <c r="G39" s="153"/>
      <c r="H39" s="147"/>
      <c r="I39" s="148"/>
      <c r="J39" s="148"/>
      <c r="K39" s="148"/>
      <c r="L39" s="148"/>
      <c r="M39" s="153"/>
      <c r="N39" s="153"/>
      <c r="O39" s="149">
        <f t="shared" si="3"/>
        <v>0</v>
      </c>
      <c r="P39" s="149">
        <f t="shared" si="0"/>
        <v>0</v>
      </c>
      <c r="Q39" s="150"/>
    </row>
    <row r="40" spans="1:17" ht="20.100000000000001" customHeight="1" x14ac:dyDescent="0.2">
      <c r="A40" s="156">
        <f t="shared" si="1"/>
        <v>42765</v>
      </c>
      <c r="B40" s="145">
        <f>IF(B39="","",IF(MONTH(B39+1)&gt;MONTH(B39),"",B39+1))</f>
        <v>42765</v>
      </c>
      <c r="C40" s="151" t="str">
        <v/>
      </c>
      <c r="D40" s="153"/>
      <c r="E40" s="153"/>
      <c r="F40" s="153"/>
      <c r="G40" s="153"/>
      <c r="H40" s="147">
        <v>7</v>
      </c>
      <c r="I40" s="148">
        <v>0.33333333333333331</v>
      </c>
      <c r="J40" s="148">
        <v>0.625</v>
      </c>
      <c r="K40" s="148"/>
      <c r="L40" s="148"/>
      <c r="M40" s="153"/>
      <c r="N40" s="153"/>
      <c r="O40" s="149">
        <f t="shared" si="3"/>
        <v>7</v>
      </c>
      <c r="P40" s="149">
        <f t="shared" si="0"/>
        <v>0</v>
      </c>
      <c r="Q40" s="150"/>
    </row>
    <row r="41" spans="1:17" ht="20.100000000000001" customHeight="1" x14ac:dyDescent="0.2">
      <c r="A41" s="156">
        <f t="shared" si="1"/>
        <v>42766</v>
      </c>
      <c r="B41" s="145">
        <f>IF(B40="","",IF(MONTH(B40+1)&gt;MONTH(B40),"",B40+1))</f>
        <v>42766</v>
      </c>
      <c r="C41" s="151" t="str">
        <v/>
      </c>
      <c r="D41" s="153"/>
      <c r="E41" s="153"/>
      <c r="F41" s="153"/>
      <c r="G41" s="153"/>
      <c r="H41" s="147">
        <v>7</v>
      </c>
      <c r="I41" s="148">
        <v>0.33333333333333331</v>
      </c>
      <c r="J41" s="148">
        <v>0.625</v>
      </c>
      <c r="K41" s="148"/>
      <c r="L41" s="148"/>
      <c r="M41" s="153"/>
      <c r="N41" s="153"/>
      <c r="O41" s="149">
        <f t="shared" si="3"/>
        <v>7</v>
      </c>
      <c r="P41" s="149">
        <f t="shared" si="0"/>
        <v>0</v>
      </c>
      <c r="Q41" s="150"/>
    </row>
    <row r="42" spans="1:17" ht="20.100000000000001" customHeight="1" x14ac:dyDescent="0.2">
      <c r="A42" s="158"/>
      <c r="B42" s="159"/>
      <c r="C42" s="159"/>
      <c r="D42" s="159"/>
      <c r="E42" s="159"/>
      <c r="F42" s="160" t="s">
        <v>109</v>
      </c>
      <c r="G42" s="160"/>
      <c r="H42" s="161">
        <f>SUM(H11:H41)</f>
        <v>140</v>
      </c>
      <c r="I42" s="162"/>
      <c r="J42" s="163"/>
      <c r="K42" s="163"/>
      <c r="L42" s="163"/>
      <c r="M42" s="160" t="s">
        <v>110</v>
      </c>
      <c r="N42" s="160"/>
      <c r="O42" s="164" t="e">
        <f>SUM(O11:O41)</f>
        <v>#VALUE!</v>
      </c>
      <c r="P42" s="165" t="e">
        <f>SUM(P11:P41)</f>
        <v>#VALUE!</v>
      </c>
    </row>
    <row r="43" spans="1:17" ht="20.100000000000001" customHeight="1" x14ac:dyDescent="0.2">
      <c r="A43" s="166" t="s">
        <v>115</v>
      </c>
      <c r="B43" s="167"/>
      <c r="C43" s="167"/>
      <c r="D43" s="167"/>
      <c r="E43" s="167"/>
      <c r="F43" s="167"/>
      <c r="G43" s="167"/>
      <c r="H43" s="167"/>
      <c r="I43" s="167"/>
      <c r="J43" s="167"/>
      <c r="K43" s="167"/>
      <c r="L43" s="168"/>
      <c r="M43" s="160" t="s">
        <v>14</v>
      </c>
      <c r="N43" s="169"/>
      <c r="O43" s="170" t="e">
        <f>O42-L43</f>
        <v>#VALUE!</v>
      </c>
      <c r="P43" s="165" t="e">
        <f>P42-L43</f>
        <v>#VALUE!</v>
      </c>
    </row>
    <row r="44" spans="1:17" ht="20.100000000000001" customHeight="1" x14ac:dyDescent="0.2">
      <c r="A44" s="171"/>
      <c r="B44" s="172"/>
      <c r="C44" s="172"/>
      <c r="D44" s="172"/>
      <c r="E44" s="172"/>
      <c r="F44" s="172"/>
      <c r="G44" s="172"/>
      <c r="H44" s="172"/>
      <c r="I44" s="172"/>
      <c r="J44" s="172"/>
      <c r="K44" s="172"/>
      <c r="L44" s="162"/>
      <c r="M44" s="173" t="s">
        <v>116</v>
      </c>
      <c r="N44" s="174"/>
      <c r="O44" s="249" t="e">
        <f>SoldeRécup+P43</f>
        <v>#VALUE!</v>
      </c>
      <c r="P44" s="250"/>
    </row>
    <row r="45" spans="1:17" ht="20.100000000000001" customHeight="1" x14ac:dyDescent="0.2">
      <c r="A45" s="178"/>
      <c r="B45" s="163"/>
      <c r="C45" s="163"/>
      <c r="D45" s="163"/>
      <c r="E45" s="163"/>
      <c r="F45" s="163"/>
      <c r="G45" s="163"/>
      <c r="H45" s="162"/>
      <c r="I45" s="179"/>
      <c r="J45" s="163"/>
      <c r="K45" s="163"/>
      <c r="L45" s="175"/>
      <c r="M45" s="176"/>
      <c r="N45" s="177" t="s">
        <v>111</v>
      </c>
      <c r="O45" s="245" t="e">
        <f>O43</f>
        <v>#VALUE!</v>
      </c>
      <c r="P45" s="246"/>
    </row>
    <row r="46" spans="1:17" ht="20.100000000000001" customHeight="1" x14ac:dyDescent="0.2">
      <c r="A46" s="180"/>
      <c r="B46" s="181"/>
      <c r="C46" s="181"/>
      <c r="D46" s="181"/>
      <c r="E46" s="181"/>
      <c r="F46" s="181"/>
      <c r="G46" s="181"/>
      <c r="H46" s="182"/>
      <c r="I46" s="182"/>
      <c r="J46" s="183">
        <f>PARAMÈTRES!M3</f>
        <v>1647</v>
      </c>
      <c r="K46" s="183"/>
      <c r="L46" s="184"/>
      <c r="M46" s="185"/>
      <c r="N46" s="186" t="s">
        <v>112</v>
      </c>
      <c r="O46" s="247" t="e">
        <f>J46-O45</f>
        <v>#VALUE!</v>
      </c>
      <c r="P46" s="248"/>
    </row>
    <row r="47" spans="1:17" ht="17.100000000000001" customHeight="1" x14ac:dyDescent="0.2">
      <c r="A47" s="187"/>
      <c r="B47" s="143"/>
      <c r="C47" s="143"/>
      <c r="D47" s="143"/>
      <c r="E47" s="143"/>
      <c r="F47" s="143"/>
      <c r="G47" s="143"/>
      <c r="H47" s="143"/>
      <c r="I47" s="143"/>
      <c r="J47" s="143"/>
      <c r="K47" s="143"/>
      <c r="L47" s="188"/>
      <c r="M47" s="189"/>
      <c r="N47" s="190" t="s">
        <v>113</v>
      </c>
      <c r="O47" s="190"/>
      <c r="P47" s="191" t="e">
        <f>O44/24</f>
        <v>#VALUE!</v>
      </c>
    </row>
    <row r="48" spans="1:17" ht="17.100000000000001" customHeight="1" x14ac:dyDescent="0.2">
      <c r="A48" s="187"/>
      <c r="B48" s="143"/>
      <c r="C48" s="143"/>
      <c r="D48" s="143"/>
      <c r="E48" s="143"/>
      <c r="F48" s="143"/>
      <c r="G48" s="143"/>
      <c r="H48" s="143"/>
      <c r="I48" s="143"/>
      <c r="J48" s="143"/>
      <c r="K48" s="143"/>
      <c r="L48" s="188"/>
      <c r="M48" s="189"/>
      <c r="N48" s="189"/>
      <c r="O48" s="143"/>
      <c r="P48" s="188"/>
    </row>
    <row r="49" spans="1:17" ht="17.100000000000001" customHeight="1" x14ac:dyDescent="0.2">
      <c r="A49" s="192" t="s">
        <v>119</v>
      </c>
      <c r="B49" s="193"/>
      <c r="C49" s="193"/>
      <c r="D49" s="193"/>
      <c r="E49" s="193"/>
      <c r="F49" s="193"/>
      <c r="G49" s="194"/>
      <c r="H49" s="192" t="s">
        <v>114</v>
      </c>
      <c r="I49" s="193"/>
      <c r="J49" s="193"/>
      <c r="K49" s="193"/>
      <c r="L49" s="193"/>
      <c r="M49" s="193"/>
      <c r="N49" s="193"/>
      <c r="O49" s="193"/>
      <c r="P49" s="194"/>
    </row>
    <row r="50" spans="1:17" ht="17.100000000000001" customHeight="1" x14ac:dyDescent="0.2">
      <c r="A50" s="195"/>
      <c r="B50" s="196"/>
      <c r="C50" s="196"/>
      <c r="D50" s="196"/>
      <c r="E50" s="196"/>
      <c r="F50" s="196"/>
      <c r="G50" s="197"/>
      <c r="H50" s="196"/>
      <c r="I50" s="196"/>
      <c r="J50" s="196"/>
      <c r="K50" s="196"/>
      <c r="L50" s="188"/>
      <c r="M50" s="189"/>
      <c r="N50" s="189"/>
      <c r="O50" s="196"/>
      <c r="P50" s="198"/>
    </row>
    <row r="51" spans="1:17" ht="17.100000000000001" customHeight="1" x14ac:dyDescent="0.2">
      <c r="A51" s="195"/>
      <c r="B51" s="196"/>
      <c r="C51" s="196"/>
      <c r="D51" s="196"/>
      <c r="E51" s="196"/>
      <c r="F51" s="196"/>
      <c r="G51" s="197"/>
      <c r="H51" s="196"/>
      <c r="I51" s="196"/>
      <c r="J51" s="196"/>
      <c r="K51" s="196"/>
      <c r="L51" s="188"/>
      <c r="M51" s="189"/>
      <c r="N51" s="189"/>
      <c r="O51" s="196"/>
      <c r="P51" s="198"/>
    </row>
    <row r="52" spans="1:17" ht="17.100000000000001" customHeight="1" x14ac:dyDescent="0.2">
      <c r="A52" s="195"/>
      <c r="B52" s="196"/>
      <c r="C52" s="196"/>
      <c r="D52" s="196"/>
      <c r="E52" s="196"/>
      <c r="F52" s="196"/>
      <c r="G52" s="197"/>
      <c r="H52" s="196"/>
      <c r="I52" s="196"/>
      <c r="J52" s="196"/>
      <c r="K52" s="196"/>
      <c r="L52" s="188"/>
      <c r="M52" s="189"/>
      <c r="N52" s="189"/>
      <c r="O52" s="196"/>
      <c r="P52" s="198"/>
    </row>
    <row r="53" spans="1:17" ht="17.100000000000001" customHeight="1" x14ac:dyDescent="0.2">
      <c r="A53" s="199"/>
      <c r="B53" s="200"/>
      <c r="C53" s="200"/>
      <c r="D53" s="200"/>
      <c r="E53" s="201"/>
      <c r="F53" s="201"/>
      <c r="G53" s="202"/>
      <c r="H53" s="203"/>
      <c r="I53" s="203"/>
      <c r="J53" s="203"/>
      <c r="K53" s="200"/>
      <c r="L53" s="201"/>
      <c r="M53" s="204"/>
      <c r="N53" s="204"/>
      <c r="O53" s="205"/>
      <c r="P53" s="155"/>
      <c r="Q53" s="143"/>
    </row>
    <row r="54" spans="1:17" ht="14.1" customHeight="1" x14ac:dyDescent="0.2">
      <c r="A54" s="189"/>
      <c r="B54" s="196"/>
      <c r="C54" s="196"/>
      <c r="D54" s="196"/>
      <c r="E54" s="187"/>
      <c r="F54" s="187"/>
      <c r="G54" s="187"/>
      <c r="H54" s="189"/>
      <c r="I54" s="189"/>
      <c r="J54" s="189"/>
      <c r="K54" s="143"/>
      <c r="L54" s="187"/>
      <c r="M54" s="206"/>
      <c r="N54" s="206"/>
      <c r="Q54" s="143"/>
    </row>
    <row r="55" spans="1:17" ht="14.1" customHeight="1" x14ac:dyDescent="0.2">
      <c r="Q55" s="143"/>
    </row>
    <row r="56" spans="1:17" ht="14.1" customHeight="1" x14ac:dyDescent="0.2">
      <c r="Q56" s="143"/>
    </row>
    <row r="57" spans="1:17" ht="14.1" customHeight="1" x14ac:dyDescent="0.2">
      <c r="Q57" s="143"/>
    </row>
    <row r="58" spans="1:17" ht="14.1" customHeight="1" x14ac:dyDescent="0.2">
      <c r="Q58" s="143"/>
    </row>
    <row r="59" spans="1:17" ht="14.1" customHeight="1" x14ac:dyDescent="0.2">
      <c r="Q59" s="143"/>
    </row>
    <row r="97" spans="1:6" ht="14.1" customHeight="1" x14ac:dyDescent="0.2">
      <c r="A97" s="207"/>
      <c r="B97" s="207"/>
      <c r="C97" s="207"/>
      <c r="D97" s="207"/>
    </row>
    <row r="102" spans="1:6" ht="14.1" customHeight="1" x14ac:dyDescent="0.2">
      <c r="F102" s="94" t="s">
        <v>15</v>
      </c>
    </row>
    <row r="1048548" ht="12.75" customHeight="1" x14ac:dyDescent="0.2"/>
    <row r="1048549" ht="12.75" customHeight="1" x14ac:dyDescent="0.2"/>
    <row r="1048550" ht="12.75" customHeight="1" x14ac:dyDescent="0.2"/>
    <row r="1048551" ht="12.75" customHeight="1" x14ac:dyDescent="0.2"/>
    <row r="1048552" ht="12.75" customHeight="1" x14ac:dyDescent="0.2"/>
    <row r="1048553" ht="12.75" customHeight="1" x14ac:dyDescent="0.2"/>
    <row r="1048554" ht="12.75" customHeight="1" x14ac:dyDescent="0.2"/>
    <row r="1048555" ht="12.75" customHeight="1" x14ac:dyDescent="0.2"/>
    <row r="1048556" ht="12.75" customHeight="1" x14ac:dyDescent="0.2"/>
    <row r="1048557" ht="12.75" customHeight="1" x14ac:dyDescent="0.2"/>
    <row r="1048558" ht="12.75" customHeight="1" x14ac:dyDescent="0.2"/>
    <row r="1048559" ht="12.75" customHeight="1" x14ac:dyDescent="0.2"/>
    <row r="1048560" ht="12.75" customHeight="1" x14ac:dyDescent="0.2"/>
    <row r="1048561" ht="12.75" customHeight="1" x14ac:dyDescent="0.2"/>
    <row r="1048562" ht="12.75" customHeight="1" x14ac:dyDescent="0.2"/>
    <row r="1048563" ht="12.75" customHeight="1" x14ac:dyDescent="0.2"/>
    <row r="1048564" ht="12.75" customHeight="1" x14ac:dyDescent="0.2"/>
    <row r="1048565" ht="12.75" customHeight="1" x14ac:dyDescent="0.2"/>
    <row r="1048566" ht="12.75" customHeight="1" x14ac:dyDescent="0.2"/>
    <row r="1048567" ht="12.75" customHeight="1" x14ac:dyDescent="0.2"/>
    <row r="1048568" ht="12.75" customHeight="1" x14ac:dyDescent="0.2"/>
    <row r="1048569" ht="12.75" customHeight="1" x14ac:dyDescent="0.2"/>
    <row r="1048570" ht="12.75" customHeight="1" x14ac:dyDescent="0.2"/>
  </sheetData>
  <mergeCells count="118">
    <mergeCell ref="A9:B10"/>
    <mergeCell ref="C9:E10"/>
    <mergeCell ref="M9:N10"/>
    <mergeCell ref="O9:O10"/>
    <mergeCell ref="P9:P10"/>
    <mergeCell ref="M7:P8"/>
    <mergeCell ref="M6:P6"/>
    <mergeCell ref="D11:E11"/>
    <mergeCell ref="F11:G11"/>
    <mergeCell ref="M11:N11"/>
    <mergeCell ref="I9:L10"/>
    <mergeCell ref="D14:E14"/>
    <mergeCell ref="F14:G14"/>
    <mergeCell ref="M14:N14"/>
    <mergeCell ref="D12:E12"/>
    <mergeCell ref="F12:G12"/>
    <mergeCell ref="M12:N12"/>
    <mergeCell ref="D13:E13"/>
    <mergeCell ref="F13:G13"/>
    <mergeCell ref="M13:N13"/>
    <mergeCell ref="H9:H10"/>
    <mergeCell ref="F9:G10"/>
    <mergeCell ref="D16:E16"/>
    <mergeCell ref="F16:G16"/>
    <mergeCell ref="M16:N16"/>
    <mergeCell ref="D15:E15"/>
    <mergeCell ref="F15:G15"/>
    <mergeCell ref="M15:N15"/>
    <mergeCell ref="D18:E18"/>
    <mergeCell ref="F18:G18"/>
    <mergeCell ref="M18:N18"/>
    <mergeCell ref="D17:E17"/>
    <mergeCell ref="F17:G17"/>
    <mergeCell ref="M17:N17"/>
    <mergeCell ref="D20:E20"/>
    <mergeCell ref="F20:G20"/>
    <mergeCell ref="M20:N20"/>
    <mergeCell ref="D19:E19"/>
    <mergeCell ref="F19:G19"/>
    <mergeCell ref="M19:N19"/>
    <mergeCell ref="D22:E22"/>
    <mergeCell ref="F22:G22"/>
    <mergeCell ref="M22:N22"/>
    <mergeCell ref="D21:E21"/>
    <mergeCell ref="F21:G21"/>
    <mergeCell ref="M21:N21"/>
    <mergeCell ref="D24:E24"/>
    <mergeCell ref="F24:G24"/>
    <mergeCell ref="M24:N24"/>
    <mergeCell ref="D23:E23"/>
    <mergeCell ref="F23:G23"/>
    <mergeCell ref="M23:N23"/>
    <mergeCell ref="D26:E26"/>
    <mergeCell ref="F26:G26"/>
    <mergeCell ref="M26:N26"/>
    <mergeCell ref="D25:E25"/>
    <mergeCell ref="F25:G25"/>
    <mergeCell ref="M25:N25"/>
    <mergeCell ref="D29:E29"/>
    <mergeCell ref="F29:G29"/>
    <mergeCell ref="M29:N29"/>
    <mergeCell ref="D27:E27"/>
    <mergeCell ref="F27:G27"/>
    <mergeCell ref="M27:N27"/>
    <mergeCell ref="D28:E28"/>
    <mergeCell ref="F28:G28"/>
    <mergeCell ref="M28:N28"/>
    <mergeCell ref="D30:E30"/>
    <mergeCell ref="F30:G30"/>
    <mergeCell ref="M30:N30"/>
    <mergeCell ref="D31:E31"/>
    <mergeCell ref="F31:G31"/>
    <mergeCell ref="M31:N31"/>
    <mergeCell ref="D35:E35"/>
    <mergeCell ref="F35:G35"/>
    <mergeCell ref="M35:N35"/>
    <mergeCell ref="D36:E36"/>
    <mergeCell ref="F36:G36"/>
    <mergeCell ref="M36:N36"/>
    <mergeCell ref="D33:E33"/>
    <mergeCell ref="F33:G33"/>
    <mergeCell ref="M33:N33"/>
    <mergeCell ref="D34:E34"/>
    <mergeCell ref="F34:G34"/>
    <mergeCell ref="M34:N34"/>
    <mergeCell ref="D32:E32"/>
    <mergeCell ref="F32:G32"/>
    <mergeCell ref="M32:N32"/>
    <mergeCell ref="D37:E37"/>
    <mergeCell ref="F37:G37"/>
    <mergeCell ref="M37:N37"/>
    <mergeCell ref="D38:E38"/>
    <mergeCell ref="F38:G38"/>
    <mergeCell ref="M38:N38"/>
    <mergeCell ref="D40:E40"/>
    <mergeCell ref="F40:G40"/>
    <mergeCell ref="M40:N40"/>
    <mergeCell ref="D39:E39"/>
    <mergeCell ref="F39:G39"/>
    <mergeCell ref="M39:N39"/>
    <mergeCell ref="D41:E41"/>
    <mergeCell ref="F41:G41"/>
    <mergeCell ref="M41:N41"/>
    <mergeCell ref="F42:G42"/>
    <mergeCell ref="M42:N42"/>
    <mergeCell ref="M43:N43"/>
    <mergeCell ref="A97:D97"/>
    <mergeCell ref="O44:P44"/>
    <mergeCell ref="M44:N44"/>
    <mergeCell ref="A46:G46"/>
    <mergeCell ref="N47:O47"/>
    <mergeCell ref="A44:K44"/>
    <mergeCell ref="H49:P49"/>
    <mergeCell ref="A49:G49"/>
    <mergeCell ref="O46:P46"/>
    <mergeCell ref="J46:K46"/>
    <mergeCell ref="A43:K43"/>
    <mergeCell ref="O45:P45"/>
  </mergeCells>
  <conditionalFormatting sqref="A11:P41">
    <cfRule type="expression" dxfId="2" priority="4">
      <formula>WEEKDAY($B11,2)&gt;5</formula>
    </cfRule>
  </conditionalFormatting>
  <dataValidations count="3">
    <dataValidation type="list" allowBlank="1" showInputMessage="1" sqref="D11:E41">
      <formula1>ChoixAgent</formula1>
    </dataValidation>
    <dataValidation type="list" allowBlank="1" showInputMessage="1" showErrorMessage="1" sqref="F11:G41">
      <formula1>ChoixRestaurant</formula1>
    </dataValidation>
    <dataValidation type="list" allowBlank="1" showErrorMessage="1" sqref="M11:N41">
      <formula1>Situation</formula1>
    </dataValidation>
  </dataValidations>
  <printOptions horizontalCentered="1"/>
  <pageMargins left="0.23622047244094488" right="0.23622047244094488" top="0.62992125984251968" bottom="0.66850393700787403" header="0.43346456692913382" footer="0.47204724409448823"/>
  <pageSetup paperSize="9" scale="75" fitToWidth="0" fitToHeight="0" pageOrder="overThenDown" orientation="portrait" useFirstPageNumber="1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80A15D77-A15A-47B4-B334-914A441960F3}">
            <xm:f>NOT(ISERROR(VLOOKUP($B11,PARAMÈTRES!$K$21:$K$33,1,0)))</xm:f>
            <x14:dxf>
              <fill>
                <patternFill patternType="solid">
                  <fgColor rgb="FFFF950E"/>
                  <bgColor rgb="FFFF950E"/>
                </patternFill>
              </fill>
            </x14:dxf>
          </x14:cfRule>
          <x14:cfRule type="expression" priority="6" stopIfTrue="1" id="{8A06E941-8425-4D3A-AC58-F91B47351560}">
            <xm:f>ISODD(MATCH($B11,PARAMÈTRES!$N$21:$N$270,1))</xm:f>
            <x14:dxf>
              <fill>
                <patternFill patternType="solid">
                  <fgColor rgb="FFFFCC99"/>
                  <bgColor rgb="FFFFCC99"/>
                </patternFill>
              </fill>
            </x14:dxf>
          </x14:cfRule>
          <xm:sqref>A11:P41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12254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PARAMÈTRES</vt:lpstr>
      <vt:lpstr>Janvier</vt:lpstr>
      <vt:lpstr>Absences</vt:lpstr>
      <vt:lpstr>Année</vt:lpstr>
      <vt:lpstr>ChoixAgent</vt:lpstr>
      <vt:lpstr>ChoixRestaurant</vt:lpstr>
      <vt:lpstr>Divers</vt:lpstr>
      <vt:lpstr>Fériés</vt:lpstr>
      <vt:lpstr>Fonction</vt:lpstr>
      <vt:lpstr>Janvier</vt:lpstr>
      <vt:lpstr>Situation</vt:lpstr>
      <vt:lpstr>SoldeRécup</vt:lpstr>
      <vt:lpstr>Vacances</vt:lpstr>
      <vt:lpstr>Janvier!Zone_d_impression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Christophe Bizet</cp:lastModifiedBy>
  <cp:revision>987</cp:revision>
  <cp:lastPrinted>2017-10-12T10:52:38Z</cp:lastPrinted>
  <dcterms:created xsi:type="dcterms:W3CDTF">2016-08-08T16:46:22Z</dcterms:created>
  <dcterms:modified xsi:type="dcterms:W3CDTF">2017-10-12T19:42:04Z</dcterms:modified>
</cp:coreProperties>
</file>