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0" windowWidth="15240" windowHeight="6945" activeTab="1"/>
  </bookViews>
  <sheets>
    <sheet name="Analyse" sheetId="4" r:id="rId1"/>
    <sheet name="Extraction" sheetId="3" r:id="rId2"/>
  </sheets>
  <externalReferences>
    <externalReference r:id="rId3"/>
  </externalReferences>
  <definedNames>
    <definedName name="_xlnm._FilterDatabase" localSheetId="1" hidden="1">Extraction!$A$14:$AF$14</definedName>
    <definedName name="Evaluer" localSheetId="0">EVALUATE(Analyse!C1)</definedName>
    <definedName name="Evaluer">EVALUATE([1]New!C1)</definedName>
  </definedNames>
  <calcPr calcId="145621"/>
</workbook>
</file>

<file path=xl/calcChain.xml><?xml version="1.0" encoding="utf-8"?>
<calcChain xmlns="http://schemas.openxmlformats.org/spreadsheetml/2006/main">
  <c r="AB18" i="3" l="1"/>
  <c r="AC18" i="3"/>
  <c r="AD18" i="3"/>
  <c r="AE18" i="3"/>
  <c r="AB19" i="3"/>
  <c r="AC19" i="3"/>
  <c r="AD19" i="3"/>
  <c r="AE19" i="3"/>
  <c r="AB20" i="3"/>
  <c r="AC20" i="3"/>
  <c r="AD20" i="3"/>
  <c r="AE20" i="3"/>
  <c r="AB21" i="3"/>
  <c r="AC21" i="3"/>
  <c r="AD21" i="3"/>
  <c r="AE21" i="3"/>
  <c r="AB22" i="3"/>
  <c r="AC22" i="3"/>
  <c r="AD22" i="3"/>
  <c r="AE22" i="3"/>
  <c r="AB23" i="3"/>
  <c r="AC23" i="3"/>
  <c r="AD23" i="3"/>
  <c r="AE23" i="3"/>
  <c r="AB24" i="3"/>
  <c r="AC24" i="3"/>
  <c r="AD24" i="3"/>
  <c r="AE24" i="3"/>
  <c r="AB25" i="3"/>
  <c r="AC25" i="3"/>
  <c r="AD25" i="3"/>
  <c r="AE25" i="3"/>
  <c r="AB26" i="3"/>
  <c r="AC26" i="3"/>
  <c r="AD26" i="3"/>
  <c r="AE26" i="3"/>
  <c r="AB27" i="3"/>
  <c r="AC27" i="3"/>
  <c r="AD27" i="3"/>
  <c r="AE27" i="3"/>
  <c r="AB28" i="3"/>
  <c r="AC28" i="3"/>
  <c r="AD28" i="3"/>
  <c r="AE28" i="3"/>
  <c r="AB29" i="3"/>
  <c r="AC29" i="3"/>
  <c r="AD29" i="3"/>
  <c r="AE29" i="3"/>
  <c r="AB30" i="3"/>
  <c r="AC30" i="3"/>
  <c r="AD30" i="3"/>
  <c r="AE30" i="3"/>
  <c r="AB31" i="3"/>
  <c r="AC31" i="3"/>
  <c r="AD31" i="3"/>
  <c r="AE31" i="3"/>
  <c r="AB32" i="3"/>
  <c r="AC32" i="3"/>
  <c r="AD32" i="3"/>
  <c r="AE32" i="3"/>
  <c r="AB33" i="3"/>
  <c r="AC33" i="3"/>
  <c r="AD33" i="3"/>
  <c r="AE33" i="3"/>
  <c r="AB34" i="3"/>
  <c r="AC34" i="3"/>
  <c r="AD34" i="3"/>
  <c r="AE34" i="3"/>
  <c r="AB35" i="3"/>
  <c r="AC35" i="3"/>
  <c r="AD35" i="3"/>
  <c r="AE35" i="3"/>
  <c r="AB36" i="3"/>
  <c r="AC36" i="3"/>
  <c r="AD36" i="3"/>
  <c r="AE36" i="3"/>
  <c r="AB37" i="3"/>
  <c r="AC37" i="3"/>
  <c r="AD37" i="3"/>
  <c r="AE37" i="3"/>
  <c r="AB38" i="3"/>
  <c r="AC38" i="3"/>
  <c r="AD38" i="3"/>
  <c r="AE38" i="3"/>
  <c r="AB39" i="3"/>
  <c r="AC39" i="3"/>
  <c r="AD39" i="3"/>
  <c r="AE39" i="3"/>
  <c r="AB40" i="3"/>
  <c r="AC40" i="3"/>
  <c r="AD40" i="3"/>
  <c r="AE40" i="3"/>
  <c r="AB41" i="3"/>
  <c r="AC41" i="3"/>
  <c r="AD41" i="3"/>
  <c r="AE41" i="3"/>
  <c r="AB42" i="3"/>
  <c r="AC42" i="3"/>
  <c r="AD42" i="3"/>
  <c r="AE42" i="3"/>
  <c r="AB43" i="3"/>
  <c r="AC43" i="3"/>
  <c r="AD43" i="3"/>
  <c r="AE43" i="3"/>
  <c r="AB44" i="3"/>
  <c r="AC44" i="3"/>
  <c r="AD44" i="3"/>
  <c r="AE44" i="3"/>
  <c r="AB45" i="3"/>
  <c r="AC45" i="3"/>
  <c r="AD45" i="3"/>
  <c r="AE45" i="3"/>
  <c r="AB46" i="3"/>
  <c r="AC46" i="3"/>
  <c r="AD46" i="3"/>
  <c r="AE46" i="3"/>
  <c r="AB47" i="3"/>
  <c r="AC47" i="3"/>
  <c r="AD47" i="3"/>
  <c r="AE47" i="3"/>
  <c r="AB48" i="3"/>
  <c r="AC48" i="3"/>
  <c r="AD48" i="3"/>
  <c r="AE48" i="3"/>
  <c r="AB49" i="3"/>
  <c r="AC49" i="3"/>
  <c r="AD49" i="3"/>
  <c r="AE49" i="3"/>
  <c r="AB50" i="3"/>
  <c r="AC50" i="3"/>
  <c r="AD50" i="3"/>
  <c r="AE50" i="3"/>
  <c r="AB51" i="3"/>
  <c r="AC51" i="3"/>
  <c r="AD51" i="3"/>
  <c r="AE51" i="3"/>
  <c r="AB52" i="3"/>
  <c r="AC52" i="3"/>
  <c r="AD52" i="3"/>
  <c r="AE52" i="3"/>
  <c r="AB53" i="3"/>
  <c r="AC53" i="3"/>
  <c r="AD53" i="3"/>
  <c r="AE53" i="3"/>
  <c r="AB54" i="3"/>
  <c r="AC54" i="3"/>
  <c r="AD54" i="3"/>
  <c r="AE54" i="3"/>
  <c r="AB55" i="3"/>
  <c r="AC55" i="3"/>
  <c r="AD55" i="3"/>
  <c r="AE55" i="3"/>
  <c r="AB56" i="3"/>
  <c r="AC56" i="3"/>
  <c r="AD56" i="3"/>
  <c r="AE56" i="3"/>
  <c r="AB57" i="3"/>
  <c r="AC57" i="3"/>
  <c r="AD57" i="3"/>
  <c r="AE57" i="3"/>
  <c r="AB58" i="3"/>
  <c r="AC58" i="3"/>
  <c r="AD58" i="3"/>
  <c r="AE58" i="3"/>
  <c r="AB59" i="3"/>
  <c r="AC59" i="3"/>
  <c r="AD59" i="3"/>
  <c r="AE59" i="3"/>
  <c r="AB60" i="3"/>
  <c r="AC60" i="3"/>
  <c r="AD60" i="3"/>
  <c r="AE60" i="3"/>
  <c r="AB61" i="3"/>
  <c r="AC61" i="3"/>
  <c r="AD61" i="3"/>
  <c r="AE61" i="3"/>
  <c r="AB62" i="3"/>
  <c r="AC62" i="3"/>
  <c r="AD62" i="3"/>
  <c r="AE62" i="3"/>
  <c r="AB63" i="3"/>
  <c r="AC63" i="3"/>
  <c r="AD63" i="3"/>
  <c r="AE63" i="3"/>
  <c r="AB64" i="3"/>
  <c r="AC64" i="3"/>
  <c r="AD64" i="3"/>
  <c r="AE64" i="3"/>
  <c r="AB65" i="3"/>
  <c r="AC65" i="3"/>
  <c r="AD65" i="3"/>
  <c r="AE65" i="3"/>
  <c r="AB66" i="3"/>
  <c r="AC66" i="3"/>
  <c r="AD66" i="3"/>
  <c r="AE66" i="3"/>
  <c r="AB67" i="3"/>
  <c r="AC67" i="3"/>
  <c r="AD67" i="3"/>
  <c r="AE67" i="3"/>
  <c r="AB68" i="3"/>
  <c r="AC68" i="3"/>
  <c r="AD68" i="3"/>
  <c r="AE68" i="3"/>
  <c r="AB69" i="3"/>
  <c r="AC69" i="3"/>
  <c r="AD69" i="3"/>
  <c r="AE69" i="3"/>
  <c r="AB70" i="3"/>
  <c r="AC70" i="3"/>
  <c r="AD70" i="3"/>
  <c r="AE70" i="3"/>
  <c r="AB71" i="3"/>
  <c r="AC71" i="3"/>
  <c r="AD71" i="3"/>
  <c r="AE71" i="3"/>
  <c r="AB72" i="3"/>
  <c r="AC72" i="3"/>
  <c r="AD72" i="3"/>
  <c r="AE72" i="3"/>
  <c r="AB73" i="3"/>
  <c r="AC73" i="3"/>
  <c r="AD73" i="3"/>
  <c r="AE73" i="3"/>
  <c r="AB74" i="3"/>
  <c r="AC74" i="3"/>
  <c r="AD74" i="3"/>
  <c r="AE74" i="3"/>
  <c r="AB75" i="3"/>
  <c r="AC75" i="3"/>
  <c r="AD75" i="3"/>
  <c r="AE75" i="3"/>
  <c r="AB76" i="3"/>
  <c r="AC76" i="3"/>
  <c r="AD76" i="3"/>
  <c r="AE76" i="3"/>
  <c r="AB77" i="3"/>
  <c r="AC77" i="3"/>
  <c r="AD77" i="3"/>
  <c r="AE77" i="3"/>
  <c r="AB78" i="3"/>
  <c r="AC78" i="3"/>
  <c r="AD78" i="3"/>
  <c r="AE78" i="3"/>
  <c r="AB79" i="3"/>
  <c r="AC79" i="3"/>
  <c r="AD79" i="3"/>
  <c r="AE79" i="3"/>
  <c r="AB80" i="3"/>
  <c r="AC80" i="3"/>
  <c r="AD80" i="3"/>
  <c r="AE80" i="3"/>
  <c r="AB81" i="3"/>
  <c r="AC81" i="3"/>
  <c r="AD81" i="3"/>
  <c r="AE81" i="3"/>
  <c r="AB82" i="3"/>
  <c r="AC82" i="3"/>
  <c r="AD82" i="3"/>
  <c r="AE82" i="3"/>
  <c r="AB83" i="3"/>
  <c r="AC83" i="3"/>
  <c r="AD83" i="3"/>
  <c r="AE83" i="3"/>
  <c r="AB84" i="3"/>
  <c r="AC84" i="3"/>
  <c r="AD84" i="3"/>
  <c r="AE84" i="3"/>
  <c r="AB85" i="3"/>
  <c r="AC85" i="3"/>
  <c r="AD85" i="3"/>
  <c r="AE85" i="3"/>
  <c r="AB86" i="3"/>
  <c r="AC86" i="3"/>
  <c r="AD86" i="3"/>
  <c r="AE86" i="3"/>
  <c r="AB87" i="3"/>
  <c r="AC87" i="3"/>
  <c r="AD87" i="3"/>
  <c r="AE87" i="3"/>
  <c r="AB88" i="3"/>
  <c r="AC88" i="3"/>
  <c r="AD88" i="3"/>
  <c r="AE88" i="3"/>
  <c r="AB89" i="3"/>
  <c r="AC89" i="3"/>
  <c r="AD89" i="3"/>
  <c r="AE89" i="3"/>
  <c r="AB90" i="3"/>
  <c r="AC90" i="3"/>
  <c r="AD90" i="3"/>
  <c r="AE90" i="3"/>
  <c r="AB91" i="3"/>
  <c r="AC91" i="3"/>
  <c r="AD91" i="3"/>
  <c r="AE91" i="3"/>
  <c r="AB92" i="3"/>
  <c r="AC92" i="3"/>
  <c r="AD92" i="3"/>
  <c r="AE92" i="3"/>
  <c r="AB93" i="3"/>
  <c r="AC93" i="3"/>
  <c r="AD93" i="3"/>
  <c r="AE93" i="3"/>
  <c r="AB94" i="3"/>
  <c r="AC94" i="3"/>
  <c r="AD94" i="3"/>
  <c r="AE94" i="3"/>
  <c r="AB95" i="3"/>
  <c r="AC95" i="3"/>
  <c r="AD95" i="3"/>
  <c r="AE95" i="3"/>
  <c r="AB96" i="3"/>
  <c r="AC96" i="3"/>
  <c r="AD96" i="3"/>
  <c r="AE96" i="3"/>
  <c r="AB97" i="3"/>
  <c r="AC97" i="3"/>
  <c r="AD97" i="3"/>
  <c r="AE97" i="3"/>
  <c r="AB98" i="3"/>
  <c r="AC98" i="3"/>
  <c r="AD98" i="3"/>
  <c r="AE98" i="3"/>
  <c r="AB99" i="3"/>
  <c r="AC99" i="3"/>
  <c r="AD99" i="3"/>
  <c r="AE99" i="3"/>
  <c r="AB100" i="3"/>
  <c r="AC100" i="3"/>
  <c r="AD100" i="3"/>
  <c r="AE100" i="3"/>
  <c r="AB101" i="3"/>
  <c r="AC101" i="3"/>
  <c r="AD101" i="3"/>
  <c r="AE101" i="3"/>
  <c r="AB102" i="3"/>
  <c r="AC102" i="3"/>
  <c r="AD102" i="3"/>
  <c r="AE102" i="3"/>
  <c r="AB103" i="3"/>
  <c r="AC103" i="3"/>
  <c r="AD103" i="3"/>
  <c r="AE103" i="3"/>
  <c r="AB104" i="3"/>
  <c r="AC104" i="3"/>
  <c r="AD104" i="3"/>
  <c r="AE104" i="3"/>
  <c r="AB105" i="3"/>
  <c r="AC105" i="3"/>
  <c r="AD105" i="3"/>
  <c r="AE105" i="3"/>
  <c r="AB106" i="3"/>
  <c r="AC106" i="3"/>
  <c r="AD106" i="3"/>
  <c r="AE106" i="3"/>
  <c r="AB107" i="3"/>
  <c r="AC107" i="3"/>
  <c r="AD107" i="3"/>
  <c r="AE107" i="3"/>
  <c r="AB108" i="3"/>
  <c r="AC108" i="3"/>
  <c r="AD108" i="3"/>
  <c r="AE108" i="3"/>
  <c r="AB109" i="3"/>
  <c r="AC109" i="3"/>
  <c r="AD109" i="3"/>
  <c r="AE109" i="3"/>
  <c r="AB110" i="3"/>
  <c r="AC110" i="3"/>
  <c r="AD110" i="3"/>
  <c r="AE110" i="3"/>
  <c r="AB111" i="3"/>
  <c r="AC111" i="3"/>
  <c r="AD111" i="3"/>
  <c r="AE111" i="3"/>
  <c r="AB112" i="3"/>
  <c r="AC112" i="3"/>
  <c r="AD112" i="3"/>
  <c r="AE112" i="3"/>
  <c r="AB113" i="3"/>
  <c r="AC113" i="3"/>
  <c r="AD113" i="3"/>
  <c r="AE113" i="3"/>
  <c r="AB114" i="3"/>
  <c r="AC114" i="3"/>
  <c r="AD114" i="3"/>
  <c r="AE114" i="3"/>
  <c r="AB115" i="3"/>
  <c r="AC115" i="3"/>
  <c r="AD115" i="3"/>
  <c r="AE115" i="3"/>
  <c r="AB116" i="3"/>
  <c r="AC116" i="3"/>
  <c r="AD116" i="3"/>
  <c r="AE116" i="3"/>
  <c r="AB117" i="3"/>
  <c r="AC117" i="3"/>
  <c r="AD117" i="3"/>
  <c r="AE117" i="3"/>
  <c r="AB118" i="3"/>
  <c r="AC118" i="3"/>
  <c r="AD118" i="3"/>
  <c r="AE118" i="3"/>
  <c r="AB119" i="3"/>
  <c r="AC119" i="3"/>
  <c r="AD119" i="3"/>
  <c r="AE119" i="3"/>
  <c r="AB120" i="3"/>
  <c r="AC120" i="3"/>
  <c r="AD120" i="3"/>
  <c r="AE120" i="3"/>
  <c r="AB121" i="3"/>
  <c r="AC121" i="3"/>
  <c r="AD121" i="3"/>
  <c r="AE121" i="3"/>
  <c r="AB122" i="3"/>
  <c r="AC122" i="3"/>
  <c r="AD122" i="3"/>
  <c r="AE122" i="3"/>
  <c r="AB123" i="3"/>
  <c r="AC123" i="3"/>
  <c r="AD123" i="3"/>
  <c r="AE123" i="3"/>
  <c r="AB124" i="3"/>
  <c r="AC124" i="3"/>
  <c r="AD124" i="3"/>
  <c r="AE124" i="3"/>
  <c r="AB125" i="3"/>
  <c r="AC125" i="3"/>
  <c r="AD125" i="3"/>
  <c r="AE125" i="3"/>
  <c r="AB126" i="3"/>
  <c r="AC126" i="3"/>
  <c r="AD126" i="3"/>
  <c r="AE126" i="3"/>
  <c r="AB127" i="3"/>
  <c r="AC127" i="3"/>
  <c r="AD127" i="3"/>
  <c r="AE127" i="3"/>
  <c r="AB128" i="3"/>
  <c r="AC128" i="3"/>
  <c r="AD128" i="3"/>
  <c r="AE128" i="3"/>
  <c r="AB129" i="3"/>
  <c r="AC129" i="3"/>
  <c r="AD129" i="3"/>
  <c r="AE129" i="3"/>
  <c r="AB130" i="3"/>
  <c r="AC130" i="3"/>
  <c r="AD130" i="3"/>
  <c r="AE130" i="3"/>
  <c r="AB131" i="3"/>
  <c r="AC131" i="3"/>
  <c r="AD131" i="3"/>
  <c r="AE131" i="3"/>
  <c r="AB132" i="3"/>
  <c r="AC132" i="3"/>
  <c r="AD132" i="3"/>
  <c r="AE132" i="3"/>
  <c r="AB133" i="3"/>
  <c r="AC133" i="3"/>
  <c r="AD133" i="3"/>
  <c r="AE133" i="3"/>
  <c r="AB134" i="3"/>
  <c r="AC134" i="3"/>
  <c r="AD134" i="3"/>
  <c r="AE134" i="3"/>
  <c r="AB135" i="3"/>
  <c r="AC135" i="3"/>
  <c r="AD135" i="3"/>
  <c r="AE135" i="3"/>
  <c r="AB136" i="3"/>
  <c r="AC136" i="3"/>
  <c r="AD136" i="3"/>
  <c r="AE136" i="3"/>
  <c r="AB137" i="3"/>
  <c r="AC137" i="3"/>
  <c r="AD137" i="3"/>
  <c r="AE137" i="3"/>
  <c r="AB138" i="3"/>
  <c r="AC138" i="3"/>
  <c r="AD138" i="3"/>
  <c r="AE138" i="3"/>
  <c r="AB139" i="3"/>
  <c r="AC139" i="3"/>
  <c r="AD139" i="3"/>
  <c r="AE139" i="3"/>
  <c r="AB140" i="3"/>
  <c r="AC140" i="3"/>
  <c r="AD140" i="3"/>
  <c r="AE140" i="3"/>
  <c r="AB141" i="3"/>
  <c r="AC141" i="3"/>
  <c r="AD141" i="3"/>
  <c r="AE141" i="3"/>
  <c r="AB142" i="3"/>
  <c r="AC142" i="3"/>
  <c r="AD142" i="3"/>
  <c r="AE142" i="3"/>
  <c r="AB143" i="3"/>
  <c r="AC143" i="3"/>
  <c r="AD143" i="3"/>
  <c r="AE143" i="3"/>
  <c r="AB144" i="3"/>
  <c r="AC144" i="3"/>
  <c r="AD144" i="3"/>
  <c r="AE144" i="3"/>
  <c r="AB145" i="3"/>
  <c r="AC145" i="3"/>
  <c r="AD145" i="3"/>
  <c r="AE145" i="3"/>
  <c r="AB146" i="3"/>
  <c r="AC146" i="3"/>
  <c r="AD146" i="3"/>
  <c r="AE146" i="3"/>
  <c r="AB147" i="3"/>
  <c r="AC147" i="3"/>
  <c r="AD147" i="3"/>
  <c r="AE147" i="3"/>
  <c r="AB148" i="3"/>
  <c r="AC148" i="3"/>
  <c r="AD148" i="3"/>
  <c r="AE148" i="3"/>
  <c r="AB149" i="3"/>
  <c r="AC149" i="3"/>
  <c r="AD149" i="3"/>
  <c r="AE149" i="3"/>
  <c r="AB150" i="3"/>
  <c r="AC150" i="3"/>
  <c r="AD150" i="3"/>
  <c r="AE150" i="3"/>
  <c r="AB151" i="3"/>
  <c r="AC151" i="3"/>
  <c r="AD151" i="3"/>
  <c r="AE151" i="3"/>
  <c r="AB152" i="3"/>
  <c r="AC152" i="3"/>
  <c r="AD152" i="3"/>
  <c r="AE152" i="3"/>
  <c r="AB153" i="3"/>
  <c r="AC153" i="3"/>
  <c r="AD153" i="3"/>
  <c r="AE153" i="3"/>
  <c r="AB154" i="3"/>
  <c r="AC154" i="3"/>
  <c r="AD154" i="3"/>
  <c r="AE154" i="3"/>
  <c r="AB155" i="3"/>
  <c r="AC155" i="3"/>
  <c r="AD155" i="3"/>
  <c r="AE155" i="3"/>
  <c r="AB156" i="3"/>
  <c r="AC156" i="3"/>
  <c r="AD156" i="3"/>
  <c r="AE156" i="3"/>
  <c r="AB157" i="3"/>
  <c r="AC157" i="3"/>
  <c r="AD157" i="3"/>
  <c r="AE157" i="3"/>
  <c r="AB158" i="3"/>
  <c r="AC158" i="3"/>
  <c r="AD158" i="3"/>
  <c r="AE158" i="3"/>
  <c r="AB159" i="3"/>
  <c r="AC159" i="3"/>
  <c r="AD159" i="3"/>
  <c r="AE159" i="3"/>
  <c r="AB160" i="3"/>
  <c r="AC160" i="3"/>
  <c r="AD160" i="3"/>
  <c r="AE160" i="3"/>
  <c r="AB161" i="3"/>
  <c r="AC161" i="3"/>
  <c r="AD161" i="3"/>
  <c r="AE161" i="3"/>
  <c r="AB162" i="3"/>
  <c r="AC162" i="3"/>
  <c r="AD162" i="3"/>
  <c r="AE162" i="3"/>
  <c r="AB163" i="3"/>
  <c r="AC163" i="3"/>
  <c r="AD163" i="3"/>
  <c r="AE163" i="3"/>
  <c r="AB164" i="3"/>
  <c r="AC164" i="3"/>
  <c r="AD164" i="3"/>
  <c r="AE164" i="3"/>
  <c r="AB165" i="3"/>
  <c r="AC165" i="3"/>
  <c r="AD165" i="3"/>
  <c r="AE165" i="3"/>
  <c r="AB166" i="3"/>
  <c r="AC166" i="3"/>
  <c r="AD166" i="3"/>
  <c r="AE166" i="3"/>
  <c r="AB167" i="3"/>
  <c r="AC167" i="3"/>
  <c r="AD167" i="3"/>
  <c r="AE167" i="3"/>
  <c r="AB168" i="3"/>
  <c r="AC168" i="3"/>
  <c r="AD168" i="3"/>
  <c r="AE168" i="3"/>
  <c r="AB169" i="3"/>
  <c r="AC169" i="3"/>
  <c r="AD169" i="3"/>
  <c r="AE169" i="3"/>
  <c r="AB170" i="3"/>
  <c r="AC170" i="3"/>
  <c r="AD170" i="3"/>
  <c r="AE170" i="3"/>
  <c r="AB171" i="3"/>
  <c r="AC171" i="3"/>
  <c r="AD171" i="3"/>
  <c r="AE171" i="3"/>
  <c r="AB172" i="3"/>
  <c r="AC172" i="3"/>
  <c r="AD172" i="3"/>
  <c r="AE172" i="3"/>
  <c r="AB173" i="3"/>
  <c r="AC173" i="3"/>
  <c r="AD173" i="3"/>
  <c r="AE173" i="3"/>
  <c r="AB174" i="3"/>
  <c r="AC174" i="3"/>
  <c r="AD174" i="3"/>
  <c r="AE174" i="3"/>
  <c r="AB175" i="3"/>
  <c r="AC175" i="3"/>
  <c r="AD175" i="3"/>
  <c r="AE175" i="3"/>
  <c r="AB176" i="3"/>
  <c r="AC176" i="3"/>
  <c r="AD176" i="3"/>
  <c r="AE176" i="3"/>
  <c r="AB177" i="3"/>
  <c r="AC177" i="3"/>
  <c r="AD177" i="3"/>
  <c r="AE177" i="3"/>
  <c r="AB178" i="3"/>
  <c r="AC178" i="3"/>
  <c r="AD178" i="3"/>
  <c r="AE178" i="3"/>
  <c r="AB179" i="3"/>
  <c r="AC179" i="3"/>
  <c r="AD179" i="3"/>
  <c r="AE179" i="3"/>
  <c r="AB180" i="3"/>
  <c r="AC180" i="3"/>
  <c r="AD180" i="3"/>
  <c r="AE180" i="3"/>
  <c r="AB181" i="3"/>
  <c r="AC181" i="3"/>
  <c r="AD181" i="3"/>
  <c r="AE181" i="3"/>
  <c r="AB182" i="3"/>
  <c r="AC182" i="3"/>
  <c r="AD182" i="3"/>
  <c r="AE182" i="3"/>
  <c r="AB183" i="3"/>
  <c r="AC183" i="3"/>
  <c r="AD183" i="3"/>
  <c r="AE183" i="3"/>
  <c r="AB184" i="3"/>
  <c r="AC184" i="3"/>
  <c r="AD184" i="3"/>
  <c r="AE184" i="3"/>
  <c r="AB185" i="3"/>
  <c r="AC185" i="3"/>
  <c r="AD185" i="3"/>
  <c r="AE185" i="3"/>
  <c r="AB186" i="3"/>
  <c r="AC186" i="3"/>
  <c r="AD186" i="3"/>
  <c r="AE186" i="3"/>
  <c r="AB187" i="3"/>
  <c r="AC187" i="3"/>
  <c r="AD187" i="3"/>
  <c r="AE187" i="3"/>
  <c r="AB188" i="3"/>
  <c r="AC188" i="3"/>
  <c r="AD188" i="3"/>
  <c r="AE188" i="3"/>
  <c r="AB189" i="3"/>
  <c r="AC189" i="3"/>
  <c r="AD189" i="3"/>
  <c r="AE189" i="3"/>
  <c r="AB190" i="3"/>
  <c r="AC190" i="3"/>
  <c r="AD190" i="3"/>
  <c r="AE190" i="3"/>
  <c r="AB191" i="3"/>
  <c r="AC191" i="3"/>
  <c r="AD191" i="3"/>
  <c r="AE191" i="3"/>
  <c r="AB192" i="3"/>
  <c r="AC192" i="3"/>
  <c r="AD192" i="3"/>
  <c r="AE192" i="3"/>
  <c r="AB193" i="3"/>
  <c r="AC193" i="3"/>
  <c r="AD193" i="3"/>
  <c r="AE193" i="3"/>
  <c r="AB194" i="3"/>
  <c r="AC194" i="3"/>
  <c r="AD194" i="3"/>
  <c r="AE194" i="3"/>
  <c r="AB195" i="3"/>
  <c r="AC195" i="3"/>
  <c r="AD195" i="3"/>
  <c r="AE195" i="3"/>
  <c r="AB196" i="3"/>
  <c r="AC196" i="3"/>
  <c r="AD196" i="3"/>
  <c r="AE196" i="3"/>
  <c r="AB197" i="3"/>
  <c r="AC197" i="3"/>
  <c r="AD197" i="3"/>
  <c r="AE197" i="3"/>
  <c r="AB198" i="3"/>
  <c r="AC198" i="3"/>
  <c r="AD198" i="3"/>
  <c r="AE198" i="3"/>
  <c r="AB199" i="3"/>
  <c r="AC199" i="3"/>
  <c r="AD199" i="3"/>
  <c r="AE199" i="3"/>
  <c r="AB200" i="3"/>
  <c r="AC200" i="3"/>
  <c r="AD200" i="3"/>
  <c r="AE200" i="3"/>
  <c r="AB201" i="3"/>
  <c r="AC201" i="3"/>
  <c r="AD201" i="3"/>
  <c r="AE201" i="3"/>
  <c r="AB202" i="3"/>
  <c r="AC202" i="3"/>
  <c r="AD202" i="3"/>
  <c r="AE202" i="3"/>
  <c r="AB203" i="3"/>
  <c r="AC203" i="3"/>
  <c r="AD203" i="3"/>
  <c r="AE203" i="3"/>
  <c r="AB204" i="3"/>
  <c r="AC204" i="3"/>
  <c r="AD204" i="3"/>
  <c r="AE204" i="3"/>
  <c r="AB205" i="3"/>
  <c r="AC205" i="3"/>
  <c r="AD205" i="3"/>
  <c r="AE205" i="3"/>
  <c r="AB206" i="3"/>
  <c r="AC206" i="3"/>
  <c r="AD206" i="3"/>
  <c r="AE206" i="3"/>
  <c r="AB207" i="3"/>
  <c r="AC207" i="3"/>
  <c r="AD207" i="3"/>
  <c r="AE207" i="3"/>
  <c r="AB208" i="3"/>
  <c r="AC208" i="3"/>
  <c r="AD208" i="3"/>
  <c r="AE208" i="3"/>
  <c r="AB209" i="3"/>
  <c r="AC209" i="3"/>
  <c r="AD209" i="3"/>
  <c r="AE209" i="3"/>
  <c r="AB210" i="3"/>
  <c r="AC210" i="3"/>
  <c r="AD210" i="3"/>
  <c r="AE210" i="3"/>
  <c r="AB211" i="3"/>
  <c r="AC211" i="3"/>
  <c r="AD211" i="3"/>
  <c r="AE211" i="3"/>
  <c r="AB212" i="3"/>
  <c r="AC212" i="3"/>
  <c r="AD212" i="3"/>
  <c r="AE212" i="3"/>
  <c r="AB213" i="3"/>
  <c r="AC213" i="3"/>
  <c r="AD213" i="3"/>
  <c r="AE213" i="3"/>
  <c r="AB214" i="3"/>
  <c r="AC214" i="3"/>
  <c r="AD214" i="3"/>
  <c r="AE214" i="3"/>
  <c r="AB215" i="3"/>
  <c r="AC215" i="3"/>
  <c r="AD215" i="3"/>
  <c r="AE215" i="3"/>
  <c r="AB216" i="3"/>
  <c r="AC216" i="3"/>
  <c r="AD216" i="3"/>
  <c r="AE216" i="3"/>
  <c r="AB217" i="3"/>
  <c r="AC217" i="3"/>
  <c r="AD217" i="3"/>
  <c r="AE217" i="3"/>
  <c r="AB218" i="3"/>
  <c r="AC218" i="3"/>
  <c r="AD218" i="3"/>
  <c r="AE218" i="3"/>
  <c r="AB219" i="3"/>
  <c r="AC219" i="3"/>
  <c r="AD219" i="3"/>
  <c r="AE219" i="3"/>
  <c r="AB220" i="3"/>
  <c r="AC220" i="3"/>
  <c r="AD220" i="3"/>
  <c r="AE220" i="3"/>
  <c r="AB221" i="3"/>
  <c r="AC221" i="3"/>
  <c r="AD221" i="3"/>
  <c r="AE221" i="3"/>
  <c r="AB222" i="3"/>
  <c r="AC222" i="3"/>
  <c r="AD222" i="3"/>
  <c r="AE222" i="3"/>
  <c r="AB223" i="3"/>
  <c r="AC223" i="3"/>
  <c r="AD223" i="3"/>
  <c r="AE223" i="3"/>
  <c r="AB224" i="3"/>
  <c r="AC224" i="3"/>
  <c r="AD224" i="3"/>
  <c r="AE224" i="3"/>
  <c r="AB225" i="3"/>
  <c r="AC225" i="3"/>
  <c r="AD225" i="3"/>
  <c r="AE225" i="3"/>
  <c r="AB226" i="3"/>
  <c r="AC226" i="3"/>
  <c r="AD226" i="3"/>
  <c r="AE226" i="3"/>
  <c r="AB227" i="3"/>
  <c r="AC227" i="3"/>
  <c r="AD227" i="3"/>
  <c r="AE227" i="3"/>
  <c r="AB228" i="3"/>
  <c r="AC228" i="3"/>
  <c r="AD228" i="3"/>
  <c r="AE228" i="3"/>
  <c r="AB229" i="3"/>
  <c r="AC229" i="3"/>
  <c r="AD229" i="3"/>
  <c r="AE229" i="3"/>
  <c r="AB230" i="3"/>
  <c r="AC230" i="3"/>
  <c r="AD230" i="3"/>
  <c r="AE230" i="3"/>
  <c r="AB231" i="3"/>
  <c r="AC231" i="3"/>
  <c r="AD231" i="3"/>
  <c r="AE231" i="3"/>
  <c r="AB232" i="3"/>
  <c r="AC232" i="3"/>
  <c r="AD232" i="3"/>
  <c r="AE232" i="3"/>
  <c r="AB233" i="3"/>
  <c r="AC233" i="3"/>
  <c r="AD233" i="3"/>
  <c r="AE233" i="3"/>
  <c r="AB234" i="3"/>
  <c r="AC234" i="3"/>
  <c r="AD234" i="3"/>
  <c r="AE234" i="3"/>
  <c r="AB235" i="3"/>
  <c r="AC235" i="3"/>
  <c r="AD235" i="3"/>
  <c r="AE235" i="3"/>
  <c r="AB236" i="3"/>
  <c r="AC236" i="3"/>
  <c r="AD236" i="3"/>
  <c r="AE236" i="3"/>
  <c r="AB237" i="3"/>
  <c r="AC237" i="3"/>
  <c r="AD237" i="3"/>
  <c r="AE237" i="3"/>
  <c r="AB238" i="3"/>
  <c r="AC238" i="3"/>
  <c r="AD238" i="3"/>
  <c r="AE238" i="3"/>
  <c r="AB239" i="3"/>
  <c r="AC239" i="3"/>
  <c r="AD239" i="3"/>
  <c r="AE239" i="3"/>
  <c r="AB240" i="3"/>
  <c r="AC240" i="3"/>
  <c r="AD240" i="3"/>
  <c r="AE240" i="3"/>
  <c r="AB241" i="3"/>
  <c r="AC241" i="3"/>
  <c r="AD241" i="3"/>
  <c r="AE241" i="3"/>
  <c r="AB242" i="3"/>
  <c r="AC242" i="3"/>
  <c r="AD242" i="3"/>
  <c r="AE242" i="3"/>
  <c r="AB243" i="3"/>
  <c r="AC243" i="3"/>
  <c r="AD243" i="3"/>
  <c r="AE243" i="3"/>
  <c r="AB244" i="3"/>
  <c r="AC244" i="3"/>
  <c r="AD244" i="3"/>
  <c r="AE244" i="3"/>
  <c r="AB245" i="3"/>
  <c r="AC245" i="3"/>
  <c r="AD245" i="3"/>
  <c r="AE245" i="3"/>
  <c r="AB246" i="3"/>
  <c r="AC246" i="3"/>
  <c r="AD246" i="3"/>
  <c r="AE246" i="3"/>
  <c r="AB247" i="3"/>
  <c r="AC247" i="3"/>
  <c r="AD247" i="3"/>
  <c r="AE247" i="3"/>
  <c r="AB248" i="3"/>
  <c r="AC248" i="3"/>
  <c r="AD248" i="3"/>
  <c r="AE248" i="3"/>
  <c r="AB249" i="3"/>
  <c r="AC249" i="3"/>
  <c r="AD249" i="3"/>
  <c r="AE249" i="3"/>
  <c r="AB250" i="3"/>
  <c r="AC250" i="3"/>
  <c r="AD250" i="3"/>
  <c r="AE250" i="3"/>
  <c r="AB251" i="3"/>
  <c r="AC251" i="3"/>
  <c r="AD251" i="3"/>
  <c r="AE251" i="3"/>
  <c r="AB252" i="3"/>
  <c r="AC252" i="3"/>
  <c r="AD252" i="3"/>
  <c r="AE252" i="3"/>
  <c r="AB253" i="3"/>
  <c r="AC253" i="3"/>
  <c r="AD253" i="3"/>
  <c r="AE253" i="3"/>
  <c r="AB254" i="3"/>
  <c r="AC254" i="3"/>
  <c r="AD254" i="3"/>
  <c r="AE254" i="3"/>
  <c r="AB255" i="3"/>
  <c r="AC255" i="3"/>
  <c r="AD255" i="3"/>
  <c r="AE255" i="3"/>
  <c r="AB256" i="3"/>
  <c r="AC256" i="3"/>
  <c r="AD256" i="3"/>
  <c r="AE256" i="3"/>
  <c r="AB257" i="3"/>
  <c r="AC257" i="3"/>
  <c r="AD257" i="3"/>
  <c r="AE257" i="3"/>
  <c r="AB258" i="3"/>
  <c r="AC258" i="3"/>
  <c r="AD258" i="3"/>
  <c r="AE258" i="3"/>
  <c r="AB259" i="3"/>
  <c r="AC259" i="3"/>
  <c r="AD259" i="3"/>
  <c r="AE259" i="3"/>
  <c r="AB260" i="3"/>
  <c r="AC260" i="3"/>
  <c r="AD260" i="3"/>
  <c r="AE260" i="3"/>
  <c r="AB261" i="3"/>
  <c r="AC261" i="3"/>
  <c r="AD261" i="3"/>
  <c r="AE261" i="3"/>
  <c r="AB262" i="3"/>
  <c r="AC262" i="3"/>
  <c r="AD262" i="3"/>
  <c r="AE262" i="3"/>
  <c r="AB263" i="3"/>
  <c r="AC263" i="3"/>
  <c r="AD263" i="3"/>
  <c r="AE263" i="3"/>
  <c r="AB264" i="3"/>
  <c r="AC264" i="3"/>
  <c r="AD264" i="3"/>
  <c r="AE264" i="3"/>
  <c r="AB265" i="3"/>
  <c r="AC265" i="3"/>
  <c r="AD265" i="3"/>
  <c r="AE265" i="3"/>
  <c r="AB266" i="3"/>
  <c r="AC266" i="3"/>
  <c r="AD266" i="3"/>
  <c r="AE266" i="3"/>
  <c r="AB267" i="3"/>
  <c r="AC267" i="3"/>
  <c r="AD267" i="3"/>
  <c r="AE267" i="3"/>
  <c r="AB268" i="3"/>
  <c r="AC268" i="3"/>
  <c r="AD268" i="3"/>
  <c r="AE268" i="3"/>
  <c r="AB269" i="3"/>
  <c r="AC269" i="3"/>
  <c r="AD269" i="3"/>
  <c r="AE269" i="3"/>
  <c r="AB270" i="3"/>
  <c r="AC270" i="3"/>
  <c r="AD270" i="3"/>
  <c r="AE270" i="3"/>
  <c r="AB271" i="3"/>
  <c r="AC271" i="3"/>
  <c r="AD271" i="3"/>
  <c r="AE271" i="3"/>
  <c r="AB272" i="3"/>
  <c r="AC272" i="3"/>
  <c r="AD272" i="3"/>
  <c r="AE272" i="3"/>
  <c r="AB273" i="3"/>
  <c r="AC273" i="3"/>
  <c r="AD273" i="3"/>
  <c r="AE273" i="3"/>
  <c r="AB274" i="3"/>
  <c r="AC274" i="3"/>
  <c r="AD274" i="3"/>
  <c r="AE274" i="3"/>
  <c r="AB275" i="3"/>
  <c r="AC275" i="3"/>
  <c r="AD275" i="3"/>
  <c r="AE275" i="3"/>
  <c r="AB276" i="3"/>
  <c r="AC276" i="3"/>
  <c r="AD276" i="3"/>
  <c r="AE276" i="3"/>
  <c r="AB277" i="3"/>
  <c r="AC277" i="3"/>
  <c r="AD277" i="3"/>
  <c r="AE277" i="3"/>
  <c r="AB278" i="3"/>
  <c r="AC278" i="3"/>
  <c r="AD278" i="3"/>
  <c r="AE278" i="3"/>
  <c r="AB279" i="3"/>
  <c r="AC279" i="3"/>
  <c r="AD279" i="3"/>
  <c r="AE279" i="3"/>
  <c r="AB280" i="3"/>
  <c r="AC280" i="3"/>
  <c r="AD280" i="3"/>
  <c r="AE280" i="3"/>
  <c r="AB281" i="3"/>
  <c r="AC281" i="3"/>
  <c r="AD281" i="3"/>
  <c r="AE281" i="3"/>
  <c r="AB282" i="3"/>
  <c r="AC282" i="3"/>
  <c r="AD282" i="3"/>
  <c r="AE282" i="3"/>
  <c r="AB283" i="3"/>
  <c r="AC283" i="3"/>
  <c r="AD283" i="3"/>
  <c r="AE283" i="3"/>
  <c r="AB284" i="3"/>
  <c r="AC284" i="3"/>
  <c r="AD284" i="3"/>
  <c r="AE284" i="3"/>
  <c r="AB285" i="3"/>
  <c r="AC285" i="3"/>
  <c r="AD285" i="3"/>
  <c r="AE285" i="3"/>
  <c r="AB286" i="3"/>
  <c r="AC286" i="3"/>
  <c r="AD286" i="3"/>
  <c r="AE286" i="3"/>
  <c r="AB287" i="3"/>
  <c r="AC287" i="3"/>
  <c r="AD287" i="3"/>
  <c r="AE287" i="3"/>
  <c r="AB288" i="3"/>
  <c r="AC288" i="3"/>
  <c r="AD288" i="3"/>
  <c r="AE288" i="3"/>
  <c r="AB289" i="3"/>
  <c r="AC289" i="3"/>
  <c r="AD289" i="3"/>
  <c r="AE289" i="3"/>
  <c r="AB290" i="3"/>
  <c r="AC290" i="3"/>
  <c r="AD290" i="3"/>
  <c r="AE290" i="3"/>
  <c r="AB291" i="3"/>
  <c r="AC291" i="3"/>
  <c r="AD291" i="3"/>
  <c r="AE291" i="3"/>
  <c r="AB292" i="3"/>
  <c r="AC292" i="3"/>
  <c r="AD292" i="3"/>
  <c r="AE292" i="3"/>
  <c r="AB293" i="3"/>
  <c r="AC293" i="3"/>
  <c r="AD293" i="3"/>
  <c r="AE293" i="3"/>
  <c r="AB294" i="3"/>
  <c r="AC294" i="3"/>
  <c r="AD294" i="3"/>
  <c r="AE294" i="3"/>
  <c r="AB295" i="3"/>
  <c r="AC295" i="3"/>
  <c r="AD295" i="3"/>
  <c r="AE295" i="3"/>
  <c r="AB296" i="3"/>
  <c r="AC296" i="3"/>
  <c r="AD296" i="3"/>
  <c r="AE296" i="3"/>
  <c r="AB297" i="3"/>
  <c r="AC297" i="3"/>
  <c r="AD297" i="3"/>
  <c r="AE297" i="3"/>
  <c r="AB298" i="3"/>
  <c r="AC298" i="3"/>
  <c r="AD298" i="3"/>
  <c r="AE298" i="3"/>
  <c r="AB299" i="3"/>
  <c r="AC299" i="3"/>
  <c r="AD299" i="3"/>
  <c r="AE299" i="3"/>
  <c r="AB300" i="3"/>
  <c r="AC300" i="3"/>
  <c r="AD300" i="3"/>
  <c r="AE300" i="3"/>
  <c r="AB301" i="3"/>
  <c r="AC301" i="3"/>
  <c r="AD301" i="3"/>
  <c r="AE301" i="3"/>
  <c r="AB302" i="3"/>
  <c r="AC302" i="3"/>
  <c r="AD302" i="3"/>
  <c r="AE302" i="3"/>
  <c r="AB303" i="3"/>
  <c r="AC303" i="3"/>
  <c r="AD303" i="3"/>
  <c r="AE303" i="3"/>
  <c r="AB304" i="3"/>
  <c r="AC304" i="3"/>
  <c r="AD304" i="3"/>
  <c r="AE304" i="3"/>
  <c r="AB16" i="3"/>
  <c r="AC16" i="3"/>
  <c r="AD16" i="3"/>
  <c r="AE16" i="3"/>
  <c r="AB17" i="3"/>
  <c r="AC17" i="3"/>
  <c r="AD17" i="3"/>
  <c r="AE17" i="3"/>
  <c r="AC15" i="3"/>
  <c r="AD15" i="3"/>
  <c r="AE15" i="3"/>
  <c r="AB15" i="3"/>
  <c r="D4" i="3"/>
  <c r="AE3" i="3" l="1"/>
  <c r="AC3" i="3"/>
  <c r="AC1" i="3" l="1"/>
  <c r="D5" i="3" l="1"/>
  <c r="D6" i="4"/>
  <c r="D5" i="4"/>
  <c r="D4" i="4"/>
  <c r="D3" i="4"/>
  <c r="T102" i="4"/>
  <c r="S102" i="4"/>
  <c r="T101" i="4"/>
  <c r="S101" i="4"/>
  <c r="T100" i="4"/>
  <c r="S100" i="4"/>
  <c r="T99" i="4"/>
  <c r="S99" i="4"/>
  <c r="T98" i="4"/>
  <c r="S98" i="4"/>
  <c r="T97" i="4"/>
  <c r="S97" i="4"/>
  <c r="T96" i="4"/>
  <c r="S96" i="4"/>
  <c r="T95" i="4"/>
  <c r="S95" i="4"/>
  <c r="T94" i="4"/>
  <c r="S94" i="4"/>
  <c r="T93" i="4"/>
  <c r="S93" i="4"/>
  <c r="T92" i="4"/>
  <c r="S92" i="4"/>
  <c r="T91" i="4"/>
  <c r="S91" i="4"/>
  <c r="T90" i="4"/>
  <c r="S90" i="4"/>
  <c r="T89" i="4"/>
  <c r="S89" i="4"/>
  <c r="T88" i="4"/>
  <c r="S88" i="4"/>
  <c r="T87" i="4"/>
  <c r="S87" i="4"/>
  <c r="T86" i="4"/>
  <c r="S86" i="4"/>
  <c r="T85" i="4"/>
  <c r="S85" i="4"/>
  <c r="T84" i="4"/>
  <c r="S84" i="4"/>
  <c r="T83" i="4"/>
  <c r="S83" i="4"/>
  <c r="T82" i="4"/>
  <c r="S82" i="4"/>
  <c r="T81" i="4"/>
  <c r="S81" i="4"/>
  <c r="T80" i="4"/>
  <c r="S80" i="4"/>
  <c r="T79" i="4"/>
  <c r="S79" i="4"/>
  <c r="T78" i="4"/>
  <c r="S78" i="4"/>
  <c r="T77" i="4"/>
  <c r="S77" i="4"/>
  <c r="T76" i="4"/>
  <c r="S76" i="4"/>
  <c r="T75" i="4"/>
  <c r="S75" i="4"/>
  <c r="T74" i="4"/>
  <c r="S74" i="4"/>
  <c r="T73" i="4"/>
  <c r="S73" i="4"/>
  <c r="T72" i="4"/>
  <c r="S72" i="4"/>
  <c r="T71" i="4"/>
  <c r="S71" i="4"/>
  <c r="T70" i="4"/>
  <c r="S70" i="4"/>
  <c r="T69" i="4"/>
  <c r="S69" i="4"/>
  <c r="T68" i="4"/>
  <c r="S68" i="4"/>
  <c r="T67" i="4"/>
  <c r="S67" i="4"/>
  <c r="T66" i="4"/>
  <c r="S66" i="4"/>
  <c r="T65" i="4"/>
  <c r="S65" i="4"/>
  <c r="T64" i="4"/>
  <c r="S64" i="4"/>
  <c r="T63" i="4"/>
  <c r="S63" i="4"/>
  <c r="T62" i="4"/>
  <c r="S62" i="4"/>
  <c r="T61" i="4"/>
  <c r="S61" i="4"/>
  <c r="T60" i="4"/>
  <c r="S60" i="4"/>
  <c r="T59" i="4"/>
  <c r="S59" i="4"/>
  <c r="T58" i="4"/>
  <c r="S58" i="4"/>
  <c r="T57" i="4"/>
  <c r="S57" i="4"/>
  <c r="T56" i="4"/>
  <c r="S56" i="4"/>
  <c r="T55" i="4"/>
  <c r="S55" i="4"/>
  <c r="T54" i="4"/>
  <c r="S54" i="4"/>
  <c r="T53" i="4"/>
  <c r="S53" i="4"/>
  <c r="T52" i="4"/>
  <c r="S52" i="4"/>
  <c r="T51" i="4"/>
  <c r="S51" i="4"/>
  <c r="T50" i="4"/>
  <c r="S50" i="4"/>
  <c r="T49" i="4"/>
  <c r="S49" i="4"/>
  <c r="T48" i="4"/>
  <c r="S48" i="4"/>
  <c r="T47" i="4"/>
  <c r="S47" i="4"/>
  <c r="T46" i="4"/>
  <c r="S46" i="4"/>
  <c r="T45" i="4"/>
  <c r="S45" i="4"/>
  <c r="T44" i="4"/>
  <c r="S44" i="4"/>
  <c r="T43" i="4"/>
  <c r="S43" i="4"/>
  <c r="T42" i="4"/>
  <c r="S42" i="4"/>
  <c r="T41" i="4"/>
  <c r="S41" i="4"/>
  <c r="T40" i="4"/>
  <c r="S40" i="4"/>
  <c r="T39" i="4"/>
  <c r="S39" i="4"/>
  <c r="T38" i="4"/>
  <c r="S38" i="4"/>
  <c r="T37" i="4"/>
  <c r="S37" i="4"/>
  <c r="T36" i="4"/>
  <c r="S36" i="4"/>
  <c r="T35" i="4"/>
  <c r="S35" i="4"/>
  <c r="T34" i="4"/>
  <c r="S34" i="4"/>
  <c r="T33" i="4"/>
  <c r="S33" i="4"/>
  <c r="T32" i="4"/>
  <c r="S32" i="4"/>
  <c r="T31" i="4"/>
  <c r="S31" i="4"/>
  <c r="T30" i="4"/>
  <c r="S30" i="4"/>
  <c r="T29" i="4"/>
  <c r="S29" i="4"/>
  <c r="T28" i="4"/>
  <c r="S28" i="4"/>
  <c r="T27" i="4"/>
  <c r="S27" i="4"/>
  <c r="T26" i="4"/>
  <c r="S26" i="4"/>
  <c r="T6" i="4"/>
  <c r="S6" i="4"/>
  <c r="T5" i="4"/>
  <c r="S5" i="4"/>
  <c r="T4" i="4"/>
  <c r="S4" i="4"/>
  <c r="T3" i="4"/>
  <c r="S3" i="4"/>
  <c r="Q70" i="4"/>
  <c r="R49" i="4"/>
  <c r="R82" i="4"/>
  <c r="Q92" i="4"/>
  <c r="Q6" i="4"/>
  <c r="R80" i="4"/>
  <c r="R6" i="4"/>
  <c r="R95" i="4"/>
  <c r="Q77" i="4"/>
  <c r="R58" i="4"/>
  <c r="Q65" i="4"/>
  <c r="R29" i="4"/>
  <c r="Q38" i="4"/>
  <c r="R101" i="4"/>
  <c r="R26" i="4"/>
  <c r="Q52" i="4"/>
  <c r="Q83" i="4"/>
  <c r="Q36" i="4"/>
  <c r="R97" i="4"/>
  <c r="R93" i="4"/>
  <c r="Q95" i="4"/>
  <c r="Q31" i="4"/>
  <c r="R44" i="4"/>
  <c r="R91" i="4"/>
  <c r="Q28" i="4"/>
  <c r="R46" i="4"/>
  <c r="R74" i="4"/>
  <c r="Q74" i="4"/>
  <c r="Q35" i="4"/>
  <c r="Q62" i="4"/>
  <c r="Q58" i="4"/>
  <c r="R89" i="4"/>
  <c r="Q91" i="4"/>
  <c r="Q45" i="4"/>
  <c r="Q89" i="4"/>
  <c r="Q67" i="4"/>
  <c r="R30" i="4"/>
  <c r="R42" i="4"/>
  <c r="R77" i="4"/>
  <c r="Q101" i="4"/>
  <c r="R68" i="4"/>
  <c r="R100" i="4"/>
  <c r="Q90" i="4"/>
  <c r="Q88" i="4"/>
  <c r="Q98" i="4"/>
  <c r="R81" i="4"/>
  <c r="Q84" i="4"/>
  <c r="R57" i="4"/>
  <c r="R66" i="4"/>
  <c r="Q51" i="4"/>
  <c r="R56" i="4"/>
  <c r="R86" i="4"/>
  <c r="Q96" i="4"/>
  <c r="R51" i="4"/>
  <c r="Q27" i="4"/>
  <c r="R64" i="4"/>
  <c r="R73" i="4"/>
  <c r="R79" i="4"/>
  <c r="R39" i="4"/>
  <c r="R50" i="4"/>
  <c r="R43" i="4"/>
  <c r="R28" i="4"/>
  <c r="Q5" i="4"/>
  <c r="R38" i="4"/>
  <c r="R40" i="4"/>
  <c r="Q68" i="4"/>
  <c r="Q48" i="4"/>
  <c r="Q57" i="4"/>
  <c r="Q72" i="4"/>
  <c r="Q55" i="4"/>
  <c r="Q49" i="4"/>
  <c r="R85" i="4"/>
  <c r="Q99" i="4"/>
  <c r="R41" i="4"/>
  <c r="Q44" i="4"/>
  <c r="R72" i="4"/>
  <c r="Q29" i="4"/>
  <c r="R78" i="4"/>
  <c r="R31" i="4"/>
  <c r="Q78" i="4"/>
  <c r="R5" i="4"/>
  <c r="Q4" i="4"/>
  <c r="Q54" i="4"/>
  <c r="R98" i="4"/>
  <c r="R87" i="4"/>
  <c r="Q43" i="4"/>
  <c r="R69" i="4"/>
  <c r="Q82" i="4"/>
  <c r="Q73" i="4"/>
  <c r="Q100" i="4"/>
  <c r="R102" i="4"/>
  <c r="R32" i="4"/>
  <c r="R76" i="4"/>
  <c r="Q64" i="4"/>
  <c r="Q30" i="4"/>
  <c r="Q102" i="4"/>
  <c r="R83" i="4"/>
  <c r="Q87" i="4"/>
  <c r="R94" i="4"/>
  <c r="Q26" i="4"/>
  <c r="Q93" i="4"/>
  <c r="R84" i="4"/>
  <c r="R52" i="4"/>
  <c r="R75" i="4"/>
  <c r="Q47" i="4"/>
  <c r="R3" i="4"/>
  <c r="Q80" i="4"/>
  <c r="R4" i="4"/>
  <c r="R65" i="4"/>
  <c r="Q81" i="4"/>
  <c r="Q37" i="4"/>
  <c r="Q69" i="4"/>
  <c r="Q41" i="4"/>
  <c r="R33" i="4"/>
  <c r="Q86" i="4"/>
  <c r="R96" i="4"/>
  <c r="Q85" i="4"/>
  <c r="Q42" i="4"/>
  <c r="R34" i="4"/>
  <c r="R45" i="4"/>
  <c r="Q56" i="4"/>
  <c r="R54" i="4"/>
  <c r="R36" i="4"/>
  <c r="R47" i="4"/>
  <c r="R63" i="4"/>
  <c r="Q60" i="4"/>
  <c r="Q39" i="4"/>
  <c r="R71" i="4"/>
  <c r="Q32" i="4"/>
  <c r="R62" i="4"/>
  <c r="Q75" i="4"/>
  <c r="R88" i="4"/>
  <c r="Q40" i="4"/>
  <c r="Q34" i="4"/>
  <c r="Q3" i="4"/>
  <c r="R37" i="4"/>
  <c r="Q71" i="4"/>
  <c r="Q59" i="4"/>
  <c r="Q46" i="4"/>
  <c r="Q94" i="4"/>
  <c r="Q63" i="4"/>
  <c r="R48" i="4"/>
  <c r="R90" i="4"/>
  <c r="Q79" i="4"/>
  <c r="R70" i="4"/>
  <c r="Q97" i="4"/>
  <c r="R60" i="4"/>
  <c r="Q76" i="4"/>
  <c r="R61" i="4"/>
  <c r="Q53" i="4"/>
  <c r="R59" i="4"/>
  <c r="R35" i="4"/>
  <c r="R92" i="4"/>
  <c r="R67" i="4"/>
  <c r="Q50" i="4"/>
  <c r="R53" i="4"/>
  <c r="Q66" i="4"/>
  <c r="R99" i="4"/>
  <c r="Q61" i="4"/>
  <c r="Q33" i="4"/>
  <c r="R27" i="4"/>
  <c r="R55" i="4"/>
  <c r="G4" i="3" l="1"/>
  <c r="I3" i="4" a="1"/>
  <c r="I99" i="4" s="1"/>
  <c r="I94" i="4" l="1"/>
  <c r="I100" i="4"/>
  <c r="L69" i="4"/>
  <c r="J95" i="4"/>
  <c r="J62" i="4"/>
  <c r="K10" i="4"/>
  <c r="T10" i="4" s="1"/>
  <c r="I73" i="4"/>
  <c r="I32" i="4"/>
  <c r="J55" i="4"/>
  <c r="J99" i="4"/>
  <c r="I71" i="4"/>
  <c r="J79" i="4"/>
  <c r="K28" i="4"/>
  <c r="J84" i="4"/>
  <c r="L47" i="4"/>
  <c r="L29" i="4"/>
  <c r="I23" i="4"/>
  <c r="S23" i="4" s="1"/>
  <c r="K31" i="4"/>
  <c r="K25" i="4"/>
  <c r="T25" i="4" s="1"/>
  <c r="J57" i="4"/>
  <c r="K99" i="4"/>
  <c r="L21" i="4"/>
  <c r="J61" i="4"/>
  <c r="I72" i="4"/>
  <c r="L67" i="4"/>
  <c r="J22" i="4"/>
  <c r="J67" i="4"/>
  <c r="K3" i="4"/>
  <c r="K54" i="4"/>
  <c r="K15" i="4"/>
  <c r="T15" i="4" s="1"/>
  <c r="L90" i="4"/>
  <c r="J77" i="4"/>
  <c r="I34" i="4"/>
  <c r="L42" i="4"/>
  <c r="L80" i="4"/>
  <c r="I43" i="4"/>
  <c r="L78" i="4"/>
  <c r="K61" i="4"/>
  <c r="K87" i="4"/>
  <c r="L83" i="4"/>
  <c r="L33" i="4"/>
  <c r="J76" i="4"/>
  <c r="I21" i="4"/>
  <c r="S21" i="4" s="1"/>
  <c r="L17" i="4"/>
  <c r="I62" i="4"/>
  <c r="L6" i="4"/>
  <c r="K78" i="4"/>
  <c r="K72" i="4"/>
  <c r="J65" i="4"/>
  <c r="J30" i="4"/>
  <c r="J68" i="4"/>
  <c r="L96" i="4"/>
  <c r="I24" i="4"/>
  <c r="S24" i="4" s="1"/>
  <c r="K70" i="4"/>
  <c r="L68" i="4"/>
  <c r="J32" i="4"/>
  <c r="L93" i="4"/>
  <c r="J27" i="4"/>
  <c r="L84" i="4"/>
  <c r="I93" i="4"/>
  <c r="I33" i="4"/>
  <c r="L65" i="4"/>
  <c r="L12" i="4"/>
  <c r="J39" i="4"/>
  <c r="I78" i="4"/>
  <c r="I47" i="4"/>
  <c r="K86" i="4"/>
  <c r="J56" i="4"/>
  <c r="I91" i="4"/>
  <c r="I4" i="4"/>
  <c r="I38" i="4"/>
  <c r="I55" i="4"/>
  <c r="J94" i="4"/>
  <c r="K47" i="4"/>
  <c r="I40" i="4"/>
  <c r="I60" i="4"/>
  <c r="K22" i="4"/>
  <c r="T22" i="4" s="1"/>
  <c r="K77" i="4"/>
  <c r="K21" i="4"/>
  <c r="T21" i="4" s="1"/>
  <c r="J82" i="4"/>
  <c r="K82" i="4"/>
  <c r="J45" i="4"/>
  <c r="J49" i="4"/>
  <c r="K23" i="4"/>
  <c r="T23" i="4" s="1"/>
  <c r="K74" i="4"/>
  <c r="J19" i="4"/>
  <c r="J88" i="4"/>
  <c r="K102" i="4"/>
  <c r="J3" i="4"/>
  <c r="K33" i="4"/>
  <c r="J24" i="4"/>
  <c r="L26" i="4"/>
  <c r="K41" i="4"/>
  <c r="I89" i="4"/>
  <c r="J42" i="4"/>
  <c r="K32" i="4"/>
  <c r="I92" i="4"/>
  <c r="J89" i="4"/>
  <c r="J18" i="4"/>
  <c r="I77" i="4"/>
  <c r="I57" i="4"/>
  <c r="K38" i="4"/>
  <c r="L5" i="4"/>
  <c r="L59" i="4"/>
  <c r="L60" i="4"/>
  <c r="I74" i="4"/>
  <c r="J17" i="4"/>
  <c r="L74" i="4"/>
  <c r="J93" i="4"/>
  <c r="K71" i="4"/>
  <c r="J100" i="4"/>
  <c r="J60" i="4"/>
  <c r="I79" i="4"/>
  <c r="L49" i="4"/>
  <c r="K39" i="4"/>
  <c r="I30" i="4"/>
  <c r="K26" i="4"/>
  <c r="K45" i="4"/>
  <c r="L79" i="4"/>
  <c r="J87" i="4"/>
  <c r="J36" i="4"/>
  <c r="J11" i="4"/>
  <c r="L101" i="4"/>
  <c r="L32" i="4"/>
  <c r="I41" i="4"/>
  <c r="L66" i="4"/>
  <c r="K98" i="4"/>
  <c r="L54" i="4"/>
  <c r="L57" i="4"/>
  <c r="J80" i="4"/>
  <c r="I8" i="4"/>
  <c r="S8" i="4" s="1"/>
  <c r="J43" i="4"/>
  <c r="I64" i="4"/>
  <c r="I68" i="4"/>
  <c r="J6" i="4"/>
  <c r="K88" i="4"/>
  <c r="K67" i="4"/>
  <c r="K12" i="4"/>
  <c r="T12" i="4" s="1"/>
  <c r="L38" i="4"/>
  <c r="L75" i="4"/>
  <c r="L76" i="4"/>
  <c r="K84" i="4"/>
  <c r="K27" i="4"/>
  <c r="J73" i="4"/>
  <c r="L16" i="4"/>
  <c r="J50" i="4"/>
  <c r="K36" i="4"/>
  <c r="I85" i="4"/>
  <c r="J75" i="4"/>
  <c r="I65" i="4"/>
  <c r="J92" i="4"/>
  <c r="L55" i="4"/>
  <c r="K7" i="4"/>
  <c r="T7" i="4" s="1"/>
  <c r="L56" i="4"/>
  <c r="J12" i="4"/>
  <c r="J71" i="4"/>
  <c r="K24" i="4"/>
  <c r="T24" i="4" s="1"/>
  <c r="J15" i="4"/>
  <c r="I76" i="4"/>
  <c r="L50" i="4"/>
  <c r="I39" i="4"/>
  <c r="K5" i="4"/>
  <c r="J85" i="4"/>
  <c r="L41" i="4"/>
  <c r="I84" i="4"/>
  <c r="I27" i="4"/>
  <c r="I29" i="4"/>
  <c r="J31" i="4"/>
  <c r="K79" i="4"/>
  <c r="I70" i="4"/>
  <c r="K59" i="4"/>
  <c r="K17" i="4"/>
  <c r="T17" i="4" s="1"/>
  <c r="L31" i="4"/>
  <c r="L48" i="4"/>
  <c r="K51" i="4"/>
  <c r="J40" i="4"/>
  <c r="K6" i="4"/>
  <c r="I80" i="4"/>
  <c r="L46" i="4"/>
  <c r="L63" i="4"/>
  <c r="L64" i="4"/>
  <c r="K76" i="4"/>
  <c r="K19" i="4"/>
  <c r="T19" i="4" s="1"/>
  <c r="I83" i="4"/>
  <c r="J90" i="4"/>
  <c r="L62" i="4"/>
  <c r="L4" i="4"/>
  <c r="I3" i="4"/>
  <c r="K73" i="4"/>
  <c r="K101" i="4"/>
  <c r="L13" i="4"/>
  <c r="K50" i="4"/>
  <c r="L95" i="4"/>
  <c r="I61" i="4"/>
  <c r="J33" i="4"/>
  <c r="L98" i="4"/>
  <c r="L19" i="4"/>
  <c r="J72" i="4"/>
  <c r="K42" i="4"/>
  <c r="L89" i="4"/>
  <c r="I52" i="4"/>
  <c r="L20" i="4"/>
  <c r="J34" i="4"/>
  <c r="J47" i="4"/>
  <c r="I5" i="4"/>
  <c r="I86" i="4"/>
  <c r="K75" i="4"/>
  <c r="I63" i="4"/>
  <c r="L71" i="4"/>
  <c r="J98" i="4"/>
  <c r="L72" i="4"/>
  <c r="I53" i="4"/>
  <c r="I82" i="4"/>
  <c r="J35" i="4"/>
  <c r="I25" i="4"/>
  <c r="S25" i="4" s="1"/>
  <c r="I48" i="4"/>
  <c r="L82" i="4"/>
  <c r="L11" i="4"/>
  <c r="I87" i="4"/>
  <c r="I56" i="4"/>
  <c r="L73" i="4"/>
  <c r="K62" i="4"/>
  <c r="L8" i="4"/>
  <c r="J14" i="4"/>
  <c r="I42" i="4"/>
  <c r="I95" i="4"/>
  <c r="K80" i="4"/>
  <c r="J70" i="4"/>
  <c r="K95" i="4"/>
  <c r="L25" i="4"/>
  <c r="K65" i="4"/>
  <c r="K49" i="4"/>
  <c r="K85" i="4"/>
  <c r="I6" i="4"/>
  <c r="K40" i="4"/>
  <c r="J101" i="4"/>
  <c r="L53" i="4"/>
  <c r="L22" i="4"/>
  <c r="J23" i="4"/>
  <c r="J69" i="4"/>
  <c r="L58" i="4"/>
  <c r="I31" i="4"/>
  <c r="J97" i="4"/>
  <c r="J21" i="4"/>
  <c r="I36" i="4"/>
  <c r="J8" i="4"/>
  <c r="I11" i="4"/>
  <c r="S11" i="4" s="1"/>
  <c r="K83" i="4"/>
  <c r="K8" i="4"/>
  <c r="T8" i="4" s="1"/>
  <c r="L7" i="4"/>
  <c r="J81" i="4"/>
  <c r="K81" i="4"/>
  <c r="L45" i="4"/>
  <c r="I44" i="4"/>
  <c r="J44" i="4"/>
  <c r="L86" i="4"/>
  <c r="K14" i="4"/>
  <c r="T14" i="4" s="1"/>
  <c r="L14" i="4"/>
  <c r="L35" i="4"/>
  <c r="L99" i="4"/>
  <c r="K30" i="4"/>
  <c r="I59" i="4"/>
  <c r="L36" i="4"/>
  <c r="L100" i="4"/>
  <c r="J16" i="4"/>
  <c r="I16" i="4"/>
  <c r="S16" i="4" s="1"/>
  <c r="I58" i="4"/>
  <c r="K63" i="4"/>
  <c r="I13" i="4"/>
  <c r="S13" i="4" s="1"/>
  <c r="I54" i="4"/>
  <c r="J5" i="4"/>
  <c r="K43" i="4"/>
  <c r="J86" i="4"/>
  <c r="K34" i="4"/>
  <c r="I35" i="4"/>
  <c r="L97" i="4"/>
  <c r="L87" i="4"/>
  <c r="K46" i="4"/>
  <c r="I75" i="4"/>
  <c r="L24" i="4"/>
  <c r="L88" i="4"/>
  <c r="I45" i="4"/>
  <c r="I10" i="4"/>
  <c r="S10" i="4" s="1"/>
  <c r="I50" i="4"/>
  <c r="I101" i="4"/>
  <c r="I7" i="4"/>
  <c r="S7" i="4" s="1"/>
  <c r="I46" i="4"/>
  <c r="I90" i="4"/>
  <c r="K35" i="4"/>
  <c r="J78" i="4"/>
  <c r="K18" i="4"/>
  <c r="T18" i="4" s="1"/>
  <c r="I19" i="4"/>
  <c r="S19" i="4" s="1"/>
  <c r="I98" i="4"/>
  <c r="J96" i="4"/>
  <c r="L30" i="4"/>
  <c r="K58" i="4"/>
  <c r="K57" i="4"/>
  <c r="L70" i="4"/>
  <c r="I28" i="4"/>
  <c r="J28" i="4"/>
  <c r="K94" i="4"/>
  <c r="L91" i="4"/>
  <c r="J41" i="4"/>
  <c r="K69" i="4"/>
  <c r="L28" i="4"/>
  <c r="L92" i="4"/>
  <c r="K55" i="4"/>
  <c r="I12" i="4"/>
  <c r="S12" i="4" s="1"/>
  <c r="K52" i="4"/>
  <c r="J58" i="4"/>
  <c r="I9" i="4"/>
  <c r="S9" i="4" s="1"/>
  <c r="K48" i="4"/>
  <c r="I97" i="4"/>
  <c r="J38" i="4"/>
  <c r="I81" i="4"/>
  <c r="L85" i="4"/>
  <c r="L10" i="4"/>
  <c r="L81" i="4"/>
  <c r="K44" i="4"/>
  <c r="J83" i="4"/>
  <c r="L18" i="4"/>
  <c r="J37" i="4"/>
  <c r="K100" i="4"/>
  <c r="I66" i="4"/>
  <c r="K13" i="4"/>
  <c r="T13" i="4" s="1"/>
  <c r="I88" i="4"/>
  <c r="L37" i="4"/>
  <c r="I51" i="4"/>
  <c r="J20" i="4"/>
  <c r="J64" i="4"/>
  <c r="I14" i="4"/>
  <c r="S14" i="4" s="1"/>
  <c r="J51" i="4"/>
  <c r="K90" i="4"/>
  <c r="K89" i="4"/>
  <c r="L34" i="4"/>
  <c r="J53" i="4"/>
  <c r="J52" i="4"/>
  <c r="L77" i="4"/>
  <c r="K16" i="4"/>
  <c r="T16" i="4" s="1"/>
  <c r="L15" i="4"/>
  <c r="I102" i="4"/>
  <c r="J102" i="4"/>
  <c r="L27" i="4"/>
  <c r="L51" i="4"/>
  <c r="I96" i="4"/>
  <c r="K11" i="4"/>
  <c r="T11" i="4" s="1"/>
  <c r="K37" i="4"/>
  <c r="L52" i="4"/>
  <c r="J10" i="4"/>
  <c r="J4" i="4"/>
  <c r="I26" i="4"/>
  <c r="K68" i="4"/>
  <c r="J74" i="4"/>
  <c r="I22" i="4"/>
  <c r="S22" i="4" s="1"/>
  <c r="K64" i="4"/>
  <c r="J13" i="4"/>
  <c r="J54" i="4"/>
  <c r="L94" i="4"/>
  <c r="K9" i="4"/>
  <c r="T9" i="4" s="1"/>
  <c r="L9" i="4"/>
  <c r="L39" i="4"/>
  <c r="K92" i="4"/>
  <c r="J25" i="4"/>
  <c r="K53" i="4"/>
  <c r="L40" i="4"/>
  <c r="K93" i="4"/>
  <c r="J26" i="4"/>
  <c r="I18" i="4"/>
  <c r="S18" i="4" s="1"/>
  <c r="K60" i="4"/>
  <c r="J66" i="4"/>
  <c r="I15" i="4"/>
  <c r="S15" i="4" s="1"/>
  <c r="K56" i="4"/>
  <c r="J7" i="4"/>
  <c r="J46" i="4"/>
  <c r="J91" i="4"/>
  <c r="K91" i="4"/>
  <c r="L23" i="4"/>
  <c r="K66" i="4"/>
  <c r="I67" i="4"/>
  <c r="L61" i="4"/>
  <c r="J29" i="4"/>
  <c r="K29" i="4"/>
  <c r="L102" i="4"/>
  <c r="K4" i="4"/>
  <c r="L3" i="4"/>
  <c r="L43" i="4"/>
  <c r="K96" i="4"/>
  <c r="I20" i="4"/>
  <c r="S20" i="4" s="1"/>
  <c r="J48" i="4"/>
  <c r="L44" i="4"/>
  <c r="K97" i="4"/>
  <c r="I37" i="4"/>
  <c r="K20" i="4"/>
  <c r="T20" i="4" s="1"/>
  <c r="J63" i="4"/>
  <c r="I69" i="4"/>
  <c r="I17" i="4"/>
  <c r="S17" i="4" s="1"/>
  <c r="J59" i="4"/>
  <c r="J9" i="4"/>
  <c r="I49" i="4"/>
  <c r="Q24" i="4"/>
  <c r="Q21" i="4"/>
  <c r="Q25" i="4"/>
  <c r="Q9" i="4"/>
  <c r="Q15" i="4"/>
  <c r="R20" i="4"/>
  <c r="Q19" i="4"/>
  <c r="Q17" i="4"/>
  <c r="R12" i="4"/>
  <c r="Q7" i="4"/>
  <c r="R10" i="4"/>
  <c r="Q11" i="4"/>
  <c r="Q14" i="4"/>
  <c r="R11" i="4"/>
  <c r="R22" i="4"/>
  <c r="R15" i="4"/>
  <c r="Q10" i="4"/>
  <c r="R23" i="4"/>
  <c r="R14" i="4"/>
  <c r="Q23" i="4"/>
  <c r="R25" i="4"/>
  <c r="R19" i="4"/>
  <c r="R18" i="4"/>
  <c r="R9" i="4"/>
  <c r="R13" i="4"/>
  <c r="R17" i="4"/>
  <c r="Q20" i="4"/>
  <c r="Q13" i="4"/>
  <c r="R7" i="4"/>
  <c r="R21" i="4"/>
  <c r="R24" i="4"/>
  <c r="Q12" i="4"/>
  <c r="Q16" i="4"/>
  <c r="Q8" i="4"/>
  <c r="R16" i="4"/>
  <c r="R8" i="4"/>
  <c r="Q18" i="4"/>
  <c r="Q22" i="4"/>
</calcChain>
</file>

<file path=xl/sharedStrings.xml><?xml version="1.0" encoding="utf-8"?>
<sst xmlns="http://schemas.openxmlformats.org/spreadsheetml/2006/main" count="2080" uniqueCount="414">
  <si>
    <t>Vehicule</t>
  </si>
  <si>
    <t>`Porte-a-faux_AV` (mm)</t>
  </si>
  <si>
    <t>`Porte-a-faux_AR` (mm)</t>
  </si>
  <si>
    <t>Largeur_Hors_Tout (mm)</t>
  </si>
  <si>
    <t>`Voie Avant` (mm)</t>
  </si>
  <si>
    <t>`Course d'Attaque Avant` (mm)</t>
  </si>
  <si>
    <t>`Course de Détente Avant` (mm)</t>
  </si>
  <si>
    <t>`X centre roue avant en REF` (mm)</t>
  </si>
  <si>
    <t>`Z centre roue avant en REF` (mm)</t>
  </si>
  <si>
    <t>`D0/2 Av` (mm)</t>
  </si>
  <si>
    <t>`Voie Arriere` (mm)</t>
  </si>
  <si>
    <t>`Course d'Attaque Arriere` (mm)</t>
  </si>
  <si>
    <t>`Course de Détente Arrière` (mm)</t>
  </si>
  <si>
    <t>`X centre roue arriere en REF` (mm)</t>
  </si>
  <si>
    <t>`Z centre roue arriere en REF` (mm)</t>
  </si>
  <si>
    <t>`D0/2 Ar` (mm)</t>
  </si>
  <si>
    <t>OPTIONS</t>
  </si>
  <si>
    <t>`Type suspension AV`</t>
  </si>
  <si>
    <t>`Type suspension AR`</t>
  </si>
  <si>
    <t>CAS_de_CHARGES</t>
  </si>
  <si>
    <t>`r_roue_av` (mm)</t>
  </si>
  <si>
    <t>`delta_Z_av` (mm)</t>
  </si>
  <si>
    <t>`r_roue_ar` (mm)</t>
  </si>
  <si>
    <t>`delta_Z_ar` (mm)</t>
  </si>
  <si>
    <t>Vehicule - OPTIONS - CAS_de_CHARGES</t>
  </si>
  <si>
    <t>ssoptions</t>
  </si>
  <si>
    <t>Métallique</t>
  </si>
  <si>
    <t>REF - REFERENCE  (tracé GAS)</t>
  </si>
  <si>
    <t>AERO (PERFO CONSO ART)</t>
  </si>
  <si>
    <t>DYNAMIQUE AV</t>
  </si>
  <si>
    <t>DYNAMIQUE AR</t>
  </si>
  <si>
    <t>DYNAMIQUE TOTAL</t>
  </si>
  <si>
    <t>HAUTEUR REGLEM. BOULE D'ATTELAGE</t>
  </si>
  <si>
    <t>MASSE TOTALE EN CHARGE MTC (ssopt)</t>
  </si>
  <si>
    <t>MASSE1</t>
  </si>
  <si>
    <t>MASSE2</t>
  </si>
  <si>
    <t>MASSE3</t>
  </si>
  <si>
    <t>MAV (tracé GAS)</t>
  </si>
  <si>
    <t>MAV + BAGAGES (tracé GAS)</t>
  </si>
  <si>
    <t>MAV 5L PRESENTATION</t>
  </si>
  <si>
    <t>MGS MASSE GARDE AU SOL (tracé GAS)</t>
  </si>
  <si>
    <t>MTAC</t>
  </si>
  <si>
    <t>ODM</t>
  </si>
  <si>
    <t>ODM + 1</t>
  </si>
  <si>
    <t>ODM ESV</t>
  </si>
  <si>
    <t xml:space="preserve">ODM ESV + 1 </t>
  </si>
  <si>
    <t>ODM ESV + CHARGEMENT MAXI</t>
  </si>
  <si>
    <t xml:space="preserve">ODM ESV + PASSAGERS </t>
  </si>
  <si>
    <t>ODM ESV 15 L</t>
  </si>
  <si>
    <t>ODM ESV 5 L</t>
  </si>
  <si>
    <t>ODM SORTIE USINE (tracé GAS)</t>
  </si>
  <si>
    <t>PERFO CONSO (SDL)</t>
  </si>
  <si>
    <t>VISIBILITE JAPON</t>
  </si>
  <si>
    <t>ENCAP FRONTAL CEVE</t>
  </si>
  <si>
    <t>ENCAP LATERAL BARRIERE AE-MDB</t>
  </si>
  <si>
    <t>ENCAP PIETON</t>
  </si>
  <si>
    <t>REPARABILITE Avant - Arrière GDV</t>
  </si>
  <si>
    <t>HOMOLOGATION AUSTRALIE ADR 43/04</t>
  </si>
  <si>
    <t>MASSE TOTALE EN CHARGE MTC</t>
  </si>
  <si>
    <t>ODM MAX</t>
  </si>
  <si>
    <t>CHOC ARRIERE GDE VITESSE EUROPE/JAPON PSA</t>
  </si>
  <si>
    <t>DIMENSIONNEMENT CRIC</t>
  </si>
  <si>
    <t>pt_specif</t>
  </si>
  <si>
    <t>za_avt</t>
  </si>
  <si>
    <t>za_arr</t>
  </si>
  <si>
    <t>RSC_avt</t>
  </si>
  <si>
    <t>RSC_arr</t>
  </si>
  <si>
    <t>min</t>
  </si>
  <si>
    <t>config min</t>
  </si>
  <si>
    <t>max</t>
  </si>
  <si>
    <t>config max</t>
  </si>
  <si>
    <t>véhicule le plus bas à l'avant</t>
  </si>
  <si>
    <t>véhicule le plus bas à l'arrière</t>
  </si>
  <si>
    <t>x</t>
  </si>
  <si>
    <t>z</t>
  </si>
  <si>
    <t>respect de la base</t>
  </si>
  <si>
    <t>Agrafe fix carbu/frein</t>
  </si>
  <si>
    <t>Agrafe fix carburant</t>
  </si>
  <si>
    <t>Berceau</t>
  </si>
  <si>
    <t>Brancard int</t>
  </si>
  <si>
    <t>Déflecteur plancher AV 1</t>
  </si>
  <si>
    <t>Déflecteur plancher AV 2</t>
  </si>
  <si>
    <t>Ecran T° Tunnel</t>
  </si>
  <si>
    <t>ESM</t>
  </si>
  <si>
    <t>ESM 1</t>
  </si>
  <si>
    <t>ESM 2</t>
  </si>
  <si>
    <t>vis de berceau</t>
  </si>
  <si>
    <t>Plot fix radiateur</t>
  </si>
  <si>
    <t>Traverse facade 1</t>
  </si>
  <si>
    <t>Traverse facade 2</t>
  </si>
  <si>
    <t>vis traverse facade</t>
  </si>
  <si>
    <t>détection bug donnée d'entrée</t>
  </si>
  <si>
    <t>caractéristiques de pneu ou masse</t>
  </si>
  <si>
    <t>courbes de flex</t>
  </si>
  <si>
    <t>za</t>
  </si>
  <si>
    <t>Explication</t>
  </si>
  <si>
    <t>Commentaire</t>
  </si>
  <si>
    <t>Cas de charge</t>
  </si>
  <si>
    <t>_</t>
  </si>
  <si>
    <t>R17</t>
  </si>
  <si>
    <t>Sorties</t>
  </si>
  <si>
    <t>Entrées</t>
  </si>
  <si>
    <t>config 
contient</t>
  </si>
  <si>
    <t>En rouge si :</t>
  </si>
  <si>
    <t>Colonne1</t>
  </si>
  <si>
    <t>Colonne2</t>
  </si>
  <si>
    <t>Colonne3</t>
  </si>
  <si>
    <t>Colonne4</t>
  </si>
  <si>
    <t>Colonne5</t>
  </si>
  <si>
    <t>Colonne6</t>
  </si>
  <si>
    <t>&lt;110</t>
  </si>
  <si>
    <t>EB2_MA_-_L1_R15</t>
  </si>
  <si>
    <t>EB2_MA_-_L1_R15 - ssoptions - REF - REFERENCE  (tracé GAS)</t>
  </si>
  <si>
    <t>EB2_MA_-_L1_R15 - ssoptions - AERO (PERFO CONSO ART)</t>
  </si>
  <si>
    <t>EB2_MA_-_L1_R15 - ssoptions - DYNAMIQUE AV</t>
  </si>
  <si>
    <t>EB2_MA_-_L1_R15 - ssoptions - DYNAMIQUE AR</t>
  </si>
  <si>
    <t>EB2_MA_-_L1_R15 - ssoptions - DYNAMIQUE TOTAL</t>
  </si>
  <si>
    <t>EB2_MA_-_L1_R15 - ssoptions - HAUTEUR REGLEM. BOULE D'ATTELAGE</t>
  </si>
  <si>
    <t>EB2_MA_-_L1_R15 - ssoptions - MASSE TOTALE EN CHARGE MTC (ssopt)</t>
  </si>
  <si>
    <t>EB2_MA_-_L1_R15 - ssoptions - MASSE1</t>
  </si>
  <si>
    <t>EB2_MA_-_L1_R15 - ssoptions - MASSE2</t>
  </si>
  <si>
    <t>EB2_MA_-_L1_R15 - ssoptions - MASSE3</t>
  </si>
  <si>
    <t>EB2_MA_-_L1_R15 - ssoptions - MAV (tracé GAS)</t>
  </si>
  <si>
    <t>EB2_MA_-_L1_R15 - ssoptions - MAV + BAGAGES (tracé GAS)</t>
  </si>
  <si>
    <t>EB2_MA_-_L1_R15 - ssoptions - MAV 5L PRESENTATION</t>
  </si>
  <si>
    <t>EB2_MA_-_L1_R15 - ssoptions - MGS MASSE GARDE AU SOL (tracé GAS)</t>
  </si>
  <si>
    <t>EB2_MA_-_L1_R15 - ssoptions - MTAC</t>
  </si>
  <si>
    <t>EB2_MA_-_L1_R15 - ssoptions - ODM</t>
  </si>
  <si>
    <t>EB2_MA_-_L1_R15 - ssoptions - ODM + 1</t>
  </si>
  <si>
    <t>EB2_MA_-_L1_R15 - ssoptions - ODM ESV</t>
  </si>
  <si>
    <t xml:space="preserve">EB2_MA_-_L1_R15 - ssoptions - ODM ESV + 1 </t>
  </si>
  <si>
    <t>EB2_MA_-_L1_R15 - ssoptions - ODM ESV + CHARGEMENT MAXI</t>
  </si>
  <si>
    <t xml:space="preserve">EB2_MA_-_L1_R15 - ssoptions - ODM ESV + PASSAGERS </t>
  </si>
  <si>
    <t>EB2_MA_-_L1_R15 - ssoptions - ODM ESV 15 L</t>
  </si>
  <si>
    <t>EB2_MA_-_L1_R15 - ssoptions - ODM ESV 5 L</t>
  </si>
  <si>
    <t>EB2_MA_-_L1_R15 - ssoptions - ODM SORTIE USINE (tracé GAS)</t>
  </si>
  <si>
    <t>EB2_MA_-_L1_R15 - ssoptions - PERFO CONSO (SDL)</t>
  </si>
  <si>
    <t>EB2_MA_-_L1_R15 - ssoptions - VISIBILITE JAPON</t>
  </si>
  <si>
    <t>EB2_MA_-_L1_R15 - ssoptions - ENCAP FRONTAL CEVE</t>
  </si>
  <si>
    <t>EB2_MA_-_L1_R15 - ssoptions - ENCAP LATERAL BARRIERE AE-MDB</t>
  </si>
  <si>
    <t>EB2_MA_-_L1_R15 - ssoptions - ENCAP PIETON</t>
  </si>
  <si>
    <t>EB2_MA_-_L1_R15 - ssoptions - REPARABILITE Avant - Arrière GDV</t>
  </si>
  <si>
    <t>à définir 3</t>
  </si>
  <si>
    <t/>
  </si>
  <si>
    <t>EB2_MA_-_L1_R15 - ssoptions - à définir 3</t>
  </si>
  <si>
    <t>à définir 4</t>
  </si>
  <si>
    <t>EB2_MA_-_L1_R15 - ssoptions - à définir 4</t>
  </si>
  <si>
    <t>ttoptions</t>
  </si>
  <si>
    <t>EB2_MA_-_L1_R15 - ttoptions - REF - REFERENCE  (tracé GAS)</t>
  </si>
  <si>
    <t>EB2_MA_-_L1_R15 - ttoptions - DYNAMIQUE AV</t>
  </si>
  <si>
    <t>EB2_MA_-_L1_R15 - ttoptions - DYNAMIQUE AR</t>
  </si>
  <si>
    <t>EB2_MA_-_L1_R15 - ttoptions - DYNAMIQUE TOTAL</t>
  </si>
  <si>
    <t>EB2_MA_-_L1_R15 - ttoptions - HAUTEUR REGLEM. BOULE D'ATTELAGE</t>
  </si>
  <si>
    <t>EB2_MA_-_L1_R15 - ttoptions - HOMOLOGATION AUSTRALIE ADR 43/04</t>
  </si>
  <si>
    <t>EB2_MA_-_L1_R15 - ttoptions - MASSE TOTALE EN CHARGE MTC</t>
  </si>
  <si>
    <t>EB2_MA_-_L1_R15 - ttoptions - MAV (tracé GAS)</t>
  </si>
  <si>
    <t>EB2_MA_-_L1_R15 - ttoptions - MAV + BAGAGES (tracé GAS)</t>
  </si>
  <si>
    <t>EB2_MA_-_L1_R15 - ttoptions - MAV 5L PRESENTATION</t>
  </si>
  <si>
    <t>EB2_MA_-_L1_R15 - ttoptions - MGS MASSE GARDE AU SOL (tracé GAS)</t>
  </si>
  <si>
    <t>EB2_MA_-_L1_R15 - ttoptions - MTAC</t>
  </si>
  <si>
    <t>EB2_MA_-_L1_R15 - ttoptions - ODM ESV</t>
  </si>
  <si>
    <t xml:space="preserve">EB2_MA_-_L1_R15 - ttoptions - ODM ESV + 1 </t>
  </si>
  <si>
    <t>EB2_MA_-_L1_R15 - ttoptions - ODM ESV + CHARGEMENT MAXI</t>
  </si>
  <si>
    <t xml:space="preserve">EB2_MA_-_L1_R15 - ttoptions - ODM ESV + PASSAGERS </t>
  </si>
  <si>
    <t>EB2_MA_-_L1_R15 - ttoptions - ODM ESV 15 L</t>
  </si>
  <si>
    <t>EB2_MA_-_L1_R15 - ttoptions - ODM ESV 5 L</t>
  </si>
  <si>
    <t>EB2_MA_-_L1_R15 - ttoptions - ODM MAX</t>
  </si>
  <si>
    <t>EB2_MA_-_L1_R15 - ttoptions - ODM SORTIE USINE (tracé GAS)</t>
  </si>
  <si>
    <t>EB2_MA_-_L1_R15 - ttoptions - VISIBILITE JAPON</t>
  </si>
  <si>
    <t>EB2_MA_-_L1_R15 - ttoptions - CHOC ARRIERE GDE VITESSE EUROPE/JAPON PSA</t>
  </si>
  <si>
    <t>EB2_MA_-_L1_R15 - ttoptions - ENCAP LATERAL BARRIERE AE-MDB</t>
  </si>
  <si>
    <t>EB2_MA_-_L1_R15 - ttoptions - DIMENSIONNEMENT CRIC</t>
  </si>
  <si>
    <t>à définir 5</t>
  </si>
  <si>
    <t>EB2_MA_-_L1_R15 - ttoptions - à définir 5</t>
  </si>
  <si>
    <t>à définir 6</t>
  </si>
  <si>
    <t>EB2_MA_-_L1_R15 - ttoptions - à définir 6</t>
  </si>
  <si>
    <t>EB2DTS_MCM_STTd_L2_R16</t>
  </si>
  <si>
    <t>EB2DTS_MCM_STTd_L2_R16 - ssoptions - REF - REFERENCE  (tracé GAS)</t>
  </si>
  <si>
    <t>EB2DTS_MCM_STTd_L2_R16 - ssoptions - AERO (PERFO CONSO ART)</t>
  </si>
  <si>
    <t>EB2DTS_MCM_STTd_L2_R16 - ssoptions - DYNAMIQUE AV</t>
  </si>
  <si>
    <t>EB2DTS_MCM_STTd_L2_R16 - ssoptions - DYNAMIQUE AR</t>
  </si>
  <si>
    <t>EB2DTS_MCM_STTd_L2_R16 - ssoptions - DYNAMIQUE TOTAL</t>
  </si>
  <si>
    <t>EB2DTS_MCM_STTd_L2_R16 - ssoptions - HAUTEUR REGLEM. BOULE D'ATTELAGE</t>
  </si>
  <si>
    <t>EB2DTS_MCM_STTd_L2_R16 - ssoptions - MASSE TOTALE EN CHARGE MTC (ssopt)</t>
  </si>
  <si>
    <t>EB2DTS_MCM_STTd_L2_R16 - ssoptions - MASSE1</t>
  </si>
  <si>
    <t>EB2DTS_MCM_STTd_L2_R16 - ssoptions - MASSE2</t>
  </si>
  <si>
    <t>EB2DTS_MCM_STTd_L2_R16 - ssoptions - MASSE3</t>
  </si>
  <si>
    <t>EB2DTS_MCM_STTd_L2_R16 - ssoptions - MAV (tracé GAS)</t>
  </si>
  <si>
    <t>EB2DTS_MCM_STTd_L2_R16 - ssoptions - MAV + BAGAGES (tracé GAS)</t>
  </si>
  <si>
    <t>EB2DTS_MCM_STTd_L2_R16 - ssoptions - MAV 5L PRESENTATION</t>
  </si>
  <si>
    <t>EB2DTS_MCM_STTd_L2_R16 - ssoptions - MGS MASSE GARDE AU SOL (tracé GAS)</t>
  </si>
  <si>
    <t>EB2DTS_MCM_STTd_L2_R16 - ssoptions - MTAC</t>
  </si>
  <si>
    <t>EB2DTS_MCM_STTd_L2_R16 - ssoptions - ODM</t>
  </si>
  <si>
    <t>EB2DTS_MCM_STTd_L2_R16 - ssoptions - ODM + 1</t>
  </si>
  <si>
    <t>EB2DTS_MCM_STTd_L2_R16 - ssoptions - ODM ESV</t>
  </si>
  <si>
    <t xml:space="preserve">EB2DTS_MCM_STTd_L2_R16 - ssoptions - ODM ESV + 1 </t>
  </si>
  <si>
    <t>EB2DTS_MCM_STTd_L2_R16 - ssoptions - ODM ESV + CHARGEMENT MAXI</t>
  </si>
  <si>
    <t xml:space="preserve">EB2DTS_MCM_STTd_L2_R16 - ssoptions - ODM ESV + PASSAGERS </t>
  </si>
  <si>
    <t>EB2DTS_MCM_STTd_L2_R16 - ssoptions - ODM ESV 15 L</t>
  </si>
  <si>
    <t>EB2DTS_MCM_STTd_L2_R16 - ssoptions - ODM ESV 5 L</t>
  </si>
  <si>
    <t>EB2DTS_MCM_STTd_L2_R16 - ssoptions - ODM SORTIE USINE (tracé GAS)</t>
  </si>
  <si>
    <t>EB2DTS_MCM_STTd_L2_R16 - ssoptions - PERFO CONSO (SDL)</t>
  </si>
  <si>
    <t>EB2DTS_MCM_STTd_L2_R16 - ssoptions - VISIBILITE JAPON</t>
  </si>
  <si>
    <t>EB2DTS_MCM_STTd_L2_R16 - ssoptions - ENCAP FRONTAL CEVE</t>
  </si>
  <si>
    <t>EB2DTS_MCM_STTd_L2_R16 - ssoptions - ENCAP LATERAL BARRIERE AE-MDB</t>
  </si>
  <si>
    <t>EB2DTS_MCM_STTd_L2_R16 - ssoptions - ENCAP PIETON</t>
  </si>
  <si>
    <t>EB2DTS_MCM_STTd_L2_R16 - ssoptions - REPARABILITE Avant - Arrière GDV</t>
  </si>
  <si>
    <t>EB2DTS_MCM_STTd_L2_R16 - ssoptions - à définir 3</t>
  </si>
  <si>
    <t>EB2DTS_MCM_STTd_L2_R16 - ssoptions - à définir 4</t>
  </si>
  <si>
    <t>EB2DTS_MCM_STTd_L2_R16 - ttoptions - REF - REFERENCE  (tracé GAS)</t>
  </si>
  <si>
    <t>EB2DTS_MCM_STTd_L2_R16 - ttoptions - DYNAMIQUE AV</t>
  </si>
  <si>
    <t>EB2DTS_MCM_STTd_L2_R16 - ttoptions - DYNAMIQUE AR</t>
  </si>
  <si>
    <t>EB2DTS_MCM_STTd_L2_R16 - ttoptions - DYNAMIQUE TOTAL</t>
  </si>
  <si>
    <t>EB2DTS_MCM_STTd_L2_R16 - ttoptions - HAUTEUR REGLEM. BOULE D'ATTELAGE</t>
  </si>
  <si>
    <t>EB2DTS_MCM_STTd_L2_R16 - ttoptions - HOMOLOGATION AUSTRALIE ADR 43/04</t>
  </si>
  <si>
    <t>EB2DTS_MCM_STTd_L2_R16 - ttoptions - MASSE TOTALE EN CHARGE MTC</t>
  </si>
  <si>
    <t>EB2DTS_MCM_STTd_L2_R16 - ttoptions - MAV (tracé GAS)</t>
  </si>
  <si>
    <t>EB2DTS_MCM_STTd_L2_R16 - ttoptions - MAV + BAGAGES (tracé GAS)</t>
  </si>
  <si>
    <t>EB2DTS_MCM_STTd_L2_R16 - ttoptions - MAV 5L PRESENTATION</t>
  </si>
  <si>
    <t>EB2DTS_MCM_STTd_L2_R16 - ttoptions - MGS MASSE GARDE AU SOL (tracé GAS)</t>
  </si>
  <si>
    <t>EB2DTS_MCM_STTd_L2_R16 - ttoptions - MTAC</t>
  </si>
  <si>
    <t>EB2DTS_MCM_STTd_L2_R16 - ttoptions - ODM ESV</t>
  </si>
  <si>
    <t xml:space="preserve">EB2DTS_MCM_STTd_L2_R16 - ttoptions - ODM ESV + 1 </t>
  </si>
  <si>
    <t>EB2DTS_MCM_STTd_L2_R16 - ttoptions - ODM ESV + CHARGEMENT MAXI</t>
  </si>
  <si>
    <t xml:space="preserve">EB2DTS_MCM_STTd_L2_R16 - ttoptions - ODM ESV + PASSAGERS </t>
  </si>
  <si>
    <t>EB2DTS_MCM_STTd_L2_R16 - ttoptions - ODM ESV 15 L</t>
  </si>
  <si>
    <t>EB2DTS_MCM_STTd_L2_R16 - ttoptions - ODM ESV 5 L</t>
  </si>
  <si>
    <t>EB2DTS_MCM_STTd_L2_R16 - ttoptions - ODM MAX</t>
  </si>
  <si>
    <t>EB2DTS_MCM_STTd_L2_R16 - ttoptions - ODM SORTIE USINE (tracé GAS)</t>
  </si>
  <si>
    <t>EB2DTS_MCM_STTd_L2_R16 - ttoptions - VISIBILITE JAPON</t>
  </si>
  <si>
    <t>EB2DTS_MCM_STTd_L2_R16 - ttoptions - CHOC ARRIERE GDE VITESSE EUROPE/JAPON PSA</t>
  </si>
  <si>
    <t>EB2DTS_MCM_STTd_L2_R16 - ttoptions - ENCAP LATERAL BARRIERE AE-MDB</t>
  </si>
  <si>
    <t>EB2DTS_MCM_STTd_L2_R16 - ttoptions - DIMENSIONNEMENT CRIC</t>
  </si>
  <si>
    <t>EB2DTS_MCM_STTd_L2_R16 - ttoptions - à définir 5</t>
  </si>
  <si>
    <t>EB2DTS_MCM_STTd_L2_R16 - ttoptions - à définir 6</t>
  </si>
  <si>
    <t>EB2DTS_MCM_STTd_L2_R16_ALLOY</t>
  </si>
  <si>
    <t>EB2DTS_MCM_STTd_L2_R16_ALLOY - ssoptions - REF - REFERENCE  (tracé GAS)</t>
  </si>
  <si>
    <t>EB2DTS_MCM_STTd_L2_R16_ALLOY - ssoptions - AERO (PERFO CONSO ART)</t>
  </si>
  <si>
    <t>EB2DTS_MCM_STTd_L2_R16_ALLOY - ssoptions - DYNAMIQUE AV</t>
  </si>
  <si>
    <t>EB2DTS_MCM_STTd_L2_R16_ALLOY - ssoptions - DYNAMIQUE AR</t>
  </si>
  <si>
    <t>EB2DTS_MCM_STTd_L2_R16_ALLOY - ssoptions - DYNAMIQUE TOTAL</t>
  </si>
  <si>
    <t>EB2DTS_MCM_STTd_L2_R16_ALLOY - ssoptions - HAUTEUR REGLEM. BOULE D'ATTELAGE</t>
  </si>
  <si>
    <t>EB2DTS_MCM_STTd_L2_R16_ALLOY - ssoptions - MASSE TOTALE EN CHARGE MTC (ssopt)</t>
  </si>
  <si>
    <t>EB2DTS_MCM_STTd_L2_R16_ALLOY - ssoptions - MASSE1</t>
  </si>
  <si>
    <t>EB2DTS_MCM_STTd_L2_R16_ALLOY - ssoptions - MASSE2</t>
  </si>
  <si>
    <t>EB2DTS_MCM_STTd_L2_R16_ALLOY - ssoptions - MASSE3</t>
  </si>
  <si>
    <t>EB2DTS_MCM_STTd_L2_R16_ALLOY - ssoptions - MAV (tracé GAS)</t>
  </si>
  <si>
    <t>EB2DTS_MCM_STTd_L2_R16_ALLOY - ssoptions - MAV + BAGAGES (tracé GAS)</t>
  </si>
  <si>
    <t>EB2DTS_MCM_STTd_L2_R16_ALLOY - ssoptions - MAV 5L PRESENTATION</t>
  </si>
  <si>
    <t>EB2DTS_MCM_STTd_L2_R16_ALLOY - ssoptions - MGS MASSE GARDE AU SOL (tracé GAS)</t>
  </si>
  <si>
    <t>EB2DTS_MCM_STTd_L2_R16_ALLOY - ssoptions - MTAC</t>
  </si>
  <si>
    <t>EB2DTS_MCM_STTd_L2_R16_ALLOY - ssoptions - ODM</t>
  </si>
  <si>
    <t>EB2DTS_MCM_STTd_L2_R16_ALLOY - ssoptions - ODM + 1</t>
  </si>
  <si>
    <t>EB2DTS_MCM_STTd_L2_R16_ALLOY - ssoptions - ODM ESV</t>
  </si>
  <si>
    <t xml:space="preserve">EB2DTS_MCM_STTd_L2_R16_ALLOY - ssoptions - ODM ESV + 1 </t>
  </si>
  <si>
    <t>EB2DTS_MCM_STTd_L2_R16_ALLOY - ssoptions - ODM ESV + CHARGEMENT MAXI</t>
  </si>
  <si>
    <t xml:space="preserve">EB2DTS_MCM_STTd_L2_R16_ALLOY - ssoptions - ODM ESV + PASSAGERS </t>
  </si>
  <si>
    <t>EB2DTS_MCM_STTd_L2_R16_ALLOY - ssoptions - ODM ESV 15 L</t>
  </si>
  <si>
    <t>EB2DTS_MCM_STTd_L2_R16_ALLOY - ssoptions - ODM ESV 5 L</t>
  </si>
  <si>
    <t>EB2DTS_MCM_STTd_L2_R16_ALLOY - ssoptions - ODM SORTIE USINE (tracé GAS)</t>
  </si>
  <si>
    <t>EB2DTS_MCM_STTd_L2_R16_ALLOY - ssoptions - PERFO CONSO (SDL)</t>
  </si>
  <si>
    <t>EB2DTS_MCM_STTd_L2_R16_ALLOY - ssoptions - VISIBILITE JAPON</t>
  </si>
  <si>
    <t>EB2DTS_MCM_STTd_L2_R16_ALLOY - ssoptions - ENCAP FRONTAL CEVE</t>
  </si>
  <si>
    <t>EB2DTS_MCM_STTd_L2_R16_ALLOY - ssoptions - ENCAP LATERAL BARRIERE AE-MDB</t>
  </si>
  <si>
    <t>EB2DTS_MCM_STTd_L2_R16_ALLOY - ssoptions - ENCAP PIETON</t>
  </si>
  <si>
    <t>EB2DTS_MCM_STTd_L2_R16_ALLOY - ssoptions - REPARABILITE Avant - Arrière GDV</t>
  </si>
  <si>
    <t>EB2DTS_MCM_STTd_L2_R16_ALLOY - ssoptions - à définir 3</t>
  </si>
  <si>
    <t>EB2DTS_MCM_STTd_L2_R16_ALLOY - ssoptions - à définir 4</t>
  </si>
  <si>
    <t>EB2DTS_MCM_STTd_L2_R16_ALLOY - ttoptions - REF - REFERENCE  (tracé GAS)</t>
  </si>
  <si>
    <t>EB2DTS_MCM_STTd_L2_R16_ALLOY - ttoptions - DYNAMIQUE AV</t>
  </si>
  <si>
    <t>EB2DTS_MCM_STTd_L2_R16_ALLOY - ttoptions - DYNAMIQUE AR</t>
  </si>
  <si>
    <t>EB2DTS_MCM_STTd_L2_R16_ALLOY - ttoptions - DYNAMIQUE TOTAL</t>
  </si>
  <si>
    <t>EB2DTS_MCM_STTd_L2_R16_ALLOY - ttoptions - HAUTEUR REGLEM. BOULE D'ATTELAGE</t>
  </si>
  <si>
    <t>EB2DTS_MCM_STTd_L2_R16_ALLOY - ttoptions - HOMOLOGATION AUSTRALIE ADR 43/04</t>
  </si>
  <si>
    <t>EB2DTS_MCM_STTd_L2_R16_ALLOY - ttoptions - MASSE TOTALE EN CHARGE MTC</t>
  </si>
  <si>
    <t>EB2DTS_MCM_STTd_L2_R16_ALLOY - ttoptions - MAV (tracé GAS)</t>
  </si>
  <si>
    <t>EB2DTS_MCM_STTd_L2_R16_ALLOY - ttoptions - MAV + BAGAGES (tracé GAS)</t>
  </si>
  <si>
    <t>EB2DTS_MCM_STTd_L2_R16_ALLOY - ttoptions - MAV 5L PRESENTATION</t>
  </si>
  <si>
    <t>EB2DTS_MCM_STTd_L2_R16_ALLOY - ttoptions - MGS MASSE GARDE AU SOL (tracé GAS)</t>
  </si>
  <si>
    <t>EB2DTS_MCM_STTd_L2_R16_ALLOY - ttoptions - MTAC</t>
  </si>
  <si>
    <t>EB2DTS_MCM_STTd_L2_R16_ALLOY - ttoptions - ODM ESV</t>
  </si>
  <si>
    <t xml:space="preserve">EB2DTS_MCM_STTd_L2_R16_ALLOY - ttoptions - ODM ESV + 1 </t>
  </si>
  <si>
    <t>EB2DTS_MCM_STTd_L2_R16_ALLOY - ttoptions - ODM ESV + CHARGEMENT MAXI</t>
  </si>
  <si>
    <t xml:space="preserve">EB2DTS_MCM_STTd_L2_R16_ALLOY - ttoptions - ODM ESV + PASSAGERS </t>
  </si>
  <si>
    <t>EB2DTS_MCM_STTd_L2_R16_ALLOY - ttoptions - ODM ESV 15 L</t>
  </si>
  <si>
    <t>EB2DTS_MCM_STTd_L2_R16_ALLOY - ttoptions - ODM ESV 5 L</t>
  </si>
  <si>
    <t>EB2DTS_MCM_STTd_L2_R16_ALLOY - ttoptions - ODM MAX</t>
  </si>
  <si>
    <t>EB2DTS_MCM_STTd_L2_R16_ALLOY - ttoptions - ODM SORTIE USINE (tracé GAS)</t>
  </si>
  <si>
    <t>EB2DTS_MCM_STTd_L2_R16_ALLOY - ttoptions - VISIBILITE JAPON</t>
  </si>
  <si>
    <t>EB2DTS_MCM_STTd_L2_R16_ALLOY - ttoptions - CHOC ARRIERE GDE VITESSE EUROPE/JAPON PSA</t>
  </si>
  <si>
    <t>EB2DTS_MCM_STTd_L2_R16_ALLOY - ttoptions - ENCAP LATERAL BARRIERE AE-MDB</t>
  </si>
  <si>
    <t>EB2DTS_MCM_STTd_L2_R16_ALLOY - ttoptions - DIMENSIONNEMENT CRIC</t>
  </si>
  <si>
    <t>EB2DTS_MCM_STTd_L2_R16_ALLOY - ttoptions - à définir 5</t>
  </si>
  <si>
    <t>EB2DTS_MCM_STTd_L2_R16_ALLOY - ttoptions - à définir 6</t>
  </si>
  <si>
    <t>DV6FC_MCM_STTd_L3_R16_ALLOY</t>
  </si>
  <si>
    <t>DV6FC_MCM_STTd_L3_R16_ALLOY - ssoptions - REF - REFERENCE  (tracé GAS)</t>
  </si>
  <si>
    <t>DV6FC_MCM_STTd_L3_R16_ALLOY - ssoptions - AERO (PERFO CONSO ART)</t>
  </si>
  <si>
    <t>DV6FC_MCM_STTd_L3_R16_ALLOY - ssoptions - DYNAMIQUE AV</t>
  </si>
  <si>
    <t>DV6FC_MCM_STTd_L3_R16_ALLOY - ssoptions - DYNAMIQUE AR</t>
  </si>
  <si>
    <t>DV6FC_MCM_STTd_L3_R16_ALLOY - ssoptions - DYNAMIQUE TOTAL</t>
  </si>
  <si>
    <t>DV6FC_MCM_STTd_L3_R16_ALLOY - ssoptions - HAUTEUR REGLEM. BOULE D'ATTELAGE</t>
  </si>
  <si>
    <t>DV6FC_MCM_STTd_L3_R16_ALLOY - ssoptions - MASSE TOTALE EN CHARGE MTC (ssopt)</t>
  </si>
  <si>
    <t>DV6FC_MCM_STTd_L3_R16_ALLOY - ssoptions - MASSE1</t>
  </si>
  <si>
    <t>DV6FC_MCM_STTd_L3_R16_ALLOY - ssoptions - MASSE2</t>
  </si>
  <si>
    <t>DV6FC_MCM_STTd_L3_R16_ALLOY - ssoptions - MASSE3</t>
  </si>
  <si>
    <t>DV6FC_MCM_STTd_L3_R16_ALLOY - ssoptions - MAV (tracé GAS)</t>
  </si>
  <si>
    <t>DV6FC_MCM_STTd_L3_R16_ALLOY - ssoptions - MAV + BAGAGES (tracé GAS)</t>
  </si>
  <si>
    <t>DV6FC_MCM_STTd_L3_R16_ALLOY - ssoptions - MAV 5L PRESENTATION</t>
  </si>
  <si>
    <t>DV6FC_MCM_STTd_L3_R16_ALLOY - ssoptions - MGS MASSE GARDE AU SOL (tracé GAS)</t>
  </si>
  <si>
    <t>DV6FC_MCM_STTd_L3_R16_ALLOY - ssoptions - MTAC</t>
  </si>
  <si>
    <t>DV6FC_MCM_STTd_L3_R16_ALLOY - ssoptions - ODM</t>
  </si>
  <si>
    <t>DV6FC_MCM_STTd_L3_R16_ALLOY - ssoptions - ODM + 1</t>
  </si>
  <si>
    <t>DV6FC_MCM_STTd_L3_R16_ALLOY - ssoptions - ODM ESV</t>
  </si>
  <si>
    <t xml:space="preserve">DV6FC_MCM_STTd_L3_R16_ALLOY - ssoptions - ODM ESV + 1 </t>
  </si>
  <si>
    <t>DV6FC_MCM_STTd_L3_R16_ALLOY - ssoptions - ODM ESV + CHARGEMENT MAXI</t>
  </si>
  <si>
    <t xml:space="preserve">DV6FC_MCM_STTd_L3_R16_ALLOY - ssoptions - ODM ESV + PASSAGERS </t>
  </si>
  <si>
    <t>DV6FC_MCM_STTd_L3_R16_ALLOY - ssoptions - ODM ESV 15 L</t>
  </si>
  <si>
    <t>DV6FC_MCM_STTd_L3_R16_ALLOY - ssoptions - ODM ESV 5 L</t>
  </si>
  <si>
    <t>DV6FC_MCM_STTd_L3_R16_ALLOY - ssoptions - ODM SORTIE USINE (tracé GAS)</t>
  </si>
  <si>
    <t>DV6FC_MCM_STTd_L3_R16_ALLOY - ssoptions - PERFO CONSO (SDL)</t>
  </si>
  <si>
    <t>DV6FC_MCM_STTd_L3_R16_ALLOY - ssoptions - VISIBILITE JAPON</t>
  </si>
  <si>
    <t>DV6FC_MCM_STTd_L3_R16_ALLOY - ssoptions - ENCAP FRONTAL CEVE</t>
  </si>
  <si>
    <t>DV6FC_MCM_STTd_L3_R16_ALLOY - ssoptions - ENCAP LATERAL BARRIERE AE-MDB</t>
  </si>
  <si>
    <t>DV6FC_MCM_STTd_L3_R16_ALLOY - ssoptions - ENCAP PIETON</t>
  </si>
  <si>
    <t>DV6FC_MCM_STTd_L3_R16_ALLOY - ssoptions - REPARABILITE Avant - Arrière GDV</t>
  </si>
  <si>
    <t>DV6FC_MCM_STTd_L3_R16_ALLOY - ssoptions - à définir 3</t>
  </si>
  <si>
    <t>DV6FC_MCM_STTd_L3_R16_ALLOY - ssoptions - à définir 4</t>
  </si>
  <si>
    <t>DV6FC_MCM_STTd_L3_R16_ALLOY - ttoptions - REF - REFERENCE  (tracé GAS)</t>
  </si>
  <si>
    <t>DV6FC_MCM_STTd_L3_R16_ALLOY - ttoptions - DYNAMIQUE AV</t>
  </si>
  <si>
    <t>DV6FC_MCM_STTd_L3_R16_ALLOY - ttoptions - DYNAMIQUE AR</t>
  </si>
  <si>
    <t>DV6FC_MCM_STTd_L3_R16_ALLOY - ttoptions - DYNAMIQUE TOTAL</t>
  </si>
  <si>
    <t>DV6FC_MCM_STTd_L3_R16_ALLOY - ttoptions - HAUTEUR REGLEM. BOULE D'ATTELAGE</t>
  </si>
  <si>
    <t>DV6FC_MCM_STTd_L3_R16_ALLOY - ttoptions - HOMOLOGATION AUSTRALIE ADR 43/04</t>
  </si>
  <si>
    <t>DV6FC_MCM_STTd_L3_R16_ALLOY - ttoptions - MASSE TOTALE EN CHARGE MTC</t>
  </si>
  <si>
    <t>DV6FC_MCM_STTd_L3_R16_ALLOY - ttoptions - MAV (tracé GAS)</t>
  </si>
  <si>
    <t>DV6FC_MCM_STTd_L3_R16_ALLOY - ttoptions - MAV + BAGAGES (tracé GAS)</t>
  </si>
  <si>
    <t>DV6FC_MCM_STTd_L3_R16_ALLOY - ttoptions - MAV 5L PRESENTATION</t>
  </si>
  <si>
    <t>DV6FC_MCM_STTd_L3_R16_ALLOY - ttoptions - MGS MASSE GARDE AU SOL (tracé GAS)</t>
  </si>
  <si>
    <t>DV6FC_MCM_STTd_L3_R16_ALLOY - ttoptions - MTAC</t>
  </si>
  <si>
    <t>DV6FC_MCM_STTd_L3_R16_ALLOY - ttoptions - ODM ESV</t>
  </si>
  <si>
    <t xml:space="preserve">DV6FC_MCM_STTd_L3_R16_ALLOY - ttoptions - ODM ESV + 1 </t>
  </si>
  <si>
    <t>DV6FC_MCM_STTd_L3_R16_ALLOY - ttoptions - ODM ESV + CHARGEMENT MAXI</t>
  </si>
  <si>
    <t xml:space="preserve">DV6FC_MCM_STTd_L3_R16_ALLOY - ttoptions - ODM ESV + PASSAGERS </t>
  </si>
  <si>
    <t>DV6FC_MCM_STTd_L3_R16_ALLOY - ttoptions - ODM ESV 15 L</t>
  </si>
  <si>
    <t>DV6FC_MCM_STTd_L3_R16_ALLOY - ttoptions - ODM ESV 5 L</t>
  </si>
  <si>
    <t>DV6FC_MCM_STTd_L3_R16_ALLOY - ttoptions - ODM MAX</t>
  </si>
  <si>
    <t>DV6FC_MCM_STTd_L3_R16_ALLOY - ttoptions - ODM SORTIE USINE (tracé GAS)</t>
  </si>
  <si>
    <t>DV6FC_MCM_STTd_L3_R16_ALLOY - ttoptions - VISIBILITE JAPON</t>
  </si>
  <si>
    <t>DV6FC_MCM_STTd_L3_R16_ALLOY - ttoptions - CHOC ARRIERE GDE VITESSE EUROPE/JAPON PSA</t>
  </si>
  <si>
    <t>DV6FC_MCM_STTd_L3_R16_ALLOY - ttoptions - ENCAP LATERAL BARRIERE AE-MDB</t>
  </si>
  <si>
    <t>DV6FC_MCM_STTd_L3_R16_ALLOY - ttoptions - DIMENSIONNEMENT CRIC</t>
  </si>
  <si>
    <t>DV6FC_MCM_STTd_L3_R16_ALLOY - ttoptions - à définir 5</t>
  </si>
  <si>
    <t>DV6FC_MCM_STTd_L3_R16_ALLOY - ttoptions - à définir 6</t>
  </si>
  <si>
    <t>DV6FC_MCM_STTd_L3_R17_ALLOY</t>
  </si>
  <si>
    <t>DV6FC_MCM_STTd_L3_R17_ALLOY - ssoptions - REF - REFERENCE  (tracé GAS)</t>
  </si>
  <si>
    <t>DV6FC_MCM_STTd_L3_R17_ALLOY - ssoptions - AERO (PERFO CONSO ART)</t>
  </si>
  <si>
    <t>DV6FC_MCM_STTd_L3_R17_ALLOY - ssoptions - DYNAMIQUE AV</t>
  </si>
  <si>
    <t>DV6FC_MCM_STTd_L3_R17_ALLOY - ssoptions - DYNAMIQUE AR</t>
  </si>
  <si>
    <t>DV6FC_MCM_STTd_L3_R17_ALLOY - ssoptions - DYNAMIQUE TOTAL</t>
  </si>
  <si>
    <t>DV6FC_MCM_STTd_L3_R17_ALLOY - ssoptions - HAUTEUR REGLEM. BOULE D'ATTELAGE</t>
  </si>
  <si>
    <t>DV6FC_MCM_STTd_L3_R17_ALLOY - ssoptions - MASSE TOTALE EN CHARGE MTC (ssopt)</t>
  </si>
  <si>
    <t>DV6FC_MCM_STTd_L3_R17_ALLOY - ssoptions - MASSE1</t>
  </si>
  <si>
    <t>DV6FC_MCM_STTd_L3_R17_ALLOY - ssoptions - MASSE2</t>
  </si>
  <si>
    <t>DV6FC_MCM_STTd_L3_R17_ALLOY - ssoptions - MASSE3</t>
  </si>
  <si>
    <t>DV6FC_MCM_STTd_L3_R17_ALLOY - ssoptions - MAV (tracé GAS)</t>
  </si>
  <si>
    <t>DV6FC_MCM_STTd_L3_R17_ALLOY - ssoptions - MAV + BAGAGES (tracé GAS)</t>
  </si>
  <si>
    <t>DV6FC_MCM_STTd_L3_R17_ALLOY - ssoptions - MAV 5L PRESENTATION</t>
  </si>
  <si>
    <t>DV6FC_MCM_STTd_L3_R17_ALLOY - ssoptions - MGS MASSE GARDE AU SOL (tracé GAS)</t>
  </si>
  <si>
    <t>DV6FC_MCM_STTd_L3_R17_ALLOY - ssoptions - MTAC</t>
  </si>
  <si>
    <t>DV6FC_MCM_STTd_L3_R17_ALLOY - ssoptions - ODM</t>
  </si>
  <si>
    <t>DV6FC_MCM_STTd_L3_R17_ALLOY - ssoptions - ODM + 1</t>
  </si>
  <si>
    <t>DV6FC_MCM_STTd_L3_R17_ALLOY - ssoptions - ODM ESV</t>
  </si>
  <si>
    <t xml:space="preserve">DV6FC_MCM_STTd_L3_R17_ALLOY - ssoptions - ODM ESV + 1 </t>
  </si>
  <si>
    <t>DV6FC_MCM_STTd_L3_R17_ALLOY - ssoptions - ODM ESV + CHARGEMENT MAXI</t>
  </si>
  <si>
    <t xml:space="preserve">DV6FC_MCM_STTd_L3_R17_ALLOY - ssoptions - ODM ESV + PASSAGERS </t>
  </si>
  <si>
    <t>DV6FC_MCM_STTd_L3_R17_ALLOY - ssoptions - ODM ESV 15 L</t>
  </si>
  <si>
    <t>DV6FC_MCM_STTd_L3_R17_ALLOY - ssoptions - ODM ESV 5 L</t>
  </si>
  <si>
    <t>DV6FC_MCM_STTd_L3_R17_ALLOY - ssoptions - ODM SORTIE USINE (tracé GAS)</t>
  </si>
  <si>
    <t>DV6FC_MCM_STTd_L3_R17_ALLOY - ssoptions - PERFO CONSO (SDL)</t>
  </si>
  <si>
    <t>DV6FC_MCM_STTd_L3_R17_ALLOY - ssoptions - VISIBILITE JAPON</t>
  </si>
  <si>
    <t>DV6FC_MCM_STTd_L3_R17_ALLOY - ssoptions - ENCAP FRONTAL CEVE</t>
  </si>
  <si>
    <t>DV6FC_MCM_STTd_L3_R17_ALLOY - ssoptions - ENCAP LATERAL BARRIERE AE-MDB</t>
  </si>
  <si>
    <t>DV6FC_MCM_STTd_L3_R17_ALLOY - ssoptions - ENCAP PIETON</t>
  </si>
  <si>
    <t>DV6FC_MCM_STTd_L3_R17_ALLOY - ssoptions - REPARABILITE Avant - Arrière GDV</t>
  </si>
  <si>
    <t>DV6FC_MCM_STTd_L3_R17_ALLOY - ssoptions - à définir 3</t>
  </si>
  <si>
    <t>DV6FC_MCM_STTd_L3_R17_ALLOY - ssoptions - à définir 4</t>
  </si>
  <si>
    <t>DV6FC_MCM_STTd_L3_R17_ALLOY - ttoptions - REF - REFERENCE  (tracé GAS)</t>
  </si>
  <si>
    <t>DV6FC_MCM_STTd_L3_R17_ALLOY - ttoptions - DYNAMIQUE AV</t>
  </si>
  <si>
    <t>DV6FC_MCM_STTd_L3_R17_ALLOY - ttoptions - DYNAMIQUE AR</t>
  </si>
  <si>
    <t>DV6FC_MCM_STTd_L3_R17_ALLOY - ttoptions - DYNAMIQUE TOTAL</t>
  </si>
  <si>
    <t>DV6FC_MCM_STTd_L3_R17_ALLOY - ttoptions - HAUTEUR REGLEM. BOULE D'ATTELAGE</t>
  </si>
  <si>
    <t>DV6FC_MCM_STTd_L3_R17_ALLOY - ttoptions - HOMOLOGATION AUSTRALIE ADR 43/04</t>
  </si>
  <si>
    <t>DV6FC_MCM_STTd_L3_R17_ALLOY - ttoptions - MASSE TOTALE EN CHARGE MTC</t>
  </si>
  <si>
    <t>DV6FC_MCM_STTd_L3_R17_ALLOY - ttoptions - MAV (tracé GAS)</t>
  </si>
  <si>
    <t>DV6FC_MCM_STTd_L3_R17_ALLOY - ttoptions - MAV + BAGAGES (tracé GAS)</t>
  </si>
  <si>
    <t>DV6FC_MCM_STTd_L3_R17_ALLOY - ttoptions - MAV 5L PRESENTATION</t>
  </si>
  <si>
    <t>DV6FC_MCM_STTd_L3_R17_ALLOY - ttoptions - MGS MASSE GARDE AU SOL (tracé GAS)</t>
  </si>
  <si>
    <t>DV6FC_MCM_STTd_L3_R17_ALLOY - ttoptions - MTAC</t>
  </si>
  <si>
    <t>DV6FC_MCM_STTd_L3_R17_ALLOY - ttoptions - ODM ESV</t>
  </si>
  <si>
    <t xml:space="preserve">DV6FC_MCM_STTd_L3_R17_ALLOY - ttoptions - ODM ESV + 1 </t>
  </si>
  <si>
    <t>DV6FC_MCM_STTd_L3_R17_ALLOY - ttoptions - ODM ESV + CHARGEMENT MAXI</t>
  </si>
  <si>
    <t xml:space="preserve">DV6FC_MCM_STTd_L3_R17_ALLOY - ttoptions - ODM ESV + PASSAGERS </t>
  </si>
  <si>
    <t>DV6FC_MCM_STTd_L3_R17_ALLOY - ttoptions - ODM ESV 15 L</t>
  </si>
  <si>
    <t>DV6FC_MCM_STTd_L3_R17_ALLOY - ttoptions - ODM ESV 5 L</t>
  </si>
  <si>
    <t>DV6FC_MCM_STTd_L3_R17_ALLOY - ttoptions - ODM MAX</t>
  </si>
  <si>
    <t>DV6FC_MCM_STTd_L3_R17_ALLOY - ttoptions - ODM SORTIE USINE (tracé GAS)</t>
  </si>
  <si>
    <t>DV6FC_MCM_STTd_L3_R17_ALLOY - ttoptions - VISIBILITE JAPON</t>
  </si>
  <si>
    <t>DV6FC_MCM_STTd_L3_R17_ALLOY - ttoptions - CHOC ARRIERE GDE VITESSE EUROPE/JAPON PSA</t>
  </si>
  <si>
    <t>DV6FC_MCM_STTd_L3_R17_ALLOY - ttoptions - ENCAP LATERAL BARRIERE AE-MDB</t>
  </si>
  <si>
    <t>DV6FC_MCM_STTd_L3_R17_ALLOY - ttoptions - DIMENSIONNEMENT CRIC</t>
  </si>
  <si>
    <t>DV6FC_MCM_STTd_L3_R17_ALLOY - ttoptions - à définir 5</t>
  </si>
  <si>
    <t>DV6FC_MCM_STTd_L3_R17_ALLOY - ttoptions - à définir 6</t>
  </si>
  <si>
    <t>+</t>
  </si>
  <si>
    <t xml:space="preserve">Hauteur avant=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</si>
</sst>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.##,&quot;°&quot;;[Red]\-0.##,&quot;°&quot;"/>
    <numFmt numFmtId="166" formatCode="_-* #,##0.00\ [$€-1]_-;\-* #,##0.00\ [$€-1]_-;_-* &quot;-&quot;??\ [$€-1]_-"/>
    <numFmt numFmtId="167" formatCode="0.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45"/>
      <name val="Arial"/>
      <family val="2"/>
    </font>
    <font>
      <sz val="1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4">
    <xf numFmtId="0" fontId="0" fillId="0" borderId="0"/>
    <xf numFmtId="0" fontId="3" fillId="0" borderId="0"/>
    <xf numFmtId="165" fontId="5" fillId="0" borderId="1">
      <alignment horizontal="center" vertical="center"/>
    </xf>
    <xf numFmtId="166" fontId="6" fillId="0" borderId="0" applyFont="0" applyFill="0" applyBorder="0" applyAlignment="0" applyProtection="0"/>
  </cellStyleXfs>
  <cellXfs count="35">
    <xf numFmtId="0" fontId="0" fillId="0" borderId="0" xfId="0"/>
    <xf numFmtId="0" fontId="1" fillId="0" borderId="0" xfId="0" applyFont="1" applyAlignment="1">
      <alignment horizontal="center" vertical="center"/>
    </xf>
    <xf numFmtId="0" fontId="0" fillId="2" borderId="0" xfId="0" applyFill="1"/>
    <xf numFmtId="0" fontId="1" fillId="2" borderId="0" xfId="0" applyFont="1" applyFill="1" applyAlignment="1">
      <alignment horizontal="center" vertical="center"/>
    </xf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164" fontId="0" fillId="0" borderId="0" xfId="0" applyNumberFormat="1" applyFill="1" applyAlignment="1">
      <alignment horizontal="center"/>
    </xf>
    <xf numFmtId="164" fontId="1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left"/>
    </xf>
    <xf numFmtId="0" fontId="0" fillId="0" borderId="0" xfId="0" applyAlignment="1">
      <alignment horizontal="center"/>
    </xf>
    <xf numFmtId="164" fontId="2" fillId="4" borderId="0" xfId="0" applyNumberFormat="1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0" fillId="0" borderId="0" xfId="0" applyFill="1" applyAlignment="1">
      <alignment textRotation="90"/>
    </xf>
    <xf numFmtId="164" fontId="0" fillId="0" borderId="0" xfId="0" applyNumberFormat="1" applyFill="1" applyAlignment="1">
      <alignment horizontal="center" textRotation="90"/>
    </xf>
    <xf numFmtId="164" fontId="1" fillId="2" borderId="0" xfId="0" applyNumberFormat="1" applyFont="1" applyFill="1" applyAlignment="1">
      <alignment horizontal="center" vertical="center" textRotation="90"/>
    </xf>
    <xf numFmtId="0" fontId="0" fillId="0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2" fillId="3" borderId="0" xfId="0" applyFont="1" applyFill="1" applyAlignment="1">
      <alignment horizontal="center" wrapText="1"/>
    </xf>
    <xf numFmtId="0" fontId="4" fillId="0" borderId="0" xfId="1" applyFont="1" applyFill="1" applyBorder="1" applyAlignment="1" applyProtection="1">
      <alignment horizontal="center" vertical="center"/>
    </xf>
    <xf numFmtId="0" fontId="2" fillId="0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0" fillId="0" borderId="0" xfId="0" applyAlignment="1">
      <alignment textRotation="90"/>
    </xf>
    <xf numFmtId="0" fontId="1" fillId="0" borderId="0" xfId="0" applyFont="1" applyAlignment="1">
      <alignment horizontal="center" vertical="center" textRotation="90"/>
    </xf>
    <xf numFmtId="164" fontId="0" fillId="5" borderId="2" xfId="0" applyNumberFormat="1" applyFont="1" applyFill="1" applyBorder="1" applyAlignment="1">
      <alignment horizontal="center" vertical="center"/>
    </xf>
    <xf numFmtId="0" fontId="0" fillId="5" borderId="2" xfId="0" applyFont="1" applyFill="1" applyBorder="1"/>
    <xf numFmtId="0" fontId="2" fillId="6" borderId="3" xfId="0" applyFont="1" applyFill="1" applyBorder="1" applyAlignment="1">
      <alignment horizontal="left" vertical="top" textRotation="90"/>
    </xf>
    <xf numFmtId="0" fontId="2" fillId="6" borderId="4" xfId="0" applyFont="1" applyFill="1" applyBorder="1" applyAlignment="1">
      <alignment horizontal="left" vertical="top" textRotation="90"/>
    </xf>
    <xf numFmtId="0" fontId="0" fillId="0" borderId="0" xfId="0" quotePrefix="1" applyFill="1"/>
    <xf numFmtId="167" fontId="0" fillId="0" borderId="0" xfId="0" applyNumberFormat="1" applyFill="1" applyAlignment="1"/>
    <xf numFmtId="2" fontId="0" fillId="0" borderId="0" xfId="0" applyNumberFormat="1" applyFill="1"/>
    <xf numFmtId="0" fontId="0" fillId="0" borderId="0" xfId="0" applyBorder="1"/>
    <xf numFmtId="0" fontId="2" fillId="3" borderId="0" xfId="0" applyFont="1" applyFill="1" applyAlignment="1">
      <alignment horizontal="center"/>
    </xf>
    <xf numFmtId="164" fontId="0" fillId="4" borderId="0" xfId="0" applyNumberFormat="1" applyFill="1" applyAlignment="1">
      <alignment horizontal="center"/>
    </xf>
  </cellXfs>
  <cellStyles count="4">
    <cellStyle name="degrés" xfId="2"/>
    <cellStyle name="Euro" xfId="3"/>
    <cellStyle name="Normal" xfId="0" builtinId="0"/>
    <cellStyle name="Normal 2" xfId="1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-0.1185586176727909"/>
                  <c:y val="6.8241469816272967E-4"/>
                </c:manualLayout>
              </c:layout>
              <c:numFmt formatCode="General" sourceLinked="0"/>
            </c:trendlineLbl>
          </c:trendline>
          <c:xVal>
            <c:numRef>
              <c:f>Extraction!$AB$15:$AB$33</c:f>
              <c:numCache>
                <c:formatCode>0.0</c:formatCode>
                <c:ptCount val="19"/>
                <c:pt idx="0">
                  <c:v>67.074799178581159</c:v>
                </c:pt>
                <c:pt idx="1">
                  <c:v>72.937391165583279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67.074799178581159</c:v>
                </c:pt>
                <c:pt idx="6">
                  <c:v>71.834394879002815</c:v>
                </c:pt>
                <c:pt idx="7">
                  <c:v>45.128740746435781</c:v>
                </c:pt>
                <c:pt idx="8">
                  <c:v>63.861452705745599</c:v>
                </c:pt>
                <c:pt idx="9">
                  <c:v>68.208536311865302</c:v>
                </c:pt>
                <c:pt idx="10">
                  <c:v>45.280594031946748</c:v>
                </c:pt>
                <c:pt idx="11">
                  <c:v>44.919218468583161</c:v>
                </c:pt>
                <c:pt idx="12">
                  <c:v>43.930787049627114</c:v>
                </c:pt>
                <c:pt idx="13">
                  <c:v>70.136292365905774</c:v>
                </c:pt>
                <c:pt idx="14">
                  <c:v>81.562045836529833</c:v>
                </c:pt>
                <c:pt idx="15">
                  <c:v>53.372951312096895</c:v>
                </c:pt>
                <c:pt idx="16">
                  <c:v>61.46530859224702</c:v>
                </c:pt>
                <c:pt idx="17">
                  <c:v>54.002525464298216</c:v>
                </c:pt>
                <c:pt idx="18">
                  <c:v>62.724456896649656</c:v>
                </c:pt>
              </c:numCache>
            </c:numRef>
          </c:xVal>
          <c:yVal>
            <c:numRef>
              <c:f>Extraction!$AC$15:$AC$33</c:f>
              <c:numCache>
                <c:formatCode>0.0</c:formatCode>
                <c:ptCount val="19"/>
                <c:pt idx="0">
                  <c:v>230.69189092017314</c:v>
                </c:pt>
                <c:pt idx="1">
                  <c:v>224.27415734085082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230.69189092017314</c:v>
                </c:pt>
                <c:pt idx="6">
                  <c:v>225.48159874594083</c:v>
                </c:pt>
                <c:pt idx="7">
                  <c:v>254.71606938014651</c:v>
                </c:pt>
                <c:pt idx="8">
                  <c:v>234.20951616280223</c:v>
                </c:pt>
                <c:pt idx="9">
                  <c:v>229.45079775071258</c:v>
                </c:pt>
                <c:pt idx="10">
                  <c:v>254.5498367765959</c:v>
                </c:pt>
                <c:pt idx="11">
                  <c:v>254.94543177841194</c:v>
                </c:pt>
                <c:pt idx="12">
                  <c:v>256.02745991926764</c:v>
                </c:pt>
                <c:pt idx="13">
                  <c:v>227.3404982810946</c:v>
                </c:pt>
                <c:pt idx="14">
                  <c:v>214.83281535175968</c:v>
                </c:pt>
                <c:pt idx="15">
                  <c:v>245.69119657652115</c:v>
                </c:pt>
                <c:pt idx="16">
                  <c:v>236.83255637644646</c:v>
                </c:pt>
                <c:pt idx="17">
                  <c:v>245.00200667788692</c:v>
                </c:pt>
                <c:pt idx="18">
                  <c:v>235.45417657917807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050240"/>
        <c:axId val="141051776"/>
      </c:scatterChart>
      <c:valAx>
        <c:axId val="141050240"/>
        <c:scaling>
          <c:orientation val="minMax"/>
        </c:scaling>
        <c:delete val="0"/>
        <c:axPos val="b"/>
        <c:numFmt formatCode="0.0" sourceLinked="1"/>
        <c:majorTickMark val="out"/>
        <c:minorTickMark val="none"/>
        <c:tickLblPos val="nextTo"/>
        <c:crossAx val="141051776"/>
        <c:crosses val="autoZero"/>
        <c:crossBetween val="midCat"/>
      </c:valAx>
      <c:valAx>
        <c:axId val="141051776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14105024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333374</xdr:colOff>
      <xdr:row>1</xdr:row>
      <xdr:rowOff>69057</xdr:rowOff>
    </xdr:from>
    <xdr:to>
      <xdr:col>40</xdr:col>
      <xdr:colOff>83343</xdr:colOff>
      <xdr:row>13</xdr:row>
      <xdr:rowOff>1869280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P086157/M&#233;tier%20ARV/Utilitaires/ASTHESCA/Copie%20de%20Fichier_type_outils_Asthesca_Concept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New"/>
      <sheetName val="New (2)"/>
      <sheetName val="Cas de charge"/>
      <sheetName val="Référence"/>
      <sheetName val="CABRIOLET_4p_(2+2)"/>
      <sheetName val="BERLINE_OU_COUPE_4p_(2+2)"/>
      <sheetName val="BERLINE_5p_(2+3)"/>
      <sheetName val="BERLINE_7p_(2+3+2)"/>
      <sheetName val="BREAK_5p_(2+3)"/>
      <sheetName val="MONOSPACE_6p_(2+2+2)"/>
      <sheetName val="VP_6p_(3+3)"/>
      <sheetName val="MONOSPACE_7p_(2+3+2)"/>
      <sheetName val="VP_7p_(2+2+3)"/>
      <sheetName val="FAMILIALE_8p_(2+3+3)"/>
      <sheetName val="FAMILIALE_9p_(3+3+3)"/>
      <sheetName val="VU_2p_(2)"/>
      <sheetName val="VU_3p_(3)"/>
      <sheetName val="VU_5p_(2+3)"/>
      <sheetName val="VU_6p_(3+3)"/>
      <sheetName val="VU_7p_(3+4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2"/>
  <sheetViews>
    <sheetView zoomScale="90" zoomScaleNormal="90" workbookViewId="0">
      <selection activeCell="B15" sqref="B15"/>
    </sheetView>
  </sheetViews>
  <sheetFormatPr baseColWidth="10" defaultRowHeight="15" x14ac:dyDescent="0.25"/>
  <cols>
    <col min="1" max="1" width="29" bestFit="1" customWidth="1"/>
    <col min="2" max="2" width="32" bestFit="1" customWidth="1"/>
    <col min="3" max="3" width="9.140625" bestFit="1" customWidth="1"/>
    <col min="4" max="4" width="7.7109375" style="11" bestFit="1" customWidth="1"/>
    <col min="5" max="5" width="6.140625" style="11" bestFit="1" customWidth="1"/>
    <col min="6" max="6" width="36" bestFit="1" customWidth="1"/>
    <col min="7" max="7" width="8.42578125" style="11" bestFit="1" customWidth="1"/>
    <col min="8" max="8" width="8.42578125" style="11" customWidth="1"/>
    <col min="9" max="9" width="6" style="6" bestFit="1" customWidth="1"/>
    <col min="10" max="10" width="43" style="7" bestFit="1" customWidth="1"/>
    <col min="11" max="11" width="6" style="6" bestFit="1" customWidth="1"/>
    <col min="12" max="12" width="43" style="7" bestFit="1" customWidth="1"/>
    <col min="13" max="16" width="43" style="7" customWidth="1"/>
  </cols>
  <sheetData>
    <row r="1" spans="1:24" x14ac:dyDescent="0.25">
      <c r="C1" s="33" t="s">
        <v>101</v>
      </c>
      <c r="D1" s="33"/>
      <c r="E1" s="33"/>
      <c r="F1" s="33"/>
      <c r="G1" s="33"/>
      <c r="H1" s="22"/>
      <c r="I1" s="34" t="s">
        <v>100</v>
      </c>
      <c r="J1" s="34"/>
      <c r="K1" s="34"/>
      <c r="L1" s="34"/>
      <c r="M1" s="8"/>
      <c r="N1" s="8"/>
      <c r="O1" s="8"/>
      <c r="P1" s="8"/>
    </row>
    <row r="2" spans="1:24" ht="45" x14ac:dyDescent="0.25">
      <c r="A2" s="22" t="s">
        <v>95</v>
      </c>
      <c r="B2" s="22" t="s">
        <v>96</v>
      </c>
      <c r="C2" s="22"/>
      <c r="D2" s="22" t="s">
        <v>73</v>
      </c>
      <c r="E2" s="22" t="s">
        <v>74</v>
      </c>
      <c r="F2" s="22" t="s">
        <v>97</v>
      </c>
      <c r="G2" s="19" t="s">
        <v>102</v>
      </c>
      <c r="H2" s="19" t="s">
        <v>103</v>
      </c>
      <c r="I2" s="12" t="s">
        <v>67</v>
      </c>
      <c r="J2" s="13" t="s">
        <v>68</v>
      </c>
      <c r="K2" s="12" t="s">
        <v>69</v>
      </c>
      <c r="L2" s="13" t="s">
        <v>70</v>
      </c>
      <c r="M2" s="21"/>
      <c r="N2" s="21"/>
      <c r="O2" s="21"/>
      <c r="P2" s="21"/>
      <c r="U2" t="s">
        <v>62</v>
      </c>
      <c r="X2" t="s">
        <v>27</v>
      </c>
    </row>
    <row r="3" spans="1:24" x14ac:dyDescent="0.25">
      <c r="A3" t="s">
        <v>71</v>
      </c>
      <c r="C3" s="4" t="s">
        <v>62</v>
      </c>
      <c r="D3" s="17">
        <f>Extraction!H15-Extraction!B15</f>
        <v>-992.7</v>
      </c>
      <c r="E3" s="17">
        <v>0</v>
      </c>
      <c r="F3" s="4" t="s">
        <v>40</v>
      </c>
      <c r="G3" s="17" t="s">
        <v>99</v>
      </c>
      <c r="H3" s="17"/>
      <c r="I3" s="6">
        <f t="array" ref="I3:L102">TRANSPOSE(Extraction!AB10:AE13)</f>
        <v>0</v>
      </c>
      <c r="J3" s="7">
        <v>0</v>
      </c>
      <c r="K3" s="6">
        <v>0</v>
      </c>
      <c r="L3" s="7">
        <v>0</v>
      </c>
      <c r="Q3" s="20" t="b">
        <f>Analyse!Evaluer</f>
        <v>0</v>
      </c>
      <c r="R3" s="20" t="b">
        <f>Analyse!Evaluer</f>
        <v>0</v>
      </c>
      <c r="S3" t="b">
        <f t="shared" ref="S3:S6" si="0">IF(ISBLANK(H3),FALSE,CONCATENATE(I3,H3))</f>
        <v>0</v>
      </c>
      <c r="T3" t="b">
        <f t="shared" ref="T3:T6" si="1">IF(ISBLANK(H3),FALSE,CONCATENATE(K3,H3))</f>
        <v>0</v>
      </c>
      <c r="U3" t="s">
        <v>63</v>
      </c>
      <c r="X3" t="s">
        <v>28</v>
      </c>
    </row>
    <row r="4" spans="1:24" x14ac:dyDescent="0.25">
      <c r="A4" t="s">
        <v>71</v>
      </c>
      <c r="C4" s="4" t="s">
        <v>62</v>
      </c>
      <c r="D4" s="17">
        <f>Extraction!H15</f>
        <v>7.3</v>
      </c>
      <c r="E4" s="17">
        <v>0</v>
      </c>
      <c r="F4" s="4" t="s">
        <v>31</v>
      </c>
      <c r="G4" s="17" t="s">
        <v>98</v>
      </c>
      <c r="H4" s="17"/>
      <c r="I4" s="6">
        <v>0</v>
      </c>
      <c r="J4" s="7">
        <v>0</v>
      </c>
      <c r="K4" s="6">
        <v>0</v>
      </c>
      <c r="L4" s="7">
        <v>0</v>
      </c>
      <c r="Q4" s="20" t="b">
        <f>Analyse!Evaluer</f>
        <v>0</v>
      </c>
      <c r="R4" s="20" t="b">
        <f>Analyse!Evaluer</f>
        <v>0</v>
      </c>
      <c r="S4" t="b">
        <f t="shared" si="0"/>
        <v>0</v>
      </c>
      <c r="T4" t="b">
        <f t="shared" si="1"/>
        <v>0</v>
      </c>
      <c r="U4" t="s">
        <v>64</v>
      </c>
      <c r="X4" t="s">
        <v>29</v>
      </c>
    </row>
    <row r="5" spans="1:24" x14ac:dyDescent="0.25">
      <c r="A5" t="s">
        <v>72</v>
      </c>
      <c r="C5" s="4" t="s">
        <v>62</v>
      </c>
      <c r="D5" s="17">
        <f>Extraction!N15+Extraction!C15</f>
        <v>3611</v>
      </c>
      <c r="E5" s="17">
        <v>0</v>
      </c>
      <c r="F5" s="4" t="s">
        <v>40</v>
      </c>
      <c r="G5" s="17" t="s">
        <v>98</v>
      </c>
      <c r="H5" s="17"/>
      <c r="I5" s="6">
        <v>0</v>
      </c>
      <c r="J5" s="7">
        <v>0</v>
      </c>
      <c r="K5" s="6">
        <v>0</v>
      </c>
      <c r="L5" s="7">
        <v>0</v>
      </c>
      <c r="Q5" s="20" t="b">
        <f>Analyse!Evaluer</f>
        <v>0</v>
      </c>
      <c r="R5" s="20" t="b">
        <f>Analyse!Evaluer</f>
        <v>0</v>
      </c>
      <c r="S5" t="b">
        <f t="shared" si="0"/>
        <v>0</v>
      </c>
      <c r="T5" t="b">
        <f t="shared" si="1"/>
        <v>0</v>
      </c>
      <c r="U5" t="s">
        <v>65</v>
      </c>
      <c r="V5">
        <v>21</v>
      </c>
      <c r="X5" t="s">
        <v>30</v>
      </c>
    </row>
    <row r="6" spans="1:24" x14ac:dyDescent="0.25">
      <c r="A6" t="s">
        <v>72</v>
      </c>
      <c r="C6" s="4" t="s">
        <v>62</v>
      </c>
      <c r="D6" s="17">
        <f>Extraction!N15</f>
        <v>2611</v>
      </c>
      <c r="E6" s="17">
        <v>0</v>
      </c>
      <c r="F6" s="4" t="s">
        <v>31</v>
      </c>
      <c r="G6" s="17" t="s">
        <v>98</v>
      </c>
      <c r="H6" s="17"/>
      <c r="I6" s="6">
        <v>0</v>
      </c>
      <c r="J6" s="7">
        <v>0</v>
      </c>
      <c r="K6" s="6">
        <v>0</v>
      </c>
      <c r="L6" s="7">
        <v>0</v>
      </c>
      <c r="Q6" s="20" t="b">
        <f>Analyse!Evaluer</f>
        <v>0</v>
      </c>
      <c r="R6" s="20" t="b">
        <f>Analyse!Evaluer</f>
        <v>0</v>
      </c>
      <c r="S6" t="b">
        <f t="shared" si="0"/>
        <v>0</v>
      </c>
      <c r="T6" t="b">
        <f t="shared" si="1"/>
        <v>0</v>
      </c>
      <c r="U6" t="s">
        <v>66</v>
      </c>
      <c r="V6">
        <v>23</v>
      </c>
      <c r="X6" t="s">
        <v>31</v>
      </c>
    </row>
    <row r="7" spans="1:24" x14ac:dyDescent="0.25">
      <c r="A7" t="s">
        <v>75</v>
      </c>
      <c r="B7" s="7" t="s">
        <v>76</v>
      </c>
      <c r="C7" s="2" t="s">
        <v>63</v>
      </c>
      <c r="D7" s="18">
        <v>1251</v>
      </c>
      <c r="E7" s="18">
        <v>0</v>
      </c>
      <c r="F7" s="2" t="s">
        <v>40</v>
      </c>
      <c r="G7" s="18" t="s">
        <v>98</v>
      </c>
      <c r="H7" s="18" t="s">
        <v>110</v>
      </c>
      <c r="I7" s="6" t="e">
        <v>#N/A</v>
      </c>
      <c r="J7" s="7" t="e">
        <v>#N/A</v>
      </c>
      <c r="K7" s="6" t="e">
        <v>#N/A</v>
      </c>
      <c r="L7" s="7" t="e">
        <v>#N/A</v>
      </c>
      <c r="Q7" s="20" t="e">
        <f>Analyse!Evaluer</f>
        <v>#N/A</v>
      </c>
      <c r="R7" s="20" t="e">
        <f>Analyse!Evaluer</f>
        <v>#N/A</v>
      </c>
      <c r="S7" t="e">
        <f>IF(ISBLANK(H7),FALSE,CONCATENATE(I7,H7))</f>
        <v>#N/A</v>
      </c>
      <c r="T7" t="e">
        <f>IF(ISBLANK(H7),FALSE,CONCATENATE(K7,H7))</f>
        <v>#N/A</v>
      </c>
      <c r="X7" t="s">
        <v>32</v>
      </c>
    </row>
    <row r="8" spans="1:24" x14ac:dyDescent="0.25">
      <c r="A8" t="s">
        <v>75</v>
      </c>
      <c r="B8" s="7" t="s">
        <v>77</v>
      </c>
      <c r="C8" s="2" t="s">
        <v>62</v>
      </c>
      <c r="D8" s="18">
        <v>570</v>
      </c>
      <c r="E8" s="18">
        <v>-59.2</v>
      </c>
      <c r="F8" s="2" t="s">
        <v>40</v>
      </c>
      <c r="G8" s="18" t="s">
        <v>98</v>
      </c>
      <c r="H8" s="18" t="s">
        <v>110</v>
      </c>
      <c r="I8" s="6" t="e">
        <v>#N/A</v>
      </c>
      <c r="J8" s="7" t="e">
        <v>#N/A</v>
      </c>
      <c r="K8" s="6" t="e">
        <v>#N/A</v>
      </c>
      <c r="L8" s="7" t="e">
        <v>#N/A</v>
      </c>
      <c r="Q8" s="20" t="e">
        <f>Analyse!Evaluer</f>
        <v>#N/A</v>
      </c>
      <c r="R8" s="20" t="e">
        <f>Analyse!Evaluer</f>
        <v>#N/A</v>
      </c>
      <c r="S8" t="e">
        <f t="shared" ref="S8:S71" si="2">IF(ISBLANK(H8),FALSE,CONCATENATE(I8,H8))</f>
        <v>#N/A</v>
      </c>
      <c r="T8" t="e">
        <f t="shared" ref="T8:T71" si="3">IF(ISBLANK(H8),FALSE,CONCATENATE(K8,H8))</f>
        <v>#N/A</v>
      </c>
      <c r="X8" t="s">
        <v>33</v>
      </c>
    </row>
    <row r="9" spans="1:24" x14ac:dyDescent="0.25">
      <c r="A9" t="s">
        <v>75</v>
      </c>
      <c r="B9" s="7" t="s">
        <v>78</v>
      </c>
      <c r="C9" s="2" t="s">
        <v>64</v>
      </c>
      <c r="D9" s="18">
        <v>-30</v>
      </c>
      <c r="E9" s="18">
        <v>-67.099999999999994</v>
      </c>
      <c r="F9" s="2" t="s">
        <v>40</v>
      </c>
      <c r="G9" s="18" t="s">
        <v>98</v>
      </c>
      <c r="H9" s="18" t="s">
        <v>110</v>
      </c>
      <c r="I9" s="6" t="e">
        <v>#N/A</v>
      </c>
      <c r="J9" s="7" t="e">
        <v>#N/A</v>
      </c>
      <c r="K9" s="6" t="e">
        <v>#N/A</v>
      </c>
      <c r="L9" s="7" t="e">
        <v>#N/A</v>
      </c>
      <c r="Q9" s="20" t="e">
        <f>Analyse!Evaluer</f>
        <v>#N/A</v>
      </c>
      <c r="R9" s="20" t="e">
        <f>Analyse!Evaluer</f>
        <v>#N/A</v>
      </c>
      <c r="S9" t="e">
        <f t="shared" si="2"/>
        <v>#N/A</v>
      </c>
      <c r="T9" t="e">
        <f t="shared" si="3"/>
        <v>#N/A</v>
      </c>
      <c r="X9" t="s">
        <v>34</v>
      </c>
    </row>
    <row r="10" spans="1:24" x14ac:dyDescent="0.25">
      <c r="A10" t="s">
        <v>75</v>
      </c>
      <c r="B10" s="7" t="s">
        <v>79</v>
      </c>
      <c r="C10" s="2" t="s">
        <v>62</v>
      </c>
      <c r="D10" s="18">
        <v>444</v>
      </c>
      <c r="E10" s="18">
        <v>-78</v>
      </c>
      <c r="F10" s="2" t="s">
        <v>40</v>
      </c>
      <c r="G10" s="18" t="s">
        <v>98</v>
      </c>
      <c r="H10" s="18" t="s">
        <v>110</v>
      </c>
      <c r="I10" s="6" t="e">
        <v>#N/A</v>
      </c>
      <c r="J10" s="7" t="e">
        <v>#N/A</v>
      </c>
      <c r="K10" s="6" t="e">
        <v>#N/A</v>
      </c>
      <c r="L10" s="7" t="e">
        <v>#N/A</v>
      </c>
      <c r="Q10" s="20" t="e">
        <f>Analyse!Evaluer</f>
        <v>#N/A</v>
      </c>
      <c r="R10" s="20" t="e">
        <f>Analyse!Evaluer</f>
        <v>#N/A</v>
      </c>
      <c r="S10" t="e">
        <f t="shared" si="2"/>
        <v>#N/A</v>
      </c>
      <c r="T10" t="e">
        <f t="shared" si="3"/>
        <v>#N/A</v>
      </c>
      <c r="X10" t="s">
        <v>35</v>
      </c>
    </row>
    <row r="11" spans="1:24" x14ac:dyDescent="0.25">
      <c r="A11" t="s">
        <v>75</v>
      </c>
      <c r="B11" s="7" t="s">
        <v>80</v>
      </c>
      <c r="C11" s="2" t="s">
        <v>62</v>
      </c>
      <c r="D11" s="18">
        <v>642</v>
      </c>
      <c r="E11" s="18">
        <v>-80</v>
      </c>
      <c r="F11" s="2" t="s">
        <v>40</v>
      </c>
      <c r="G11" s="18" t="s">
        <v>98</v>
      </c>
      <c r="H11" s="18" t="s">
        <v>110</v>
      </c>
      <c r="I11" s="6" t="e">
        <v>#N/A</v>
      </c>
      <c r="J11" s="7" t="e">
        <v>#N/A</v>
      </c>
      <c r="K11" s="6" t="e">
        <v>#N/A</v>
      </c>
      <c r="L11" s="7" t="e">
        <v>#N/A</v>
      </c>
      <c r="Q11" s="20" t="e">
        <f>Analyse!Evaluer</f>
        <v>#N/A</v>
      </c>
      <c r="R11" s="20" t="e">
        <f>Analyse!Evaluer</f>
        <v>#N/A</v>
      </c>
      <c r="S11" t="e">
        <f t="shared" si="2"/>
        <v>#N/A</v>
      </c>
      <c r="T11" t="e">
        <f t="shared" si="3"/>
        <v>#N/A</v>
      </c>
      <c r="X11" t="s">
        <v>36</v>
      </c>
    </row>
    <row r="12" spans="1:24" x14ac:dyDescent="0.25">
      <c r="A12" t="s">
        <v>75</v>
      </c>
      <c r="B12" s="7" t="s">
        <v>81</v>
      </c>
      <c r="C12" s="2" t="s">
        <v>62</v>
      </c>
      <c r="D12" s="18">
        <v>1828</v>
      </c>
      <c r="E12" s="18">
        <v>-77.400000000000006</v>
      </c>
      <c r="F12" s="2" t="s">
        <v>40</v>
      </c>
      <c r="G12" s="18" t="s">
        <v>98</v>
      </c>
      <c r="H12" s="18" t="s">
        <v>110</v>
      </c>
      <c r="I12" s="6" t="e">
        <v>#N/A</v>
      </c>
      <c r="J12" s="7" t="e">
        <v>#N/A</v>
      </c>
      <c r="K12" s="6" t="e">
        <v>#N/A</v>
      </c>
      <c r="L12" s="7" t="e">
        <v>#N/A</v>
      </c>
      <c r="Q12" s="20" t="e">
        <f>Analyse!Evaluer</f>
        <v>#N/A</v>
      </c>
      <c r="R12" s="20" t="e">
        <f>Analyse!Evaluer</f>
        <v>#N/A</v>
      </c>
      <c r="S12" t="e">
        <f t="shared" si="2"/>
        <v>#N/A</v>
      </c>
      <c r="T12" t="e">
        <f t="shared" si="3"/>
        <v>#N/A</v>
      </c>
      <c r="X12" t="s">
        <v>37</v>
      </c>
    </row>
    <row r="13" spans="1:24" x14ac:dyDescent="0.25">
      <c r="A13" t="s">
        <v>75</v>
      </c>
      <c r="B13" s="7" t="s">
        <v>82</v>
      </c>
      <c r="C13" s="2" t="s">
        <v>62</v>
      </c>
      <c r="D13" s="18">
        <v>560</v>
      </c>
      <c r="E13" s="18">
        <v>-73.2</v>
      </c>
      <c r="F13" s="2" t="s">
        <v>40</v>
      </c>
      <c r="G13" s="18" t="s">
        <v>98</v>
      </c>
      <c r="H13" s="18" t="s">
        <v>110</v>
      </c>
      <c r="I13" s="6" t="e">
        <v>#N/A</v>
      </c>
      <c r="J13" s="7" t="e">
        <v>#N/A</v>
      </c>
      <c r="K13" s="6" t="e">
        <v>#N/A</v>
      </c>
      <c r="L13" s="7" t="e">
        <v>#N/A</v>
      </c>
      <c r="Q13" s="20" t="e">
        <f>Analyse!Evaluer</f>
        <v>#N/A</v>
      </c>
      <c r="R13" s="20" t="e">
        <f>Analyse!Evaluer</f>
        <v>#N/A</v>
      </c>
      <c r="S13" t="e">
        <f t="shared" si="2"/>
        <v>#N/A</v>
      </c>
      <c r="T13" t="e">
        <f t="shared" si="3"/>
        <v>#N/A</v>
      </c>
      <c r="X13" t="s">
        <v>38</v>
      </c>
    </row>
    <row r="14" spans="1:24" x14ac:dyDescent="0.25">
      <c r="A14" t="s">
        <v>75</v>
      </c>
      <c r="B14" s="7" t="s">
        <v>83</v>
      </c>
      <c r="C14" s="2" t="s">
        <v>62</v>
      </c>
      <c r="D14" s="18">
        <v>-240</v>
      </c>
      <c r="E14" s="18">
        <v>-77</v>
      </c>
      <c r="F14" s="2" t="s">
        <v>40</v>
      </c>
      <c r="G14" s="18" t="s">
        <v>98</v>
      </c>
      <c r="H14" s="18" t="s">
        <v>110</v>
      </c>
      <c r="I14" s="6" t="e">
        <v>#N/A</v>
      </c>
      <c r="J14" s="7" t="e">
        <v>#N/A</v>
      </c>
      <c r="K14" s="6" t="e">
        <v>#N/A</v>
      </c>
      <c r="L14" s="7" t="e">
        <v>#N/A</v>
      </c>
      <c r="Q14" s="20" t="e">
        <f>Analyse!Evaluer</f>
        <v>#N/A</v>
      </c>
      <c r="R14" s="20" t="e">
        <f>Analyse!Evaluer</f>
        <v>#N/A</v>
      </c>
      <c r="S14" t="e">
        <f t="shared" si="2"/>
        <v>#N/A</v>
      </c>
      <c r="T14" t="e">
        <f t="shared" si="3"/>
        <v>#N/A</v>
      </c>
      <c r="X14" t="s">
        <v>39</v>
      </c>
    </row>
    <row r="15" spans="1:24" x14ac:dyDescent="0.25">
      <c r="A15" t="s">
        <v>75</v>
      </c>
      <c r="B15" s="7" t="s">
        <v>84</v>
      </c>
      <c r="C15" s="2" t="s">
        <v>62</v>
      </c>
      <c r="D15" s="18">
        <v>-289</v>
      </c>
      <c r="E15" s="18">
        <v>-85</v>
      </c>
      <c r="F15" s="2" t="s">
        <v>40</v>
      </c>
      <c r="G15" s="18" t="s">
        <v>98</v>
      </c>
      <c r="H15" s="18" t="s">
        <v>110</v>
      </c>
      <c r="I15" s="6" t="e">
        <v>#N/A</v>
      </c>
      <c r="J15" s="7" t="e">
        <v>#N/A</v>
      </c>
      <c r="K15" s="6" t="e">
        <v>#N/A</v>
      </c>
      <c r="L15" s="7" t="e">
        <v>#N/A</v>
      </c>
      <c r="Q15" s="20" t="e">
        <f>Analyse!Evaluer</f>
        <v>#N/A</v>
      </c>
      <c r="R15" s="20" t="e">
        <f>Analyse!Evaluer</f>
        <v>#N/A</v>
      </c>
      <c r="S15" t="e">
        <f t="shared" si="2"/>
        <v>#N/A</v>
      </c>
      <c r="T15" t="e">
        <f t="shared" si="3"/>
        <v>#N/A</v>
      </c>
      <c r="X15" t="s">
        <v>40</v>
      </c>
    </row>
    <row r="16" spans="1:24" x14ac:dyDescent="0.25">
      <c r="A16" t="s">
        <v>75</v>
      </c>
      <c r="B16" s="7" t="s">
        <v>85</v>
      </c>
      <c r="C16" s="2" t="s">
        <v>62</v>
      </c>
      <c r="D16" s="18">
        <v>-106</v>
      </c>
      <c r="E16" s="18">
        <v>-89.7</v>
      </c>
      <c r="F16" s="2" t="s">
        <v>40</v>
      </c>
      <c r="G16" s="18" t="s">
        <v>98</v>
      </c>
      <c r="H16" s="18" t="s">
        <v>110</v>
      </c>
      <c r="I16" s="6" t="e">
        <v>#N/A</v>
      </c>
      <c r="J16" s="7" t="e">
        <v>#N/A</v>
      </c>
      <c r="K16" s="6" t="e">
        <v>#N/A</v>
      </c>
      <c r="L16" s="7" t="e">
        <v>#N/A</v>
      </c>
      <c r="Q16" s="20" t="e">
        <f>Analyse!Evaluer</f>
        <v>#N/A</v>
      </c>
      <c r="R16" s="20" t="e">
        <f>Analyse!Evaluer</f>
        <v>#N/A</v>
      </c>
      <c r="S16" t="e">
        <f t="shared" si="2"/>
        <v>#N/A</v>
      </c>
      <c r="T16" t="e">
        <f t="shared" si="3"/>
        <v>#N/A</v>
      </c>
      <c r="X16" t="s">
        <v>41</v>
      </c>
    </row>
    <row r="17" spans="1:24" x14ac:dyDescent="0.25">
      <c r="A17" t="s">
        <v>75</v>
      </c>
      <c r="B17" s="7" t="s">
        <v>86</v>
      </c>
      <c r="C17" s="2" t="s">
        <v>62</v>
      </c>
      <c r="D17" s="18">
        <v>20</v>
      </c>
      <c r="E17" s="18">
        <v>-89.7</v>
      </c>
      <c r="F17" s="2" t="s">
        <v>40</v>
      </c>
      <c r="G17" s="18" t="s">
        <v>98</v>
      </c>
      <c r="H17" s="18" t="s">
        <v>110</v>
      </c>
      <c r="I17" s="6" t="e">
        <v>#N/A</v>
      </c>
      <c r="J17" s="7" t="e">
        <v>#N/A</v>
      </c>
      <c r="K17" s="6" t="e">
        <v>#N/A</v>
      </c>
      <c r="L17" s="7" t="e">
        <v>#N/A</v>
      </c>
      <c r="Q17" s="20" t="e">
        <f>Analyse!Evaluer</f>
        <v>#N/A</v>
      </c>
      <c r="R17" s="20" t="e">
        <f>Analyse!Evaluer</f>
        <v>#N/A</v>
      </c>
      <c r="S17" t="e">
        <f t="shared" si="2"/>
        <v>#N/A</v>
      </c>
      <c r="T17" t="e">
        <f t="shared" si="3"/>
        <v>#N/A</v>
      </c>
      <c r="X17" t="s">
        <v>42</v>
      </c>
    </row>
    <row r="18" spans="1:24" x14ac:dyDescent="0.25">
      <c r="A18" t="s">
        <v>75</v>
      </c>
      <c r="B18" s="7" t="s">
        <v>87</v>
      </c>
      <c r="C18" s="2" t="s">
        <v>62</v>
      </c>
      <c r="D18" s="18">
        <v>-676</v>
      </c>
      <c r="E18" s="18">
        <v>-83.7</v>
      </c>
      <c r="F18" s="2" t="s">
        <v>40</v>
      </c>
      <c r="G18" s="18" t="s">
        <v>98</v>
      </c>
      <c r="H18" s="18" t="s">
        <v>110</v>
      </c>
      <c r="I18" s="6" t="e">
        <v>#N/A</v>
      </c>
      <c r="J18" s="7" t="e">
        <v>#N/A</v>
      </c>
      <c r="K18" s="6" t="e">
        <v>#N/A</v>
      </c>
      <c r="L18" s="7" t="e">
        <v>#N/A</v>
      </c>
      <c r="Q18" s="20" t="e">
        <f>Analyse!Evaluer</f>
        <v>#N/A</v>
      </c>
      <c r="R18" s="20" t="e">
        <f>Analyse!Evaluer</f>
        <v>#N/A</v>
      </c>
      <c r="S18" t="e">
        <f t="shared" si="2"/>
        <v>#N/A</v>
      </c>
      <c r="T18" t="e">
        <f t="shared" si="3"/>
        <v>#N/A</v>
      </c>
      <c r="X18" t="s">
        <v>43</v>
      </c>
    </row>
    <row r="19" spans="1:24" x14ac:dyDescent="0.25">
      <c r="A19" t="s">
        <v>75</v>
      </c>
      <c r="B19" s="7" t="s">
        <v>88</v>
      </c>
      <c r="C19" s="2" t="s">
        <v>62</v>
      </c>
      <c r="D19" s="18">
        <v>-658</v>
      </c>
      <c r="E19" s="18">
        <v>-12.5</v>
      </c>
      <c r="F19" s="2" t="s">
        <v>40</v>
      </c>
      <c r="G19" s="18" t="s">
        <v>98</v>
      </c>
      <c r="H19" s="18" t="s">
        <v>110</v>
      </c>
      <c r="I19" s="6" t="e">
        <v>#N/A</v>
      </c>
      <c r="J19" s="7" t="e">
        <v>#N/A</v>
      </c>
      <c r="K19" s="6" t="e">
        <v>#N/A</v>
      </c>
      <c r="L19" s="7" t="e">
        <v>#N/A</v>
      </c>
      <c r="Q19" s="20" t="e">
        <f>Analyse!Evaluer</f>
        <v>#N/A</v>
      </c>
      <c r="R19" s="20" t="e">
        <f>Analyse!Evaluer</f>
        <v>#N/A</v>
      </c>
      <c r="S19" t="e">
        <f t="shared" si="2"/>
        <v>#N/A</v>
      </c>
      <c r="T19" t="e">
        <f t="shared" si="3"/>
        <v>#N/A</v>
      </c>
      <c r="X19" t="s">
        <v>44</v>
      </c>
    </row>
    <row r="20" spans="1:24" x14ac:dyDescent="0.25">
      <c r="A20" t="s">
        <v>75</v>
      </c>
      <c r="B20" s="7" t="s">
        <v>89</v>
      </c>
      <c r="C20" s="2" t="s">
        <v>62</v>
      </c>
      <c r="D20" s="18">
        <v>-699</v>
      </c>
      <c r="E20" s="18">
        <v>-14.3</v>
      </c>
      <c r="F20" s="2" t="s">
        <v>40</v>
      </c>
      <c r="G20" s="18" t="s">
        <v>98</v>
      </c>
      <c r="H20" s="18" t="s">
        <v>110</v>
      </c>
      <c r="I20" s="6" t="e">
        <v>#N/A</v>
      </c>
      <c r="J20" s="7" t="e">
        <v>#N/A</v>
      </c>
      <c r="K20" s="6" t="e">
        <v>#N/A</v>
      </c>
      <c r="L20" s="7" t="e">
        <v>#N/A</v>
      </c>
      <c r="Q20" s="20" t="e">
        <f>Analyse!Evaluer</f>
        <v>#N/A</v>
      </c>
      <c r="R20" s="20" t="e">
        <f>Analyse!Evaluer</f>
        <v>#N/A</v>
      </c>
      <c r="S20" t="e">
        <f t="shared" si="2"/>
        <v>#N/A</v>
      </c>
      <c r="T20" t="e">
        <f t="shared" si="3"/>
        <v>#N/A</v>
      </c>
      <c r="X20" t="s">
        <v>45</v>
      </c>
    </row>
    <row r="21" spans="1:24" x14ac:dyDescent="0.25">
      <c r="A21" t="s">
        <v>75</v>
      </c>
      <c r="B21" s="7" t="s">
        <v>90</v>
      </c>
      <c r="C21" s="2" t="s">
        <v>62</v>
      </c>
      <c r="D21" s="18">
        <v>-637</v>
      </c>
      <c r="E21" s="18">
        <v>-7</v>
      </c>
      <c r="F21" s="2" t="s">
        <v>40</v>
      </c>
      <c r="G21" s="18" t="s">
        <v>98</v>
      </c>
      <c r="H21" s="18" t="s">
        <v>110</v>
      </c>
      <c r="I21" s="6" t="e">
        <v>#N/A</v>
      </c>
      <c r="J21" s="7" t="e">
        <v>#N/A</v>
      </c>
      <c r="K21" s="6" t="e">
        <v>#N/A</v>
      </c>
      <c r="L21" s="7" t="e">
        <v>#N/A</v>
      </c>
      <c r="Q21" s="20" t="e">
        <f>Analyse!Evaluer</f>
        <v>#N/A</v>
      </c>
      <c r="R21" s="20" t="e">
        <f>Analyse!Evaluer</f>
        <v>#N/A</v>
      </c>
      <c r="S21" t="e">
        <f t="shared" si="2"/>
        <v>#N/A</v>
      </c>
      <c r="T21" t="e">
        <f t="shared" si="3"/>
        <v>#N/A</v>
      </c>
      <c r="X21" t="s">
        <v>46</v>
      </c>
    </row>
    <row r="22" spans="1:24" x14ac:dyDescent="0.25">
      <c r="A22" t="s">
        <v>91</v>
      </c>
      <c r="B22" s="7" t="s">
        <v>92</v>
      </c>
      <c r="C22" s="2" t="s">
        <v>65</v>
      </c>
      <c r="D22" s="18"/>
      <c r="E22" s="18"/>
      <c r="F22" s="2" t="s">
        <v>40</v>
      </c>
      <c r="G22" s="18" t="s">
        <v>98</v>
      </c>
      <c r="H22" s="18" t="s">
        <v>110</v>
      </c>
      <c r="I22" s="6" t="e">
        <v>#N/A</v>
      </c>
      <c r="J22" s="7" t="e">
        <v>#N/A</v>
      </c>
      <c r="K22" s="6" t="e">
        <v>#N/A</v>
      </c>
      <c r="L22" s="7" t="e">
        <v>#N/A</v>
      </c>
      <c r="Q22" s="20" t="e">
        <f>Analyse!Evaluer</f>
        <v>#N/A</v>
      </c>
      <c r="R22" s="20" t="e">
        <f>Analyse!Evaluer</f>
        <v>#N/A</v>
      </c>
      <c r="S22" t="e">
        <f t="shared" si="2"/>
        <v>#N/A</v>
      </c>
      <c r="T22" t="e">
        <f t="shared" si="3"/>
        <v>#N/A</v>
      </c>
      <c r="X22" t="s">
        <v>47</v>
      </c>
    </row>
    <row r="23" spans="1:24" x14ac:dyDescent="0.25">
      <c r="A23" t="s">
        <v>91</v>
      </c>
      <c r="B23" s="7" t="s">
        <v>92</v>
      </c>
      <c r="C23" s="2" t="s">
        <v>66</v>
      </c>
      <c r="D23" s="18"/>
      <c r="E23" s="18"/>
      <c r="F23" s="2" t="s">
        <v>40</v>
      </c>
      <c r="G23" s="18" t="s">
        <v>98</v>
      </c>
      <c r="H23" s="18" t="s">
        <v>110</v>
      </c>
      <c r="I23" s="6" t="e">
        <v>#N/A</v>
      </c>
      <c r="J23" s="7" t="e">
        <v>#N/A</v>
      </c>
      <c r="K23" s="6" t="e">
        <v>#N/A</v>
      </c>
      <c r="L23" s="7" t="e">
        <v>#N/A</v>
      </c>
      <c r="Q23" s="20" t="e">
        <f>Analyse!Evaluer</f>
        <v>#N/A</v>
      </c>
      <c r="R23" s="20" t="e">
        <f>Analyse!Evaluer</f>
        <v>#N/A</v>
      </c>
      <c r="S23" t="e">
        <f t="shared" si="2"/>
        <v>#N/A</v>
      </c>
      <c r="T23" t="e">
        <f t="shared" si="3"/>
        <v>#N/A</v>
      </c>
      <c r="X23" t="s">
        <v>48</v>
      </c>
    </row>
    <row r="24" spans="1:24" x14ac:dyDescent="0.25">
      <c r="A24" t="s">
        <v>91</v>
      </c>
      <c r="B24" s="7" t="s">
        <v>93</v>
      </c>
      <c r="C24" s="2" t="s">
        <v>63</v>
      </c>
      <c r="D24" s="18"/>
      <c r="E24" s="18"/>
      <c r="F24" s="2" t="s">
        <v>40</v>
      </c>
      <c r="G24" s="18" t="s">
        <v>98</v>
      </c>
      <c r="H24" s="18" t="s">
        <v>110</v>
      </c>
      <c r="I24" s="6" t="e">
        <v>#N/A</v>
      </c>
      <c r="J24" s="7" t="e">
        <v>#N/A</v>
      </c>
      <c r="K24" s="6" t="e">
        <v>#N/A</v>
      </c>
      <c r="L24" s="7" t="e">
        <v>#N/A</v>
      </c>
      <c r="Q24" s="20" t="e">
        <f>Analyse!Evaluer</f>
        <v>#N/A</v>
      </c>
      <c r="R24" s="20" t="e">
        <f>Analyse!Evaluer</f>
        <v>#N/A</v>
      </c>
      <c r="S24" t="e">
        <f t="shared" si="2"/>
        <v>#N/A</v>
      </c>
      <c r="T24" t="e">
        <f t="shared" si="3"/>
        <v>#N/A</v>
      </c>
      <c r="X24" t="s">
        <v>49</v>
      </c>
    </row>
    <row r="25" spans="1:24" x14ac:dyDescent="0.25">
      <c r="A25" t="s">
        <v>91</v>
      </c>
      <c r="B25" s="7" t="s">
        <v>93</v>
      </c>
      <c r="C25" s="2" t="s">
        <v>64</v>
      </c>
      <c r="D25" s="18"/>
      <c r="E25" s="18"/>
      <c r="F25" s="2" t="s">
        <v>40</v>
      </c>
      <c r="G25" s="18" t="s">
        <v>98</v>
      </c>
      <c r="H25" s="18" t="s">
        <v>110</v>
      </c>
      <c r="I25" s="6" t="e">
        <v>#N/A</v>
      </c>
      <c r="J25" s="7" t="e">
        <v>#N/A</v>
      </c>
      <c r="K25" s="6" t="e">
        <v>#N/A</v>
      </c>
      <c r="L25" s="7" t="e">
        <v>#N/A</v>
      </c>
      <c r="Q25" s="20" t="e">
        <f>Analyse!Evaluer</f>
        <v>#N/A</v>
      </c>
      <c r="R25" s="20" t="e">
        <f>Analyse!Evaluer</f>
        <v>#N/A</v>
      </c>
      <c r="S25" t="e">
        <f t="shared" si="2"/>
        <v>#N/A</v>
      </c>
      <c r="T25" t="e">
        <f t="shared" si="3"/>
        <v>#N/A</v>
      </c>
      <c r="X25" t="s">
        <v>50</v>
      </c>
    </row>
    <row r="26" spans="1:24" x14ac:dyDescent="0.25">
      <c r="A26" t="s">
        <v>91</v>
      </c>
      <c r="B26" s="7" t="s">
        <v>41</v>
      </c>
      <c r="C26" s="2" t="s">
        <v>65</v>
      </c>
      <c r="D26" s="18"/>
      <c r="E26" s="18"/>
      <c r="F26" s="2" t="s">
        <v>41</v>
      </c>
      <c r="G26" s="18" t="s">
        <v>98</v>
      </c>
      <c r="H26" s="18"/>
      <c r="I26" s="6" t="e">
        <v>#N/A</v>
      </c>
      <c r="J26" s="7" t="e">
        <v>#N/A</v>
      </c>
      <c r="K26" s="6" t="e">
        <v>#N/A</v>
      </c>
      <c r="L26" s="7" t="e">
        <v>#N/A</v>
      </c>
      <c r="Q26" s="20" t="b">
        <f>Analyse!Evaluer</f>
        <v>0</v>
      </c>
      <c r="R26" s="20" t="b">
        <f>Analyse!Evaluer</f>
        <v>0</v>
      </c>
      <c r="S26" t="b">
        <f t="shared" si="2"/>
        <v>0</v>
      </c>
      <c r="T26" t="b">
        <f t="shared" si="3"/>
        <v>0</v>
      </c>
      <c r="X26" t="s">
        <v>51</v>
      </c>
    </row>
    <row r="27" spans="1:24" x14ac:dyDescent="0.25">
      <c r="A27" t="s">
        <v>91</v>
      </c>
      <c r="B27" s="7" t="s">
        <v>41</v>
      </c>
      <c r="C27" s="2" t="s">
        <v>66</v>
      </c>
      <c r="D27" s="18"/>
      <c r="E27" s="18"/>
      <c r="F27" s="2" t="s">
        <v>41</v>
      </c>
      <c r="G27" s="18" t="s">
        <v>98</v>
      </c>
      <c r="H27" s="18"/>
      <c r="I27" s="6" t="e">
        <v>#N/A</v>
      </c>
      <c r="J27" s="7" t="e">
        <v>#N/A</v>
      </c>
      <c r="K27" s="6" t="e">
        <v>#N/A</v>
      </c>
      <c r="L27" s="7" t="e">
        <v>#N/A</v>
      </c>
      <c r="Q27" s="20" t="b">
        <f>Analyse!Evaluer</f>
        <v>0</v>
      </c>
      <c r="R27" s="20" t="b">
        <f>Analyse!Evaluer</f>
        <v>0</v>
      </c>
      <c r="S27" t="b">
        <f t="shared" si="2"/>
        <v>0</v>
      </c>
      <c r="T27" t="b">
        <f t="shared" si="3"/>
        <v>0</v>
      </c>
      <c r="X27" t="s">
        <v>52</v>
      </c>
    </row>
    <row r="28" spans="1:24" x14ac:dyDescent="0.25">
      <c r="A28" t="s">
        <v>91</v>
      </c>
      <c r="B28" s="7" t="s">
        <v>41</v>
      </c>
      <c r="C28" s="2" t="s">
        <v>63</v>
      </c>
      <c r="D28" s="18"/>
      <c r="E28" s="18"/>
      <c r="F28" s="2" t="s">
        <v>41</v>
      </c>
      <c r="G28" s="18" t="s">
        <v>98</v>
      </c>
      <c r="H28" s="18"/>
      <c r="I28" s="6" t="e">
        <v>#N/A</v>
      </c>
      <c r="J28" s="7" t="e">
        <v>#N/A</v>
      </c>
      <c r="K28" s="6" t="e">
        <v>#N/A</v>
      </c>
      <c r="L28" s="7" t="e">
        <v>#N/A</v>
      </c>
      <c r="Q28" s="20" t="b">
        <f>Analyse!Evaluer</f>
        <v>0</v>
      </c>
      <c r="R28" s="20" t="b">
        <f>Analyse!Evaluer</f>
        <v>0</v>
      </c>
      <c r="S28" t="b">
        <f t="shared" si="2"/>
        <v>0</v>
      </c>
      <c r="T28" t="b">
        <f t="shared" si="3"/>
        <v>0</v>
      </c>
      <c r="X28" t="s">
        <v>53</v>
      </c>
    </row>
    <row r="29" spans="1:24" x14ac:dyDescent="0.25">
      <c r="A29" t="s">
        <v>91</v>
      </c>
      <c r="B29" s="7" t="s">
        <v>41</v>
      </c>
      <c r="C29" s="2" t="s">
        <v>64</v>
      </c>
      <c r="D29" s="18"/>
      <c r="E29" s="18"/>
      <c r="F29" s="2" t="s">
        <v>41</v>
      </c>
      <c r="G29" s="18" t="s">
        <v>98</v>
      </c>
      <c r="H29" s="18"/>
      <c r="I29" s="6" t="e">
        <v>#N/A</v>
      </c>
      <c r="J29" s="7" t="e">
        <v>#N/A</v>
      </c>
      <c r="K29" s="6" t="e">
        <v>#N/A</v>
      </c>
      <c r="L29" s="7" t="e">
        <v>#N/A</v>
      </c>
      <c r="Q29" s="20" t="b">
        <f>Analyse!Evaluer</f>
        <v>0</v>
      </c>
      <c r="R29" s="20" t="b">
        <f>Analyse!Evaluer</f>
        <v>0</v>
      </c>
      <c r="S29" t="b">
        <f t="shared" si="2"/>
        <v>0</v>
      </c>
      <c r="T29" t="b">
        <f t="shared" si="3"/>
        <v>0</v>
      </c>
      <c r="X29" t="s">
        <v>54</v>
      </c>
    </row>
    <row r="30" spans="1:24" x14ac:dyDescent="0.25">
      <c r="C30" s="2" t="s">
        <v>63</v>
      </c>
      <c r="D30" s="18"/>
      <c r="E30" s="18"/>
      <c r="F30" s="2" t="s">
        <v>40</v>
      </c>
      <c r="G30" s="18" t="s">
        <v>98</v>
      </c>
      <c r="H30" s="18"/>
      <c r="I30" s="6" t="e">
        <v>#N/A</v>
      </c>
      <c r="J30" s="7" t="e">
        <v>#N/A</v>
      </c>
      <c r="K30" s="6" t="e">
        <v>#N/A</v>
      </c>
      <c r="L30" s="7" t="e">
        <v>#N/A</v>
      </c>
      <c r="Q30" s="20" t="b">
        <f>Analyse!Evaluer</f>
        <v>0</v>
      </c>
      <c r="R30" s="20" t="b">
        <f>Analyse!Evaluer</f>
        <v>0</v>
      </c>
      <c r="S30" t="b">
        <f t="shared" si="2"/>
        <v>0</v>
      </c>
      <c r="T30" t="b">
        <f t="shared" si="3"/>
        <v>0</v>
      </c>
      <c r="X30" t="s">
        <v>55</v>
      </c>
    </row>
    <row r="31" spans="1:24" x14ac:dyDescent="0.25">
      <c r="C31" s="2" t="s">
        <v>64</v>
      </c>
      <c r="D31" s="18"/>
      <c r="E31" s="18"/>
      <c r="F31" s="2" t="s">
        <v>40</v>
      </c>
      <c r="G31" s="18" t="s">
        <v>98</v>
      </c>
      <c r="H31" s="18"/>
      <c r="I31" s="6" t="e">
        <v>#N/A</v>
      </c>
      <c r="J31" s="7" t="e">
        <v>#N/A</v>
      </c>
      <c r="K31" s="6" t="e">
        <v>#N/A</v>
      </c>
      <c r="L31" s="7" t="e">
        <v>#N/A</v>
      </c>
      <c r="Q31" s="20" t="b">
        <f>Analyse!Evaluer</f>
        <v>0</v>
      </c>
      <c r="R31" s="20" t="b">
        <f>Analyse!Evaluer</f>
        <v>0</v>
      </c>
      <c r="S31" t="b">
        <f t="shared" si="2"/>
        <v>0</v>
      </c>
      <c r="T31" t="b">
        <f t="shared" si="3"/>
        <v>0</v>
      </c>
      <c r="X31" t="s">
        <v>56</v>
      </c>
    </row>
    <row r="32" spans="1:24" x14ac:dyDescent="0.25">
      <c r="C32" s="2" t="s">
        <v>63</v>
      </c>
      <c r="D32" s="18"/>
      <c r="E32" s="18"/>
      <c r="F32" s="2" t="s">
        <v>27</v>
      </c>
      <c r="G32" s="18" t="s">
        <v>98</v>
      </c>
      <c r="H32" s="18"/>
      <c r="I32" s="6" t="e">
        <v>#N/A</v>
      </c>
      <c r="J32" s="7" t="e">
        <v>#N/A</v>
      </c>
      <c r="K32" s="6" t="e">
        <v>#N/A</v>
      </c>
      <c r="L32" s="7" t="e">
        <v>#N/A</v>
      </c>
      <c r="Q32" s="20" t="b">
        <f>Analyse!Evaluer</f>
        <v>0</v>
      </c>
      <c r="R32" s="20" t="b">
        <f>Analyse!Evaluer</f>
        <v>0</v>
      </c>
      <c r="S32" t="b">
        <f t="shared" si="2"/>
        <v>0</v>
      </c>
      <c r="T32" t="b">
        <f t="shared" si="3"/>
        <v>0</v>
      </c>
      <c r="X32" t="s">
        <v>57</v>
      </c>
    </row>
    <row r="33" spans="3:24" x14ac:dyDescent="0.25">
      <c r="C33" s="2" t="s">
        <v>64</v>
      </c>
      <c r="D33" s="18"/>
      <c r="E33" s="18"/>
      <c r="F33" s="2" t="s">
        <v>27</v>
      </c>
      <c r="G33" s="18" t="s">
        <v>98</v>
      </c>
      <c r="H33" s="18"/>
      <c r="I33" s="6" t="e">
        <v>#N/A</v>
      </c>
      <c r="J33" s="7" t="e">
        <v>#N/A</v>
      </c>
      <c r="K33" s="6" t="e">
        <v>#N/A</v>
      </c>
      <c r="L33" s="7" t="e">
        <v>#N/A</v>
      </c>
      <c r="Q33" s="20" t="b">
        <f>Analyse!Evaluer</f>
        <v>0</v>
      </c>
      <c r="R33" s="20" t="b">
        <f>Analyse!Evaluer</f>
        <v>0</v>
      </c>
      <c r="S33" t="b">
        <f t="shared" si="2"/>
        <v>0</v>
      </c>
      <c r="T33" t="b">
        <f t="shared" si="3"/>
        <v>0</v>
      </c>
      <c r="X33" t="s">
        <v>58</v>
      </c>
    </row>
    <row r="34" spans="3:24" x14ac:dyDescent="0.25">
      <c r="C34" s="2" t="s">
        <v>64</v>
      </c>
      <c r="D34" s="18"/>
      <c r="E34" s="18"/>
      <c r="F34" s="2" t="s">
        <v>37</v>
      </c>
      <c r="G34" s="18" t="s">
        <v>98</v>
      </c>
      <c r="H34" s="18"/>
      <c r="I34" s="6" t="e">
        <v>#N/A</v>
      </c>
      <c r="J34" s="7" t="e">
        <v>#N/A</v>
      </c>
      <c r="K34" s="6" t="e">
        <v>#N/A</v>
      </c>
      <c r="L34" s="7" t="e">
        <v>#N/A</v>
      </c>
      <c r="Q34" s="20" t="b">
        <f>Analyse!Evaluer</f>
        <v>0</v>
      </c>
      <c r="R34" s="20" t="b">
        <f>Analyse!Evaluer</f>
        <v>0</v>
      </c>
      <c r="S34" t="b">
        <f t="shared" si="2"/>
        <v>0</v>
      </c>
      <c r="T34" t="b">
        <f t="shared" si="3"/>
        <v>0</v>
      </c>
      <c r="X34" t="s">
        <v>59</v>
      </c>
    </row>
    <row r="35" spans="3:24" x14ac:dyDescent="0.25">
      <c r="C35" s="2" t="s">
        <v>65</v>
      </c>
      <c r="D35" s="18"/>
      <c r="E35" s="18"/>
      <c r="F35" s="2" t="s">
        <v>57</v>
      </c>
      <c r="G35" s="18" t="s">
        <v>98</v>
      </c>
      <c r="H35" s="18"/>
      <c r="I35" s="6" t="e">
        <v>#N/A</v>
      </c>
      <c r="J35" s="7" t="e">
        <v>#N/A</v>
      </c>
      <c r="K35" s="6" t="e">
        <v>#N/A</v>
      </c>
      <c r="L35" s="7" t="e">
        <v>#N/A</v>
      </c>
      <c r="Q35" s="20" t="b">
        <f>Analyse!Evaluer</f>
        <v>0</v>
      </c>
      <c r="R35" s="20" t="b">
        <f>Analyse!Evaluer</f>
        <v>0</v>
      </c>
      <c r="S35" t="b">
        <f t="shared" si="2"/>
        <v>0</v>
      </c>
      <c r="T35" t="b">
        <f t="shared" si="3"/>
        <v>0</v>
      </c>
      <c r="X35" t="s">
        <v>60</v>
      </c>
    </row>
    <row r="36" spans="3:24" x14ac:dyDescent="0.25">
      <c r="C36" s="2"/>
      <c r="D36" s="18"/>
      <c r="E36" s="18"/>
      <c r="F36" s="2"/>
      <c r="G36" s="18"/>
      <c r="H36" s="18"/>
      <c r="I36" s="6" t="e">
        <v>#N/A</v>
      </c>
      <c r="J36" s="7" t="e">
        <v>#N/A</v>
      </c>
      <c r="K36" s="6" t="e">
        <v>#N/A</v>
      </c>
      <c r="L36" s="7" t="e">
        <v>#N/A</v>
      </c>
      <c r="Q36" s="20" t="b">
        <f>Analyse!Evaluer</f>
        <v>0</v>
      </c>
      <c r="R36" s="20" t="b">
        <f>Analyse!Evaluer</f>
        <v>0</v>
      </c>
      <c r="S36" t="b">
        <f t="shared" si="2"/>
        <v>0</v>
      </c>
      <c r="T36" t="b">
        <f t="shared" si="3"/>
        <v>0</v>
      </c>
      <c r="X36" t="s">
        <v>61</v>
      </c>
    </row>
    <row r="37" spans="3:24" x14ac:dyDescent="0.25">
      <c r="C37" s="2"/>
      <c r="D37" s="18"/>
      <c r="E37" s="18"/>
      <c r="F37" s="2"/>
      <c r="G37" s="18"/>
      <c r="H37" s="18"/>
      <c r="I37" s="6" t="e">
        <v>#N/A</v>
      </c>
      <c r="J37" s="7" t="e">
        <v>#N/A</v>
      </c>
      <c r="K37" s="6" t="e">
        <v>#N/A</v>
      </c>
      <c r="L37" s="7" t="e">
        <v>#N/A</v>
      </c>
      <c r="Q37" s="20" t="b">
        <f>Analyse!Evaluer</f>
        <v>0</v>
      </c>
      <c r="R37" s="20" t="b">
        <f>Analyse!Evaluer</f>
        <v>0</v>
      </c>
      <c r="S37" t="b">
        <f t="shared" si="2"/>
        <v>0</v>
      </c>
      <c r="T37" t="b">
        <f t="shared" si="3"/>
        <v>0</v>
      </c>
    </row>
    <row r="38" spans="3:24" x14ac:dyDescent="0.25">
      <c r="C38" s="2"/>
      <c r="D38" s="18"/>
      <c r="E38" s="18"/>
      <c r="F38" s="2"/>
      <c r="G38" s="18"/>
      <c r="H38" s="18"/>
      <c r="I38" s="6" t="e">
        <v>#N/A</v>
      </c>
      <c r="J38" s="7" t="e">
        <v>#N/A</v>
      </c>
      <c r="K38" s="6" t="e">
        <v>#N/A</v>
      </c>
      <c r="L38" s="7" t="e">
        <v>#N/A</v>
      </c>
      <c r="Q38" s="20" t="b">
        <f>Analyse!Evaluer</f>
        <v>0</v>
      </c>
      <c r="R38" s="20" t="b">
        <f>Analyse!Evaluer</f>
        <v>0</v>
      </c>
      <c r="S38" t="b">
        <f t="shared" si="2"/>
        <v>0</v>
      </c>
      <c r="T38" t="b">
        <f t="shared" si="3"/>
        <v>0</v>
      </c>
    </row>
    <row r="39" spans="3:24" x14ac:dyDescent="0.25">
      <c r="C39" s="2"/>
      <c r="D39" s="18"/>
      <c r="E39" s="18"/>
      <c r="F39" s="2"/>
      <c r="G39" s="18"/>
      <c r="H39" s="18"/>
      <c r="I39" s="6" t="e">
        <v>#N/A</v>
      </c>
      <c r="J39" s="7" t="e">
        <v>#N/A</v>
      </c>
      <c r="K39" s="6" t="e">
        <v>#N/A</v>
      </c>
      <c r="L39" s="7" t="e">
        <v>#N/A</v>
      </c>
      <c r="Q39" s="20" t="b">
        <f>Analyse!Evaluer</f>
        <v>0</v>
      </c>
      <c r="R39" s="20" t="b">
        <f>Analyse!Evaluer</f>
        <v>0</v>
      </c>
      <c r="S39" t="b">
        <f t="shared" si="2"/>
        <v>0</v>
      </c>
      <c r="T39" t="b">
        <f t="shared" si="3"/>
        <v>0</v>
      </c>
    </row>
    <row r="40" spans="3:24" x14ac:dyDescent="0.25">
      <c r="C40" s="2"/>
      <c r="D40" s="18"/>
      <c r="E40" s="18"/>
      <c r="F40" s="2"/>
      <c r="G40" s="18"/>
      <c r="H40" s="18"/>
      <c r="I40" s="6" t="e">
        <v>#N/A</v>
      </c>
      <c r="J40" s="7" t="e">
        <v>#N/A</v>
      </c>
      <c r="K40" s="6" t="e">
        <v>#N/A</v>
      </c>
      <c r="L40" s="7" t="e">
        <v>#N/A</v>
      </c>
      <c r="Q40" s="20" t="b">
        <f>Analyse!Evaluer</f>
        <v>0</v>
      </c>
      <c r="R40" s="20" t="b">
        <f>Analyse!Evaluer</f>
        <v>0</v>
      </c>
      <c r="S40" t="b">
        <f t="shared" si="2"/>
        <v>0</v>
      </c>
      <c r="T40" t="b">
        <f t="shared" si="3"/>
        <v>0</v>
      </c>
    </row>
    <row r="41" spans="3:24" x14ac:dyDescent="0.25">
      <c r="C41" s="2"/>
      <c r="D41" s="18"/>
      <c r="E41" s="18"/>
      <c r="F41" s="2"/>
      <c r="G41" s="18"/>
      <c r="H41" s="18"/>
      <c r="I41" s="6" t="e">
        <v>#N/A</v>
      </c>
      <c r="J41" s="7" t="e">
        <v>#N/A</v>
      </c>
      <c r="K41" s="6" t="e">
        <v>#N/A</v>
      </c>
      <c r="L41" s="7" t="e">
        <v>#N/A</v>
      </c>
      <c r="Q41" s="20" t="b">
        <f>Analyse!Evaluer</f>
        <v>0</v>
      </c>
      <c r="R41" s="20" t="b">
        <f>Analyse!Evaluer</f>
        <v>0</v>
      </c>
      <c r="S41" t="b">
        <f t="shared" si="2"/>
        <v>0</v>
      </c>
      <c r="T41" t="b">
        <f t="shared" si="3"/>
        <v>0</v>
      </c>
    </row>
    <row r="42" spans="3:24" x14ac:dyDescent="0.25">
      <c r="C42" s="2"/>
      <c r="D42" s="18"/>
      <c r="E42" s="18"/>
      <c r="F42" s="2"/>
      <c r="G42" s="18"/>
      <c r="H42" s="18"/>
      <c r="I42" s="6" t="e">
        <v>#N/A</v>
      </c>
      <c r="J42" s="7" t="e">
        <v>#N/A</v>
      </c>
      <c r="K42" s="6" t="e">
        <v>#N/A</v>
      </c>
      <c r="L42" s="7" t="e">
        <v>#N/A</v>
      </c>
      <c r="Q42" s="20" t="b">
        <f>Analyse!Evaluer</f>
        <v>0</v>
      </c>
      <c r="R42" s="20" t="b">
        <f>Analyse!Evaluer</f>
        <v>0</v>
      </c>
      <c r="S42" t="b">
        <f t="shared" si="2"/>
        <v>0</v>
      </c>
      <c r="T42" t="b">
        <f t="shared" si="3"/>
        <v>0</v>
      </c>
    </row>
    <row r="43" spans="3:24" x14ac:dyDescent="0.25">
      <c r="C43" s="2"/>
      <c r="D43" s="18"/>
      <c r="E43" s="18"/>
      <c r="F43" s="2"/>
      <c r="G43" s="18"/>
      <c r="H43" s="18"/>
      <c r="I43" s="6" t="e">
        <v>#N/A</v>
      </c>
      <c r="J43" s="7" t="e">
        <v>#N/A</v>
      </c>
      <c r="K43" s="6" t="e">
        <v>#N/A</v>
      </c>
      <c r="L43" s="7" t="e">
        <v>#N/A</v>
      </c>
      <c r="Q43" s="20" t="b">
        <f>Analyse!Evaluer</f>
        <v>0</v>
      </c>
      <c r="R43" s="20" t="b">
        <f>Analyse!Evaluer</f>
        <v>0</v>
      </c>
      <c r="S43" t="b">
        <f t="shared" si="2"/>
        <v>0</v>
      </c>
      <c r="T43" t="b">
        <f t="shared" si="3"/>
        <v>0</v>
      </c>
    </row>
    <row r="44" spans="3:24" x14ac:dyDescent="0.25">
      <c r="C44" s="2"/>
      <c r="D44" s="18"/>
      <c r="E44" s="18"/>
      <c r="F44" s="2"/>
      <c r="G44" s="18"/>
      <c r="H44" s="18"/>
      <c r="I44" s="6" t="e">
        <v>#N/A</v>
      </c>
      <c r="J44" s="7" t="e">
        <v>#N/A</v>
      </c>
      <c r="K44" s="6" t="e">
        <v>#N/A</v>
      </c>
      <c r="L44" s="7" t="e">
        <v>#N/A</v>
      </c>
      <c r="Q44" s="20" t="b">
        <f>Analyse!Evaluer</f>
        <v>0</v>
      </c>
      <c r="R44" s="20" t="b">
        <f>Analyse!Evaluer</f>
        <v>0</v>
      </c>
      <c r="S44" t="b">
        <f t="shared" si="2"/>
        <v>0</v>
      </c>
      <c r="T44" t="b">
        <f t="shared" si="3"/>
        <v>0</v>
      </c>
    </row>
    <row r="45" spans="3:24" x14ac:dyDescent="0.25">
      <c r="C45" s="2"/>
      <c r="D45" s="18"/>
      <c r="E45" s="18"/>
      <c r="F45" s="2"/>
      <c r="G45" s="18"/>
      <c r="H45" s="18"/>
      <c r="I45" s="6" t="e">
        <v>#N/A</v>
      </c>
      <c r="J45" s="7" t="e">
        <v>#N/A</v>
      </c>
      <c r="K45" s="6" t="e">
        <v>#N/A</v>
      </c>
      <c r="L45" s="7" t="e">
        <v>#N/A</v>
      </c>
      <c r="Q45" s="20" t="b">
        <f>Analyse!Evaluer</f>
        <v>0</v>
      </c>
      <c r="R45" s="20" t="b">
        <f>Analyse!Evaluer</f>
        <v>0</v>
      </c>
      <c r="S45" t="b">
        <f t="shared" si="2"/>
        <v>0</v>
      </c>
      <c r="T45" t="b">
        <f t="shared" si="3"/>
        <v>0</v>
      </c>
    </row>
    <row r="46" spans="3:24" x14ac:dyDescent="0.25">
      <c r="C46" s="2"/>
      <c r="D46" s="18"/>
      <c r="E46" s="18"/>
      <c r="F46" s="2"/>
      <c r="G46" s="18"/>
      <c r="H46" s="18"/>
      <c r="I46" s="6" t="e">
        <v>#N/A</v>
      </c>
      <c r="J46" s="7" t="e">
        <v>#N/A</v>
      </c>
      <c r="K46" s="6" t="e">
        <v>#N/A</v>
      </c>
      <c r="L46" s="7" t="e">
        <v>#N/A</v>
      </c>
      <c r="Q46" s="20" t="b">
        <f>Analyse!Evaluer</f>
        <v>0</v>
      </c>
      <c r="R46" s="20" t="b">
        <f>Analyse!Evaluer</f>
        <v>0</v>
      </c>
      <c r="S46" t="b">
        <f t="shared" si="2"/>
        <v>0</v>
      </c>
      <c r="T46" t="b">
        <f t="shared" si="3"/>
        <v>0</v>
      </c>
    </row>
    <row r="47" spans="3:24" x14ac:dyDescent="0.25">
      <c r="C47" s="2"/>
      <c r="D47" s="18"/>
      <c r="E47" s="18"/>
      <c r="F47" s="2"/>
      <c r="G47" s="18"/>
      <c r="H47" s="18"/>
      <c r="I47" s="6" t="e">
        <v>#N/A</v>
      </c>
      <c r="J47" s="7" t="e">
        <v>#N/A</v>
      </c>
      <c r="K47" s="6" t="e">
        <v>#N/A</v>
      </c>
      <c r="L47" s="7" t="e">
        <v>#N/A</v>
      </c>
      <c r="Q47" s="20" t="b">
        <f>Analyse!Evaluer</f>
        <v>0</v>
      </c>
      <c r="R47" s="20" t="b">
        <f>Analyse!Evaluer</f>
        <v>0</v>
      </c>
      <c r="S47" t="b">
        <f t="shared" si="2"/>
        <v>0</v>
      </c>
      <c r="T47" t="b">
        <f t="shared" si="3"/>
        <v>0</v>
      </c>
    </row>
    <row r="48" spans="3:24" x14ac:dyDescent="0.25">
      <c r="C48" s="2"/>
      <c r="D48" s="18"/>
      <c r="E48" s="18"/>
      <c r="F48" s="2"/>
      <c r="G48" s="18"/>
      <c r="H48" s="18"/>
      <c r="I48" s="6" t="e">
        <v>#N/A</v>
      </c>
      <c r="J48" s="7" t="e">
        <v>#N/A</v>
      </c>
      <c r="K48" s="6" t="e">
        <v>#N/A</v>
      </c>
      <c r="L48" s="7" t="e">
        <v>#N/A</v>
      </c>
      <c r="Q48" s="20" t="b">
        <f>Analyse!Evaluer</f>
        <v>0</v>
      </c>
      <c r="R48" s="20" t="b">
        <f>Analyse!Evaluer</f>
        <v>0</v>
      </c>
      <c r="S48" t="b">
        <f t="shared" si="2"/>
        <v>0</v>
      </c>
      <c r="T48" t="b">
        <f t="shared" si="3"/>
        <v>0</v>
      </c>
    </row>
    <row r="49" spans="3:20" x14ac:dyDescent="0.25">
      <c r="C49" s="2"/>
      <c r="D49" s="18"/>
      <c r="E49" s="18"/>
      <c r="F49" s="2"/>
      <c r="G49" s="18"/>
      <c r="H49" s="18"/>
      <c r="I49" s="6" t="e">
        <v>#N/A</v>
      </c>
      <c r="J49" s="7" t="e">
        <v>#N/A</v>
      </c>
      <c r="K49" s="6" t="e">
        <v>#N/A</v>
      </c>
      <c r="L49" s="7" t="e">
        <v>#N/A</v>
      </c>
      <c r="Q49" s="20" t="b">
        <f>Analyse!Evaluer</f>
        <v>0</v>
      </c>
      <c r="R49" s="20" t="b">
        <f>Analyse!Evaluer</f>
        <v>0</v>
      </c>
      <c r="S49" t="b">
        <f t="shared" si="2"/>
        <v>0</v>
      </c>
      <c r="T49" t="b">
        <f t="shared" si="3"/>
        <v>0</v>
      </c>
    </row>
    <row r="50" spans="3:20" x14ac:dyDescent="0.25">
      <c r="C50" s="2"/>
      <c r="D50" s="18"/>
      <c r="E50" s="18"/>
      <c r="F50" s="2"/>
      <c r="G50" s="18"/>
      <c r="H50" s="18"/>
      <c r="I50" s="6" t="e">
        <v>#N/A</v>
      </c>
      <c r="J50" s="7" t="e">
        <v>#N/A</v>
      </c>
      <c r="K50" s="6" t="e">
        <v>#N/A</v>
      </c>
      <c r="L50" s="7" t="e">
        <v>#N/A</v>
      </c>
      <c r="Q50" s="20" t="b">
        <f>Analyse!Evaluer</f>
        <v>0</v>
      </c>
      <c r="R50" s="20" t="b">
        <f>Analyse!Evaluer</f>
        <v>0</v>
      </c>
      <c r="S50" t="b">
        <f t="shared" si="2"/>
        <v>0</v>
      </c>
      <c r="T50" t="b">
        <f t="shared" si="3"/>
        <v>0</v>
      </c>
    </row>
    <row r="51" spans="3:20" x14ac:dyDescent="0.25">
      <c r="C51" s="2"/>
      <c r="D51" s="18"/>
      <c r="E51" s="18"/>
      <c r="F51" s="2"/>
      <c r="G51" s="18"/>
      <c r="H51" s="18"/>
      <c r="I51" s="6" t="e">
        <v>#N/A</v>
      </c>
      <c r="J51" s="7" t="e">
        <v>#N/A</v>
      </c>
      <c r="K51" s="6" t="e">
        <v>#N/A</v>
      </c>
      <c r="L51" s="7" t="e">
        <v>#N/A</v>
      </c>
      <c r="Q51" s="20" t="b">
        <f>Analyse!Evaluer</f>
        <v>0</v>
      </c>
      <c r="R51" s="20" t="b">
        <f>Analyse!Evaluer</f>
        <v>0</v>
      </c>
      <c r="S51" t="b">
        <f t="shared" si="2"/>
        <v>0</v>
      </c>
      <c r="T51" t="b">
        <f t="shared" si="3"/>
        <v>0</v>
      </c>
    </row>
    <row r="52" spans="3:20" x14ac:dyDescent="0.25">
      <c r="C52" s="2"/>
      <c r="D52" s="18"/>
      <c r="E52" s="18"/>
      <c r="F52" s="2"/>
      <c r="G52" s="18"/>
      <c r="H52" s="18"/>
      <c r="I52" s="6" t="e">
        <v>#N/A</v>
      </c>
      <c r="J52" s="7" t="e">
        <v>#N/A</v>
      </c>
      <c r="K52" s="6" t="e">
        <v>#N/A</v>
      </c>
      <c r="L52" s="7" t="e">
        <v>#N/A</v>
      </c>
      <c r="Q52" s="20" t="b">
        <f>Analyse!Evaluer</f>
        <v>0</v>
      </c>
      <c r="R52" s="20" t="b">
        <f>Analyse!Evaluer</f>
        <v>0</v>
      </c>
      <c r="S52" t="b">
        <f t="shared" si="2"/>
        <v>0</v>
      </c>
      <c r="T52" t="b">
        <f t="shared" si="3"/>
        <v>0</v>
      </c>
    </row>
    <row r="53" spans="3:20" x14ac:dyDescent="0.25">
      <c r="C53" s="2"/>
      <c r="D53" s="18"/>
      <c r="E53" s="18"/>
      <c r="F53" s="2"/>
      <c r="G53" s="18"/>
      <c r="H53" s="18"/>
      <c r="I53" s="6" t="e">
        <v>#N/A</v>
      </c>
      <c r="J53" s="7" t="e">
        <v>#N/A</v>
      </c>
      <c r="K53" s="6" t="e">
        <v>#N/A</v>
      </c>
      <c r="L53" s="7" t="e">
        <v>#N/A</v>
      </c>
      <c r="Q53" s="20" t="b">
        <f>Analyse!Evaluer</f>
        <v>0</v>
      </c>
      <c r="R53" s="20" t="b">
        <f>Analyse!Evaluer</f>
        <v>0</v>
      </c>
      <c r="S53" t="b">
        <f t="shared" si="2"/>
        <v>0</v>
      </c>
      <c r="T53" t="b">
        <f t="shared" si="3"/>
        <v>0</v>
      </c>
    </row>
    <row r="54" spans="3:20" x14ac:dyDescent="0.25">
      <c r="C54" s="2"/>
      <c r="D54" s="18"/>
      <c r="E54" s="18"/>
      <c r="F54" s="2"/>
      <c r="G54" s="18"/>
      <c r="H54" s="18"/>
      <c r="I54" s="6" t="e">
        <v>#N/A</v>
      </c>
      <c r="J54" s="7" t="e">
        <v>#N/A</v>
      </c>
      <c r="K54" s="6" t="e">
        <v>#N/A</v>
      </c>
      <c r="L54" s="7" t="e">
        <v>#N/A</v>
      </c>
      <c r="Q54" s="20" t="b">
        <f>Analyse!Evaluer</f>
        <v>0</v>
      </c>
      <c r="R54" s="20" t="b">
        <f>Analyse!Evaluer</f>
        <v>0</v>
      </c>
      <c r="S54" t="b">
        <f t="shared" si="2"/>
        <v>0</v>
      </c>
      <c r="T54" t="b">
        <f t="shared" si="3"/>
        <v>0</v>
      </c>
    </row>
    <row r="55" spans="3:20" x14ac:dyDescent="0.25">
      <c r="C55" s="2"/>
      <c r="D55" s="18"/>
      <c r="E55" s="18"/>
      <c r="F55" s="2"/>
      <c r="G55" s="18"/>
      <c r="H55" s="18"/>
      <c r="I55" s="6" t="e">
        <v>#N/A</v>
      </c>
      <c r="J55" s="7" t="e">
        <v>#N/A</v>
      </c>
      <c r="K55" s="6" t="e">
        <v>#N/A</v>
      </c>
      <c r="L55" s="7" t="e">
        <v>#N/A</v>
      </c>
      <c r="Q55" s="20" t="b">
        <f>Analyse!Evaluer</f>
        <v>0</v>
      </c>
      <c r="R55" s="20" t="b">
        <f>Analyse!Evaluer</f>
        <v>0</v>
      </c>
      <c r="S55" t="b">
        <f t="shared" si="2"/>
        <v>0</v>
      </c>
      <c r="T55" t="b">
        <f t="shared" si="3"/>
        <v>0</v>
      </c>
    </row>
    <row r="56" spans="3:20" x14ac:dyDescent="0.25">
      <c r="C56" s="2"/>
      <c r="D56" s="18"/>
      <c r="E56" s="18"/>
      <c r="F56" s="2"/>
      <c r="G56" s="18"/>
      <c r="H56" s="18"/>
      <c r="I56" s="6" t="e">
        <v>#N/A</v>
      </c>
      <c r="J56" s="7" t="e">
        <v>#N/A</v>
      </c>
      <c r="K56" s="6" t="e">
        <v>#N/A</v>
      </c>
      <c r="L56" s="7" t="e">
        <v>#N/A</v>
      </c>
      <c r="Q56" s="20" t="b">
        <f>Analyse!Evaluer</f>
        <v>0</v>
      </c>
      <c r="R56" s="20" t="b">
        <f>Analyse!Evaluer</f>
        <v>0</v>
      </c>
      <c r="S56" t="b">
        <f t="shared" si="2"/>
        <v>0</v>
      </c>
      <c r="T56" t="b">
        <f t="shared" si="3"/>
        <v>0</v>
      </c>
    </row>
    <row r="57" spans="3:20" x14ac:dyDescent="0.25">
      <c r="C57" s="2"/>
      <c r="D57" s="18"/>
      <c r="E57" s="18"/>
      <c r="F57" s="2"/>
      <c r="G57" s="18"/>
      <c r="H57" s="18"/>
      <c r="I57" s="6" t="e">
        <v>#N/A</v>
      </c>
      <c r="J57" s="7" t="e">
        <v>#N/A</v>
      </c>
      <c r="K57" s="6" t="e">
        <v>#N/A</v>
      </c>
      <c r="L57" s="7" t="e">
        <v>#N/A</v>
      </c>
      <c r="Q57" s="20" t="b">
        <f>Analyse!Evaluer</f>
        <v>0</v>
      </c>
      <c r="R57" s="20" t="b">
        <f>Analyse!Evaluer</f>
        <v>0</v>
      </c>
      <c r="S57" t="b">
        <f t="shared" si="2"/>
        <v>0</v>
      </c>
      <c r="T57" t="b">
        <f t="shared" si="3"/>
        <v>0</v>
      </c>
    </row>
    <row r="58" spans="3:20" x14ac:dyDescent="0.25">
      <c r="C58" s="2"/>
      <c r="D58" s="18"/>
      <c r="E58" s="18"/>
      <c r="F58" s="2"/>
      <c r="G58" s="18"/>
      <c r="H58" s="18"/>
      <c r="I58" s="6" t="e">
        <v>#N/A</v>
      </c>
      <c r="J58" s="7" t="e">
        <v>#N/A</v>
      </c>
      <c r="K58" s="6" t="e">
        <v>#N/A</v>
      </c>
      <c r="L58" s="7" t="e">
        <v>#N/A</v>
      </c>
      <c r="Q58" s="20" t="b">
        <f>Analyse!Evaluer</f>
        <v>0</v>
      </c>
      <c r="R58" s="20" t="b">
        <f>Analyse!Evaluer</f>
        <v>0</v>
      </c>
      <c r="S58" t="b">
        <f t="shared" si="2"/>
        <v>0</v>
      </c>
      <c r="T58" t="b">
        <f t="shared" si="3"/>
        <v>0</v>
      </c>
    </row>
    <row r="59" spans="3:20" x14ac:dyDescent="0.25">
      <c r="C59" s="2"/>
      <c r="D59" s="18"/>
      <c r="E59" s="18"/>
      <c r="F59" s="2"/>
      <c r="G59" s="18"/>
      <c r="H59" s="18"/>
      <c r="I59" s="6" t="e">
        <v>#N/A</v>
      </c>
      <c r="J59" s="7" t="e">
        <v>#N/A</v>
      </c>
      <c r="K59" s="6" t="e">
        <v>#N/A</v>
      </c>
      <c r="L59" s="7" t="e">
        <v>#N/A</v>
      </c>
      <c r="Q59" s="20" t="b">
        <f>Analyse!Evaluer</f>
        <v>0</v>
      </c>
      <c r="R59" s="20" t="b">
        <f>Analyse!Evaluer</f>
        <v>0</v>
      </c>
      <c r="S59" t="b">
        <f t="shared" si="2"/>
        <v>0</v>
      </c>
      <c r="T59" t="b">
        <f t="shared" si="3"/>
        <v>0</v>
      </c>
    </row>
    <row r="60" spans="3:20" x14ac:dyDescent="0.25">
      <c r="C60" s="2"/>
      <c r="D60" s="18"/>
      <c r="E60" s="18"/>
      <c r="F60" s="2"/>
      <c r="G60" s="18"/>
      <c r="H60" s="18"/>
      <c r="I60" s="6" t="e">
        <v>#N/A</v>
      </c>
      <c r="J60" s="7" t="e">
        <v>#N/A</v>
      </c>
      <c r="K60" s="6" t="e">
        <v>#N/A</v>
      </c>
      <c r="L60" s="7" t="e">
        <v>#N/A</v>
      </c>
      <c r="Q60" s="20" t="b">
        <f>Analyse!Evaluer</f>
        <v>0</v>
      </c>
      <c r="R60" s="20" t="b">
        <f>Analyse!Evaluer</f>
        <v>0</v>
      </c>
      <c r="S60" t="b">
        <f t="shared" si="2"/>
        <v>0</v>
      </c>
      <c r="T60" t="b">
        <f t="shared" si="3"/>
        <v>0</v>
      </c>
    </row>
    <row r="61" spans="3:20" x14ac:dyDescent="0.25">
      <c r="C61" s="2"/>
      <c r="D61" s="18"/>
      <c r="E61" s="18"/>
      <c r="F61" s="2"/>
      <c r="G61" s="18"/>
      <c r="H61" s="18"/>
      <c r="I61" s="6" t="e">
        <v>#N/A</v>
      </c>
      <c r="J61" s="7" t="e">
        <v>#N/A</v>
      </c>
      <c r="K61" s="6" t="e">
        <v>#N/A</v>
      </c>
      <c r="L61" s="7" t="e">
        <v>#N/A</v>
      </c>
      <c r="Q61" s="20" t="b">
        <f>Analyse!Evaluer</f>
        <v>0</v>
      </c>
      <c r="R61" s="20" t="b">
        <f>Analyse!Evaluer</f>
        <v>0</v>
      </c>
      <c r="S61" t="b">
        <f t="shared" si="2"/>
        <v>0</v>
      </c>
      <c r="T61" t="b">
        <f t="shared" si="3"/>
        <v>0</v>
      </c>
    </row>
    <row r="62" spans="3:20" x14ac:dyDescent="0.25">
      <c r="C62" s="2"/>
      <c r="D62" s="18"/>
      <c r="E62" s="18"/>
      <c r="F62" s="2"/>
      <c r="G62" s="18"/>
      <c r="H62" s="18"/>
      <c r="I62" s="6" t="e">
        <v>#N/A</v>
      </c>
      <c r="J62" s="7" t="e">
        <v>#N/A</v>
      </c>
      <c r="K62" s="6" t="e">
        <v>#N/A</v>
      </c>
      <c r="L62" s="7" t="e">
        <v>#N/A</v>
      </c>
      <c r="Q62" s="20" t="b">
        <f>Analyse!Evaluer</f>
        <v>0</v>
      </c>
      <c r="R62" s="20" t="b">
        <f>Analyse!Evaluer</f>
        <v>0</v>
      </c>
      <c r="S62" t="b">
        <f t="shared" si="2"/>
        <v>0</v>
      </c>
      <c r="T62" t="b">
        <f t="shared" si="3"/>
        <v>0</v>
      </c>
    </row>
    <row r="63" spans="3:20" x14ac:dyDescent="0.25">
      <c r="C63" s="2"/>
      <c r="D63" s="18"/>
      <c r="E63" s="18"/>
      <c r="F63" s="2"/>
      <c r="G63" s="18"/>
      <c r="H63" s="18"/>
      <c r="I63" s="6" t="e">
        <v>#N/A</v>
      </c>
      <c r="J63" s="7" t="e">
        <v>#N/A</v>
      </c>
      <c r="K63" s="6" t="e">
        <v>#N/A</v>
      </c>
      <c r="L63" s="7" t="e">
        <v>#N/A</v>
      </c>
      <c r="Q63" s="20" t="b">
        <f>Analyse!Evaluer</f>
        <v>0</v>
      </c>
      <c r="R63" s="20" t="b">
        <f>Analyse!Evaluer</f>
        <v>0</v>
      </c>
      <c r="S63" t="b">
        <f t="shared" si="2"/>
        <v>0</v>
      </c>
      <c r="T63" t="b">
        <f t="shared" si="3"/>
        <v>0</v>
      </c>
    </row>
    <row r="64" spans="3:20" x14ac:dyDescent="0.25">
      <c r="C64" s="2"/>
      <c r="D64" s="18"/>
      <c r="E64" s="18"/>
      <c r="F64" s="2"/>
      <c r="G64" s="18"/>
      <c r="H64" s="18"/>
      <c r="I64" s="6" t="e">
        <v>#N/A</v>
      </c>
      <c r="J64" s="7" t="e">
        <v>#N/A</v>
      </c>
      <c r="K64" s="6" t="e">
        <v>#N/A</v>
      </c>
      <c r="L64" s="7" t="e">
        <v>#N/A</v>
      </c>
      <c r="Q64" s="20" t="b">
        <f>Analyse!Evaluer</f>
        <v>0</v>
      </c>
      <c r="R64" s="20" t="b">
        <f>Analyse!Evaluer</f>
        <v>0</v>
      </c>
      <c r="S64" t="b">
        <f t="shared" si="2"/>
        <v>0</v>
      </c>
      <c r="T64" t="b">
        <f t="shared" si="3"/>
        <v>0</v>
      </c>
    </row>
    <row r="65" spans="3:20" x14ac:dyDescent="0.25">
      <c r="C65" s="2"/>
      <c r="D65" s="18"/>
      <c r="E65" s="18"/>
      <c r="F65" s="2"/>
      <c r="G65" s="18"/>
      <c r="H65" s="18"/>
      <c r="I65" s="6" t="e">
        <v>#N/A</v>
      </c>
      <c r="J65" s="7" t="e">
        <v>#N/A</v>
      </c>
      <c r="K65" s="6" t="e">
        <v>#N/A</v>
      </c>
      <c r="L65" s="7" t="e">
        <v>#N/A</v>
      </c>
      <c r="Q65" s="20" t="b">
        <f>Analyse!Evaluer</f>
        <v>0</v>
      </c>
      <c r="R65" s="20" t="b">
        <f>Analyse!Evaluer</f>
        <v>0</v>
      </c>
      <c r="S65" t="b">
        <f t="shared" si="2"/>
        <v>0</v>
      </c>
      <c r="T65" t="b">
        <f t="shared" si="3"/>
        <v>0</v>
      </c>
    </row>
    <row r="66" spans="3:20" x14ac:dyDescent="0.25">
      <c r="C66" s="2"/>
      <c r="D66" s="18"/>
      <c r="E66" s="18"/>
      <c r="F66" s="2"/>
      <c r="G66" s="18"/>
      <c r="H66" s="18"/>
      <c r="I66" s="6" t="e">
        <v>#N/A</v>
      </c>
      <c r="J66" s="7" t="e">
        <v>#N/A</v>
      </c>
      <c r="K66" s="6" t="e">
        <v>#N/A</v>
      </c>
      <c r="L66" s="7" t="e">
        <v>#N/A</v>
      </c>
      <c r="Q66" s="20" t="b">
        <f>Analyse!Evaluer</f>
        <v>0</v>
      </c>
      <c r="R66" s="20" t="b">
        <f>Analyse!Evaluer</f>
        <v>0</v>
      </c>
      <c r="S66" t="b">
        <f t="shared" si="2"/>
        <v>0</v>
      </c>
      <c r="T66" t="b">
        <f t="shared" si="3"/>
        <v>0</v>
      </c>
    </row>
    <row r="67" spans="3:20" x14ac:dyDescent="0.25">
      <c r="C67" s="2"/>
      <c r="D67" s="18"/>
      <c r="E67" s="18"/>
      <c r="F67" s="2"/>
      <c r="G67" s="18"/>
      <c r="H67" s="18"/>
      <c r="I67" s="6" t="e">
        <v>#N/A</v>
      </c>
      <c r="J67" s="7" t="e">
        <v>#N/A</v>
      </c>
      <c r="K67" s="6" t="e">
        <v>#N/A</v>
      </c>
      <c r="L67" s="7" t="e">
        <v>#N/A</v>
      </c>
      <c r="Q67" s="20" t="b">
        <f>Analyse!Evaluer</f>
        <v>0</v>
      </c>
      <c r="R67" s="20" t="b">
        <f>Analyse!Evaluer</f>
        <v>0</v>
      </c>
      <c r="S67" t="b">
        <f t="shared" si="2"/>
        <v>0</v>
      </c>
      <c r="T67" t="b">
        <f t="shared" si="3"/>
        <v>0</v>
      </c>
    </row>
    <row r="68" spans="3:20" x14ac:dyDescent="0.25">
      <c r="C68" s="2"/>
      <c r="D68" s="18"/>
      <c r="E68" s="18"/>
      <c r="F68" s="2"/>
      <c r="G68" s="18"/>
      <c r="H68" s="18"/>
      <c r="I68" s="6" t="e">
        <v>#N/A</v>
      </c>
      <c r="J68" s="7" t="e">
        <v>#N/A</v>
      </c>
      <c r="K68" s="6" t="e">
        <v>#N/A</v>
      </c>
      <c r="L68" s="7" t="e">
        <v>#N/A</v>
      </c>
      <c r="Q68" s="20" t="b">
        <f>Analyse!Evaluer</f>
        <v>0</v>
      </c>
      <c r="R68" s="20" t="b">
        <f>Analyse!Evaluer</f>
        <v>0</v>
      </c>
      <c r="S68" t="b">
        <f t="shared" si="2"/>
        <v>0</v>
      </c>
      <c r="T68" t="b">
        <f t="shared" si="3"/>
        <v>0</v>
      </c>
    </row>
    <row r="69" spans="3:20" x14ac:dyDescent="0.25">
      <c r="C69" s="2"/>
      <c r="D69" s="18"/>
      <c r="E69" s="18"/>
      <c r="F69" s="2"/>
      <c r="G69" s="18"/>
      <c r="H69" s="18"/>
      <c r="I69" s="6" t="e">
        <v>#N/A</v>
      </c>
      <c r="J69" s="7" t="e">
        <v>#N/A</v>
      </c>
      <c r="K69" s="6" t="e">
        <v>#N/A</v>
      </c>
      <c r="L69" s="7" t="e">
        <v>#N/A</v>
      </c>
      <c r="Q69" s="20" t="b">
        <f>Analyse!Evaluer</f>
        <v>0</v>
      </c>
      <c r="R69" s="20" t="b">
        <f>Analyse!Evaluer</f>
        <v>0</v>
      </c>
      <c r="S69" t="b">
        <f t="shared" si="2"/>
        <v>0</v>
      </c>
      <c r="T69" t="b">
        <f t="shared" si="3"/>
        <v>0</v>
      </c>
    </row>
    <row r="70" spans="3:20" x14ac:dyDescent="0.25">
      <c r="C70" s="2"/>
      <c r="D70" s="18"/>
      <c r="E70" s="18"/>
      <c r="F70" s="2"/>
      <c r="G70" s="18"/>
      <c r="H70" s="18"/>
      <c r="I70" s="6" t="e">
        <v>#N/A</v>
      </c>
      <c r="J70" s="7" t="e">
        <v>#N/A</v>
      </c>
      <c r="K70" s="6" t="e">
        <v>#N/A</v>
      </c>
      <c r="L70" s="7" t="e">
        <v>#N/A</v>
      </c>
      <c r="Q70" s="20" t="b">
        <f>Analyse!Evaluer</f>
        <v>0</v>
      </c>
      <c r="R70" s="20" t="b">
        <f>Analyse!Evaluer</f>
        <v>0</v>
      </c>
      <c r="S70" t="b">
        <f t="shared" si="2"/>
        <v>0</v>
      </c>
      <c r="T70" t="b">
        <f t="shared" si="3"/>
        <v>0</v>
      </c>
    </row>
    <row r="71" spans="3:20" x14ac:dyDescent="0.25">
      <c r="C71" s="2"/>
      <c r="D71" s="18"/>
      <c r="E71" s="18"/>
      <c r="F71" s="2"/>
      <c r="G71" s="18"/>
      <c r="H71" s="18"/>
      <c r="I71" s="6" t="e">
        <v>#N/A</v>
      </c>
      <c r="J71" s="7" t="e">
        <v>#N/A</v>
      </c>
      <c r="K71" s="6" t="e">
        <v>#N/A</v>
      </c>
      <c r="L71" s="7" t="e">
        <v>#N/A</v>
      </c>
      <c r="Q71" s="20" t="b">
        <f>Analyse!Evaluer</f>
        <v>0</v>
      </c>
      <c r="R71" s="20" t="b">
        <f>Analyse!Evaluer</f>
        <v>0</v>
      </c>
      <c r="S71" t="b">
        <f t="shared" si="2"/>
        <v>0</v>
      </c>
      <c r="T71" t="b">
        <f t="shared" si="3"/>
        <v>0</v>
      </c>
    </row>
    <row r="72" spans="3:20" x14ac:dyDescent="0.25">
      <c r="C72" s="2"/>
      <c r="D72" s="18"/>
      <c r="E72" s="18"/>
      <c r="F72" s="2"/>
      <c r="G72" s="18"/>
      <c r="H72" s="18"/>
      <c r="I72" s="6" t="e">
        <v>#N/A</v>
      </c>
      <c r="J72" s="7" t="e">
        <v>#N/A</v>
      </c>
      <c r="K72" s="6" t="e">
        <v>#N/A</v>
      </c>
      <c r="L72" s="7" t="e">
        <v>#N/A</v>
      </c>
      <c r="Q72" s="20" t="b">
        <f>Analyse!Evaluer</f>
        <v>0</v>
      </c>
      <c r="R72" s="20" t="b">
        <f>Analyse!Evaluer</f>
        <v>0</v>
      </c>
      <c r="S72" t="b">
        <f t="shared" ref="S72:S102" si="4">IF(ISBLANK(H72),FALSE,CONCATENATE(I72,H72))</f>
        <v>0</v>
      </c>
      <c r="T72" t="b">
        <f t="shared" ref="T72:T102" si="5">IF(ISBLANK(H72),FALSE,CONCATENATE(K72,H72))</f>
        <v>0</v>
      </c>
    </row>
    <row r="73" spans="3:20" x14ac:dyDescent="0.25">
      <c r="C73" s="2"/>
      <c r="D73" s="18"/>
      <c r="E73" s="18"/>
      <c r="F73" s="2"/>
      <c r="G73" s="18"/>
      <c r="H73" s="18"/>
      <c r="I73" s="6" t="e">
        <v>#N/A</v>
      </c>
      <c r="J73" s="7" t="e">
        <v>#N/A</v>
      </c>
      <c r="K73" s="6" t="e">
        <v>#N/A</v>
      </c>
      <c r="L73" s="7" t="e">
        <v>#N/A</v>
      </c>
      <c r="Q73" s="20" t="b">
        <f>Analyse!Evaluer</f>
        <v>0</v>
      </c>
      <c r="R73" s="20" t="b">
        <f>Analyse!Evaluer</f>
        <v>0</v>
      </c>
      <c r="S73" t="b">
        <f t="shared" si="4"/>
        <v>0</v>
      </c>
      <c r="T73" t="b">
        <f t="shared" si="5"/>
        <v>0</v>
      </c>
    </row>
    <row r="74" spans="3:20" x14ac:dyDescent="0.25">
      <c r="C74" s="2"/>
      <c r="D74" s="18"/>
      <c r="E74" s="18"/>
      <c r="F74" s="2"/>
      <c r="G74" s="18"/>
      <c r="H74" s="18"/>
      <c r="I74" s="6" t="e">
        <v>#N/A</v>
      </c>
      <c r="J74" s="7" t="e">
        <v>#N/A</v>
      </c>
      <c r="K74" s="6" t="e">
        <v>#N/A</v>
      </c>
      <c r="L74" s="7" t="e">
        <v>#N/A</v>
      </c>
      <c r="Q74" s="20" t="b">
        <f>Analyse!Evaluer</f>
        <v>0</v>
      </c>
      <c r="R74" s="20" t="b">
        <f>Analyse!Evaluer</f>
        <v>0</v>
      </c>
      <c r="S74" t="b">
        <f t="shared" si="4"/>
        <v>0</v>
      </c>
      <c r="T74" t="b">
        <f t="shared" si="5"/>
        <v>0</v>
      </c>
    </row>
    <row r="75" spans="3:20" x14ac:dyDescent="0.25">
      <c r="C75" s="2"/>
      <c r="D75" s="18"/>
      <c r="E75" s="18"/>
      <c r="F75" s="2"/>
      <c r="G75" s="18"/>
      <c r="H75" s="18"/>
      <c r="I75" s="6" t="e">
        <v>#N/A</v>
      </c>
      <c r="J75" s="7" t="e">
        <v>#N/A</v>
      </c>
      <c r="K75" s="6" t="e">
        <v>#N/A</v>
      </c>
      <c r="L75" s="7" t="e">
        <v>#N/A</v>
      </c>
      <c r="Q75" s="20" t="b">
        <f>Analyse!Evaluer</f>
        <v>0</v>
      </c>
      <c r="R75" s="20" t="b">
        <f>Analyse!Evaluer</f>
        <v>0</v>
      </c>
      <c r="S75" t="b">
        <f t="shared" si="4"/>
        <v>0</v>
      </c>
      <c r="T75" t="b">
        <f t="shared" si="5"/>
        <v>0</v>
      </c>
    </row>
    <row r="76" spans="3:20" x14ac:dyDescent="0.25">
      <c r="C76" s="2"/>
      <c r="D76" s="18"/>
      <c r="E76" s="18"/>
      <c r="F76" s="2"/>
      <c r="G76" s="18"/>
      <c r="H76" s="18"/>
      <c r="I76" s="6" t="e">
        <v>#N/A</v>
      </c>
      <c r="J76" s="7" t="e">
        <v>#N/A</v>
      </c>
      <c r="K76" s="6" t="e">
        <v>#N/A</v>
      </c>
      <c r="L76" s="7" t="e">
        <v>#N/A</v>
      </c>
      <c r="Q76" s="20" t="b">
        <f>Analyse!Evaluer</f>
        <v>0</v>
      </c>
      <c r="R76" s="20" t="b">
        <f>Analyse!Evaluer</f>
        <v>0</v>
      </c>
      <c r="S76" t="b">
        <f t="shared" si="4"/>
        <v>0</v>
      </c>
      <c r="T76" t="b">
        <f t="shared" si="5"/>
        <v>0</v>
      </c>
    </row>
    <row r="77" spans="3:20" x14ac:dyDescent="0.25">
      <c r="C77" s="2"/>
      <c r="D77" s="18"/>
      <c r="E77" s="18"/>
      <c r="F77" s="2"/>
      <c r="G77" s="18"/>
      <c r="H77" s="18"/>
      <c r="I77" s="6" t="e">
        <v>#N/A</v>
      </c>
      <c r="J77" s="7" t="e">
        <v>#N/A</v>
      </c>
      <c r="K77" s="6" t="e">
        <v>#N/A</v>
      </c>
      <c r="L77" s="7" t="e">
        <v>#N/A</v>
      </c>
      <c r="Q77" s="20" t="b">
        <f>Analyse!Evaluer</f>
        <v>0</v>
      </c>
      <c r="R77" s="20" t="b">
        <f>Analyse!Evaluer</f>
        <v>0</v>
      </c>
      <c r="S77" t="b">
        <f t="shared" si="4"/>
        <v>0</v>
      </c>
      <c r="T77" t="b">
        <f t="shared" si="5"/>
        <v>0</v>
      </c>
    </row>
    <row r="78" spans="3:20" x14ac:dyDescent="0.25">
      <c r="C78" s="2"/>
      <c r="D78" s="18"/>
      <c r="E78" s="18"/>
      <c r="F78" s="2"/>
      <c r="G78" s="18"/>
      <c r="H78" s="18"/>
      <c r="I78" s="6" t="e">
        <v>#N/A</v>
      </c>
      <c r="J78" s="7" t="e">
        <v>#N/A</v>
      </c>
      <c r="K78" s="6" t="e">
        <v>#N/A</v>
      </c>
      <c r="L78" s="7" t="e">
        <v>#N/A</v>
      </c>
      <c r="Q78" s="20" t="b">
        <f>Analyse!Evaluer</f>
        <v>0</v>
      </c>
      <c r="R78" s="20" t="b">
        <f>Analyse!Evaluer</f>
        <v>0</v>
      </c>
      <c r="S78" t="b">
        <f t="shared" si="4"/>
        <v>0</v>
      </c>
      <c r="T78" t="b">
        <f t="shared" si="5"/>
        <v>0</v>
      </c>
    </row>
    <row r="79" spans="3:20" x14ac:dyDescent="0.25">
      <c r="C79" s="2"/>
      <c r="D79" s="18"/>
      <c r="E79" s="18"/>
      <c r="F79" s="2"/>
      <c r="G79" s="18"/>
      <c r="H79" s="18"/>
      <c r="I79" s="6" t="e">
        <v>#N/A</v>
      </c>
      <c r="J79" s="7" t="e">
        <v>#N/A</v>
      </c>
      <c r="K79" s="6" t="e">
        <v>#N/A</v>
      </c>
      <c r="L79" s="7" t="e">
        <v>#N/A</v>
      </c>
      <c r="Q79" s="20" t="b">
        <f>Analyse!Evaluer</f>
        <v>0</v>
      </c>
      <c r="R79" s="20" t="b">
        <f>Analyse!Evaluer</f>
        <v>0</v>
      </c>
      <c r="S79" t="b">
        <f t="shared" si="4"/>
        <v>0</v>
      </c>
      <c r="T79" t="b">
        <f t="shared" si="5"/>
        <v>0</v>
      </c>
    </row>
    <row r="80" spans="3:20" x14ac:dyDescent="0.25">
      <c r="C80" s="2"/>
      <c r="D80" s="18"/>
      <c r="E80" s="18"/>
      <c r="F80" s="2"/>
      <c r="G80" s="18"/>
      <c r="H80" s="18"/>
      <c r="I80" s="6" t="e">
        <v>#N/A</v>
      </c>
      <c r="J80" s="7" t="e">
        <v>#N/A</v>
      </c>
      <c r="K80" s="6" t="e">
        <v>#N/A</v>
      </c>
      <c r="L80" s="7" t="e">
        <v>#N/A</v>
      </c>
      <c r="Q80" s="20" t="b">
        <f>Analyse!Evaluer</f>
        <v>0</v>
      </c>
      <c r="R80" s="20" t="b">
        <f>Analyse!Evaluer</f>
        <v>0</v>
      </c>
      <c r="S80" t="b">
        <f t="shared" si="4"/>
        <v>0</v>
      </c>
      <c r="T80" t="b">
        <f t="shared" si="5"/>
        <v>0</v>
      </c>
    </row>
    <row r="81" spans="3:20" x14ac:dyDescent="0.25">
      <c r="C81" s="2"/>
      <c r="D81" s="18"/>
      <c r="E81" s="18"/>
      <c r="F81" s="2"/>
      <c r="G81" s="18"/>
      <c r="H81" s="18"/>
      <c r="I81" s="6" t="e">
        <v>#N/A</v>
      </c>
      <c r="J81" s="7" t="e">
        <v>#N/A</v>
      </c>
      <c r="K81" s="6" t="e">
        <v>#N/A</v>
      </c>
      <c r="L81" s="7" t="e">
        <v>#N/A</v>
      </c>
      <c r="Q81" s="20" t="b">
        <f>Analyse!Evaluer</f>
        <v>0</v>
      </c>
      <c r="R81" s="20" t="b">
        <f>Analyse!Evaluer</f>
        <v>0</v>
      </c>
      <c r="S81" t="b">
        <f t="shared" si="4"/>
        <v>0</v>
      </c>
      <c r="T81" t="b">
        <f t="shared" si="5"/>
        <v>0</v>
      </c>
    </row>
    <row r="82" spans="3:20" x14ac:dyDescent="0.25">
      <c r="C82" s="2"/>
      <c r="D82" s="18"/>
      <c r="E82" s="18"/>
      <c r="F82" s="2"/>
      <c r="G82" s="18"/>
      <c r="H82" s="18"/>
      <c r="I82" s="6" t="e">
        <v>#N/A</v>
      </c>
      <c r="J82" s="7" t="e">
        <v>#N/A</v>
      </c>
      <c r="K82" s="6" t="e">
        <v>#N/A</v>
      </c>
      <c r="L82" s="7" t="e">
        <v>#N/A</v>
      </c>
      <c r="Q82" s="20" t="b">
        <f>Analyse!Evaluer</f>
        <v>0</v>
      </c>
      <c r="R82" s="20" t="b">
        <f>Analyse!Evaluer</f>
        <v>0</v>
      </c>
      <c r="S82" t="b">
        <f t="shared" si="4"/>
        <v>0</v>
      </c>
      <c r="T82" t="b">
        <f t="shared" si="5"/>
        <v>0</v>
      </c>
    </row>
    <row r="83" spans="3:20" x14ac:dyDescent="0.25">
      <c r="C83" s="2"/>
      <c r="D83" s="18"/>
      <c r="E83" s="18"/>
      <c r="F83" s="2"/>
      <c r="G83" s="18"/>
      <c r="H83" s="18"/>
      <c r="I83" s="6" t="e">
        <v>#N/A</v>
      </c>
      <c r="J83" s="7" t="e">
        <v>#N/A</v>
      </c>
      <c r="K83" s="6" t="e">
        <v>#N/A</v>
      </c>
      <c r="L83" s="7" t="e">
        <v>#N/A</v>
      </c>
      <c r="Q83" s="20" t="b">
        <f>Analyse!Evaluer</f>
        <v>0</v>
      </c>
      <c r="R83" s="20" t="b">
        <f>Analyse!Evaluer</f>
        <v>0</v>
      </c>
      <c r="S83" t="b">
        <f t="shared" si="4"/>
        <v>0</v>
      </c>
      <c r="T83" t="b">
        <f t="shared" si="5"/>
        <v>0</v>
      </c>
    </row>
    <row r="84" spans="3:20" x14ac:dyDescent="0.25">
      <c r="C84" s="2"/>
      <c r="D84" s="18"/>
      <c r="E84" s="18"/>
      <c r="F84" s="2"/>
      <c r="G84" s="18"/>
      <c r="H84" s="18"/>
      <c r="I84" s="6" t="e">
        <v>#N/A</v>
      </c>
      <c r="J84" s="7" t="e">
        <v>#N/A</v>
      </c>
      <c r="K84" s="6" t="e">
        <v>#N/A</v>
      </c>
      <c r="L84" s="7" t="e">
        <v>#N/A</v>
      </c>
      <c r="Q84" s="20" t="b">
        <f>Analyse!Evaluer</f>
        <v>0</v>
      </c>
      <c r="R84" s="20" t="b">
        <f>Analyse!Evaluer</f>
        <v>0</v>
      </c>
      <c r="S84" t="b">
        <f t="shared" si="4"/>
        <v>0</v>
      </c>
      <c r="T84" t="b">
        <f t="shared" si="5"/>
        <v>0</v>
      </c>
    </row>
    <row r="85" spans="3:20" x14ac:dyDescent="0.25">
      <c r="C85" s="2"/>
      <c r="D85" s="18"/>
      <c r="E85" s="18"/>
      <c r="F85" s="2"/>
      <c r="G85" s="18"/>
      <c r="H85" s="18"/>
      <c r="I85" s="6" t="e">
        <v>#N/A</v>
      </c>
      <c r="J85" s="7" t="e">
        <v>#N/A</v>
      </c>
      <c r="K85" s="6" t="e">
        <v>#N/A</v>
      </c>
      <c r="L85" s="7" t="e">
        <v>#N/A</v>
      </c>
      <c r="Q85" s="20" t="b">
        <f>Analyse!Evaluer</f>
        <v>0</v>
      </c>
      <c r="R85" s="20" t="b">
        <f>Analyse!Evaluer</f>
        <v>0</v>
      </c>
      <c r="S85" t="b">
        <f t="shared" si="4"/>
        <v>0</v>
      </c>
      <c r="T85" t="b">
        <f t="shared" si="5"/>
        <v>0</v>
      </c>
    </row>
    <row r="86" spans="3:20" x14ac:dyDescent="0.25">
      <c r="C86" s="2"/>
      <c r="D86" s="18"/>
      <c r="E86" s="18"/>
      <c r="F86" s="2"/>
      <c r="G86" s="18"/>
      <c r="H86" s="18"/>
      <c r="I86" s="6" t="e">
        <v>#N/A</v>
      </c>
      <c r="J86" s="7" t="e">
        <v>#N/A</v>
      </c>
      <c r="K86" s="6" t="e">
        <v>#N/A</v>
      </c>
      <c r="L86" s="7" t="e">
        <v>#N/A</v>
      </c>
      <c r="Q86" s="20" t="b">
        <f>Analyse!Evaluer</f>
        <v>0</v>
      </c>
      <c r="R86" s="20" t="b">
        <f>Analyse!Evaluer</f>
        <v>0</v>
      </c>
      <c r="S86" t="b">
        <f t="shared" si="4"/>
        <v>0</v>
      </c>
      <c r="T86" t="b">
        <f t="shared" si="5"/>
        <v>0</v>
      </c>
    </row>
    <row r="87" spans="3:20" x14ac:dyDescent="0.25">
      <c r="C87" s="2"/>
      <c r="D87" s="18"/>
      <c r="E87" s="18"/>
      <c r="F87" s="2"/>
      <c r="G87" s="18"/>
      <c r="H87" s="18"/>
      <c r="I87" s="6" t="e">
        <v>#N/A</v>
      </c>
      <c r="J87" s="7" t="e">
        <v>#N/A</v>
      </c>
      <c r="K87" s="6" t="e">
        <v>#N/A</v>
      </c>
      <c r="L87" s="7" t="e">
        <v>#N/A</v>
      </c>
      <c r="Q87" s="20" t="b">
        <f>Analyse!Evaluer</f>
        <v>0</v>
      </c>
      <c r="R87" s="20" t="b">
        <f>Analyse!Evaluer</f>
        <v>0</v>
      </c>
      <c r="S87" t="b">
        <f t="shared" si="4"/>
        <v>0</v>
      </c>
      <c r="T87" t="b">
        <f t="shared" si="5"/>
        <v>0</v>
      </c>
    </row>
    <row r="88" spans="3:20" x14ac:dyDescent="0.25">
      <c r="C88" s="2"/>
      <c r="D88" s="18"/>
      <c r="E88" s="18"/>
      <c r="F88" s="2"/>
      <c r="G88" s="18"/>
      <c r="H88" s="18"/>
      <c r="I88" s="6" t="e">
        <v>#N/A</v>
      </c>
      <c r="J88" s="7" t="e">
        <v>#N/A</v>
      </c>
      <c r="K88" s="6" t="e">
        <v>#N/A</v>
      </c>
      <c r="L88" s="7" t="e">
        <v>#N/A</v>
      </c>
      <c r="Q88" s="20" t="b">
        <f>Analyse!Evaluer</f>
        <v>0</v>
      </c>
      <c r="R88" s="20" t="b">
        <f>Analyse!Evaluer</f>
        <v>0</v>
      </c>
      <c r="S88" t="b">
        <f t="shared" si="4"/>
        <v>0</v>
      </c>
      <c r="T88" t="b">
        <f t="shared" si="5"/>
        <v>0</v>
      </c>
    </row>
    <row r="89" spans="3:20" x14ac:dyDescent="0.25">
      <c r="C89" s="2"/>
      <c r="D89" s="18"/>
      <c r="E89" s="18"/>
      <c r="F89" s="2"/>
      <c r="G89" s="18"/>
      <c r="H89" s="18"/>
      <c r="I89" s="6" t="e">
        <v>#N/A</v>
      </c>
      <c r="J89" s="7" t="e">
        <v>#N/A</v>
      </c>
      <c r="K89" s="6" t="e">
        <v>#N/A</v>
      </c>
      <c r="L89" s="7" t="e">
        <v>#N/A</v>
      </c>
      <c r="Q89" s="20" t="b">
        <f>Analyse!Evaluer</f>
        <v>0</v>
      </c>
      <c r="R89" s="20" t="b">
        <f>Analyse!Evaluer</f>
        <v>0</v>
      </c>
      <c r="S89" t="b">
        <f t="shared" si="4"/>
        <v>0</v>
      </c>
      <c r="T89" t="b">
        <f t="shared" si="5"/>
        <v>0</v>
      </c>
    </row>
    <row r="90" spans="3:20" x14ac:dyDescent="0.25">
      <c r="C90" s="2"/>
      <c r="D90" s="18"/>
      <c r="E90" s="18"/>
      <c r="F90" s="2"/>
      <c r="G90" s="18"/>
      <c r="H90" s="18"/>
      <c r="I90" s="6" t="e">
        <v>#N/A</v>
      </c>
      <c r="J90" s="7" t="e">
        <v>#N/A</v>
      </c>
      <c r="K90" s="6" t="e">
        <v>#N/A</v>
      </c>
      <c r="L90" s="7" t="e">
        <v>#N/A</v>
      </c>
      <c r="Q90" s="20" t="b">
        <f>Analyse!Evaluer</f>
        <v>0</v>
      </c>
      <c r="R90" s="20" t="b">
        <f>Analyse!Evaluer</f>
        <v>0</v>
      </c>
      <c r="S90" t="b">
        <f t="shared" si="4"/>
        <v>0</v>
      </c>
      <c r="T90" t="b">
        <f t="shared" si="5"/>
        <v>0</v>
      </c>
    </row>
    <row r="91" spans="3:20" x14ac:dyDescent="0.25">
      <c r="C91" s="2"/>
      <c r="D91" s="18"/>
      <c r="E91" s="18"/>
      <c r="F91" s="2"/>
      <c r="G91" s="18"/>
      <c r="H91" s="18"/>
      <c r="I91" s="6" t="e">
        <v>#N/A</v>
      </c>
      <c r="J91" s="7" t="e">
        <v>#N/A</v>
      </c>
      <c r="K91" s="6" t="e">
        <v>#N/A</v>
      </c>
      <c r="L91" s="7" t="e">
        <v>#N/A</v>
      </c>
      <c r="Q91" s="20" t="b">
        <f>Analyse!Evaluer</f>
        <v>0</v>
      </c>
      <c r="R91" s="20" t="b">
        <f>Analyse!Evaluer</f>
        <v>0</v>
      </c>
      <c r="S91" t="b">
        <f t="shared" si="4"/>
        <v>0</v>
      </c>
      <c r="T91" t="b">
        <f t="shared" si="5"/>
        <v>0</v>
      </c>
    </row>
    <row r="92" spans="3:20" x14ac:dyDescent="0.25">
      <c r="C92" s="2"/>
      <c r="D92" s="18"/>
      <c r="E92" s="18"/>
      <c r="F92" s="2"/>
      <c r="G92" s="18"/>
      <c r="H92" s="18"/>
      <c r="I92" s="6" t="e">
        <v>#N/A</v>
      </c>
      <c r="J92" s="7" t="e">
        <v>#N/A</v>
      </c>
      <c r="K92" s="6" t="e">
        <v>#N/A</v>
      </c>
      <c r="L92" s="7" t="e">
        <v>#N/A</v>
      </c>
      <c r="Q92" s="20" t="b">
        <f>Analyse!Evaluer</f>
        <v>0</v>
      </c>
      <c r="R92" s="20" t="b">
        <f>Analyse!Evaluer</f>
        <v>0</v>
      </c>
      <c r="S92" t="b">
        <f t="shared" si="4"/>
        <v>0</v>
      </c>
      <c r="T92" t="b">
        <f t="shared" si="5"/>
        <v>0</v>
      </c>
    </row>
    <row r="93" spans="3:20" x14ac:dyDescent="0.25">
      <c r="C93" s="2"/>
      <c r="D93" s="18"/>
      <c r="E93" s="18"/>
      <c r="F93" s="2"/>
      <c r="G93" s="18"/>
      <c r="H93" s="18"/>
      <c r="I93" s="6" t="e">
        <v>#N/A</v>
      </c>
      <c r="J93" s="7" t="e">
        <v>#N/A</v>
      </c>
      <c r="K93" s="6" t="e">
        <v>#N/A</v>
      </c>
      <c r="L93" s="7" t="e">
        <v>#N/A</v>
      </c>
      <c r="Q93" s="20" t="b">
        <f>Analyse!Evaluer</f>
        <v>0</v>
      </c>
      <c r="R93" s="20" t="b">
        <f>Analyse!Evaluer</f>
        <v>0</v>
      </c>
      <c r="S93" t="b">
        <f t="shared" si="4"/>
        <v>0</v>
      </c>
      <c r="T93" t="b">
        <f t="shared" si="5"/>
        <v>0</v>
      </c>
    </row>
    <row r="94" spans="3:20" x14ac:dyDescent="0.25">
      <c r="C94" s="2"/>
      <c r="D94" s="18"/>
      <c r="E94" s="18"/>
      <c r="F94" s="2"/>
      <c r="G94" s="18"/>
      <c r="H94" s="18"/>
      <c r="I94" s="6" t="e">
        <v>#N/A</v>
      </c>
      <c r="J94" s="7" t="e">
        <v>#N/A</v>
      </c>
      <c r="K94" s="6" t="e">
        <v>#N/A</v>
      </c>
      <c r="L94" s="7" t="e">
        <v>#N/A</v>
      </c>
      <c r="Q94" s="20" t="b">
        <f>Analyse!Evaluer</f>
        <v>0</v>
      </c>
      <c r="R94" s="20" t="b">
        <f>Analyse!Evaluer</f>
        <v>0</v>
      </c>
      <c r="S94" t="b">
        <f t="shared" si="4"/>
        <v>0</v>
      </c>
      <c r="T94" t="b">
        <f t="shared" si="5"/>
        <v>0</v>
      </c>
    </row>
    <row r="95" spans="3:20" x14ac:dyDescent="0.25">
      <c r="C95" s="2"/>
      <c r="D95" s="18"/>
      <c r="E95" s="18"/>
      <c r="F95" s="2"/>
      <c r="G95" s="18"/>
      <c r="H95" s="18"/>
      <c r="I95" s="6" t="e">
        <v>#N/A</v>
      </c>
      <c r="J95" s="7" t="e">
        <v>#N/A</v>
      </c>
      <c r="K95" s="6" t="e">
        <v>#N/A</v>
      </c>
      <c r="L95" s="7" t="e">
        <v>#N/A</v>
      </c>
      <c r="Q95" s="20" t="b">
        <f>Analyse!Evaluer</f>
        <v>0</v>
      </c>
      <c r="R95" s="20" t="b">
        <f>Analyse!Evaluer</f>
        <v>0</v>
      </c>
      <c r="S95" t="b">
        <f t="shared" si="4"/>
        <v>0</v>
      </c>
      <c r="T95" t="b">
        <f t="shared" si="5"/>
        <v>0</v>
      </c>
    </row>
    <row r="96" spans="3:20" x14ac:dyDescent="0.25">
      <c r="C96" s="2"/>
      <c r="D96" s="18"/>
      <c r="E96" s="18"/>
      <c r="F96" s="2"/>
      <c r="G96" s="18"/>
      <c r="H96" s="18"/>
      <c r="I96" s="6" t="e">
        <v>#N/A</v>
      </c>
      <c r="J96" s="7" t="e">
        <v>#N/A</v>
      </c>
      <c r="K96" s="6" t="e">
        <v>#N/A</v>
      </c>
      <c r="L96" s="7" t="e">
        <v>#N/A</v>
      </c>
      <c r="Q96" s="20" t="b">
        <f>Analyse!Evaluer</f>
        <v>0</v>
      </c>
      <c r="R96" s="20" t="b">
        <f>Analyse!Evaluer</f>
        <v>0</v>
      </c>
      <c r="S96" t="b">
        <f t="shared" si="4"/>
        <v>0</v>
      </c>
      <c r="T96" t="b">
        <f t="shared" si="5"/>
        <v>0</v>
      </c>
    </row>
    <row r="97" spans="3:20" x14ac:dyDescent="0.25">
      <c r="C97" s="2"/>
      <c r="D97" s="18"/>
      <c r="E97" s="18"/>
      <c r="F97" s="2"/>
      <c r="G97" s="18"/>
      <c r="H97" s="18"/>
      <c r="I97" s="6" t="e">
        <v>#N/A</v>
      </c>
      <c r="J97" s="7" t="e">
        <v>#N/A</v>
      </c>
      <c r="K97" s="6" t="e">
        <v>#N/A</v>
      </c>
      <c r="L97" s="7" t="e">
        <v>#N/A</v>
      </c>
      <c r="Q97" s="20" t="b">
        <f>Analyse!Evaluer</f>
        <v>0</v>
      </c>
      <c r="R97" s="20" t="b">
        <f>Analyse!Evaluer</f>
        <v>0</v>
      </c>
      <c r="S97" t="b">
        <f t="shared" si="4"/>
        <v>0</v>
      </c>
      <c r="T97" t="b">
        <f t="shared" si="5"/>
        <v>0</v>
      </c>
    </row>
    <row r="98" spans="3:20" x14ac:dyDescent="0.25">
      <c r="C98" s="2"/>
      <c r="D98" s="18"/>
      <c r="E98" s="18"/>
      <c r="F98" s="2"/>
      <c r="G98" s="18"/>
      <c r="H98" s="18"/>
      <c r="I98" s="6" t="e">
        <v>#N/A</v>
      </c>
      <c r="J98" s="7" t="e">
        <v>#N/A</v>
      </c>
      <c r="K98" s="6" t="e">
        <v>#N/A</v>
      </c>
      <c r="L98" s="7" t="e">
        <v>#N/A</v>
      </c>
      <c r="Q98" s="20" t="b">
        <f>Analyse!Evaluer</f>
        <v>0</v>
      </c>
      <c r="R98" s="20" t="b">
        <f>Analyse!Evaluer</f>
        <v>0</v>
      </c>
      <c r="S98" t="b">
        <f t="shared" si="4"/>
        <v>0</v>
      </c>
      <c r="T98" t="b">
        <f t="shared" si="5"/>
        <v>0</v>
      </c>
    </row>
    <row r="99" spans="3:20" x14ac:dyDescent="0.25">
      <c r="C99" s="2"/>
      <c r="D99" s="18"/>
      <c r="E99" s="18"/>
      <c r="F99" s="2"/>
      <c r="G99" s="18"/>
      <c r="H99" s="18"/>
      <c r="I99" s="6" t="e">
        <v>#N/A</v>
      </c>
      <c r="J99" s="7" t="e">
        <v>#N/A</v>
      </c>
      <c r="K99" s="6" t="e">
        <v>#N/A</v>
      </c>
      <c r="L99" s="7" t="e">
        <v>#N/A</v>
      </c>
      <c r="Q99" s="20" t="b">
        <f>Analyse!Evaluer</f>
        <v>0</v>
      </c>
      <c r="R99" s="20" t="b">
        <f>Analyse!Evaluer</f>
        <v>0</v>
      </c>
      <c r="S99" t="b">
        <f t="shared" si="4"/>
        <v>0</v>
      </c>
      <c r="T99" t="b">
        <f t="shared" si="5"/>
        <v>0</v>
      </c>
    </row>
    <row r="100" spans="3:20" x14ac:dyDescent="0.25">
      <c r="C100" s="2"/>
      <c r="D100" s="18"/>
      <c r="E100" s="18"/>
      <c r="F100" s="2"/>
      <c r="G100" s="18"/>
      <c r="H100" s="18"/>
      <c r="I100" s="6" t="e">
        <v>#N/A</v>
      </c>
      <c r="J100" s="7" t="e">
        <v>#N/A</v>
      </c>
      <c r="K100" s="6" t="e">
        <v>#N/A</v>
      </c>
      <c r="L100" s="7" t="e">
        <v>#N/A</v>
      </c>
      <c r="Q100" s="20" t="b">
        <f>Analyse!Evaluer</f>
        <v>0</v>
      </c>
      <c r="R100" s="20" t="b">
        <f>Analyse!Evaluer</f>
        <v>0</v>
      </c>
      <c r="S100" t="b">
        <f t="shared" si="4"/>
        <v>0</v>
      </c>
      <c r="T100" t="b">
        <f t="shared" si="5"/>
        <v>0</v>
      </c>
    </row>
    <row r="101" spans="3:20" x14ac:dyDescent="0.25">
      <c r="C101" s="2"/>
      <c r="D101" s="18"/>
      <c r="E101" s="18"/>
      <c r="F101" s="2"/>
      <c r="G101" s="18"/>
      <c r="H101" s="18"/>
      <c r="I101" s="6" t="e">
        <v>#N/A</v>
      </c>
      <c r="J101" s="7" t="e">
        <v>#N/A</v>
      </c>
      <c r="K101" s="6" t="e">
        <v>#N/A</v>
      </c>
      <c r="L101" s="7" t="e">
        <v>#N/A</v>
      </c>
      <c r="Q101" s="20" t="b">
        <f>Analyse!Evaluer</f>
        <v>0</v>
      </c>
      <c r="R101" s="20" t="b">
        <f>Analyse!Evaluer</f>
        <v>0</v>
      </c>
      <c r="S101" t="b">
        <f t="shared" si="4"/>
        <v>0</v>
      </c>
      <c r="T101" t="b">
        <f t="shared" si="5"/>
        <v>0</v>
      </c>
    </row>
    <row r="102" spans="3:20" x14ac:dyDescent="0.25">
      <c r="C102" s="2"/>
      <c r="D102" s="18"/>
      <c r="E102" s="18"/>
      <c r="F102" s="2"/>
      <c r="G102" s="18"/>
      <c r="H102" s="18"/>
      <c r="I102" s="6" t="e">
        <v>#N/A</v>
      </c>
      <c r="J102" s="7" t="e">
        <v>#N/A</v>
      </c>
      <c r="K102" s="6" t="e">
        <v>#N/A</v>
      </c>
      <c r="L102" s="7" t="e">
        <v>#N/A</v>
      </c>
      <c r="Q102" s="20" t="b">
        <f>Analyse!Evaluer</f>
        <v>0</v>
      </c>
      <c r="R102" s="20" t="b">
        <f>Analyse!Evaluer</f>
        <v>0</v>
      </c>
      <c r="S102" t="b">
        <f t="shared" si="4"/>
        <v>0</v>
      </c>
      <c r="T102" t="b">
        <f t="shared" si="5"/>
        <v>0</v>
      </c>
    </row>
  </sheetData>
  <mergeCells count="2">
    <mergeCell ref="C1:G1"/>
    <mergeCell ref="I1:L1"/>
  </mergeCells>
  <conditionalFormatting sqref="I3:I102">
    <cfRule type="expression" dxfId="1" priority="2">
      <formula>$Q3</formula>
    </cfRule>
  </conditionalFormatting>
  <conditionalFormatting sqref="K3:K102">
    <cfRule type="expression" dxfId="0" priority="1">
      <formula>$R3</formula>
    </cfRule>
  </conditionalFormatting>
  <dataValidations count="2">
    <dataValidation type="list" allowBlank="1" showInputMessage="1" showErrorMessage="1" sqref="C3:C102">
      <formula1>$U$2:$U$6</formula1>
    </dataValidation>
    <dataValidation type="list" allowBlank="1" showInputMessage="1" showErrorMessage="1" sqref="F3:F102">
      <formula1>$X$2:$X$37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304"/>
  <sheetViews>
    <sheetView tabSelected="1" zoomScale="80" zoomScaleNormal="80" workbookViewId="0">
      <pane xSplit="27" ySplit="14" topLeftCell="AB286" activePane="bottomRight" state="frozen"/>
      <selection pane="topRight" activeCell="AB1" sqref="AB1"/>
      <selection pane="bottomLeft" activeCell="A15" sqref="A15"/>
      <selection pane="bottomRight" activeCell="AB17" sqref="AB17:AE304"/>
    </sheetView>
  </sheetViews>
  <sheetFormatPr baseColWidth="10" defaultRowHeight="15" x14ac:dyDescent="0.25"/>
  <cols>
    <col min="1" max="3" width="6.140625" customWidth="1"/>
    <col min="4" max="4" width="10.140625" bestFit="1" customWidth="1"/>
    <col min="5" max="6" width="6.140625" customWidth="1"/>
    <col min="7" max="7" width="14.5703125" bestFit="1" customWidth="1"/>
    <col min="8" max="27" width="6.140625" customWidth="1"/>
    <col min="28" max="31" width="8.28515625" style="1" customWidth="1"/>
  </cols>
  <sheetData>
    <row r="1" spans="1:44" s="4" customFormat="1" x14ac:dyDescent="0.25">
      <c r="AB1" s="4" t="s">
        <v>94</v>
      </c>
      <c r="AC1" s="4" t="str">
        <f>IF(LOOKUP("REF - REFERENCE  (tracé GAS)",T15:T15,V15:V15)=0,"delta","absolu")</f>
        <v>delta</v>
      </c>
      <c r="AD1" s="5"/>
      <c r="AE1" s="5"/>
    </row>
    <row r="2" spans="1:44" s="14" customFormat="1" ht="59.25" customHeight="1" x14ac:dyDescent="0.25">
      <c r="AA2" s="15"/>
      <c r="AB2" s="16" t="s">
        <v>63</v>
      </c>
      <c r="AC2" s="16" t="s">
        <v>62</v>
      </c>
      <c r="AD2" s="16" t="s">
        <v>64</v>
      </c>
      <c r="AE2" s="16" t="s">
        <v>62</v>
      </c>
    </row>
    <row r="3" spans="1:44" s="4" customFormat="1" x14ac:dyDescent="0.25">
      <c r="AB3" s="3"/>
      <c r="AC3" s="3">
        <f>H15</f>
        <v>7.3</v>
      </c>
      <c r="AD3" s="3"/>
      <c r="AE3" s="3">
        <f>N15</f>
        <v>2611</v>
      </c>
    </row>
    <row r="4" spans="1:44" s="4" customFormat="1" x14ac:dyDescent="0.25">
      <c r="A4" s="4" t="s">
        <v>413</v>
      </c>
      <c r="D4" s="30">
        <f>INDEX(LINEST(AC20:AC31,AB20:AB31),1)</f>
        <v>-1.0946921760120738</v>
      </c>
      <c r="E4" s="4" t="s">
        <v>94</v>
      </c>
      <c r="F4" s="29" t="s">
        <v>412</v>
      </c>
      <c r="G4" s="31">
        <f>INDEX(LINEST(AC20:AC31,AB20:AB31),2)</f>
        <v>304.11814878854693</v>
      </c>
      <c r="AB4" s="3"/>
      <c r="AC4" s="3">
        <v>0</v>
      </c>
      <c r="AD4" s="3"/>
      <c r="AE4" s="3">
        <v>0</v>
      </c>
    </row>
    <row r="5" spans="1:44" s="4" customFormat="1" x14ac:dyDescent="0.25">
      <c r="D5" s="4" t="e">
        <f>INDEX(LINEST(AC15:AC31,AB15:AB31),1)</f>
        <v>#VALUE!</v>
      </c>
      <c r="AB5" s="3"/>
      <c r="AC5" s="3"/>
      <c r="AD5" s="3"/>
      <c r="AE5" s="3"/>
    </row>
    <row r="6" spans="1:44" s="4" customFormat="1" x14ac:dyDescent="0.25">
      <c r="AB6" s="2"/>
      <c r="AC6" s="2"/>
      <c r="AD6" s="2"/>
      <c r="AE6" s="2"/>
    </row>
    <row r="7" spans="1:44" s="4" customFormat="1" x14ac:dyDescent="0.25"/>
    <row r="8" spans="1:44" s="4" customFormat="1" x14ac:dyDescent="0.25"/>
    <row r="9" spans="1:44" s="4" customFormat="1" x14ac:dyDescent="0.25"/>
    <row r="10" spans="1:44" s="4" customFormat="1" x14ac:dyDescent="0.25">
      <c r="AA10" s="8"/>
      <c r="AB10" s="9"/>
      <c r="AC10" s="9"/>
      <c r="AD10" s="9"/>
      <c r="AE10" s="9"/>
    </row>
    <row r="11" spans="1:44" s="4" customFormat="1" x14ac:dyDescent="0.25">
      <c r="AA11" s="10"/>
      <c r="AB11" s="5"/>
      <c r="AC11" s="5"/>
      <c r="AD11" s="5"/>
      <c r="AE11" s="5"/>
    </row>
    <row r="12" spans="1:44" s="4" customFormat="1" x14ac:dyDescent="0.25">
      <c r="AA12" s="8"/>
      <c r="AB12" s="9"/>
      <c r="AC12" s="9"/>
      <c r="AD12" s="9"/>
      <c r="AE12" s="9"/>
    </row>
    <row r="13" spans="1:44" s="4" customFormat="1" x14ac:dyDescent="0.25">
      <c r="AA13" s="10"/>
      <c r="AB13" s="5"/>
      <c r="AC13" s="5"/>
      <c r="AD13" s="5"/>
      <c r="AE13" s="5"/>
    </row>
    <row r="14" spans="1:44" s="23" customFormat="1" ht="192.75" x14ac:dyDescent="0.25">
      <c r="A14" s="27" t="s">
        <v>0</v>
      </c>
      <c r="B14" s="28" t="s">
        <v>1</v>
      </c>
      <c r="C14" s="28" t="s">
        <v>2</v>
      </c>
      <c r="D14" s="28" t="s">
        <v>3</v>
      </c>
      <c r="E14" s="28" t="s">
        <v>4</v>
      </c>
      <c r="F14" s="28" t="s">
        <v>5</v>
      </c>
      <c r="G14" s="28" t="s">
        <v>6</v>
      </c>
      <c r="H14" s="28" t="s">
        <v>7</v>
      </c>
      <c r="I14" s="28" t="s">
        <v>8</v>
      </c>
      <c r="J14" s="28" t="s">
        <v>9</v>
      </c>
      <c r="K14" s="28" t="s">
        <v>10</v>
      </c>
      <c r="L14" s="28" t="s">
        <v>11</v>
      </c>
      <c r="M14" s="28" t="s">
        <v>12</v>
      </c>
      <c r="N14" s="28" t="s">
        <v>13</v>
      </c>
      <c r="O14" s="28" t="s">
        <v>14</v>
      </c>
      <c r="P14" s="28" t="s">
        <v>15</v>
      </c>
      <c r="Q14" s="28" t="s">
        <v>16</v>
      </c>
      <c r="R14" s="28" t="s">
        <v>17</v>
      </c>
      <c r="S14" s="28" t="s">
        <v>18</v>
      </c>
      <c r="T14" s="28" t="s">
        <v>19</v>
      </c>
      <c r="U14" s="28" t="s">
        <v>20</v>
      </c>
      <c r="V14" s="28" t="s">
        <v>21</v>
      </c>
      <c r="W14" s="28" t="s">
        <v>22</v>
      </c>
      <c r="X14" s="28" t="s">
        <v>23</v>
      </c>
      <c r="Y14" s="28" t="s">
        <v>24</v>
      </c>
      <c r="Z14" s="28" t="s">
        <v>104</v>
      </c>
      <c r="AA14" s="28" t="s">
        <v>105</v>
      </c>
      <c r="AB14" s="28" t="s">
        <v>106</v>
      </c>
      <c r="AC14" s="28" t="s">
        <v>107</v>
      </c>
      <c r="AD14" s="28" t="s">
        <v>108</v>
      </c>
      <c r="AE14" s="28" t="s">
        <v>109</v>
      </c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</row>
    <row r="15" spans="1:44" x14ac:dyDescent="0.25">
      <c r="A15" t="s">
        <v>111</v>
      </c>
      <c r="B15">
        <v>1000</v>
      </c>
      <c r="C15">
        <v>1000</v>
      </c>
      <c r="D15">
        <v>2000</v>
      </c>
      <c r="E15">
        <v>1508</v>
      </c>
      <c r="F15">
        <v>70.925200821418841</v>
      </c>
      <c r="G15">
        <v>72.074799178581159</v>
      </c>
      <c r="H15">
        <v>7.3</v>
      </c>
      <c r="I15">
        <v>67.074799178581159</v>
      </c>
      <c r="J15">
        <v>313.6284810126582</v>
      </c>
      <c r="K15">
        <v>1488</v>
      </c>
      <c r="L15">
        <v>78.581159795557582</v>
      </c>
      <c r="M15">
        <v>111.4188402044424</v>
      </c>
      <c r="N15">
        <v>2611</v>
      </c>
      <c r="O15">
        <v>65.618840204442407</v>
      </c>
      <c r="P15">
        <v>313.6284810126582</v>
      </c>
      <c r="Q15" t="s">
        <v>25</v>
      </c>
      <c r="R15" t="s">
        <v>26</v>
      </c>
      <c r="S15" t="s">
        <v>26</v>
      </c>
      <c r="T15" t="s">
        <v>27</v>
      </c>
      <c r="U15">
        <v>297.76669009875428</v>
      </c>
      <c r="V15">
        <v>0</v>
      </c>
      <c r="W15">
        <v>299.84554882529631</v>
      </c>
      <c r="X15">
        <v>0</v>
      </c>
      <c r="Y15" t="s">
        <v>112</v>
      </c>
      <c r="Z15" s="26"/>
      <c r="AA15" s="26"/>
      <c r="AB15" s="25">
        <f>IF(AND(MID($T15,1,9)&lt;&gt;"DYNAMIQUE",MID($T15,1,9)&lt;&gt;"à définir"),IF(AB$2="pt_specif",-((IF($AC$1="absolu",0,Extraction!$I15)+Extraction!$V15-Extraction!$U15)+((AB$3-Extraction!$H15)*(-((IF($AC$1="absolu",0,Extraction!$I15)+Extraction!$V15-Extraction!$U15)-(IF($AC$1="absolu",0,$O15)+Extraction!$X15-Extraction!$W15))/(Extraction!$N15-Extraction!$H15))))+AB$4,IF(AB$2="za_avt",IF($AC$1="absolu",0,Extraction!$I15)+Extraction!$V15,IF(AB$2="za_arr",IF($AC$1="absolu",0,Extraction!$O15)+Extraction!$X15))))</f>
        <v>67.074799178581159</v>
      </c>
      <c r="AC15" s="25">
        <f>IF(AND(MID($T15,1,9)&lt;&gt;"DYNAMIQUE",MID($T15,1,9)&lt;&gt;"à définir"),IF(AC$2="pt_specif",-((IF($AC$1="absolu",0,Extraction!$I15)+Extraction!$V15-Extraction!$U15)+((AC$3-Extraction!$H15)*(-((IF($AC$1="absolu",0,Extraction!$I15)+Extraction!$V15-Extraction!$U15)-(IF($AC$1="absolu",0,$O15)+Extraction!$X15-Extraction!$W15))/(Extraction!$N15-Extraction!$H15))))+AC$4,IF(AC$2="za_avt",IF($AC$1="absolu",0,Extraction!$I15)+Extraction!$V15,IF(AC$2="za_arr",IF($AC$1="absolu",0,Extraction!$O15)+Extraction!$X15))))</f>
        <v>230.69189092017314</v>
      </c>
      <c r="AD15" s="25">
        <f>IF(AND(MID($T15,1,9)&lt;&gt;"DYNAMIQUE",MID($T15,1,9)&lt;&gt;"à définir"),IF(AD$2="pt_specif",-((IF($AC$1="absolu",0,Extraction!$I15)+Extraction!$V15-Extraction!$U15)+((AD$3-Extraction!$H15)*(-((IF($AC$1="absolu",0,Extraction!$I15)+Extraction!$V15-Extraction!$U15)-(IF($AC$1="absolu",0,$O15)+Extraction!$X15-Extraction!$W15))/(Extraction!$N15-Extraction!$H15))))+AD$4,IF(AD$2="za_avt",IF($AC$1="absolu",0,Extraction!$I15)+Extraction!$V15,IF(AD$2="za_arr",IF($AC$1="absolu",0,Extraction!$O15)+Extraction!$X15))))</f>
        <v>65.618840204442407</v>
      </c>
      <c r="AE15" s="25">
        <f>IF(AND(MID($T15,1,9)&lt;&gt;"DYNAMIQUE",MID($T15,1,9)&lt;&gt;"à définir"),IF(AE$2="pt_specif",-((IF($AC$1="absolu",0,Extraction!$I15)+Extraction!$V15-Extraction!$U15)+((AE$3-Extraction!$H15)*(-((IF($AC$1="absolu",0,Extraction!$I15)+Extraction!$V15-Extraction!$U15)-(IF($AC$1="absolu",0,$O15)+Extraction!$X15-Extraction!$W15))/(Extraction!$N15-Extraction!$H15))))+AE$4,IF(AE$2="za_avt",IF($AC$1="absolu",0,Extraction!$I15)+Extraction!$V15,IF(AE$2="za_arr",IF($AC$1="absolu",0,Extraction!$O15)+Extraction!$X15))))</f>
        <v>234.22670862085391</v>
      </c>
    </row>
    <row r="16" spans="1:44" x14ac:dyDescent="0.25">
      <c r="A16" t="s">
        <v>111</v>
      </c>
      <c r="B16">
        <v>1000</v>
      </c>
      <c r="C16">
        <v>1000</v>
      </c>
      <c r="D16">
        <v>2000</v>
      </c>
      <c r="E16">
        <v>1508</v>
      </c>
      <c r="F16">
        <v>70.925200821418841</v>
      </c>
      <c r="G16">
        <v>72.074799178581159</v>
      </c>
      <c r="H16">
        <v>7.3</v>
      </c>
      <c r="I16">
        <v>67.074799178581159</v>
      </c>
      <c r="J16">
        <v>313.6284810126582</v>
      </c>
      <c r="K16">
        <v>1488</v>
      </c>
      <c r="L16">
        <v>78.581159795557582</v>
      </c>
      <c r="M16">
        <v>111.4188402044424</v>
      </c>
      <c r="N16">
        <v>2611</v>
      </c>
      <c r="O16">
        <v>65.618840204442407</v>
      </c>
      <c r="P16">
        <v>313.6284810126582</v>
      </c>
      <c r="Q16" t="s">
        <v>25</v>
      </c>
      <c r="R16" t="s">
        <v>26</v>
      </c>
      <c r="S16" t="s">
        <v>26</v>
      </c>
      <c r="T16" t="s">
        <v>28</v>
      </c>
      <c r="U16">
        <v>297.2115485064341</v>
      </c>
      <c r="V16">
        <v>5.8625919870021264</v>
      </c>
      <c r="W16">
        <v>300.9491397847051</v>
      </c>
      <c r="X16">
        <v>-12.071160540156246</v>
      </c>
      <c r="Y16" t="s">
        <v>113</v>
      </c>
      <c r="AB16" s="25">
        <f>IF(AND(MID($T16,1,9)&lt;&gt;"DYNAMIQUE",MID($T16,1,9)&lt;&gt;"à définir"),IF(AB$2="pt_specif",-((IF($AC$1="absolu",0,Extraction!$I16)+Extraction!$V16-Extraction!$U16)+((AB$3-Extraction!$H16)*(-((IF($AC$1="absolu",0,Extraction!$I16)+Extraction!$V16-Extraction!$U16)-(IF($AC$1="absolu",0,$O16)+Extraction!$X16-Extraction!$W16))/(Extraction!$N16-Extraction!$H16))))+AB$4,IF(AB$2="za_avt",IF($AC$1="absolu",0,Extraction!$I16)+Extraction!$V16,IF(AB$2="za_arr",IF($AC$1="absolu",0,Extraction!$O16)+Extraction!$X16))))</f>
        <v>72.937391165583279</v>
      </c>
      <c r="AC16" s="25">
        <f>IF(AND(MID($T16,1,9)&lt;&gt;"DYNAMIQUE",MID($T16,1,9)&lt;&gt;"à définir"),IF(AC$2="pt_specif",-((IF($AC$1="absolu",0,Extraction!$I16)+Extraction!$V16-Extraction!$U16)+((AC$3-Extraction!$H16)*(-((IF($AC$1="absolu",0,Extraction!$I16)+Extraction!$V16-Extraction!$U16)-(IF($AC$1="absolu",0,$O16)+Extraction!$X16-Extraction!$W16))/(Extraction!$N16-Extraction!$H16))))+AC$4,IF(AC$2="za_avt",IF($AC$1="absolu",0,Extraction!$I16)+Extraction!$V16,IF(AC$2="za_arr",IF($AC$1="absolu",0,Extraction!$O16)+Extraction!$X16))))</f>
        <v>224.27415734085082</v>
      </c>
      <c r="AD16" s="25">
        <f>IF(AND(MID($T16,1,9)&lt;&gt;"DYNAMIQUE",MID($T16,1,9)&lt;&gt;"à définir"),IF(AD$2="pt_specif",-((IF($AC$1="absolu",0,Extraction!$I16)+Extraction!$V16-Extraction!$U16)+((AD$3-Extraction!$H16)*(-((IF($AC$1="absolu",0,Extraction!$I16)+Extraction!$V16-Extraction!$U16)-(IF($AC$1="absolu",0,$O16)+Extraction!$X16-Extraction!$W16))/(Extraction!$N16-Extraction!$H16))))+AD$4,IF(AD$2="za_avt",IF($AC$1="absolu",0,Extraction!$I16)+Extraction!$V16,IF(AD$2="za_arr",IF($AC$1="absolu",0,Extraction!$O16)+Extraction!$X16))))</f>
        <v>53.547679664286164</v>
      </c>
      <c r="AE16" s="25">
        <f>IF(AND(MID($T16,1,9)&lt;&gt;"DYNAMIQUE",MID($T16,1,9)&lt;&gt;"à définir"),IF(AE$2="pt_specif",-((IF($AC$1="absolu",0,Extraction!$I16)+Extraction!$V16-Extraction!$U16)+((AE$3-Extraction!$H16)*(-((IF($AC$1="absolu",0,Extraction!$I16)+Extraction!$V16-Extraction!$U16)-(IF($AC$1="absolu",0,$O16)+Extraction!$X16-Extraction!$W16))/(Extraction!$N16-Extraction!$H16))))+AE$4,IF(AE$2="za_avt",IF($AC$1="absolu",0,Extraction!$I16)+Extraction!$V16,IF(AE$2="za_arr",IF($AC$1="absolu",0,Extraction!$O16)+Extraction!$X16))))</f>
        <v>247.40146012041893</v>
      </c>
    </row>
    <row r="17" spans="1:31" x14ac:dyDescent="0.25">
      <c r="A17" t="s">
        <v>111</v>
      </c>
      <c r="B17">
        <v>1000</v>
      </c>
      <c r="C17">
        <v>1000</v>
      </c>
      <c r="D17">
        <v>2000</v>
      </c>
      <c r="E17">
        <v>1508</v>
      </c>
      <c r="F17">
        <v>70.925200821418841</v>
      </c>
      <c r="G17">
        <v>72.074799178581159</v>
      </c>
      <c r="H17">
        <v>7.3</v>
      </c>
      <c r="I17">
        <v>67.074799178581159</v>
      </c>
      <c r="J17">
        <v>313.6284810126582</v>
      </c>
      <c r="K17">
        <v>1488</v>
      </c>
      <c r="L17">
        <v>78.581159795557582</v>
      </c>
      <c r="M17">
        <v>111.4188402044424</v>
      </c>
      <c r="N17">
        <v>2611</v>
      </c>
      <c r="O17">
        <v>65.618840204442407</v>
      </c>
      <c r="P17">
        <v>313.6284810126582</v>
      </c>
      <c r="Q17" t="s">
        <v>25</v>
      </c>
      <c r="R17" t="s">
        <v>26</v>
      </c>
      <c r="S17" t="s">
        <v>26</v>
      </c>
      <c r="T17" t="s">
        <v>29</v>
      </c>
      <c r="U17">
        <v>276.47959317164521</v>
      </c>
      <c r="V17">
        <v>67.425200821418841</v>
      </c>
      <c r="W17">
        <v>298.58323308717678</v>
      </c>
      <c r="X17">
        <v>13.807304053459738</v>
      </c>
      <c r="Y17" t="s">
        <v>114</v>
      </c>
      <c r="AB17" s="25" t="b">
        <f>IF(AND(MID($T17,1,9)&lt;&gt;"DYNAMIQUE",MID($T17,1,9)&lt;&gt;"à définir"),IF(AB$2="pt_specif",-((IF($AC$1="absolu",0,Extraction!$I17)+Extraction!$V17-Extraction!$U17)+((AB$3-Extraction!$H17)*(-((IF($AC$1="absolu",0,Extraction!$I17)+Extraction!$V17-Extraction!$U17)-(IF($AC$1="absolu",0,$O17)+Extraction!$X17-Extraction!$W17))/(Extraction!$N17-Extraction!$H17))))+AB$4,IF(AB$2="za_avt",IF($AC$1="absolu",0,Extraction!$I17)+Extraction!$V17,IF(AB$2="za_arr",IF($AC$1="absolu",0,Extraction!$O17)+Extraction!$X17))))</f>
        <v>0</v>
      </c>
      <c r="AC17" s="25" t="b">
        <f>IF(AND(MID($T17,1,9)&lt;&gt;"DYNAMIQUE",MID($T17,1,9)&lt;&gt;"à définir"),IF(AC$2="pt_specif",-((IF($AC$1="absolu",0,Extraction!$I17)+Extraction!$V17-Extraction!$U17)+((AC$3-Extraction!$H17)*(-((IF($AC$1="absolu",0,Extraction!$I17)+Extraction!$V17-Extraction!$U17)-(IF($AC$1="absolu",0,$O17)+Extraction!$X17-Extraction!$W17))/(Extraction!$N17-Extraction!$H17))))+AC$4,IF(AC$2="za_avt",IF($AC$1="absolu",0,Extraction!$I17)+Extraction!$V17,IF(AC$2="za_arr",IF($AC$1="absolu",0,Extraction!$O17)+Extraction!$X17))))</f>
        <v>0</v>
      </c>
      <c r="AD17" s="25" t="b">
        <f>IF(AND(MID($T17,1,9)&lt;&gt;"DYNAMIQUE",MID($T17,1,9)&lt;&gt;"à définir"),IF(AD$2="pt_specif",-((IF($AC$1="absolu",0,Extraction!$I17)+Extraction!$V17-Extraction!$U17)+((AD$3-Extraction!$H17)*(-((IF($AC$1="absolu",0,Extraction!$I17)+Extraction!$V17-Extraction!$U17)-(IF($AC$1="absolu",0,$O17)+Extraction!$X17-Extraction!$W17))/(Extraction!$N17-Extraction!$H17))))+AD$4,IF(AD$2="za_avt",IF($AC$1="absolu",0,Extraction!$I17)+Extraction!$V17,IF(AD$2="za_arr",IF($AC$1="absolu",0,Extraction!$O17)+Extraction!$X17))))</f>
        <v>0</v>
      </c>
      <c r="AE17" s="25" t="b">
        <f>IF(AND(MID($T17,1,9)&lt;&gt;"DYNAMIQUE",MID($T17,1,9)&lt;&gt;"à définir"),IF(AE$2="pt_specif",-((IF($AC$1="absolu",0,Extraction!$I17)+Extraction!$V17-Extraction!$U17)+((AE$3-Extraction!$H17)*(-((IF($AC$1="absolu",0,Extraction!$I17)+Extraction!$V17-Extraction!$U17)-(IF($AC$1="absolu",0,$O17)+Extraction!$X17-Extraction!$W17))/(Extraction!$N17-Extraction!$H17))))+AE$4,IF(AE$2="za_avt",IF($AC$1="absolu",0,Extraction!$I17)+Extraction!$V17,IF(AE$2="za_arr",IF($AC$1="absolu",0,Extraction!$O17)+Extraction!$X17))))</f>
        <v>0</v>
      </c>
    </row>
    <row r="18" spans="1:31" x14ac:dyDescent="0.25">
      <c r="A18" t="s">
        <v>111</v>
      </c>
      <c r="B18">
        <v>1000</v>
      </c>
      <c r="C18">
        <v>1000</v>
      </c>
      <c r="D18">
        <v>2000</v>
      </c>
      <c r="E18">
        <v>1508</v>
      </c>
      <c r="F18">
        <v>70.925200821418841</v>
      </c>
      <c r="G18">
        <v>72.074799178581159</v>
      </c>
      <c r="H18">
        <v>7.3</v>
      </c>
      <c r="I18">
        <v>67.074799178581159</v>
      </c>
      <c r="J18">
        <v>313.6284810126582</v>
      </c>
      <c r="K18">
        <v>1488</v>
      </c>
      <c r="L18">
        <v>78.581159795557582</v>
      </c>
      <c r="M18">
        <v>111.4188402044424</v>
      </c>
      <c r="N18">
        <v>2611</v>
      </c>
      <c r="O18">
        <v>65.618840204442407</v>
      </c>
      <c r="P18">
        <v>313.6284810126582</v>
      </c>
      <c r="Q18" t="s">
        <v>25</v>
      </c>
      <c r="R18" t="s">
        <v>26</v>
      </c>
      <c r="S18" t="s">
        <v>26</v>
      </c>
      <c r="T18" t="s">
        <v>30</v>
      </c>
      <c r="U18">
        <v>297.47679064700037</v>
      </c>
      <c r="V18">
        <v>3.0614931873246096</v>
      </c>
      <c r="W18">
        <v>268.49273723621394</v>
      </c>
      <c r="X18">
        <v>78.581159795557582</v>
      </c>
      <c r="Y18" t="s">
        <v>115</v>
      </c>
      <c r="AB18" s="25" t="b">
        <f>IF(AND(MID($T18,1,9)&lt;&gt;"DYNAMIQUE",MID($T18,1,9)&lt;&gt;"à définir"),IF(AB$2="pt_specif",-((IF($AC$1="absolu",0,Extraction!$I18)+Extraction!$V18-Extraction!$U18)+((AB$3-Extraction!$H18)*(-((IF($AC$1="absolu",0,Extraction!$I18)+Extraction!$V18-Extraction!$U18)-(IF($AC$1="absolu",0,$O18)+Extraction!$X18-Extraction!$W18))/(Extraction!$N18-Extraction!$H18))))+AB$4,IF(AB$2="za_avt",IF($AC$1="absolu",0,Extraction!$I18)+Extraction!$V18,IF(AB$2="za_arr",IF($AC$1="absolu",0,Extraction!$O18)+Extraction!$X18))))</f>
        <v>0</v>
      </c>
      <c r="AC18" s="25" t="b">
        <f>IF(AND(MID($T18,1,9)&lt;&gt;"DYNAMIQUE",MID($T18,1,9)&lt;&gt;"à définir"),IF(AC$2="pt_specif",-((IF($AC$1="absolu",0,Extraction!$I18)+Extraction!$V18-Extraction!$U18)+((AC$3-Extraction!$H18)*(-((IF($AC$1="absolu",0,Extraction!$I18)+Extraction!$V18-Extraction!$U18)-(IF($AC$1="absolu",0,$O18)+Extraction!$X18-Extraction!$W18))/(Extraction!$N18-Extraction!$H18))))+AC$4,IF(AC$2="za_avt",IF($AC$1="absolu",0,Extraction!$I18)+Extraction!$V18,IF(AC$2="za_arr",IF($AC$1="absolu",0,Extraction!$O18)+Extraction!$X18))))</f>
        <v>0</v>
      </c>
      <c r="AD18" s="25" t="b">
        <f>IF(AND(MID($T18,1,9)&lt;&gt;"DYNAMIQUE",MID($T18,1,9)&lt;&gt;"à définir"),IF(AD$2="pt_specif",-((IF($AC$1="absolu",0,Extraction!$I18)+Extraction!$V18-Extraction!$U18)+((AD$3-Extraction!$H18)*(-((IF($AC$1="absolu",0,Extraction!$I18)+Extraction!$V18-Extraction!$U18)-(IF($AC$1="absolu",0,$O18)+Extraction!$X18-Extraction!$W18))/(Extraction!$N18-Extraction!$H18))))+AD$4,IF(AD$2="za_avt",IF($AC$1="absolu",0,Extraction!$I18)+Extraction!$V18,IF(AD$2="za_arr",IF($AC$1="absolu",0,Extraction!$O18)+Extraction!$X18))))</f>
        <v>0</v>
      </c>
      <c r="AE18" s="25" t="b">
        <f>IF(AND(MID($T18,1,9)&lt;&gt;"DYNAMIQUE",MID($T18,1,9)&lt;&gt;"à définir"),IF(AE$2="pt_specif",-((IF($AC$1="absolu",0,Extraction!$I18)+Extraction!$V18-Extraction!$U18)+((AE$3-Extraction!$H18)*(-((IF($AC$1="absolu",0,Extraction!$I18)+Extraction!$V18-Extraction!$U18)-(IF($AC$1="absolu",0,$O18)+Extraction!$X18-Extraction!$W18))/(Extraction!$N18-Extraction!$H18))))+AE$4,IF(AE$2="za_avt",IF($AC$1="absolu",0,Extraction!$I18)+Extraction!$V18,IF(AE$2="za_arr",IF($AC$1="absolu",0,Extraction!$O18)+Extraction!$X18))))</f>
        <v>0</v>
      </c>
    </row>
    <row r="19" spans="1:31" x14ac:dyDescent="0.25">
      <c r="A19" t="s">
        <v>111</v>
      </c>
      <c r="B19">
        <v>1000</v>
      </c>
      <c r="C19">
        <v>1000</v>
      </c>
      <c r="D19">
        <v>2000</v>
      </c>
      <c r="E19">
        <v>1508</v>
      </c>
      <c r="F19">
        <v>70.925200821418841</v>
      </c>
      <c r="G19">
        <v>72.074799178581159</v>
      </c>
      <c r="H19">
        <v>7.3</v>
      </c>
      <c r="I19">
        <v>67.074799178581159</v>
      </c>
      <c r="J19">
        <v>313.6284810126582</v>
      </c>
      <c r="K19">
        <v>1488</v>
      </c>
      <c r="L19">
        <v>78.581159795557582</v>
      </c>
      <c r="M19">
        <v>111.4188402044424</v>
      </c>
      <c r="N19">
        <v>2611</v>
      </c>
      <c r="O19">
        <v>65.618840204442407</v>
      </c>
      <c r="P19">
        <v>313.6284810126582</v>
      </c>
      <c r="Q19" t="s">
        <v>25</v>
      </c>
      <c r="R19" t="s">
        <v>26</v>
      </c>
      <c r="S19" t="s">
        <v>26</v>
      </c>
      <c r="T19" t="s">
        <v>31</v>
      </c>
      <c r="U19">
        <v>281.32510028134254</v>
      </c>
      <c r="V19">
        <v>65.925200821418841</v>
      </c>
      <c r="W19">
        <v>283.53798516169536</v>
      </c>
      <c r="X19">
        <v>73.581159795557582</v>
      </c>
      <c r="Y19" t="s">
        <v>116</v>
      </c>
      <c r="AB19" s="25" t="b">
        <f>IF(AND(MID($T19,1,9)&lt;&gt;"DYNAMIQUE",MID($T19,1,9)&lt;&gt;"à définir"),IF(AB$2="pt_specif",-((IF($AC$1="absolu",0,Extraction!$I19)+Extraction!$V19-Extraction!$U19)+((AB$3-Extraction!$H19)*(-((IF($AC$1="absolu",0,Extraction!$I19)+Extraction!$V19-Extraction!$U19)-(IF($AC$1="absolu",0,$O19)+Extraction!$X19-Extraction!$W19))/(Extraction!$N19-Extraction!$H19))))+AB$4,IF(AB$2="za_avt",IF($AC$1="absolu",0,Extraction!$I19)+Extraction!$V19,IF(AB$2="za_arr",IF($AC$1="absolu",0,Extraction!$O19)+Extraction!$X19))))</f>
        <v>0</v>
      </c>
      <c r="AC19" s="25" t="b">
        <f>IF(AND(MID($T19,1,9)&lt;&gt;"DYNAMIQUE",MID($T19,1,9)&lt;&gt;"à définir"),IF(AC$2="pt_specif",-((IF($AC$1="absolu",0,Extraction!$I19)+Extraction!$V19-Extraction!$U19)+((AC$3-Extraction!$H19)*(-((IF($AC$1="absolu",0,Extraction!$I19)+Extraction!$V19-Extraction!$U19)-(IF($AC$1="absolu",0,$O19)+Extraction!$X19-Extraction!$W19))/(Extraction!$N19-Extraction!$H19))))+AC$4,IF(AC$2="za_avt",IF($AC$1="absolu",0,Extraction!$I19)+Extraction!$V19,IF(AC$2="za_arr",IF($AC$1="absolu",0,Extraction!$O19)+Extraction!$X19))))</f>
        <v>0</v>
      </c>
      <c r="AD19" s="25" t="b">
        <f>IF(AND(MID($T19,1,9)&lt;&gt;"DYNAMIQUE",MID($T19,1,9)&lt;&gt;"à définir"),IF(AD$2="pt_specif",-((IF($AC$1="absolu",0,Extraction!$I19)+Extraction!$V19-Extraction!$U19)+((AD$3-Extraction!$H19)*(-((IF($AC$1="absolu",0,Extraction!$I19)+Extraction!$V19-Extraction!$U19)-(IF($AC$1="absolu",0,$O19)+Extraction!$X19-Extraction!$W19))/(Extraction!$N19-Extraction!$H19))))+AD$4,IF(AD$2="za_avt",IF($AC$1="absolu",0,Extraction!$I19)+Extraction!$V19,IF(AD$2="za_arr",IF($AC$1="absolu",0,Extraction!$O19)+Extraction!$X19))))</f>
        <v>0</v>
      </c>
      <c r="AE19" s="25" t="b">
        <f>IF(AND(MID($T19,1,9)&lt;&gt;"DYNAMIQUE",MID($T19,1,9)&lt;&gt;"à définir"),IF(AE$2="pt_specif",-((IF($AC$1="absolu",0,Extraction!$I19)+Extraction!$V19-Extraction!$U19)+((AE$3-Extraction!$H19)*(-((IF($AC$1="absolu",0,Extraction!$I19)+Extraction!$V19-Extraction!$U19)-(IF($AC$1="absolu",0,$O19)+Extraction!$X19-Extraction!$W19))/(Extraction!$N19-Extraction!$H19))))+AE$4,IF(AE$2="za_avt",IF($AC$1="absolu",0,Extraction!$I19)+Extraction!$V19,IF(AE$2="za_arr",IF($AC$1="absolu",0,Extraction!$O19)+Extraction!$X19))))</f>
        <v>0</v>
      </c>
    </row>
    <row r="20" spans="1:31" x14ac:dyDescent="0.25">
      <c r="A20" t="s">
        <v>111</v>
      </c>
      <c r="B20">
        <v>1000</v>
      </c>
      <c r="C20">
        <v>1000</v>
      </c>
      <c r="D20">
        <v>2000</v>
      </c>
      <c r="E20">
        <v>1508</v>
      </c>
      <c r="F20">
        <v>70.925200821418841</v>
      </c>
      <c r="G20">
        <v>72.074799178581159</v>
      </c>
      <c r="H20">
        <v>7.3</v>
      </c>
      <c r="I20">
        <v>67.074799178581159</v>
      </c>
      <c r="J20">
        <v>313.6284810126582</v>
      </c>
      <c r="K20">
        <v>1488</v>
      </c>
      <c r="L20">
        <v>78.581159795557582</v>
      </c>
      <c r="M20">
        <v>111.4188402044424</v>
      </c>
      <c r="N20">
        <v>2611</v>
      </c>
      <c r="O20">
        <v>65.618840204442407</v>
      </c>
      <c r="P20">
        <v>313.6284810126582</v>
      </c>
      <c r="Q20" t="s">
        <v>25</v>
      </c>
      <c r="R20" t="s">
        <v>26</v>
      </c>
      <c r="S20" t="s">
        <v>26</v>
      </c>
      <c r="T20" t="s">
        <v>32</v>
      </c>
      <c r="U20">
        <v>297.76669009875428</v>
      </c>
      <c r="V20">
        <v>0</v>
      </c>
      <c r="W20">
        <v>299.84554882529631</v>
      </c>
      <c r="X20">
        <v>0</v>
      </c>
      <c r="Y20" t="s">
        <v>117</v>
      </c>
      <c r="AB20" s="25">
        <f>IF(AND(MID($T20,1,9)&lt;&gt;"DYNAMIQUE",MID($T20,1,9)&lt;&gt;"à définir"),IF(AB$2="pt_specif",-((IF($AC$1="absolu",0,Extraction!$I20)+Extraction!$V20-Extraction!$U20)+((AB$3-Extraction!$H20)*(-((IF($AC$1="absolu",0,Extraction!$I20)+Extraction!$V20-Extraction!$U20)-(IF($AC$1="absolu",0,$O20)+Extraction!$X20-Extraction!$W20))/(Extraction!$N20-Extraction!$H20))))+AB$4,IF(AB$2="za_avt",IF($AC$1="absolu",0,Extraction!$I20)+Extraction!$V20,IF(AB$2="za_arr",IF($AC$1="absolu",0,Extraction!$O20)+Extraction!$X20))))</f>
        <v>67.074799178581159</v>
      </c>
      <c r="AC20" s="25">
        <f>IF(AND(MID($T20,1,9)&lt;&gt;"DYNAMIQUE",MID($T20,1,9)&lt;&gt;"à définir"),IF(AC$2="pt_specif",-((IF($AC$1="absolu",0,Extraction!$I20)+Extraction!$V20-Extraction!$U20)+((AC$3-Extraction!$H20)*(-((IF($AC$1="absolu",0,Extraction!$I20)+Extraction!$V20-Extraction!$U20)-(IF($AC$1="absolu",0,$O20)+Extraction!$X20-Extraction!$W20))/(Extraction!$N20-Extraction!$H20))))+AC$4,IF(AC$2="za_avt",IF($AC$1="absolu",0,Extraction!$I20)+Extraction!$V20,IF(AC$2="za_arr",IF($AC$1="absolu",0,Extraction!$O20)+Extraction!$X20))))</f>
        <v>230.69189092017314</v>
      </c>
      <c r="AD20" s="25">
        <f>IF(AND(MID($T20,1,9)&lt;&gt;"DYNAMIQUE",MID($T20,1,9)&lt;&gt;"à définir"),IF(AD$2="pt_specif",-((IF($AC$1="absolu",0,Extraction!$I20)+Extraction!$V20-Extraction!$U20)+((AD$3-Extraction!$H20)*(-((IF($AC$1="absolu",0,Extraction!$I20)+Extraction!$V20-Extraction!$U20)-(IF($AC$1="absolu",0,$O20)+Extraction!$X20-Extraction!$W20))/(Extraction!$N20-Extraction!$H20))))+AD$4,IF(AD$2="za_avt",IF($AC$1="absolu",0,Extraction!$I20)+Extraction!$V20,IF(AD$2="za_arr",IF($AC$1="absolu",0,Extraction!$O20)+Extraction!$X20))))</f>
        <v>65.618840204442407</v>
      </c>
      <c r="AE20" s="25">
        <f>IF(AND(MID($T20,1,9)&lt;&gt;"DYNAMIQUE",MID($T20,1,9)&lt;&gt;"à définir"),IF(AE$2="pt_specif",-((IF($AC$1="absolu",0,Extraction!$I20)+Extraction!$V20-Extraction!$U20)+((AE$3-Extraction!$H20)*(-((IF($AC$1="absolu",0,Extraction!$I20)+Extraction!$V20-Extraction!$U20)-(IF($AC$1="absolu",0,$O20)+Extraction!$X20-Extraction!$W20))/(Extraction!$N20-Extraction!$H20))))+AE$4,IF(AE$2="za_avt",IF($AC$1="absolu",0,Extraction!$I20)+Extraction!$V20,IF(AE$2="za_arr",IF($AC$1="absolu",0,Extraction!$O20)+Extraction!$X20))))</f>
        <v>234.22670862085391</v>
      </c>
    </row>
    <row r="21" spans="1:31" x14ac:dyDescent="0.25">
      <c r="A21" t="s">
        <v>111</v>
      </c>
      <c r="B21">
        <v>1000</v>
      </c>
      <c r="C21">
        <v>1000</v>
      </c>
      <c r="D21">
        <v>2000</v>
      </c>
      <c r="E21">
        <v>1508</v>
      </c>
      <c r="F21">
        <v>70.925200821418841</v>
      </c>
      <c r="G21">
        <v>72.074799178581159</v>
      </c>
      <c r="H21">
        <v>7.3</v>
      </c>
      <c r="I21">
        <v>67.074799178581159</v>
      </c>
      <c r="J21">
        <v>313.6284810126582</v>
      </c>
      <c r="K21">
        <v>1488</v>
      </c>
      <c r="L21">
        <v>78.581159795557582</v>
      </c>
      <c r="M21">
        <v>111.4188402044424</v>
      </c>
      <c r="N21">
        <v>2611</v>
      </c>
      <c r="O21">
        <v>65.618840204442407</v>
      </c>
      <c r="P21">
        <v>313.6284810126582</v>
      </c>
      <c r="Q21" t="s">
        <v>25</v>
      </c>
      <c r="R21" t="s">
        <v>26</v>
      </c>
      <c r="S21" t="s">
        <v>26</v>
      </c>
      <c r="T21" t="s">
        <v>33</v>
      </c>
      <c r="U21">
        <v>297.31599362494364</v>
      </c>
      <c r="V21">
        <v>4.7595957004216629</v>
      </c>
      <c r="W21">
        <v>298.74403010923351</v>
      </c>
      <c r="X21">
        <v>12.048494187288208</v>
      </c>
      <c r="Y21" t="s">
        <v>118</v>
      </c>
      <c r="AB21" s="25">
        <f>IF(AND(MID($T21,1,9)&lt;&gt;"DYNAMIQUE",MID($T21,1,9)&lt;&gt;"à définir"),IF(AB$2="pt_specif",-((IF($AC$1="absolu",0,Extraction!$I21)+Extraction!$V21-Extraction!$U21)+((AB$3-Extraction!$H21)*(-((IF($AC$1="absolu",0,Extraction!$I21)+Extraction!$V21-Extraction!$U21)-(IF($AC$1="absolu",0,$O21)+Extraction!$X21-Extraction!$W21))/(Extraction!$N21-Extraction!$H21))))+AB$4,IF(AB$2="za_avt",IF($AC$1="absolu",0,Extraction!$I21)+Extraction!$V21,IF(AB$2="za_arr",IF($AC$1="absolu",0,Extraction!$O21)+Extraction!$X21))))</f>
        <v>71.834394879002815</v>
      </c>
      <c r="AC21" s="25">
        <f>IF(AND(MID($T21,1,9)&lt;&gt;"DYNAMIQUE",MID($T21,1,9)&lt;&gt;"à définir"),IF(AC$2="pt_specif",-((IF($AC$1="absolu",0,Extraction!$I21)+Extraction!$V21-Extraction!$U21)+((AC$3-Extraction!$H21)*(-((IF($AC$1="absolu",0,Extraction!$I21)+Extraction!$V21-Extraction!$U21)-(IF($AC$1="absolu",0,$O21)+Extraction!$X21-Extraction!$W21))/(Extraction!$N21-Extraction!$H21))))+AC$4,IF(AC$2="za_avt",IF($AC$1="absolu",0,Extraction!$I21)+Extraction!$V21,IF(AC$2="za_arr",IF($AC$1="absolu",0,Extraction!$O21)+Extraction!$X21))))</f>
        <v>225.48159874594083</v>
      </c>
      <c r="AD21" s="25">
        <f>IF(AND(MID($T21,1,9)&lt;&gt;"DYNAMIQUE",MID($T21,1,9)&lt;&gt;"à définir"),IF(AD$2="pt_specif",-((IF($AC$1="absolu",0,Extraction!$I21)+Extraction!$V21-Extraction!$U21)+((AD$3-Extraction!$H21)*(-((IF($AC$1="absolu",0,Extraction!$I21)+Extraction!$V21-Extraction!$U21)-(IF($AC$1="absolu",0,$O21)+Extraction!$X21-Extraction!$W21))/(Extraction!$N21-Extraction!$H21))))+AD$4,IF(AD$2="za_avt",IF($AC$1="absolu",0,Extraction!$I21)+Extraction!$V21,IF(AD$2="za_arr",IF($AC$1="absolu",0,Extraction!$O21)+Extraction!$X21))))</f>
        <v>77.66733439173062</v>
      </c>
      <c r="AE21" s="25">
        <f>IF(AND(MID($T21,1,9)&lt;&gt;"DYNAMIQUE",MID($T21,1,9)&lt;&gt;"à définir"),IF(AE$2="pt_specif",-((IF($AC$1="absolu",0,Extraction!$I21)+Extraction!$V21-Extraction!$U21)+((AE$3-Extraction!$H21)*(-((IF($AC$1="absolu",0,Extraction!$I21)+Extraction!$V21-Extraction!$U21)-(IF($AC$1="absolu",0,$O21)+Extraction!$X21-Extraction!$W21))/(Extraction!$N21-Extraction!$H21))))+AE$4,IF(AE$2="za_avt",IF($AC$1="absolu",0,Extraction!$I21)+Extraction!$V21,IF(AE$2="za_arr",IF($AC$1="absolu",0,Extraction!$O21)+Extraction!$X21))))</f>
        <v>221.0766957175029</v>
      </c>
    </row>
    <row r="22" spans="1:31" x14ac:dyDescent="0.25">
      <c r="A22" t="s">
        <v>111</v>
      </c>
      <c r="B22">
        <v>1000</v>
      </c>
      <c r="C22">
        <v>1000</v>
      </c>
      <c r="D22">
        <v>2000</v>
      </c>
      <c r="E22">
        <v>1508</v>
      </c>
      <c r="F22">
        <v>70.925200821418841</v>
      </c>
      <c r="G22">
        <v>72.074799178581159</v>
      </c>
      <c r="H22">
        <v>7.3</v>
      </c>
      <c r="I22">
        <v>67.074799178581159</v>
      </c>
      <c r="J22">
        <v>313.6284810126582</v>
      </c>
      <c r="K22">
        <v>1488</v>
      </c>
      <c r="L22">
        <v>78.581159795557582</v>
      </c>
      <c r="M22">
        <v>111.4188402044424</v>
      </c>
      <c r="N22">
        <v>2611</v>
      </c>
      <c r="O22">
        <v>65.618840204442407</v>
      </c>
      <c r="P22">
        <v>313.6284810126582</v>
      </c>
      <c r="Q22" t="s">
        <v>25</v>
      </c>
      <c r="R22" t="s">
        <v>26</v>
      </c>
      <c r="S22" t="s">
        <v>26</v>
      </c>
      <c r="T22" t="s">
        <v>34</v>
      </c>
      <c r="U22">
        <v>299.84481012658227</v>
      </c>
      <c r="V22">
        <v>-21.946058432145382</v>
      </c>
      <c r="W22">
        <v>304.04613924050631</v>
      </c>
      <c r="X22">
        <v>-45.946372460866804</v>
      </c>
      <c r="Y22" t="s">
        <v>119</v>
      </c>
      <c r="AB22" s="25">
        <f>IF(AND(MID($T22,1,9)&lt;&gt;"DYNAMIQUE",MID($T22,1,9)&lt;&gt;"à définir"),IF(AB$2="pt_specif",-((IF($AC$1="absolu",0,Extraction!$I22)+Extraction!$V22-Extraction!$U22)+((AB$3-Extraction!$H22)*(-((IF($AC$1="absolu",0,Extraction!$I22)+Extraction!$V22-Extraction!$U22)-(IF($AC$1="absolu",0,$O22)+Extraction!$X22-Extraction!$W22))/(Extraction!$N22-Extraction!$H22))))+AB$4,IF(AB$2="za_avt",IF($AC$1="absolu",0,Extraction!$I22)+Extraction!$V22,IF(AB$2="za_arr",IF($AC$1="absolu",0,Extraction!$O22)+Extraction!$X22))))</f>
        <v>45.128740746435781</v>
      </c>
      <c r="AC22" s="25">
        <f>IF(AND(MID($T22,1,9)&lt;&gt;"DYNAMIQUE",MID($T22,1,9)&lt;&gt;"à définir"),IF(AC$2="pt_specif",-((IF($AC$1="absolu",0,Extraction!$I22)+Extraction!$V22-Extraction!$U22)+((AC$3-Extraction!$H22)*(-((IF($AC$1="absolu",0,Extraction!$I22)+Extraction!$V22-Extraction!$U22)-(IF($AC$1="absolu",0,$O22)+Extraction!$X22-Extraction!$W22))/(Extraction!$N22-Extraction!$H22))))+AC$4,IF(AC$2="za_avt",IF($AC$1="absolu",0,Extraction!$I22)+Extraction!$V22,IF(AC$2="za_arr",IF($AC$1="absolu",0,Extraction!$O22)+Extraction!$X22))))</f>
        <v>254.71606938014651</v>
      </c>
      <c r="AD22" s="25">
        <f>IF(AND(MID($T22,1,9)&lt;&gt;"DYNAMIQUE",MID($T22,1,9)&lt;&gt;"à définir"),IF(AD$2="pt_specif",-((IF($AC$1="absolu",0,Extraction!$I22)+Extraction!$V22-Extraction!$U22)+((AD$3-Extraction!$H22)*(-((IF($AC$1="absolu",0,Extraction!$I22)+Extraction!$V22-Extraction!$U22)-(IF($AC$1="absolu",0,$O22)+Extraction!$X22-Extraction!$W22))/(Extraction!$N22-Extraction!$H22))))+AD$4,IF(AD$2="za_avt",IF($AC$1="absolu",0,Extraction!$I22)+Extraction!$V22,IF(AD$2="za_arr",IF($AC$1="absolu",0,Extraction!$O22)+Extraction!$X22))))</f>
        <v>19.672467743575602</v>
      </c>
      <c r="AE22" s="25">
        <f>IF(AND(MID($T22,1,9)&lt;&gt;"DYNAMIQUE",MID($T22,1,9)&lt;&gt;"à définir"),IF(AE$2="pt_specif",-((IF($AC$1="absolu",0,Extraction!$I22)+Extraction!$V22-Extraction!$U22)+((AE$3-Extraction!$H22)*(-((IF($AC$1="absolu",0,Extraction!$I22)+Extraction!$V22-Extraction!$U22)-(IF($AC$1="absolu",0,$O22)+Extraction!$X22-Extraction!$W22))/(Extraction!$N22-Extraction!$H22))))+AE$4,IF(AE$2="za_avt",IF($AC$1="absolu",0,Extraction!$I22)+Extraction!$V22,IF(AE$2="za_arr",IF($AC$1="absolu",0,Extraction!$O22)+Extraction!$X22))))</f>
        <v>284.37367149693068</v>
      </c>
    </row>
    <row r="23" spans="1:31" x14ac:dyDescent="0.25">
      <c r="A23" t="s">
        <v>111</v>
      </c>
      <c r="B23">
        <v>1000</v>
      </c>
      <c r="C23">
        <v>1000</v>
      </c>
      <c r="D23">
        <v>2000</v>
      </c>
      <c r="E23">
        <v>1508</v>
      </c>
      <c r="F23">
        <v>70.925200821418841</v>
      </c>
      <c r="G23">
        <v>72.074799178581159</v>
      </c>
      <c r="H23">
        <v>7.3</v>
      </c>
      <c r="I23">
        <v>67.074799178581159</v>
      </c>
      <c r="J23">
        <v>313.6284810126582</v>
      </c>
      <c r="K23">
        <v>1488</v>
      </c>
      <c r="L23">
        <v>78.581159795557582</v>
      </c>
      <c r="M23">
        <v>111.4188402044424</v>
      </c>
      <c r="N23">
        <v>2611</v>
      </c>
      <c r="O23">
        <v>65.618840204442407</v>
      </c>
      <c r="P23">
        <v>313.6284810126582</v>
      </c>
      <c r="Q23" t="s">
        <v>25</v>
      </c>
      <c r="R23" t="s">
        <v>26</v>
      </c>
      <c r="S23" t="s">
        <v>26</v>
      </c>
      <c r="T23" t="s">
        <v>35</v>
      </c>
      <c r="U23">
        <v>298.07096886854782</v>
      </c>
      <c r="V23">
        <v>-3.2133464728355592</v>
      </c>
      <c r="W23">
        <v>301.16333492892051</v>
      </c>
      <c r="X23">
        <v>-14.414043064430709</v>
      </c>
      <c r="Y23" t="s">
        <v>120</v>
      </c>
      <c r="AB23" s="25">
        <f>IF(AND(MID($T23,1,9)&lt;&gt;"DYNAMIQUE",MID($T23,1,9)&lt;&gt;"à définir"),IF(AB$2="pt_specif",-((IF($AC$1="absolu",0,Extraction!$I23)+Extraction!$V23-Extraction!$U23)+((AB$3-Extraction!$H23)*(-((IF($AC$1="absolu",0,Extraction!$I23)+Extraction!$V23-Extraction!$U23)-(IF($AC$1="absolu",0,$O23)+Extraction!$X23-Extraction!$W23))/(Extraction!$N23-Extraction!$H23))))+AB$4,IF(AB$2="za_avt",IF($AC$1="absolu",0,Extraction!$I23)+Extraction!$V23,IF(AB$2="za_arr",IF($AC$1="absolu",0,Extraction!$O23)+Extraction!$X23))))</f>
        <v>63.861452705745599</v>
      </c>
      <c r="AC23" s="25">
        <f>IF(AND(MID($T23,1,9)&lt;&gt;"DYNAMIQUE",MID($T23,1,9)&lt;&gt;"à définir"),IF(AC$2="pt_specif",-((IF($AC$1="absolu",0,Extraction!$I23)+Extraction!$V23-Extraction!$U23)+((AC$3-Extraction!$H23)*(-((IF($AC$1="absolu",0,Extraction!$I23)+Extraction!$V23-Extraction!$U23)-(IF($AC$1="absolu",0,$O23)+Extraction!$X23-Extraction!$W23))/(Extraction!$N23-Extraction!$H23))))+AC$4,IF(AC$2="za_avt",IF($AC$1="absolu",0,Extraction!$I23)+Extraction!$V23,IF(AC$2="za_arr",IF($AC$1="absolu",0,Extraction!$O23)+Extraction!$X23))))</f>
        <v>234.20951616280223</v>
      </c>
      <c r="AD23" s="25">
        <f>IF(AND(MID($T23,1,9)&lt;&gt;"DYNAMIQUE",MID($T23,1,9)&lt;&gt;"à définir"),IF(AD$2="pt_specif",-((IF($AC$1="absolu",0,Extraction!$I23)+Extraction!$V23-Extraction!$U23)+((AD$3-Extraction!$H23)*(-((IF($AC$1="absolu",0,Extraction!$I23)+Extraction!$V23-Extraction!$U23)-(IF($AC$1="absolu",0,$O23)+Extraction!$X23-Extraction!$W23))/(Extraction!$N23-Extraction!$H23))))+AD$4,IF(AD$2="za_avt",IF($AC$1="absolu",0,Extraction!$I23)+Extraction!$V23,IF(AD$2="za_arr",IF($AC$1="absolu",0,Extraction!$O23)+Extraction!$X23))))</f>
        <v>51.204797140011699</v>
      </c>
      <c r="AE23" s="25">
        <f>IF(AND(MID($T23,1,9)&lt;&gt;"DYNAMIQUE",MID($T23,1,9)&lt;&gt;"à définir"),IF(AE$2="pt_specif",-((IF($AC$1="absolu",0,Extraction!$I23)+Extraction!$V23-Extraction!$U23)+((AE$3-Extraction!$H23)*(-((IF($AC$1="absolu",0,Extraction!$I23)+Extraction!$V23-Extraction!$U23)-(IF($AC$1="absolu",0,$O23)+Extraction!$X23-Extraction!$W23))/(Extraction!$N23-Extraction!$H23))))+AE$4,IF(AE$2="za_avt",IF($AC$1="absolu",0,Extraction!$I23)+Extraction!$V23,IF(AE$2="za_arr",IF($AC$1="absolu",0,Extraction!$O23)+Extraction!$X23))))</f>
        <v>249.95853778890881</v>
      </c>
    </row>
    <row r="24" spans="1:31" x14ac:dyDescent="0.25">
      <c r="A24" t="s">
        <v>111</v>
      </c>
      <c r="B24">
        <v>1000</v>
      </c>
      <c r="C24">
        <v>1000</v>
      </c>
      <c r="D24">
        <v>2000</v>
      </c>
      <c r="E24">
        <v>1508</v>
      </c>
      <c r="F24">
        <v>70.925200821418841</v>
      </c>
      <c r="G24">
        <v>72.074799178581159</v>
      </c>
      <c r="H24">
        <v>7.3</v>
      </c>
      <c r="I24">
        <v>67.074799178581159</v>
      </c>
      <c r="J24">
        <v>313.6284810126582</v>
      </c>
      <c r="K24">
        <v>1488</v>
      </c>
      <c r="L24">
        <v>78.581159795557582</v>
      </c>
      <c r="M24">
        <v>111.4188402044424</v>
      </c>
      <c r="N24">
        <v>2611</v>
      </c>
      <c r="O24">
        <v>65.618840204442407</v>
      </c>
      <c r="P24">
        <v>313.6284810126582</v>
      </c>
      <c r="Q24" t="s">
        <v>25</v>
      </c>
      <c r="R24" t="s">
        <v>26</v>
      </c>
      <c r="S24" t="s">
        <v>26</v>
      </c>
      <c r="T24" t="s">
        <v>36</v>
      </c>
      <c r="U24">
        <v>297.6593340625779</v>
      </c>
      <c r="V24">
        <v>1.1337371332841455</v>
      </c>
      <c r="W24">
        <v>294.91079251970052</v>
      </c>
      <c r="X24">
        <v>53.976733937098217</v>
      </c>
      <c r="Y24" t="s">
        <v>121</v>
      </c>
      <c r="AB24" s="25">
        <f>IF(AND(MID($T24,1,9)&lt;&gt;"DYNAMIQUE",MID($T24,1,9)&lt;&gt;"à définir"),IF(AB$2="pt_specif",-((IF($AC$1="absolu",0,Extraction!$I24)+Extraction!$V24-Extraction!$U24)+((AB$3-Extraction!$H24)*(-((IF($AC$1="absolu",0,Extraction!$I24)+Extraction!$V24-Extraction!$U24)-(IF($AC$1="absolu",0,$O24)+Extraction!$X24-Extraction!$W24))/(Extraction!$N24-Extraction!$H24))))+AB$4,IF(AB$2="za_avt",IF($AC$1="absolu",0,Extraction!$I24)+Extraction!$V24,IF(AB$2="za_arr",IF($AC$1="absolu",0,Extraction!$O24)+Extraction!$X24))))</f>
        <v>68.208536311865302</v>
      </c>
      <c r="AC24" s="25">
        <f>IF(AND(MID($T24,1,9)&lt;&gt;"DYNAMIQUE",MID($T24,1,9)&lt;&gt;"à définir"),IF(AC$2="pt_specif",-((IF($AC$1="absolu",0,Extraction!$I24)+Extraction!$V24-Extraction!$U24)+((AC$3-Extraction!$H24)*(-((IF($AC$1="absolu",0,Extraction!$I24)+Extraction!$V24-Extraction!$U24)-(IF($AC$1="absolu",0,$O24)+Extraction!$X24-Extraction!$W24))/(Extraction!$N24-Extraction!$H24))))+AC$4,IF(AC$2="za_avt",IF($AC$1="absolu",0,Extraction!$I24)+Extraction!$V24,IF(AC$2="za_arr",IF($AC$1="absolu",0,Extraction!$O24)+Extraction!$X24))))</f>
        <v>229.45079775071258</v>
      </c>
      <c r="AD24" s="25">
        <f>IF(AND(MID($T24,1,9)&lt;&gt;"DYNAMIQUE",MID($T24,1,9)&lt;&gt;"à définir"),IF(AD$2="pt_specif",-((IF($AC$1="absolu",0,Extraction!$I24)+Extraction!$V24-Extraction!$U24)+((AD$3-Extraction!$H24)*(-((IF($AC$1="absolu",0,Extraction!$I24)+Extraction!$V24-Extraction!$U24)-(IF($AC$1="absolu",0,$O24)+Extraction!$X24-Extraction!$W24))/(Extraction!$N24-Extraction!$H24))))+AD$4,IF(AD$2="za_avt",IF($AC$1="absolu",0,Extraction!$I24)+Extraction!$V24,IF(AD$2="za_arr",IF($AC$1="absolu",0,Extraction!$O24)+Extraction!$X24))))</f>
        <v>119.59557414154062</v>
      </c>
      <c r="AE24" s="25">
        <f>IF(AND(MID($T24,1,9)&lt;&gt;"DYNAMIQUE",MID($T24,1,9)&lt;&gt;"à définir"),IF(AE$2="pt_specif",-((IF($AC$1="absolu",0,Extraction!$I24)+Extraction!$V24-Extraction!$U24)+((AE$3-Extraction!$H24)*(-((IF($AC$1="absolu",0,Extraction!$I24)+Extraction!$V24-Extraction!$U24)-(IF($AC$1="absolu",0,$O24)+Extraction!$X24-Extraction!$W24))/(Extraction!$N24-Extraction!$H24))))+AE$4,IF(AE$2="za_avt",IF($AC$1="absolu",0,Extraction!$I24)+Extraction!$V24,IF(AE$2="za_arr",IF($AC$1="absolu",0,Extraction!$O24)+Extraction!$X24))))</f>
        <v>175.3152183781599</v>
      </c>
    </row>
    <row r="25" spans="1:31" x14ac:dyDescent="0.25">
      <c r="A25" t="s">
        <v>111</v>
      </c>
      <c r="B25">
        <v>1000</v>
      </c>
      <c r="C25">
        <v>1000</v>
      </c>
      <c r="D25">
        <v>2000</v>
      </c>
      <c r="E25">
        <v>1508</v>
      </c>
      <c r="F25">
        <v>70.925200821418841</v>
      </c>
      <c r="G25">
        <v>72.074799178581159</v>
      </c>
      <c r="H25">
        <v>7.3</v>
      </c>
      <c r="I25">
        <v>67.074799178581159</v>
      </c>
      <c r="J25">
        <v>313.6284810126582</v>
      </c>
      <c r="K25">
        <v>1488</v>
      </c>
      <c r="L25">
        <v>78.581159795557582</v>
      </c>
      <c r="M25">
        <v>111.4188402044424</v>
      </c>
      <c r="N25">
        <v>2611</v>
      </c>
      <c r="O25">
        <v>65.618840204442407</v>
      </c>
      <c r="P25">
        <v>313.6284810126582</v>
      </c>
      <c r="Q25" t="s">
        <v>25</v>
      </c>
      <c r="R25" t="s">
        <v>26</v>
      </c>
      <c r="S25" t="s">
        <v>26</v>
      </c>
      <c r="T25" t="s">
        <v>37</v>
      </c>
      <c r="U25">
        <v>299.83043080854264</v>
      </c>
      <c r="V25">
        <v>-21.794205146634408</v>
      </c>
      <c r="W25">
        <v>303.99066887500163</v>
      </c>
      <c r="X25">
        <v>-45.339633449895786</v>
      </c>
      <c r="Y25" t="s">
        <v>122</v>
      </c>
      <c r="AB25" s="25">
        <f>IF(AND(MID($T25,1,9)&lt;&gt;"DYNAMIQUE",MID($T25,1,9)&lt;&gt;"à définir"),IF(AB$2="pt_specif",-((IF($AC$1="absolu",0,Extraction!$I25)+Extraction!$V25-Extraction!$U25)+((AB$3-Extraction!$H25)*(-((IF($AC$1="absolu",0,Extraction!$I25)+Extraction!$V25-Extraction!$U25)-(IF($AC$1="absolu",0,$O25)+Extraction!$X25-Extraction!$W25))/(Extraction!$N25-Extraction!$H25))))+AB$4,IF(AB$2="za_avt",IF($AC$1="absolu",0,Extraction!$I25)+Extraction!$V25,IF(AB$2="za_arr",IF($AC$1="absolu",0,Extraction!$O25)+Extraction!$X25))))</f>
        <v>45.280594031946748</v>
      </c>
      <c r="AC25" s="25">
        <f>IF(AND(MID($T25,1,9)&lt;&gt;"DYNAMIQUE",MID($T25,1,9)&lt;&gt;"à définir"),IF(AC$2="pt_specif",-((IF($AC$1="absolu",0,Extraction!$I25)+Extraction!$V25-Extraction!$U25)+((AC$3-Extraction!$H25)*(-((IF($AC$1="absolu",0,Extraction!$I25)+Extraction!$V25-Extraction!$U25)-(IF($AC$1="absolu",0,$O25)+Extraction!$X25-Extraction!$W25))/(Extraction!$N25-Extraction!$H25))))+AC$4,IF(AC$2="za_avt",IF($AC$1="absolu",0,Extraction!$I25)+Extraction!$V25,IF(AC$2="za_arr",IF($AC$1="absolu",0,Extraction!$O25)+Extraction!$X25))))</f>
        <v>254.5498367765959</v>
      </c>
      <c r="AD25" s="25">
        <f>IF(AND(MID($T25,1,9)&lt;&gt;"DYNAMIQUE",MID($T25,1,9)&lt;&gt;"à définir"),IF(AD$2="pt_specif",-((IF($AC$1="absolu",0,Extraction!$I25)+Extraction!$V25-Extraction!$U25)+((AD$3-Extraction!$H25)*(-((IF($AC$1="absolu",0,Extraction!$I25)+Extraction!$V25-Extraction!$U25)-(IF($AC$1="absolu",0,$O25)+Extraction!$X25-Extraction!$W25))/(Extraction!$N25-Extraction!$H25))))+AD$4,IF(AD$2="za_avt",IF($AC$1="absolu",0,Extraction!$I25)+Extraction!$V25,IF(AD$2="za_arr",IF($AC$1="absolu",0,Extraction!$O25)+Extraction!$X25))))</f>
        <v>20.279206754546621</v>
      </c>
      <c r="AE25" s="25">
        <f>IF(AND(MID($T25,1,9)&lt;&gt;"DYNAMIQUE",MID($T25,1,9)&lt;&gt;"à définir"),IF(AE$2="pt_specif",-((IF($AC$1="absolu",0,Extraction!$I25)+Extraction!$V25-Extraction!$U25)+((AE$3-Extraction!$H25)*(-((IF($AC$1="absolu",0,Extraction!$I25)+Extraction!$V25-Extraction!$U25)-(IF($AC$1="absolu",0,$O25)+Extraction!$X25-Extraction!$W25))/(Extraction!$N25-Extraction!$H25))))+AE$4,IF(AE$2="za_avt",IF($AC$1="absolu",0,Extraction!$I25)+Extraction!$V25,IF(AE$2="za_arr",IF($AC$1="absolu",0,Extraction!$O25)+Extraction!$X25))))</f>
        <v>283.711462120455</v>
      </c>
    </row>
    <row r="26" spans="1:31" x14ac:dyDescent="0.25">
      <c r="A26" t="s">
        <v>111</v>
      </c>
      <c r="B26">
        <v>1000</v>
      </c>
      <c r="C26">
        <v>1000</v>
      </c>
      <c r="D26">
        <v>2000</v>
      </c>
      <c r="E26">
        <v>1508</v>
      </c>
      <c r="F26">
        <v>70.925200821418841</v>
      </c>
      <c r="G26">
        <v>72.074799178581159</v>
      </c>
      <c r="H26">
        <v>7.3</v>
      </c>
      <c r="I26">
        <v>67.074799178581159</v>
      </c>
      <c r="J26">
        <v>313.6284810126582</v>
      </c>
      <c r="K26">
        <v>1488</v>
      </c>
      <c r="L26">
        <v>78.581159795557582</v>
      </c>
      <c r="M26">
        <v>111.4188402044424</v>
      </c>
      <c r="N26">
        <v>2611</v>
      </c>
      <c r="O26">
        <v>65.618840204442407</v>
      </c>
      <c r="P26">
        <v>313.6284810126582</v>
      </c>
      <c r="Q26" t="s">
        <v>25</v>
      </c>
      <c r="R26" t="s">
        <v>26</v>
      </c>
      <c r="S26" t="s">
        <v>26</v>
      </c>
      <c r="T26" t="s">
        <v>38</v>
      </c>
      <c r="U26">
        <v>299.8646502469951</v>
      </c>
      <c r="V26">
        <v>-22.155580709997999</v>
      </c>
      <c r="W26">
        <v>303.23208234794151</v>
      </c>
      <c r="X26">
        <v>-37.042157221341533</v>
      </c>
      <c r="Y26" t="s">
        <v>123</v>
      </c>
      <c r="AB26" s="25">
        <f>IF(AND(MID($T26,1,9)&lt;&gt;"DYNAMIQUE",MID($T26,1,9)&lt;&gt;"à définir"),IF(AB$2="pt_specif",-((IF($AC$1="absolu",0,Extraction!$I26)+Extraction!$V26-Extraction!$U26)+((AB$3-Extraction!$H26)*(-((IF($AC$1="absolu",0,Extraction!$I26)+Extraction!$V26-Extraction!$U26)-(IF($AC$1="absolu",0,$O26)+Extraction!$X26-Extraction!$W26))/(Extraction!$N26-Extraction!$H26))))+AB$4,IF(AB$2="za_avt",IF($AC$1="absolu",0,Extraction!$I26)+Extraction!$V26,IF(AB$2="za_arr",IF($AC$1="absolu",0,Extraction!$O26)+Extraction!$X26))))</f>
        <v>44.919218468583161</v>
      </c>
      <c r="AC26" s="25">
        <f>IF(AND(MID($T26,1,9)&lt;&gt;"DYNAMIQUE",MID($T26,1,9)&lt;&gt;"à définir"),IF(AC$2="pt_specif",-((IF($AC$1="absolu",0,Extraction!$I26)+Extraction!$V26-Extraction!$U26)+((AC$3-Extraction!$H26)*(-((IF($AC$1="absolu",0,Extraction!$I26)+Extraction!$V26-Extraction!$U26)-(IF($AC$1="absolu",0,$O26)+Extraction!$X26-Extraction!$W26))/(Extraction!$N26-Extraction!$H26))))+AC$4,IF(AC$2="za_avt",IF($AC$1="absolu",0,Extraction!$I26)+Extraction!$V26,IF(AC$2="za_arr",IF($AC$1="absolu",0,Extraction!$O26)+Extraction!$X26))))</f>
        <v>254.94543177841194</v>
      </c>
      <c r="AD26" s="25">
        <f>IF(AND(MID($T26,1,9)&lt;&gt;"DYNAMIQUE",MID($T26,1,9)&lt;&gt;"à définir"),IF(AD$2="pt_specif",-((IF($AC$1="absolu",0,Extraction!$I26)+Extraction!$V26-Extraction!$U26)+((AD$3-Extraction!$H26)*(-((IF($AC$1="absolu",0,Extraction!$I26)+Extraction!$V26-Extraction!$U26)-(IF($AC$1="absolu",0,$O26)+Extraction!$X26-Extraction!$W26))/(Extraction!$N26-Extraction!$H26))))+AD$4,IF(AD$2="za_avt",IF($AC$1="absolu",0,Extraction!$I26)+Extraction!$V26,IF(AD$2="za_arr",IF($AC$1="absolu",0,Extraction!$O26)+Extraction!$X26))))</f>
        <v>28.576682983100874</v>
      </c>
      <c r="AE26" s="25">
        <f>IF(AND(MID($T26,1,9)&lt;&gt;"DYNAMIQUE",MID($T26,1,9)&lt;&gt;"à définir"),IF(AE$2="pt_specif",-((IF($AC$1="absolu",0,Extraction!$I26)+Extraction!$V26-Extraction!$U26)+((AE$3-Extraction!$H26)*(-((IF($AC$1="absolu",0,Extraction!$I26)+Extraction!$V26-Extraction!$U26)-(IF($AC$1="absolu",0,$O26)+Extraction!$X26-Extraction!$W26))/(Extraction!$N26-Extraction!$H26))))+AE$4,IF(AE$2="za_avt",IF($AC$1="absolu",0,Extraction!$I26)+Extraction!$V26,IF(AE$2="za_arr",IF($AC$1="absolu",0,Extraction!$O26)+Extraction!$X26))))</f>
        <v>274.65539936484066</v>
      </c>
    </row>
    <row r="27" spans="1:31" x14ac:dyDescent="0.25">
      <c r="A27" t="s">
        <v>111</v>
      </c>
      <c r="B27">
        <v>1000</v>
      </c>
      <c r="C27">
        <v>1000</v>
      </c>
      <c r="D27">
        <v>2000</v>
      </c>
      <c r="E27">
        <v>1508</v>
      </c>
      <c r="F27">
        <v>70.925200821418841</v>
      </c>
      <c r="G27">
        <v>72.074799178581159</v>
      </c>
      <c r="H27">
        <v>7.3</v>
      </c>
      <c r="I27">
        <v>67.074799178581159</v>
      </c>
      <c r="J27">
        <v>313.6284810126582</v>
      </c>
      <c r="K27">
        <v>1488</v>
      </c>
      <c r="L27">
        <v>78.581159795557582</v>
      </c>
      <c r="M27">
        <v>111.4188402044424</v>
      </c>
      <c r="N27">
        <v>2611</v>
      </c>
      <c r="O27">
        <v>65.618840204442407</v>
      </c>
      <c r="P27">
        <v>313.6284810126582</v>
      </c>
      <c r="Q27" t="s">
        <v>25</v>
      </c>
      <c r="R27" t="s">
        <v>26</v>
      </c>
      <c r="S27" t="s">
        <v>26</v>
      </c>
      <c r="T27" t="s">
        <v>39</v>
      </c>
      <c r="U27">
        <v>299.95824696889474</v>
      </c>
      <c r="V27">
        <v>-23.144012128954049</v>
      </c>
      <c r="W27">
        <v>304.48373879059886</v>
      </c>
      <c r="X27">
        <v>-50.732869102971435</v>
      </c>
      <c r="Y27" t="s">
        <v>124</v>
      </c>
      <c r="AB27" s="25">
        <f>IF(AND(MID($T27,1,9)&lt;&gt;"DYNAMIQUE",MID($T27,1,9)&lt;&gt;"à définir"),IF(AB$2="pt_specif",-((IF($AC$1="absolu",0,Extraction!$I27)+Extraction!$V27-Extraction!$U27)+((AB$3-Extraction!$H27)*(-((IF($AC$1="absolu",0,Extraction!$I27)+Extraction!$V27-Extraction!$U27)-(IF($AC$1="absolu",0,$O27)+Extraction!$X27-Extraction!$W27))/(Extraction!$N27-Extraction!$H27))))+AB$4,IF(AB$2="za_avt",IF($AC$1="absolu",0,Extraction!$I27)+Extraction!$V27,IF(AB$2="za_arr",IF($AC$1="absolu",0,Extraction!$O27)+Extraction!$X27))))</f>
        <v>43.930787049627114</v>
      </c>
      <c r="AC27" s="25">
        <f>IF(AND(MID($T27,1,9)&lt;&gt;"DYNAMIQUE",MID($T27,1,9)&lt;&gt;"à définir"),IF(AC$2="pt_specif",-((IF($AC$1="absolu",0,Extraction!$I27)+Extraction!$V27-Extraction!$U27)+((AC$3-Extraction!$H27)*(-((IF($AC$1="absolu",0,Extraction!$I27)+Extraction!$V27-Extraction!$U27)-(IF($AC$1="absolu",0,$O27)+Extraction!$X27-Extraction!$W27))/(Extraction!$N27-Extraction!$H27))))+AC$4,IF(AC$2="za_avt",IF($AC$1="absolu",0,Extraction!$I27)+Extraction!$V27,IF(AC$2="za_arr",IF($AC$1="absolu",0,Extraction!$O27)+Extraction!$X27))))</f>
        <v>256.02745991926764</v>
      </c>
      <c r="AD27" s="25">
        <f>IF(AND(MID($T27,1,9)&lt;&gt;"DYNAMIQUE",MID($T27,1,9)&lt;&gt;"à définir"),IF(AD$2="pt_specif",-((IF($AC$1="absolu",0,Extraction!$I27)+Extraction!$V27-Extraction!$U27)+((AD$3-Extraction!$H27)*(-((IF($AC$1="absolu",0,Extraction!$I27)+Extraction!$V27-Extraction!$U27)-(IF($AC$1="absolu",0,$O27)+Extraction!$X27-Extraction!$W27))/(Extraction!$N27-Extraction!$H27))))+AD$4,IF(AD$2="za_avt",IF($AC$1="absolu",0,Extraction!$I27)+Extraction!$V27,IF(AD$2="za_arr",IF($AC$1="absolu",0,Extraction!$O27)+Extraction!$X27))))</f>
        <v>14.885971101470972</v>
      </c>
      <c r="AE27" s="25">
        <f>IF(AND(MID($T27,1,9)&lt;&gt;"DYNAMIQUE",MID($T27,1,9)&lt;&gt;"à définir"),IF(AE$2="pt_specif",-((IF($AC$1="absolu",0,Extraction!$I27)+Extraction!$V27-Extraction!$U27)+((AE$3-Extraction!$H27)*(-((IF($AC$1="absolu",0,Extraction!$I27)+Extraction!$V27-Extraction!$U27)-(IF($AC$1="absolu",0,$O27)+Extraction!$X27-Extraction!$W27))/(Extraction!$N27-Extraction!$H27))))+AE$4,IF(AE$2="za_avt",IF($AC$1="absolu",0,Extraction!$I27)+Extraction!$V27,IF(AE$2="za_arr",IF($AC$1="absolu",0,Extraction!$O27)+Extraction!$X27))))</f>
        <v>289.59776768912786</v>
      </c>
    </row>
    <row r="28" spans="1:31" x14ac:dyDescent="0.25">
      <c r="A28" t="s">
        <v>111</v>
      </c>
      <c r="B28">
        <v>1000</v>
      </c>
      <c r="C28">
        <v>1000</v>
      </c>
      <c r="D28">
        <v>2000</v>
      </c>
      <c r="E28">
        <v>1508</v>
      </c>
      <c r="F28">
        <v>70.925200821418841</v>
      </c>
      <c r="G28">
        <v>72.074799178581159</v>
      </c>
      <c r="H28">
        <v>7.3</v>
      </c>
      <c r="I28">
        <v>67.074799178581159</v>
      </c>
      <c r="J28">
        <v>313.6284810126582</v>
      </c>
      <c r="K28">
        <v>1488</v>
      </c>
      <c r="L28">
        <v>78.581159795557582</v>
      </c>
      <c r="M28">
        <v>111.4188402044424</v>
      </c>
      <c r="N28">
        <v>2611</v>
      </c>
      <c r="O28">
        <v>65.618840204442407</v>
      </c>
      <c r="P28">
        <v>313.6284810126582</v>
      </c>
      <c r="Q28" t="s">
        <v>25</v>
      </c>
      <c r="R28" t="s">
        <v>26</v>
      </c>
      <c r="S28" t="s">
        <v>26</v>
      </c>
      <c r="T28" t="s">
        <v>40</v>
      </c>
      <c r="U28">
        <v>297.47679064700037</v>
      </c>
      <c r="V28">
        <v>3.0614931873246096</v>
      </c>
      <c r="W28">
        <v>298.58323308717678</v>
      </c>
      <c r="X28">
        <v>13.807304053459738</v>
      </c>
      <c r="Y28" t="s">
        <v>125</v>
      </c>
      <c r="AB28" s="25">
        <f>IF(AND(MID($T28,1,9)&lt;&gt;"DYNAMIQUE",MID($T28,1,9)&lt;&gt;"à définir"),IF(AB$2="pt_specif",-((IF($AC$1="absolu",0,Extraction!$I28)+Extraction!$V28-Extraction!$U28)+((AB$3-Extraction!$H28)*(-((IF($AC$1="absolu",0,Extraction!$I28)+Extraction!$V28-Extraction!$U28)-(IF($AC$1="absolu",0,$O28)+Extraction!$X28-Extraction!$W28))/(Extraction!$N28-Extraction!$H28))))+AB$4,IF(AB$2="za_avt",IF($AC$1="absolu",0,Extraction!$I28)+Extraction!$V28,IF(AB$2="za_arr",IF($AC$1="absolu",0,Extraction!$O28)+Extraction!$X28))))</f>
        <v>70.136292365905774</v>
      </c>
      <c r="AC28" s="25">
        <f>IF(AND(MID($T28,1,9)&lt;&gt;"DYNAMIQUE",MID($T28,1,9)&lt;&gt;"à définir"),IF(AC$2="pt_specif",-((IF($AC$1="absolu",0,Extraction!$I28)+Extraction!$V28-Extraction!$U28)+((AC$3-Extraction!$H28)*(-((IF($AC$1="absolu",0,Extraction!$I28)+Extraction!$V28-Extraction!$U28)-(IF($AC$1="absolu",0,$O28)+Extraction!$X28-Extraction!$W28))/(Extraction!$N28-Extraction!$H28))))+AC$4,IF(AC$2="za_avt",IF($AC$1="absolu",0,Extraction!$I28)+Extraction!$V28,IF(AC$2="za_arr",IF($AC$1="absolu",0,Extraction!$O28)+Extraction!$X28))))</f>
        <v>227.3404982810946</v>
      </c>
      <c r="AD28" s="25">
        <f>IF(AND(MID($T28,1,9)&lt;&gt;"DYNAMIQUE",MID($T28,1,9)&lt;&gt;"à définir"),IF(AD$2="pt_specif",-((IF($AC$1="absolu",0,Extraction!$I28)+Extraction!$V28-Extraction!$U28)+((AD$3-Extraction!$H28)*(-((IF($AC$1="absolu",0,Extraction!$I28)+Extraction!$V28-Extraction!$U28)-(IF($AC$1="absolu",0,$O28)+Extraction!$X28-Extraction!$W28))/(Extraction!$N28-Extraction!$H28))))+AD$4,IF(AD$2="za_avt",IF($AC$1="absolu",0,Extraction!$I28)+Extraction!$V28,IF(AD$2="za_arr",IF($AC$1="absolu",0,Extraction!$O28)+Extraction!$X28))))</f>
        <v>79.426144257902138</v>
      </c>
      <c r="AE28" s="25">
        <f>IF(AND(MID($T28,1,9)&lt;&gt;"DYNAMIQUE",MID($T28,1,9)&lt;&gt;"à définir"),IF(AE$2="pt_specif",-((IF($AC$1="absolu",0,Extraction!$I28)+Extraction!$V28-Extraction!$U28)+((AE$3-Extraction!$H28)*(-((IF($AC$1="absolu",0,Extraction!$I28)+Extraction!$V28-Extraction!$U28)-(IF($AC$1="absolu",0,$O28)+Extraction!$X28-Extraction!$W28))/(Extraction!$N28-Extraction!$H28))))+AE$4,IF(AE$2="za_avt",IF($AC$1="absolu",0,Extraction!$I28)+Extraction!$V28,IF(AE$2="za_arr",IF($AC$1="absolu",0,Extraction!$O28)+Extraction!$X28))))</f>
        <v>219.15708882927464</v>
      </c>
    </row>
    <row r="29" spans="1:31" x14ac:dyDescent="0.25">
      <c r="A29" t="s">
        <v>111</v>
      </c>
      <c r="B29">
        <v>1000</v>
      </c>
      <c r="C29">
        <v>1000</v>
      </c>
      <c r="D29">
        <v>2000</v>
      </c>
      <c r="E29">
        <v>1508</v>
      </c>
      <c r="F29">
        <v>70.925200821418841</v>
      </c>
      <c r="G29">
        <v>72.074799178581159</v>
      </c>
      <c r="H29">
        <v>7.3</v>
      </c>
      <c r="I29">
        <v>67.074799178581159</v>
      </c>
      <c r="J29">
        <v>313.6284810126582</v>
      </c>
      <c r="K29">
        <v>1488</v>
      </c>
      <c r="L29">
        <v>78.581159795557582</v>
      </c>
      <c r="M29">
        <v>111.4188402044424</v>
      </c>
      <c r="N29">
        <v>2611</v>
      </c>
      <c r="O29">
        <v>65.618840204442407</v>
      </c>
      <c r="P29">
        <v>313.6284810126582</v>
      </c>
      <c r="Q29" t="s">
        <v>25</v>
      </c>
      <c r="R29" t="s">
        <v>26</v>
      </c>
      <c r="S29" t="s">
        <v>26</v>
      </c>
      <c r="T29" t="s">
        <v>41</v>
      </c>
      <c r="U29">
        <v>296.3948611882895</v>
      </c>
      <c r="V29">
        <v>14.487246657948672</v>
      </c>
      <c r="W29">
        <v>296.10541571044467</v>
      </c>
      <c r="X29">
        <v>40.909856034988991</v>
      </c>
      <c r="Y29" t="s">
        <v>126</v>
      </c>
      <c r="AB29" s="25">
        <f>IF(AND(MID($T29,1,9)&lt;&gt;"DYNAMIQUE",MID($T29,1,9)&lt;&gt;"à définir"),IF(AB$2="pt_specif",-((IF($AC$1="absolu",0,Extraction!$I29)+Extraction!$V29-Extraction!$U29)+((AB$3-Extraction!$H29)*(-((IF($AC$1="absolu",0,Extraction!$I29)+Extraction!$V29-Extraction!$U29)-(IF($AC$1="absolu",0,$O29)+Extraction!$X29-Extraction!$W29))/(Extraction!$N29-Extraction!$H29))))+AB$4,IF(AB$2="za_avt",IF($AC$1="absolu",0,Extraction!$I29)+Extraction!$V29,IF(AB$2="za_arr",IF($AC$1="absolu",0,Extraction!$O29)+Extraction!$X29))))</f>
        <v>81.562045836529833</v>
      </c>
      <c r="AC29" s="25">
        <f>IF(AND(MID($T29,1,9)&lt;&gt;"DYNAMIQUE",MID($T29,1,9)&lt;&gt;"à définir"),IF(AC$2="pt_specif",-((IF($AC$1="absolu",0,Extraction!$I29)+Extraction!$V29-Extraction!$U29)+((AC$3-Extraction!$H29)*(-((IF($AC$1="absolu",0,Extraction!$I29)+Extraction!$V29-Extraction!$U29)-(IF($AC$1="absolu",0,$O29)+Extraction!$X29-Extraction!$W29))/(Extraction!$N29-Extraction!$H29))))+AC$4,IF(AC$2="za_avt",IF($AC$1="absolu",0,Extraction!$I29)+Extraction!$V29,IF(AC$2="za_arr",IF($AC$1="absolu",0,Extraction!$O29)+Extraction!$X29))))</f>
        <v>214.83281535175968</v>
      </c>
      <c r="AD29" s="25">
        <f>IF(AND(MID($T29,1,9)&lt;&gt;"DYNAMIQUE",MID($T29,1,9)&lt;&gt;"à définir"),IF(AD$2="pt_specif",-((IF($AC$1="absolu",0,Extraction!$I29)+Extraction!$V29-Extraction!$U29)+((AD$3-Extraction!$H29)*(-((IF($AC$1="absolu",0,Extraction!$I29)+Extraction!$V29-Extraction!$U29)-(IF($AC$1="absolu",0,$O29)+Extraction!$X29-Extraction!$W29))/(Extraction!$N29-Extraction!$H29))))+AD$4,IF(AD$2="za_avt",IF($AC$1="absolu",0,Extraction!$I29)+Extraction!$V29,IF(AD$2="za_arr",IF($AC$1="absolu",0,Extraction!$O29)+Extraction!$X29))))</f>
        <v>106.5286962394314</v>
      </c>
      <c r="AE29" s="25">
        <f>IF(AND(MID($T29,1,9)&lt;&gt;"DYNAMIQUE",MID($T29,1,9)&lt;&gt;"à définir"),IF(AE$2="pt_specif",-((IF($AC$1="absolu",0,Extraction!$I29)+Extraction!$V29-Extraction!$U29)+((AE$3-Extraction!$H29)*(-((IF($AC$1="absolu",0,Extraction!$I29)+Extraction!$V29-Extraction!$U29)-(IF($AC$1="absolu",0,$O29)+Extraction!$X29-Extraction!$W29))/(Extraction!$N29-Extraction!$H29))))+AE$4,IF(AE$2="za_avt",IF($AC$1="absolu",0,Extraction!$I29)+Extraction!$V29,IF(AE$2="za_arr",IF($AC$1="absolu",0,Extraction!$O29)+Extraction!$X29))))</f>
        <v>189.57671947101329</v>
      </c>
    </row>
    <row r="30" spans="1:31" x14ac:dyDescent="0.25">
      <c r="A30" t="s">
        <v>111</v>
      </c>
      <c r="B30">
        <v>1000</v>
      </c>
      <c r="C30">
        <v>1000</v>
      </c>
      <c r="D30">
        <v>2000</v>
      </c>
      <c r="E30">
        <v>1508</v>
      </c>
      <c r="F30">
        <v>70.925200821418841</v>
      </c>
      <c r="G30">
        <v>72.074799178581159</v>
      </c>
      <c r="H30">
        <v>7.3</v>
      </c>
      <c r="I30">
        <v>67.074799178581159</v>
      </c>
      <c r="J30">
        <v>313.6284810126582</v>
      </c>
      <c r="K30">
        <v>1488</v>
      </c>
      <c r="L30">
        <v>78.581159795557582</v>
      </c>
      <c r="M30">
        <v>111.4188402044424</v>
      </c>
      <c r="N30">
        <v>2611</v>
      </c>
      <c r="O30">
        <v>65.618840204442407</v>
      </c>
      <c r="P30">
        <v>313.6284810126582</v>
      </c>
      <c r="Q30" t="s">
        <v>25</v>
      </c>
      <c r="R30" t="s">
        <v>26</v>
      </c>
      <c r="S30" t="s">
        <v>26</v>
      </c>
      <c r="T30" t="s">
        <v>42</v>
      </c>
      <c r="U30">
        <v>299.06414788861804</v>
      </c>
      <c r="V30">
        <v>-13.701847866484263</v>
      </c>
      <c r="W30">
        <v>303.20473660505274</v>
      </c>
      <c r="X30">
        <v>-36.743047438241241</v>
      </c>
      <c r="Y30" t="s">
        <v>127</v>
      </c>
      <c r="AB30" s="25">
        <f>IF(AND(MID($T30,1,9)&lt;&gt;"DYNAMIQUE",MID($T30,1,9)&lt;&gt;"à définir"),IF(AB$2="pt_specif",-((IF($AC$1="absolu",0,Extraction!$I30)+Extraction!$V30-Extraction!$U30)+((AB$3-Extraction!$H30)*(-((IF($AC$1="absolu",0,Extraction!$I30)+Extraction!$V30-Extraction!$U30)-(IF($AC$1="absolu",0,$O30)+Extraction!$X30-Extraction!$W30))/(Extraction!$N30-Extraction!$H30))))+AB$4,IF(AB$2="za_avt",IF($AC$1="absolu",0,Extraction!$I30)+Extraction!$V30,IF(AB$2="za_arr",IF($AC$1="absolu",0,Extraction!$O30)+Extraction!$X30))))</f>
        <v>53.372951312096895</v>
      </c>
      <c r="AC30" s="25">
        <f>IF(AND(MID($T30,1,9)&lt;&gt;"DYNAMIQUE",MID($T30,1,9)&lt;&gt;"à définir"),IF(AC$2="pt_specif",-((IF($AC$1="absolu",0,Extraction!$I30)+Extraction!$V30-Extraction!$U30)+((AC$3-Extraction!$H30)*(-((IF($AC$1="absolu",0,Extraction!$I30)+Extraction!$V30-Extraction!$U30)-(IF($AC$1="absolu",0,$O30)+Extraction!$X30-Extraction!$W30))/(Extraction!$N30-Extraction!$H30))))+AC$4,IF(AC$2="za_avt",IF($AC$1="absolu",0,Extraction!$I30)+Extraction!$V30,IF(AC$2="za_arr",IF($AC$1="absolu",0,Extraction!$O30)+Extraction!$X30))))</f>
        <v>245.69119657652115</v>
      </c>
      <c r="AD30" s="25">
        <f>IF(AND(MID($T30,1,9)&lt;&gt;"DYNAMIQUE",MID($T30,1,9)&lt;&gt;"à définir"),IF(AD$2="pt_specif",-((IF($AC$1="absolu",0,Extraction!$I30)+Extraction!$V30-Extraction!$U30)+((AD$3-Extraction!$H30)*(-((IF($AC$1="absolu",0,Extraction!$I30)+Extraction!$V30-Extraction!$U30)-(IF($AC$1="absolu",0,$O30)+Extraction!$X30-Extraction!$W30))/(Extraction!$N30-Extraction!$H30))))+AD$4,IF(AD$2="za_avt",IF($AC$1="absolu",0,Extraction!$I30)+Extraction!$V30,IF(AD$2="za_arr",IF($AC$1="absolu",0,Extraction!$O30)+Extraction!$X30))))</f>
        <v>28.875792766201165</v>
      </c>
      <c r="AE30" s="25">
        <f>IF(AND(MID($T30,1,9)&lt;&gt;"DYNAMIQUE",MID($T30,1,9)&lt;&gt;"à définir"),IF(AE$2="pt_specif",-((IF($AC$1="absolu",0,Extraction!$I30)+Extraction!$V30-Extraction!$U30)+((AE$3-Extraction!$H30)*(-((IF($AC$1="absolu",0,Extraction!$I30)+Extraction!$V30-Extraction!$U30)-(IF($AC$1="absolu",0,$O30)+Extraction!$X30-Extraction!$W30))/(Extraction!$N30-Extraction!$H30))))+AE$4,IF(AE$2="za_avt",IF($AC$1="absolu",0,Extraction!$I30)+Extraction!$V30,IF(AE$2="za_arr",IF($AC$1="absolu",0,Extraction!$O30)+Extraction!$X30))))</f>
        <v>274.32894383885156</v>
      </c>
    </row>
    <row r="31" spans="1:31" x14ac:dyDescent="0.25">
      <c r="A31" t="s">
        <v>111</v>
      </c>
      <c r="B31">
        <v>1000</v>
      </c>
      <c r="C31">
        <v>1000</v>
      </c>
      <c r="D31">
        <v>2000</v>
      </c>
      <c r="E31">
        <v>1508</v>
      </c>
      <c r="F31">
        <v>70.925200821418841</v>
      </c>
      <c r="G31">
        <v>72.074799178581159</v>
      </c>
      <c r="H31">
        <v>7.3</v>
      </c>
      <c r="I31">
        <v>67.074799178581159</v>
      </c>
      <c r="J31">
        <v>313.6284810126582</v>
      </c>
      <c r="K31">
        <v>1488</v>
      </c>
      <c r="L31">
        <v>78.581159795557582</v>
      </c>
      <c r="M31">
        <v>111.4188402044424</v>
      </c>
      <c r="N31">
        <v>2611</v>
      </c>
      <c r="O31">
        <v>65.618840204442407</v>
      </c>
      <c r="P31">
        <v>313.6284810126582</v>
      </c>
      <c r="Q31" t="s">
        <v>25</v>
      </c>
      <c r="R31" t="s">
        <v>26</v>
      </c>
      <c r="S31" t="s">
        <v>26</v>
      </c>
      <c r="T31" t="s">
        <v>43</v>
      </c>
      <c r="U31">
        <v>298.29786496869349</v>
      </c>
      <c r="V31">
        <v>-5.6094905863341422</v>
      </c>
      <c r="W31">
        <v>302.41880433510391</v>
      </c>
      <c r="X31">
        <v>-28.146461426586708</v>
      </c>
      <c r="Y31" t="s">
        <v>128</v>
      </c>
      <c r="AB31" s="25">
        <f>IF(AND(MID($T31,1,9)&lt;&gt;"DYNAMIQUE",MID($T31,1,9)&lt;&gt;"à définir"),IF(AB$2="pt_specif",-((IF($AC$1="absolu",0,Extraction!$I31)+Extraction!$V31-Extraction!$U31)+((AB$3-Extraction!$H31)*(-((IF($AC$1="absolu",0,Extraction!$I31)+Extraction!$V31-Extraction!$U31)-(IF($AC$1="absolu",0,$O31)+Extraction!$X31-Extraction!$W31))/(Extraction!$N31-Extraction!$H31))))+AB$4,IF(AB$2="za_avt",IF($AC$1="absolu",0,Extraction!$I31)+Extraction!$V31,IF(AB$2="za_arr",IF($AC$1="absolu",0,Extraction!$O31)+Extraction!$X31))))</f>
        <v>61.46530859224702</v>
      </c>
      <c r="AC31" s="25">
        <f>IF(AND(MID($T31,1,9)&lt;&gt;"DYNAMIQUE",MID($T31,1,9)&lt;&gt;"à définir"),IF(AC$2="pt_specif",-((IF($AC$1="absolu",0,Extraction!$I31)+Extraction!$V31-Extraction!$U31)+((AC$3-Extraction!$H31)*(-((IF($AC$1="absolu",0,Extraction!$I31)+Extraction!$V31-Extraction!$U31)-(IF($AC$1="absolu",0,$O31)+Extraction!$X31-Extraction!$W31))/(Extraction!$N31-Extraction!$H31))))+AC$4,IF(AC$2="za_avt",IF($AC$1="absolu",0,Extraction!$I31)+Extraction!$V31,IF(AC$2="za_arr",IF($AC$1="absolu",0,Extraction!$O31)+Extraction!$X31))))</f>
        <v>236.83255637644646</v>
      </c>
      <c r="AD31" s="25">
        <f>IF(AND(MID($T31,1,9)&lt;&gt;"DYNAMIQUE",MID($T31,1,9)&lt;&gt;"à définir"),IF(AD$2="pt_specif",-((IF($AC$1="absolu",0,Extraction!$I31)+Extraction!$V31-Extraction!$U31)+((AD$3-Extraction!$H31)*(-((IF($AC$1="absolu",0,Extraction!$I31)+Extraction!$V31-Extraction!$U31)-(IF($AC$1="absolu",0,$O31)+Extraction!$X31-Extraction!$W31))/(Extraction!$N31-Extraction!$H31))))+AD$4,IF(AD$2="za_avt",IF($AC$1="absolu",0,Extraction!$I31)+Extraction!$V31,IF(AD$2="za_arr",IF($AC$1="absolu",0,Extraction!$O31)+Extraction!$X31))))</f>
        <v>37.472378777855695</v>
      </c>
      <c r="AE31" s="25">
        <f>IF(AND(MID($T31,1,9)&lt;&gt;"DYNAMIQUE",MID($T31,1,9)&lt;&gt;"à définir"),IF(AE$2="pt_specif",-((IF($AC$1="absolu",0,Extraction!$I31)+Extraction!$V31-Extraction!$U31)+((AE$3-Extraction!$H31)*(-((IF($AC$1="absolu",0,Extraction!$I31)+Extraction!$V31-Extraction!$U31)-(IF($AC$1="absolu",0,$O31)+Extraction!$X31-Extraction!$W31))/(Extraction!$N31-Extraction!$H31))))+AE$4,IF(AE$2="za_avt",IF($AC$1="absolu",0,Extraction!$I31)+Extraction!$V31,IF(AE$2="za_arr",IF($AC$1="absolu",0,Extraction!$O31)+Extraction!$X31))))</f>
        <v>264.94642555724823</v>
      </c>
    </row>
    <row r="32" spans="1:31" x14ac:dyDescent="0.25">
      <c r="A32" t="s">
        <v>111</v>
      </c>
      <c r="B32">
        <v>1000</v>
      </c>
      <c r="C32">
        <v>1000</v>
      </c>
      <c r="D32">
        <v>2000</v>
      </c>
      <c r="E32">
        <v>1508</v>
      </c>
      <c r="F32">
        <v>70.925200821418841</v>
      </c>
      <c r="G32">
        <v>72.074799178581159</v>
      </c>
      <c r="H32">
        <v>7.3</v>
      </c>
      <c r="I32">
        <v>67.074799178581159</v>
      </c>
      <c r="J32">
        <v>313.6284810126582</v>
      </c>
      <c r="K32">
        <v>1488</v>
      </c>
      <c r="L32">
        <v>78.581159795557582</v>
      </c>
      <c r="M32">
        <v>111.4188402044424</v>
      </c>
      <c r="N32">
        <v>2611</v>
      </c>
      <c r="O32">
        <v>65.618840204442407</v>
      </c>
      <c r="P32">
        <v>313.6284810126582</v>
      </c>
      <c r="Q32" t="s">
        <v>25</v>
      </c>
      <c r="R32" t="s">
        <v>26</v>
      </c>
      <c r="S32" t="s">
        <v>26</v>
      </c>
      <c r="T32" t="s">
        <v>44</v>
      </c>
      <c r="U32">
        <v>299.00453214218516</v>
      </c>
      <c r="V32">
        <v>-13.072273714282941</v>
      </c>
      <c r="W32">
        <v>303.26435235148568</v>
      </c>
      <c r="X32">
        <v>-37.395128936170785</v>
      </c>
      <c r="Y32" t="s">
        <v>129</v>
      </c>
      <c r="AB32" s="25">
        <f>IF(AND(MID($T32,1,9)&lt;&gt;"DYNAMIQUE",MID($T32,1,9)&lt;&gt;"à définir"),IF(AB$2="pt_specif",-((IF($AC$1="absolu",0,Extraction!$I32)+Extraction!$V32-Extraction!$U32)+((AB$3-Extraction!$H32)*(-((IF($AC$1="absolu",0,Extraction!$I32)+Extraction!$V32-Extraction!$U32)-(IF($AC$1="absolu",0,$O32)+Extraction!$X32-Extraction!$W32))/(Extraction!$N32-Extraction!$H32))))+AB$4,IF(AB$2="za_avt",IF($AC$1="absolu",0,Extraction!$I32)+Extraction!$V32,IF(AB$2="za_arr",IF($AC$1="absolu",0,Extraction!$O32)+Extraction!$X32))))</f>
        <v>54.002525464298216</v>
      </c>
      <c r="AC32" s="25">
        <f>IF(AND(MID($T32,1,9)&lt;&gt;"DYNAMIQUE",MID($T32,1,9)&lt;&gt;"à définir"),IF(AC$2="pt_specif",-((IF($AC$1="absolu",0,Extraction!$I32)+Extraction!$V32-Extraction!$U32)+((AC$3-Extraction!$H32)*(-((IF($AC$1="absolu",0,Extraction!$I32)+Extraction!$V32-Extraction!$U32)-(IF($AC$1="absolu",0,$O32)+Extraction!$X32-Extraction!$W32))/(Extraction!$N32-Extraction!$H32))))+AC$4,IF(AC$2="za_avt",IF($AC$1="absolu",0,Extraction!$I32)+Extraction!$V32,IF(AC$2="za_arr",IF($AC$1="absolu",0,Extraction!$O32)+Extraction!$X32))))</f>
        <v>245.00200667788692</v>
      </c>
      <c r="AD32" s="25">
        <f>IF(AND(MID($T32,1,9)&lt;&gt;"DYNAMIQUE",MID($T32,1,9)&lt;&gt;"à définir"),IF(AD$2="pt_specif",-((IF($AC$1="absolu",0,Extraction!$I32)+Extraction!$V32-Extraction!$U32)+((AD$3-Extraction!$H32)*(-((IF($AC$1="absolu",0,Extraction!$I32)+Extraction!$V32-Extraction!$U32)-(IF($AC$1="absolu",0,$O32)+Extraction!$X32-Extraction!$W32))/(Extraction!$N32-Extraction!$H32))))+AD$4,IF(AD$2="za_avt",IF($AC$1="absolu",0,Extraction!$I32)+Extraction!$V32,IF(AD$2="za_arr",IF($AC$1="absolu",0,Extraction!$O32)+Extraction!$X32))))</f>
        <v>28.223711268271622</v>
      </c>
      <c r="AE32" s="25">
        <f>IF(AND(MID($T32,1,9)&lt;&gt;"DYNAMIQUE",MID($T32,1,9)&lt;&gt;"à définir"),IF(AE$2="pt_specif",-((IF($AC$1="absolu",0,Extraction!$I32)+Extraction!$V32-Extraction!$U32)+((AE$3-Extraction!$H32)*(-((IF($AC$1="absolu",0,Extraction!$I32)+Extraction!$V32-Extraction!$U32)-(IF($AC$1="absolu",0,$O32)+Extraction!$X32-Extraction!$W32))/(Extraction!$N32-Extraction!$H32))))+AE$4,IF(AE$2="za_avt",IF($AC$1="absolu",0,Extraction!$I32)+Extraction!$V32,IF(AE$2="za_arr",IF($AC$1="absolu",0,Extraction!$O32)+Extraction!$X32))))</f>
        <v>275.04064108321404</v>
      </c>
    </row>
    <row r="33" spans="1:31" x14ac:dyDescent="0.25">
      <c r="A33" t="s">
        <v>111</v>
      </c>
      <c r="B33">
        <v>1000</v>
      </c>
      <c r="C33">
        <v>1000</v>
      </c>
      <c r="D33">
        <v>2000</v>
      </c>
      <c r="E33">
        <v>1508</v>
      </c>
      <c r="F33">
        <v>70.925200821418841</v>
      </c>
      <c r="G33">
        <v>72.074799178581159</v>
      </c>
      <c r="H33">
        <v>7.3</v>
      </c>
      <c r="I33">
        <v>67.074799178581159</v>
      </c>
      <c r="J33">
        <v>313.6284810126582</v>
      </c>
      <c r="K33">
        <v>1488</v>
      </c>
      <c r="L33">
        <v>78.581159795557582</v>
      </c>
      <c r="M33">
        <v>111.4188402044424</v>
      </c>
      <c r="N33">
        <v>2611</v>
      </c>
      <c r="O33">
        <v>65.618840204442407</v>
      </c>
      <c r="P33">
        <v>313.6284810126582</v>
      </c>
      <c r="Q33" t="s">
        <v>25</v>
      </c>
      <c r="R33" t="s">
        <v>26</v>
      </c>
      <c r="S33" t="s">
        <v>26</v>
      </c>
      <c r="T33" t="s">
        <v>45</v>
      </c>
      <c r="U33">
        <v>298.17863347582772</v>
      </c>
      <c r="V33">
        <v>-4.3503422819314999</v>
      </c>
      <c r="W33">
        <v>302.53803582796974</v>
      </c>
      <c r="X33">
        <v>-29.450624422445788</v>
      </c>
      <c r="Y33" t="s">
        <v>130</v>
      </c>
      <c r="AB33" s="25">
        <f>IF(AND(MID($T33,1,9)&lt;&gt;"DYNAMIQUE",MID($T33,1,9)&lt;&gt;"à définir"),IF(AB$2="pt_specif",-((IF($AC$1="absolu",0,Extraction!$I33)+Extraction!$V33-Extraction!$U33)+((AB$3-Extraction!$H33)*(-((IF($AC$1="absolu",0,Extraction!$I33)+Extraction!$V33-Extraction!$U33)-(IF($AC$1="absolu",0,$O33)+Extraction!$X33-Extraction!$W33))/(Extraction!$N33-Extraction!$H33))))+AB$4,IF(AB$2="za_avt",IF($AC$1="absolu",0,Extraction!$I33)+Extraction!$V33,IF(AB$2="za_arr",IF($AC$1="absolu",0,Extraction!$O33)+Extraction!$X33))))</f>
        <v>62.724456896649656</v>
      </c>
      <c r="AC33" s="25">
        <f>IF(AND(MID($T33,1,9)&lt;&gt;"DYNAMIQUE",MID($T33,1,9)&lt;&gt;"à définir"),IF(AC$2="pt_specif",-((IF($AC$1="absolu",0,Extraction!$I33)+Extraction!$V33-Extraction!$U33)+((AC$3-Extraction!$H33)*(-((IF($AC$1="absolu",0,Extraction!$I33)+Extraction!$V33-Extraction!$U33)-(IF($AC$1="absolu",0,$O33)+Extraction!$X33-Extraction!$W33))/(Extraction!$N33-Extraction!$H33))))+AC$4,IF(AC$2="za_avt",IF($AC$1="absolu",0,Extraction!$I33)+Extraction!$V33,IF(AC$2="za_arr",IF($AC$1="absolu",0,Extraction!$O33)+Extraction!$X33))))</f>
        <v>235.45417657917807</v>
      </c>
      <c r="AD33" s="25">
        <f>IF(AND(MID($T33,1,9)&lt;&gt;"DYNAMIQUE",MID($T33,1,9)&lt;&gt;"à définir"),IF(AD$2="pt_specif",-((IF($AC$1="absolu",0,Extraction!$I33)+Extraction!$V33-Extraction!$U33)+((AD$3-Extraction!$H33)*(-((IF($AC$1="absolu",0,Extraction!$I33)+Extraction!$V33-Extraction!$U33)-(IF($AC$1="absolu",0,$O33)+Extraction!$X33-Extraction!$W33))/(Extraction!$N33-Extraction!$H33))))+AD$4,IF(AD$2="za_avt",IF($AC$1="absolu",0,Extraction!$I33)+Extraction!$V33,IF(AD$2="za_arr",IF($AC$1="absolu",0,Extraction!$O33)+Extraction!$X33))))</f>
        <v>36.168215781996622</v>
      </c>
      <c r="AE33" s="25">
        <f>IF(AND(MID($T33,1,9)&lt;&gt;"DYNAMIQUE",MID($T33,1,9)&lt;&gt;"à définir"),IF(AE$2="pt_specif",-((IF($AC$1="absolu",0,Extraction!$I33)+Extraction!$V33-Extraction!$U33)+((AE$3-Extraction!$H33)*(-((IF($AC$1="absolu",0,Extraction!$I33)+Extraction!$V33-Extraction!$U33)-(IF($AC$1="absolu",0,$O33)+Extraction!$X33-Extraction!$W33))/(Extraction!$N33-Extraction!$H33))))+AE$4,IF(AE$2="za_avt",IF($AC$1="absolu",0,Extraction!$I33)+Extraction!$V33,IF(AE$2="za_arr",IF($AC$1="absolu",0,Extraction!$O33)+Extraction!$X33))))</f>
        <v>266.36982004597314</v>
      </c>
    </row>
    <row r="34" spans="1:31" x14ac:dyDescent="0.25">
      <c r="A34" t="s">
        <v>111</v>
      </c>
      <c r="B34">
        <v>1000</v>
      </c>
      <c r="C34">
        <v>1000</v>
      </c>
      <c r="D34">
        <v>2000</v>
      </c>
      <c r="E34">
        <v>1508</v>
      </c>
      <c r="F34">
        <v>70.925200821418841</v>
      </c>
      <c r="G34">
        <v>72.074799178581159</v>
      </c>
      <c r="H34">
        <v>7.3</v>
      </c>
      <c r="I34">
        <v>67.074799178581159</v>
      </c>
      <c r="J34">
        <v>313.6284810126582</v>
      </c>
      <c r="K34">
        <v>1488</v>
      </c>
      <c r="L34">
        <v>78.581159795557582</v>
      </c>
      <c r="M34">
        <v>111.4188402044424</v>
      </c>
      <c r="N34">
        <v>2611</v>
      </c>
      <c r="O34">
        <v>65.618840204442407</v>
      </c>
      <c r="P34">
        <v>313.6284810126582</v>
      </c>
      <c r="Q34" t="s">
        <v>25</v>
      </c>
      <c r="R34" t="s">
        <v>26</v>
      </c>
      <c r="S34" t="s">
        <v>26</v>
      </c>
      <c r="T34" t="s">
        <v>46</v>
      </c>
      <c r="U34">
        <v>299.40614029499397</v>
      </c>
      <c r="V34">
        <v>-17.313470502892201</v>
      </c>
      <c r="W34">
        <v>293.09413660374014</v>
      </c>
      <c r="X34">
        <v>73.84745235937514</v>
      </c>
      <c r="Y34" t="s">
        <v>131</v>
      </c>
      <c r="AB34" s="25">
        <f>IF(AND(MID($T34,1,9)&lt;&gt;"DYNAMIQUE",MID($T34,1,9)&lt;&gt;"à définir"),IF(AB$2="pt_specif",-((IF($AC$1="absolu",0,Extraction!$I34)+Extraction!$V34-Extraction!$U34)+((AB$3-Extraction!$H34)*(-((IF($AC$1="absolu",0,Extraction!$I34)+Extraction!$V34-Extraction!$U34)-(IF($AC$1="absolu",0,$O34)+Extraction!$X34-Extraction!$W34))/(Extraction!$N34-Extraction!$H34))))+AB$4,IF(AB$2="za_avt",IF($AC$1="absolu",0,Extraction!$I34)+Extraction!$V34,IF(AB$2="za_arr",IF($AC$1="absolu",0,Extraction!$O34)+Extraction!$X34))))</f>
        <v>49.761328675688958</v>
      </c>
      <c r="AC34" s="25">
        <f>IF(AND(MID($T34,1,9)&lt;&gt;"DYNAMIQUE",MID($T34,1,9)&lt;&gt;"à définir"),IF(AC$2="pt_specif",-((IF($AC$1="absolu",0,Extraction!$I34)+Extraction!$V34-Extraction!$U34)+((AC$3-Extraction!$H34)*(-((IF($AC$1="absolu",0,Extraction!$I34)+Extraction!$V34-Extraction!$U34)-(IF($AC$1="absolu",0,$O34)+Extraction!$X34-Extraction!$W34))/(Extraction!$N34-Extraction!$H34))))+AC$4,IF(AC$2="za_avt",IF($AC$1="absolu",0,Extraction!$I34)+Extraction!$V34,IF(AC$2="za_arr",IF($AC$1="absolu",0,Extraction!$O34)+Extraction!$X34))))</f>
        <v>249.64481161930502</v>
      </c>
      <c r="AD34" s="25">
        <f>IF(AND(MID($T34,1,9)&lt;&gt;"DYNAMIQUE",MID($T34,1,9)&lt;&gt;"à définir"),IF(AD$2="pt_specif",-((IF($AC$1="absolu",0,Extraction!$I34)+Extraction!$V34-Extraction!$U34)+((AD$3-Extraction!$H34)*(-((IF($AC$1="absolu",0,Extraction!$I34)+Extraction!$V34-Extraction!$U34)-(IF($AC$1="absolu",0,$O34)+Extraction!$X34-Extraction!$W34))/(Extraction!$N34-Extraction!$H34))))+AD$4,IF(AD$2="za_avt",IF($AC$1="absolu",0,Extraction!$I34)+Extraction!$V34,IF(AD$2="za_arr",IF($AC$1="absolu",0,Extraction!$O34)+Extraction!$X34))))</f>
        <v>139.46629256381755</v>
      </c>
      <c r="AE34" s="25">
        <f>IF(AND(MID($T34,1,9)&lt;&gt;"DYNAMIQUE",MID($T34,1,9)&lt;&gt;"à définir"),IF(AE$2="pt_specif",-((IF($AC$1="absolu",0,Extraction!$I34)+Extraction!$V34-Extraction!$U34)+((AE$3-Extraction!$H34)*(-((IF($AC$1="absolu",0,Extraction!$I34)+Extraction!$V34-Extraction!$U34)-(IF($AC$1="absolu",0,$O34)+Extraction!$X34-Extraction!$W34))/(Extraction!$N34-Extraction!$H34))))+AE$4,IF(AE$2="za_avt",IF($AC$1="absolu",0,Extraction!$I34)+Extraction!$V34,IF(AE$2="za_arr",IF($AC$1="absolu",0,Extraction!$O34)+Extraction!$X34))))</f>
        <v>153.62784403992259</v>
      </c>
    </row>
    <row r="35" spans="1:31" x14ac:dyDescent="0.25">
      <c r="A35" t="s">
        <v>111</v>
      </c>
      <c r="B35">
        <v>1000</v>
      </c>
      <c r="C35">
        <v>1000</v>
      </c>
      <c r="D35">
        <v>2000</v>
      </c>
      <c r="E35">
        <v>1508</v>
      </c>
      <c r="F35">
        <v>70.925200821418841</v>
      </c>
      <c r="G35">
        <v>72.074799178581159</v>
      </c>
      <c r="H35">
        <v>7.3</v>
      </c>
      <c r="I35">
        <v>67.074799178581159</v>
      </c>
      <c r="J35">
        <v>313.6284810126582</v>
      </c>
      <c r="K35">
        <v>1488</v>
      </c>
      <c r="L35">
        <v>78.581159795557582</v>
      </c>
      <c r="M35">
        <v>111.4188402044424</v>
      </c>
      <c r="N35">
        <v>2611</v>
      </c>
      <c r="O35">
        <v>65.618840204442407</v>
      </c>
      <c r="P35">
        <v>313.6284810126582</v>
      </c>
      <c r="Q35" t="s">
        <v>25</v>
      </c>
      <c r="R35" t="s">
        <v>26</v>
      </c>
      <c r="S35" t="s">
        <v>26</v>
      </c>
      <c r="T35" t="s">
        <v>47</v>
      </c>
      <c r="U35">
        <v>297.19676213207782</v>
      </c>
      <c r="V35">
        <v>6.0187440048243062</v>
      </c>
      <c r="W35">
        <v>298.86326160209933</v>
      </c>
      <c r="X35">
        <v>10.744331191429126</v>
      </c>
      <c r="Y35" t="s">
        <v>132</v>
      </c>
      <c r="AB35" s="25">
        <f>IF(AND(MID($T35,1,9)&lt;&gt;"DYNAMIQUE",MID($T35,1,9)&lt;&gt;"à définir"),IF(AB$2="pt_specif",-((IF($AC$1="absolu",0,Extraction!$I35)+Extraction!$V35-Extraction!$U35)+((AB$3-Extraction!$H35)*(-((IF($AC$1="absolu",0,Extraction!$I35)+Extraction!$V35-Extraction!$U35)-(IF($AC$1="absolu",0,$O35)+Extraction!$X35-Extraction!$W35))/(Extraction!$N35-Extraction!$H35))))+AB$4,IF(AB$2="za_avt",IF($AC$1="absolu",0,Extraction!$I35)+Extraction!$V35,IF(AB$2="za_arr",IF($AC$1="absolu",0,Extraction!$O35)+Extraction!$X35))))</f>
        <v>73.093543183405473</v>
      </c>
      <c r="AC35" s="25">
        <f>IF(AND(MID($T35,1,9)&lt;&gt;"DYNAMIQUE",MID($T35,1,9)&lt;&gt;"à définir"),IF(AC$2="pt_specif",-((IF($AC$1="absolu",0,Extraction!$I35)+Extraction!$V35-Extraction!$U35)+((AC$3-Extraction!$H35)*(-((IF($AC$1="absolu",0,Extraction!$I35)+Extraction!$V35-Extraction!$U35)-(IF($AC$1="absolu",0,$O35)+Extraction!$X35-Extraction!$W35))/(Extraction!$N35-Extraction!$H35))))+AC$4,IF(AC$2="za_avt",IF($AC$1="absolu",0,Extraction!$I35)+Extraction!$V35,IF(AC$2="za_arr",IF($AC$1="absolu",0,Extraction!$O35)+Extraction!$X35))))</f>
        <v>224.10321894867235</v>
      </c>
      <c r="AD35" s="25">
        <f>IF(AND(MID($T35,1,9)&lt;&gt;"DYNAMIQUE",MID($T35,1,9)&lt;&gt;"à définir"),IF(AD$2="pt_specif",-((IF($AC$1="absolu",0,Extraction!$I35)+Extraction!$V35-Extraction!$U35)+((AD$3-Extraction!$H35)*(-((IF($AC$1="absolu",0,Extraction!$I35)+Extraction!$V35-Extraction!$U35)-(IF($AC$1="absolu",0,$O35)+Extraction!$X35-Extraction!$W35))/(Extraction!$N35-Extraction!$H35))))+AD$4,IF(AD$2="za_avt",IF($AC$1="absolu",0,Extraction!$I35)+Extraction!$V35,IF(AD$2="za_arr",IF($AC$1="absolu",0,Extraction!$O35)+Extraction!$X35))))</f>
        <v>76.363171395871532</v>
      </c>
      <c r="AE35" s="25">
        <f>IF(AND(MID($T35,1,9)&lt;&gt;"DYNAMIQUE",MID($T35,1,9)&lt;&gt;"à définir"),IF(AE$2="pt_specif",-((IF($AC$1="absolu",0,Extraction!$I35)+Extraction!$V35-Extraction!$U35)+((AE$3-Extraction!$H35)*(-((IF($AC$1="absolu",0,Extraction!$I35)+Extraction!$V35-Extraction!$U35)-(IF($AC$1="absolu",0,$O35)+Extraction!$X35-Extraction!$W35))/(Extraction!$N35-Extraction!$H35))))+AE$4,IF(AE$2="za_avt",IF($AC$1="absolu",0,Extraction!$I35)+Extraction!$V35,IF(AE$2="za_arr",IF($AC$1="absolu",0,Extraction!$O35)+Extraction!$X35))))</f>
        <v>222.50009020622781</v>
      </c>
    </row>
    <row r="36" spans="1:31" x14ac:dyDescent="0.25">
      <c r="A36" t="s">
        <v>111</v>
      </c>
      <c r="B36">
        <v>1000</v>
      </c>
      <c r="C36">
        <v>1000</v>
      </c>
      <c r="D36">
        <v>2000</v>
      </c>
      <c r="E36">
        <v>1508</v>
      </c>
      <c r="F36">
        <v>70.925200821418841</v>
      </c>
      <c r="G36">
        <v>72.074799178581159</v>
      </c>
      <c r="H36">
        <v>7.3</v>
      </c>
      <c r="I36">
        <v>67.074799178581159</v>
      </c>
      <c r="J36">
        <v>313.6284810126582</v>
      </c>
      <c r="K36">
        <v>1488</v>
      </c>
      <c r="L36">
        <v>78.581159795557582</v>
      </c>
      <c r="M36">
        <v>111.4188402044424</v>
      </c>
      <c r="N36">
        <v>2611</v>
      </c>
      <c r="O36">
        <v>65.618840204442407</v>
      </c>
      <c r="P36">
        <v>313.6284810126582</v>
      </c>
      <c r="Q36" t="s">
        <v>25</v>
      </c>
      <c r="R36" t="s">
        <v>26</v>
      </c>
      <c r="S36" t="s">
        <v>26</v>
      </c>
      <c r="T36" t="s">
        <v>48</v>
      </c>
      <c r="U36">
        <v>299.10039426244924</v>
      </c>
      <c r="V36">
        <v>-14.08462895102266</v>
      </c>
      <c r="W36">
        <v>303.63415478818359</v>
      </c>
      <c r="X36">
        <v>-41.440055675977518</v>
      </c>
      <c r="Y36" t="s">
        <v>133</v>
      </c>
      <c r="AB36" s="25">
        <f>IF(AND(MID($T36,1,9)&lt;&gt;"DYNAMIQUE",MID($T36,1,9)&lt;&gt;"à définir"),IF(AB$2="pt_specif",-((IF($AC$1="absolu",0,Extraction!$I36)+Extraction!$V36-Extraction!$U36)+((AB$3-Extraction!$H36)*(-((IF($AC$1="absolu",0,Extraction!$I36)+Extraction!$V36-Extraction!$U36)-(IF($AC$1="absolu",0,$O36)+Extraction!$X36-Extraction!$W36))/(Extraction!$N36-Extraction!$H36))))+AB$4,IF(AB$2="za_avt",IF($AC$1="absolu",0,Extraction!$I36)+Extraction!$V36,IF(AB$2="za_arr",IF($AC$1="absolu",0,Extraction!$O36)+Extraction!$X36))))</f>
        <v>52.990170227558501</v>
      </c>
      <c r="AC36" s="25">
        <f>IF(AND(MID($T36,1,9)&lt;&gt;"DYNAMIQUE",MID($T36,1,9)&lt;&gt;"à définir"),IF(AC$2="pt_specif",-((IF($AC$1="absolu",0,Extraction!$I36)+Extraction!$V36-Extraction!$U36)+((AC$3-Extraction!$H36)*(-((IF($AC$1="absolu",0,Extraction!$I36)+Extraction!$V36-Extraction!$U36)-(IF($AC$1="absolu",0,$O36)+Extraction!$X36-Extraction!$W36))/(Extraction!$N36-Extraction!$H36))))+AC$4,IF(AC$2="za_avt",IF($AC$1="absolu",0,Extraction!$I36)+Extraction!$V36,IF(AC$2="za_arr",IF($AC$1="absolu",0,Extraction!$O36)+Extraction!$X36))))</f>
        <v>246.11022403489073</v>
      </c>
      <c r="AD36" s="25">
        <f>IF(AND(MID($T36,1,9)&lt;&gt;"DYNAMIQUE",MID($T36,1,9)&lt;&gt;"à définir"),IF(AD$2="pt_specif",-((IF($AC$1="absolu",0,Extraction!$I36)+Extraction!$V36-Extraction!$U36)+((AD$3-Extraction!$H36)*(-((IF($AC$1="absolu",0,Extraction!$I36)+Extraction!$V36-Extraction!$U36)-(IF($AC$1="absolu",0,$O36)+Extraction!$X36-Extraction!$W36))/(Extraction!$N36-Extraction!$H36))))+AD$4,IF(AD$2="za_avt",IF($AC$1="absolu",0,Extraction!$I36)+Extraction!$V36,IF(AD$2="za_arr",IF($AC$1="absolu",0,Extraction!$O36)+Extraction!$X36))))</f>
        <v>24.178784528464888</v>
      </c>
      <c r="AE36" s="25">
        <f>IF(AND(MID($T36,1,9)&lt;&gt;"DYNAMIQUE",MID($T36,1,9)&lt;&gt;"à définir"),IF(AE$2="pt_specif",-((IF($AC$1="absolu",0,Extraction!$I36)+Extraction!$V36-Extraction!$U36)+((AE$3-Extraction!$H36)*(-((IF($AC$1="absolu",0,Extraction!$I36)+Extraction!$V36-Extraction!$U36)-(IF($AC$1="absolu",0,$O36)+Extraction!$X36-Extraction!$W36))/(Extraction!$N36-Extraction!$H36))))+AE$4,IF(AE$2="za_avt",IF($AC$1="absolu",0,Extraction!$I36)+Extraction!$V36,IF(AE$2="za_arr",IF($AC$1="absolu",0,Extraction!$O36)+Extraction!$X36))))</f>
        <v>279.45537025971873</v>
      </c>
    </row>
    <row r="37" spans="1:31" x14ac:dyDescent="0.25">
      <c r="A37" t="s">
        <v>111</v>
      </c>
      <c r="B37">
        <v>1000</v>
      </c>
      <c r="C37">
        <v>1000</v>
      </c>
      <c r="D37">
        <v>2000</v>
      </c>
      <c r="E37">
        <v>1508</v>
      </c>
      <c r="F37">
        <v>70.925200821418841</v>
      </c>
      <c r="G37">
        <v>72.074799178581159</v>
      </c>
      <c r="H37">
        <v>7.3</v>
      </c>
      <c r="I37">
        <v>67.074799178581159</v>
      </c>
      <c r="J37">
        <v>313.6284810126582</v>
      </c>
      <c r="K37">
        <v>1488</v>
      </c>
      <c r="L37">
        <v>78.581159795557582</v>
      </c>
      <c r="M37">
        <v>111.4188402044424</v>
      </c>
      <c r="N37">
        <v>2611</v>
      </c>
      <c r="O37">
        <v>65.618840204442407</v>
      </c>
      <c r="P37">
        <v>313.6284810126582</v>
      </c>
      <c r="Q37" t="s">
        <v>25</v>
      </c>
      <c r="R37" t="s">
        <v>26</v>
      </c>
      <c r="S37" t="s">
        <v>26</v>
      </c>
      <c r="T37" t="s">
        <v>49</v>
      </c>
      <c r="U37">
        <v>299.13234830253731</v>
      </c>
      <c r="V37">
        <v>-14.422080696602581</v>
      </c>
      <c r="W37">
        <v>303.75742226708292</v>
      </c>
      <c r="X37">
        <v>-42.788364589246441</v>
      </c>
      <c r="Y37" t="s">
        <v>134</v>
      </c>
      <c r="AB37" s="25">
        <f>IF(AND(MID($T37,1,9)&lt;&gt;"DYNAMIQUE",MID($T37,1,9)&lt;&gt;"à définir"),IF(AB$2="pt_specif",-((IF($AC$1="absolu",0,Extraction!$I37)+Extraction!$V37-Extraction!$U37)+((AB$3-Extraction!$H37)*(-((IF($AC$1="absolu",0,Extraction!$I37)+Extraction!$V37-Extraction!$U37)-(IF($AC$1="absolu",0,$O37)+Extraction!$X37-Extraction!$W37))/(Extraction!$N37-Extraction!$H37))))+AB$4,IF(AB$2="za_avt",IF($AC$1="absolu",0,Extraction!$I37)+Extraction!$V37,IF(AB$2="za_arr",IF($AC$1="absolu",0,Extraction!$O37)+Extraction!$X37))))</f>
        <v>52.652718481978582</v>
      </c>
      <c r="AC37" s="25">
        <f>IF(AND(MID($T37,1,9)&lt;&gt;"DYNAMIQUE",MID($T37,1,9)&lt;&gt;"à définir"),IF(AC$2="pt_specif",-((IF($AC$1="absolu",0,Extraction!$I37)+Extraction!$V37-Extraction!$U37)+((AC$3-Extraction!$H37)*(-((IF($AC$1="absolu",0,Extraction!$I37)+Extraction!$V37-Extraction!$U37)-(IF($AC$1="absolu",0,$O37)+Extraction!$X37-Extraction!$W37))/(Extraction!$N37-Extraction!$H37))))+AC$4,IF(AC$2="za_avt",IF($AC$1="absolu",0,Extraction!$I37)+Extraction!$V37,IF(AC$2="za_arr",IF($AC$1="absolu",0,Extraction!$O37)+Extraction!$X37))))</f>
        <v>246.47962982055873</v>
      </c>
      <c r="AD37" s="25">
        <f>IF(AND(MID($T37,1,9)&lt;&gt;"DYNAMIQUE",MID($T37,1,9)&lt;&gt;"à définir"),IF(AD$2="pt_specif",-((IF($AC$1="absolu",0,Extraction!$I37)+Extraction!$V37-Extraction!$U37)+((AD$3-Extraction!$H37)*(-((IF($AC$1="absolu",0,Extraction!$I37)+Extraction!$V37-Extraction!$U37)-(IF($AC$1="absolu",0,$O37)+Extraction!$X37-Extraction!$W37))/(Extraction!$N37-Extraction!$H37))))+AD$4,IF(AD$2="za_avt",IF($AC$1="absolu",0,Extraction!$I37)+Extraction!$V37,IF(AD$2="za_arr",IF($AC$1="absolu",0,Extraction!$O37)+Extraction!$X37))))</f>
        <v>22.830475615195965</v>
      </c>
      <c r="AE37" s="25">
        <f>IF(AND(MID($T37,1,9)&lt;&gt;"DYNAMIQUE",MID($T37,1,9)&lt;&gt;"à définir"),IF(AE$2="pt_specif",-((IF($AC$1="absolu",0,Extraction!$I37)+Extraction!$V37-Extraction!$U37)+((AE$3-Extraction!$H37)*(-((IF($AC$1="absolu",0,Extraction!$I37)+Extraction!$V37-Extraction!$U37)-(IF($AC$1="absolu",0,$O37)+Extraction!$X37-Extraction!$W37))/(Extraction!$N37-Extraction!$H37))))+AE$4,IF(AE$2="za_avt",IF($AC$1="absolu",0,Extraction!$I37)+Extraction!$V37,IF(AE$2="za_arr",IF($AC$1="absolu",0,Extraction!$O37)+Extraction!$X37))))</f>
        <v>280.92694665188696</v>
      </c>
    </row>
    <row r="38" spans="1:31" x14ac:dyDescent="0.25">
      <c r="A38" t="s">
        <v>111</v>
      </c>
      <c r="B38">
        <v>1000</v>
      </c>
      <c r="C38">
        <v>1000</v>
      </c>
      <c r="D38">
        <v>2000</v>
      </c>
      <c r="E38">
        <v>1508</v>
      </c>
      <c r="F38">
        <v>70.925200821418841</v>
      </c>
      <c r="G38">
        <v>72.074799178581159</v>
      </c>
      <c r="H38">
        <v>7.3</v>
      </c>
      <c r="I38">
        <v>67.074799178581159</v>
      </c>
      <c r="J38">
        <v>313.6284810126582</v>
      </c>
      <c r="K38">
        <v>1488</v>
      </c>
      <c r="L38">
        <v>78.581159795557582</v>
      </c>
      <c r="M38">
        <v>111.4188402044424</v>
      </c>
      <c r="N38">
        <v>2611</v>
      </c>
      <c r="O38">
        <v>65.618840204442407</v>
      </c>
      <c r="P38">
        <v>313.6284810126582</v>
      </c>
      <c r="Q38" t="s">
        <v>25</v>
      </c>
      <c r="R38" t="s">
        <v>26</v>
      </c>
      <c r="S38" t="s">
        <v>26</v>
      </c>
      <c r="T38" t="s">
        <v>50</v>
      </c>
      <c r="U38">
        <v>299.20943217806399</v>
      </c>
      <c r="V38">
        <v>-15.236127630288717</v>
      </c>
      <c r="W38">
        <v>303.82521180927773</v>
      </c>
      <c r="X38">
        <v>-43.52985167719411</v>
      </c>
      <c r="Y38" t="s">
        <v>135</v>
      </c>
      <c r="AB38" s="25">
        <f>IF(AND(MID($T38,1,9)&lt;&gt;"DYNAMIQUE",MID($T38,1,9)&lt;&gt;"à définir"),IF(AB$2="pt_specif",-((IF($AC$1="absolu",0,Extraction!$I38)+Extraction!$V38-Extraction!$U38)+((AB$3-Extraction!$H38)*(-((IF($AC$1="absolu",0,Extraction!$I38)+Extraction!$V38-Extraction!$U38)-(IF($AC$1="absolu",0,$O38)+Extraction!$X38-Extraction!$W38))/(Extraction!$N38-Extraction!$H38))))+AB$4,IF(AB$2="za_avt",IF($AC$1="absolu",0,Extraction!$I38)+Extraction!$V38,IF(AB$2="za_arr",IF($AC$1="absolu",0,Extraction!$O38)+Extraction!$X38))))</f>
        <v>51.838671548292439</v>
      </c>
      <c r="AC38" s="25">
        <f>IF(AND(MID($T38,1,9)&lt;&gt;"DYNAMIQUE",MID($T38,1,9)&lt;&gt;"à définir"),IF(AC$2="pt_specif",-((IF($AC$1="absolu",0,Extraction!$I38)+Extraction!$V38-Extraction!$U38)+((AC$3-Extraction!$H38)*(-((IF($AC$1="absolu",0,Extraction!$I38)+Extraction!$V38-Extraction!$U38)-(IF($AC$1="absolu",0,$O38)+Extraction!$X38-Extraction!$W38))/(Extraction!$N38-Extraction!$H38))))+AC$4,IF(AC$2="za_avt",IF($AC$1="absolu",0,Extraction!$I38)+Extraction!$V38,IF(AC$2="za_arr",IF($AC$1="absolu",0,Extraction!$O38)+Extraction!$X38))))</f>
        <v>247.37076062977155</v>
      </c>
      <c r="AD38" s="25">
        <f>IF(AND(MID($T38,1,9)&lt;&gt;"DYNAMIQUE",MID($T38,1,9)&lt;&gt;"à définir"),IF(AD$2="pt_specif",-((IF($AC$1="absolu",0,Extraction!$I38)+Extraction!$V38-Extraction!$U38)+((AD$3-Extraction!$H38)*(-((IF($AC$1="absolu",0,Extraction!$I38)+Extraction!$V38-Extraction!$U38)-(IF($AC$1="absolu",0,$O38)+Extraction!$X38-Extraction!$W38))/(Extraction!$N38-Extraction!$H38))))+AD$4,IF(AD$2="za_avt",IF($AC$1="absolu",0,Extraction!$I38)+Extraction!$V38,IF(AD$2="za_arr",IF($AC$1="absolu",0,Extraction!$O38)+Extraction!$X38))))</f>
        <v>22.088988527248297</v>
      </c>
      <c r="AE38" s="25">
        <f>IF(AND(MID($T38,1,9)&lt;&gt;"DYNAMIQUE",MID($T38,1,9)&lt;&gt;"à définir"),IF(AE$2="pt_specif",-((IF($AC$1="absolu",0,Extraction!$I38)+Extraction!$V38-Extraction!$U38)+((AE$3-Extraction!$H38)*(-((IF($AC$1="absolu",0,Extraction!$I38)+Extraction!$V38-Extraction!$U38)-(IF($AC$1="absolu",0,$O38)+Extraction!$X38-Extraction!$W38))/(Extraction!$N38-Extraction!$H38))))+AE$4,IF(AE$2="za_avt",IF($AC$1="absolu",0,Extraction!$I38)+Extraction!$V38,IF(AE$2="za_arr",IF($AC$1="absolu",0,Extraction!$O38)+Extraction!$X38))))</f>
        <v>281.73622328202941</v>
      </c>
    </row>
    <row r="39" spans="1:31" x14ac:dyDescent="0.25">
      <c r="A39" t="s">
        <v>111</v>
      </c>
      <c r="B39">
        <v>1000</v>
      </c>
      <c r="C39">
        <v>1000</v>
      </c>
      <c r="D39">
        <v>2000</v>
      </c>
      <c r="E39">
        <v>1508</v>
      </c>
      <c r="F39">
        <v>70.925200821418841</v>
      </c>
      <c r="G39">
        <v>72.074799178581159</v>
      </c>
      <c r="H39">
        <v>7.3</v>
      </c>
      <c r="I39">
        <v>67.074799178581159</v>
      </c>
      <c r="J39">
        <v>313.6284810126582</v>
      </c>
      <c r="K39">
        <v>1488</v>
      </c>
      <c r="L39">
        <v>78.581159795557582</v>
      </c>
      <c r="M39">
        <v>111.4188402044424</v>
      </c>
      <c r="N39">
        <v>2611</v>
      </c>
      <c r="O39">
        <v>65.618840204442407</v>
      </c>
      <c r="P39">
        <v>313.6284810126582</v>
      </c>
      <c r="Q39" t="s">
        <v>25</v>
      </c>
      <c r="R39" t="s">
        <v>26</v>
      </c>
      <c r="S39" t="s">
        <v>26</v>
      </c>
      <c r="T39" t="s">
        <v>51</v>
      </c>
      <c r="U39">
        <v>298.11264599841604</v>
      </c>
      <c r="V39">
        <v>-3.6534792443428681</v>
      </c>
      <c r="W39">
        <v>300.04804229272315</v>
      </c>
      <c r="X39">
        <v>-2.2148887074534072</v>
      </c>
      <c r="Y39" t="s">
        <v>136</v>
      </c>
      <c r="AB39" s="25">
        <f>IF(AND(MID($T39,1,9)&lt;&gt;"DYNAMIQUE",MID($T39,1,9)&lt;&gt;"à définir"),IF(AB$2="pt_specif",-((IF($AC$1="absolu",0,Extraction!$I39)+Extraction!$V39-Extraction!$U39)+((AB$3-Extraction!$H39)*(-((IF($AC$1="absolu",0,Extraction!$I39)+Extraction!$V39-Extraction!$U39)-(IF($AC$1="absolu",0,$O39)+Extraction!$X39-Extraction!$W39))/(Extraction!$N39-Extraction!$H39))))+AB$4,IF(AB$2="za_avt",IF($AC$1="absolu",0,Extraction!$I39)+Extraction!$V39,IF(AB$2="za_arr",IF($AC$1="absolu",0,Extraction!$O39)+Extraction!$X39))))</f>
        <v>63.421319934238291</v>
      </c>
      <c r="AC39" s="25">
        <f>IF(AND(MID($T39,1,9)&lt;&gt;"DYNAMIQUE",MID($T39,1,9)&lt;&gt;"à définir"),IF(AC$2="pt_specif",-((IF($AC$1="absolu",0,Extraction!$I39)+Extraction!$V39-Extraction!$U39)+((AC$3-Extraction!$H39)*(-((IF($AC$1="absolu",0,Extraction!$I39)+Extraction!$V39-Extraction!$U39)-(IF($AC$1="absolu",0,$O39)+Extraction!$X39-Extraction!$W39))/(Extraction!$N39-Extraction!$H39))))+AC$4,IF(AC$2="za_avt",IF($AC$1="absolu",0,Extraction!$I39)+Extraction!$V39,IF(AC$2="za_arr",IF($AC$1="absolu",0,Extraction!$O39)+Extraction!$X39))))</f>
        <v>234.69132606417776</v>
      </c>
      <c r="AD39" s="25">
        <f>IF(AND(MID($T39,1,9)&lt;&gt;"DYNAMIQUE",MID($T39,1,9)&lt;&gt;"à définir"),IF(AD$2="pt_specif",-((IF($AC$1="absolu",0,Extraction!$I39)+Extraction!$V39-Extraction!$U39)+((AD$3-Extraction!$H39)*(-((IF($AC$1="absolu",0,Extraction!$I39)+Extraction!$V39-Extraction!$U39)-(IF($AC$1="absolu",0,$O39)+Extraction!$X39-Extraction!$W39))/(Extraction!$N39-Extraction!$H39))))+AD$4,IF(AD$2="za_avt",IF($AC$1="absolu",0,Extraction!$I39)+Extraction!$V39,IF(AD$2="za_arr",IF($AC$1="absolu",0,Extraction!$O39)+Extraction!$X39))))</f>
        <v>63.403951496989002</v>
      </c>
      <c r="AE39" s="25">
        <f>IF(AND(MID($T39,1,9)&lt;&gt;"DYNAMIQUE",MID($T39,1,9)&lt;&gt;"à définir"),IF(AE$2="pt_specif",-((IF($AC$1="absolu",0,Extraction!$I39)+Extraction!$V39-Extraction!$U39)+((AE$3-Extraction!$H39)*(-((IF($AC$1="absolu",0,Extraction!$I39)+Extraction!$V39-Extraction!$U39)-(IF($AC$1="absolu",0,$O39)+Extraction!$X39-Extraction!$W39))/(Extraction!$N39-Extraction!$H39))))+AE$4,IF(AE$2="za_avt",IF($AC$1="absolu",0,Extraction!$I39)+Extraction!$V39,IF(AE$2="za_arr",IF($AC$1="absolu",0,Extraction!$O39)+Extraction!$X39))))</f>
        <v>236.64409079573414</v>
      </c>
    </row>
    <row r="40" spans="1:31" x14ac:dyDescent="0.25">
      <c r="A40" t="s">
        <v>111</v>
      </c>
      <c r="B40">
        <v>1000</v>
      </c>
      <c r="C40">
        <v>1000</v>
      </c>
      <c r="D40">
        <v>2000</v>
      </c>
      <c r="E40">
        <v>1508</v>
      </c>
      <c r="F40">
        <v>70.925200821418841</v>
      </c>
      <c r="G40">
        <v>72.074799178581159</v>
      </c>
      <c r="H40">
        <v>7.3</v>
      </c>
      <c r="I40">
        <v>67.074799178581159</v>
      </c>
      <c r="J40">
        <v>313.6284810126582</v>
      </c>
      <c r="K40">
        <v>1488</v>
      </c>
      <c r="L40">
        <v>78.581159795557582</v>
      </c>
      <c r="M40">
        <v>111.4188402044424</v>
      </c>
      <c r="N40">
        <v>2611</v>
      </c>
      <c r="O40">
        <v>65.618840204442407</v>
      </c>
      <c r="P40">
        <v>313.6284810126582</v>
      </c>
      <c r="Q40" t="s">
        <v>25</v>
      </c>
      <c r="R40" t="s">
        <v>26</v>
      </c>
      <c r="S40" t="s">
        <v>26</v>
      </c>
      <c r="T40" t="s">
        <v>52</v>
      </c>
      <c r="U40">
        <v>298.61911276455169</v>
      </c>
      <c r="V40">
        <v>-9.0020390458522428</v>
      </c>
      <c r="W40">
        <v>302.92540464051154</v>
      </c>
      <c r="X40">
        <v>-33.687693496432459</v>
      </c>
      <c r="Y40" t="s">
        <v>137</v>
      </c>
      <c r="AB40" s="25">
        <f>IF(AND(MID($T40,1,9)&lt;&gt;"DYNAMIQUE",MID($T40,1,9)&lt;&gt;"à définir"),IF(AB$2="pt_specif",-((IF($AC$1="absolu",0,Extraction!$I40)+Extraction!$V40-Extraction!$U40)+((AB$3-Extraction!$H40)*(-((IF($AC$1="absolu",0,Extraction!$I40)+Extraction!$V40-Extraction!$U40)-(IF($AC$1="absolu",0,$O40)+Extraction!$X40-Extraction!$W40))/(Extraction!$N40-Extraction!$H40))))+AB$4,IF(AB$2="za_avt",IF($AC$1="absolu",0,Extraction!$I40)+Extraction!$V40,IF(AB$2="za_arr",IF($AC$1="absolu",0,Extraction!$O40)+Extraction!$X40))))</f>
        <v>58.072760132728916</v>
      </c>
      <c r="AC40" s="25">
        <f>IF(AND(MID($T40,1,9)&lt;&gt;"DYNAMIQUE",MID($T40,1,9)&lt;&gt;"à définir"),IF(AC$2="pt_specif",-((IF($AC$1="absolu",0,Extraction!$I40)+Extraction!$V40-Extraction!$U40)+((AC$3-Extraction!$H40)*(-((IF($AC$1="absolu",0,Extraction!$I40)+Extraction!$V40-Extraction!$U40)-(IF($AC$1="absolu",0,$O40)+Extraction!$X40-Extraction!$W40))/(Extraction!$N40-Extraction!$H40))))+AC$4,IF(AC$2="za_avt",IF($AC$1="absolu",0,Extraction!$I40)+Extraction!$V40,IF(AC$2="za_arr",IF($AC$1="absolu",0,Extraction!$O40)+Extraction!$X40))))</f>
        <v>240.54635263182277</v>
      </c>
      <c r="AD40" s="25">
        <f>IF(AND(MID($T40,1,9)&lt;&gt;"DYNAMIQUE",MID($T40,1,9)&lt;&gt;"à définir"),IF(AD$2="pt_specif",-((IF($AC$1="absolu",0,Extraction!$I40)+Extraction!$V40-Extraction!$U40)+((AD$3-Extraction!$H40)*(-((IF($AC$1="absolu",0,Extraction!$I40)+Extraction!$V40-Extraction!$U40)-(IF($AC$1="absolu",0,$O40)+Extraction!$X40-Extraction!$W40))/(Extraction!$N40-Extraction!$H40))))+AD$4,IF(AD$2="za_avt",IF($AC$1="absolu",0,Extraction!$I40)+Extraction!$V40,IF(AD$2="za_arr",IF($AC$1="absolu",0,Extraction!$O40)+Extraction!$X40))))</f>
        <v>31.931146708009948</v>
      </c>
      <c r="AE40" s="25">
        <f>IF(AND(MID($T40,1,9)&lt;&gt;"DYNAMIQUE",MID($T40,1,9)&lt;&gt;"à définir"),IF(AE$2="pt_specif",-((IF($AC$1="absolu",0,Extraction!$I40)+Extraction!$V40-Extraction!$U40)+((AE$3-Extraction!$H40)*(-((IF($AC$1="absolu",0,Extraction!$I40)+Extraction!$V40-Extraction!$U40)-(IF($AC$1="absolu",0,$O40)+Extraction!$X40-Extraction!$W40))/(Extraction!$N40-Extraction!$H40))))+AE$4,IF(AE$2="za_avt",IF($AC$1="absolu",0,Extraction!$I40)+Extraction!$V40,IF(AE$2="za_arr",IF($AC$1="absolu",0,Extraction!$O40)+Extraction!$X40))))</f>
        <v>270.99425793250157</v>
      </c>
    </row>
    <row r="41" spans="1:31" x14ac:dyDescent="0.25">
      <c r="A41" t="s">
        <v>111</v>
      </c>
      <c r="B41">
        <v>1000</v>
      </c>
      <c r="C41">
        <v>1000</v>
      </c>
      <c r="D41">
        <v>2000</v>
      </c>
      <c r="E41">
        <v>1508</v>
      </c>
      <c r="F41">
        <v>70.925200821418841</v>
      </c>
      <c r="G41">
        <v>72.074799178581159</v>
      </c>
      <c r="H41">
        <v>7.3</v>
      </c>
      <c r="I41">
        <v>67.074799178581159</v>
      </c>
      <c r="J41">
        <v>313.6284810126582</v>
      </c>
      <c r="K41">
        <v>1488</v>
      </c>
      <c r="L41">
        <v>78.581159795557582</v>
      </c>
      <c r="M41">
        <v>111.4188402044424</v>
      </c>
      <c r="N41">
        <v>2611</v>
      </c>
      <c r="O41">
        <v>65.618840204442407</v>
      </c>
      <c r="P41">
        <v>313.6284810126582</v>
      </c>
      <c r="Q41" t="s">
        <v>25</v>
      </c>
      <c r="R41" t="s">
        <v>26</v>
      </c>
      <c r="S41" t="s">
        <v>26</v>
      </c>
      <c r="T41" t="s">
        <v>53</v>
      </c>
      <c r="U41">
        <v>297.70565430524135</v>
      </c>
      <c r="V41">
        <v>0.64457060850673653</v>
      </c>
      <c r="W41">
        <v>300.32826974539148</v>
      </c>
      <c r="X41">
        <v>-5.2800375654425649</v>
      </c>
      <c r="Y41" t="s">
        <v>138</v>
      </c>
      <c r="AB41" s="25">
        <f>IF(AND(MID($T41,1,9)&lt;&gt;"DYNAMIQUE",MID($T41,1,9)&lt;&gt;"à définir"),IF(AB$2="pt_specif",-((IF($AC$1="absolu",0,Extraction!$I41)+Extraction!$V41-Extraction!$U41)+((AB$3-Extraction!$H41)*(-((IF($AC$1="absolu",0,Extraction!$I41)+Extraction!$V41-Extraction!$U41)-(IF($AC$1="absolu",0,$O41)+Extraction!$X41-Extraction!$W41))/(Extraction!$N41-Extraction!$H41))))+AB$4,IF(AB$2="za_avt",IF($AC$1="absolu",0,Extraction!$I41)+Extraction!$V41,IF(AB$2="za_arr",IF($AC$1="absolu",0,Extraction!$O41)+Extraction!$X41))))</f>
        <v>67.719369787087899</v>
      </c>
      <c r="AC41" s="25">
        <f>IF(AND(MID($T41,1,9)&lt;&gt;"DYNAMIQUE",MID($T41,1,9)&lt;&gt;"à définir"),IF(AC$2="pt_specif",-((IF($AC$1="absolu",0,Extraction!$I41)+Extraction!$V41-Extraction!$U41)+((AC$3-Extraction!$H41)*(-((IF($AC$1="absolu",0,Extraction!$I41)+Extraction!$V41-Extraction!$U41)-(IF($AC$1="absolu",0,$O41)+Extraction!$X41-Extraction!$W41))/(Extraction!$N41-Extraction!$H41))))+AC$4,IF(AC$2="za_avt",IF($AC$1="absolu",0,Extraction!$I41)+Extraction!$V41,IF(AC$2="za_arr",IF($AC$1="absolu",0,Extraction!$O41)+Extraction!$X41))))</f>
        <v>229.98628451815347</v>
      </c>
      <c r="AD41" s="25">
        <f>IF(AND(MID($T41,1,9)&lt;&gt;"DYNAMIQUE",MID($T41,1,9)&lt;&gt;"à définir"),IF(AD$2="pt_specif",-((IF($AC$1="absolu",0,Extraction!$I41)+Extraction!$V41-Extraction!$U41)+((AD$3-Extraction!$H41)*(-((IF($AC$1="absolu",0,Extraction!$I41)+Extraction!$V41-Extraction!$U41)-(IF($AC$1="absolu",0,$O41)+Extraction!$X41-Extraction!$W41))/(Extraction!$N41-Extraction!$H41))))+AD$4,IF(AD$2="za_avt",IF($AC$1="absolu",0,Extraction!$I41)+Extraction!$V41,IF(AD$2="za_arr",IF($AC$1="absolu",0,Extraction!$O41)+Extraction!$X41))))</f>
        <v>60.338802638999844</v>
      </c>
      <c r="AE41" s="25">
        <f>IF(AND(MID($T41,1,9)&lt;&gt;"DYNAMIQUE",MID($T41,1,9)&lt;&gt;"à définir"),IF(AE$2="pt_specif",-((IF($AC$1="absolu",0,Extraction!$I41)+Extraction!$V41-Extraction!$U41)+((AE$3-Extraction!$H41)*(-((IF($AC$1="absolu",0,Extraction!$I41)+Extraction!$V41-Extraction!$U41)-(IF($AC$1="absolu",0,$O41)+Extraction!$X41-Extraction!$W41))/(Extraction!$N41-Extraction!$H41))))+AE$4,IF(AE$2="za_avt",IF($AC$1="absolu",0,Extraction!$I41)+Extraction!$V41,IF(AE$2="za_arr",IF($AC$1="absolu",0,Extraction!$O41)+Extraction!$X41))))</f>
        <v>239.98946710639163</v>
      </c>
    </row>
    <row r="42" spans="1:31" x14ac:dyDescent="0.25">
      <c r="A42" t="s">
        <v>111</v>
      </c>
      <c r="B42">
        <v>1000</v>
      </c>
      <c r="C42">
        <v>1000</v>
      </c>
      <c r="D42">
        <v>2000</v>
      </c>
      <c r="E42">
        <v>1508</v>
      </c>
      <c r="F42">
        <v>70.925200821418841</v>
      </c>
      <c r="G42">
        <v>72.074799178581159</v>
      </c>
      <c r="H42">
        <v>7.3</v>
      </c>
      <c r="I42">
        <v>67.074799178581159</v>
      </c>
      <c r="J42">
        <v>313.6284810126582</v>
      </c>
      <c r="K42">
        <v>1488</v>
      </c>
      <c r="L42">
        <v>78.581159795557582</v>
      </c>
      <c r="M42">
        <v>111.4188402044424</v>
      </c>
      <c r="N42">
        <v>2611</v>
      </c>
      <c r="O42">
        <v>65.618840204442407</v>
      </c>
      <c r="P42">
        <v>313.6284810126582</v>
      </c>
      <c r="Q42" t="s">
        <v>25</v>
      </c>
      <c r="R42" t="s">
        <v>26</v>
      </c>
      <c r="S42" t="s">
        <v>26</v>
      </c>
      <c r="T42" t="s">
        <v>54</v>
      </c>
      <c r="U42">
        <v>298.29394726030091</v>
      </c>
      <c r="V42">
        <v>-5.5681174913480742</v>
      </c>
      <c r="W42">
        <v>300.91966033463575</v>
      </c>
      <c r="X42">
        <v>-11.748712108163547</v>
      </c>
      <c r="Y42" t="s">
        <v>139</v>
      </c>
      <c r="AB42" s="25">
        <f>IF(AND(MID($T42,1,9)&lt;&gt;"DYNAMIQUE",MID($T42,1,9)&lt;&gt;"à définir"),IF(AB$2="pt_specif",-((IF($AC$1="absolu",0,Extraction!$I42)+Extraction!$V42-Extraction!$U42)+((AB$3-Extraction!$H42)*(-((IF($AC$1="absolu",0,Extraction!$I42)+Extraction!$V42-Extraction!$U42)-(IF($AC$1="absolu",0,$O42)+Extraction!$X42-Extraction!$W42))/(Extraction!$N42-Extraction!$H42))))+AB$4,IF(AB$2="za_avt",IF($AC$1="absolu",0,Extraction!$I42)+Extraction!$V42,IF(AB$2="za_arr",IF($AC$1="absolu",0,Extraction!$O42)+Extraction!$X42))))</f>
        <v>61.506681687233083</v>
      </c>
      <c r="AC42" s="25">
        <f>IF(AND(MID($T42,1,9)&lt;&gt;"DYNAMIQUE",MID($T42,1,9)&lt;&gt;"à définir"),IF(AC$2="pt_specif",-((IF($AC$1="absolu",0,Extraction!$I42)+Extraction!$V42-Extraction!$U42)+((AC$3-Extraction!$H42)*(-((IF($AC$1="absolu",0,Extraction!$I42)+Extraction!$V42-Extraction!$U42)-(IF($AC$1="absolu",0,$O42)+Extraction!$X42-Extraction!$W42))/(Extraction!$N42-Extraction!$H42))))+AC$4,IF(AC$2="za_avt",IF($AC$1="absolu",0,Extraction!$I42)+Extraction!$V42,IF(AC$2="za_arr",IF($AC$1="absolu",0,Extraction!$O42)+Extraction!$X42))))</f>
        <v>236.78726557306783</v>
      </c>
      <c r="AD42" s="25">
        <f>IF(AND(MID($T42,1,9)&lt;&gt;"DYNAMIQUE",MID($T42,1,9)&lt;&gt;"à définir"),IF(AD$2="pt_specif",-((IF($AC$1="absolu",0,Extraction!$I42)+Extraction!$V42-Extraction!$U42)+((AD$3-Extraction!$H42)*(-((IF($AC$1="absolu",0,Extraction!$I42)+Extraction!$V42-Extraction!$U42)-(IF($AC$1="absolu",0,$O42)+Extraction!$X42-Extraction!$W42))/(Extraction!$N42-Extraction!$H42))))+AD$4,IF(AD$2="za_avt",IF($AC$1="absolu",0,Extraction!$I42)+Extraction!$V42,IF(AD$2="za_arr",IF($AC$1="absolu",0,Extraction!$O42)+Extraction!$X42))))</f>
        <v>53.870128096278862</v>
      </c>
      <c r="AE42" s="25">
        <f>IF(AND(MID($T42,1,9)&lt;&gt;"DYNAMIQUE",MID($T42,1,9)&lt;&gt;"à définir"),IF(AE$2="pt_specif",-((IF($AC$1="absolu",0,Extraction!$I42)+Extraction!$V42-Extraction!$U42)+((AE$3-Extraction!$H42)*(-((IF($AC$1="absolu",0,Extraction!$I42)+Extraction!$V42-Extraction!$U42)-(IF($AC$1="absolu",0,$O42)+Extraction!$X42-Extraction!$W42))/(Extraction!$N42-Extraction!$H42))))+AE$4,IF(AE$2="za_avt",IF($AC$1="absolu",0,Extraction!$I42)+Extraction!$V42,IF(AE$2="za_arr",IF($AC$1="absolu",0,Extraction!$O42)+Extraction!$X42))))</f>
        <v>247.0495322383569</v>
      </c>
    </row>
    <row r="43" spans="1:31" x14ac:dyDescent="0.25">
      <c r="A43" t="s">
        <v>111</v>
      </c>
      <c r="B43">
        <v>1000</v>
      </c>
      <c r="C43">
        <v>1000</v>
      </c>
      <c r="D43">
        <v>2000</v>
      </c>
      <c r="E43">
        <v>1508</v>
      </c>
      <c r="F43">
        <v>70.925200821418841</v>
      </c>
      <c r="G43">
        <v>72.074799178581159</v>
      </c>
      <c r="H43">
        <v>7.3</v>
      </c>
      <c r="I43">
        <v>67.074799178581159</v>
      </c>
      <c r="J43">
        <v>313.6284810126582</v>
      </c>
      <c r="K43">
        <v>1488</v>
      </c>
      <c r="L43">
        <v>78.581159795557582</v>
      </c>
      <c r="M43">
        <v>111.4188402044424</v>
      </c>
      <c r="N43">
        <v>2611</v>
      </c>
      <c r="O43">
        <v>65.618840204442407</v>
      </c>
      <c r="P43">
        <v>313.6284810126582</v>
      </c>
      <c r="Q43" t="s">
        <v>25</v>
      </c>
      <c r="R43" t="s">
        <v>26</v>
      </c>
      <c r="S43" t="s">
        <v>26</v>
      </c>
      <c r="T43" t="s">
        <v>55</v>
      </c>
      <c r="U43">
        <v>298.17863347582772</v>
      </c>
      <c r="V43">
        <v>-4.3503422819314999</v>
      </c>
      <c r="W43">
        <v>302.53803582796974</v>
      </c>
      <c r="X43">
        <v>-29.450624422445788</v>
      </c>
      <c r="Y43" t="s">
        <v>140</v>
      </c>
      <c r="AB43" s="25">
        <f>IF(AND(MID($T43,1,9)&lt;&gt;"DYNAMIQUE",MID($T43,1,9)&lt;&gt;"à définir"),IF(AB$2="pt_specif",-((IF($AC$1="absolu",0,Extraction!$I43)+Extraction!$V43-Extraction!$U43)+((AB$3-Extraction!$H43)*(-((IF($AC$1="absolu",0,Extraction!$I43)+Extraction!$V43-Extraction!$U43)-(IF($AC$1="absolu",0,$O43)+Extraction!$X43-Extraction!$W43))/(Extraction!$N43-Extraction!$H43))))+AB$4,IF(AB$2="za_avt",IF($AC$1="absolu",0,Extraction!$I43)+Extraction!$V43,IF(AB$2="za_arr",IF($AC$1="absolu",0,Extraction!$O43)+Extraction!$X43))))</f>
        <v>62.724456896649656</v>
      </c>
      <c r="AC43" s="25">
        <f>IF(AND(MID($T43,1,9)&lt;&gt;"DYNAMIQUE",MID($T43,1,9)&lt;&gt;"à définir"),IF(AC$2="pt_specif",-((IF($AC$1="absolu",0,Extraction!$I43)+Extraction!$V43-Extraction!$U43)+((AC$3-Extraction!$H43)*(-((IF($AC$1="absolu",0,Extraction!$I43)+Extraction!$V43-Extraction!$U43)-(IF($AC$1="absolu",0,$O43)+Extraction!$X43-Extraction!$W43))/(Extraction!$N43-Extraction!$H43))))+AC$4,IF(AC$2="za_avt",IF($AC$1="absolu",0,Extraction!$I43)+Extraction!$V43,IF(AC$2="za_arr",IF($AC$1="absolu",0,Extraction!$O43)+Extraction!$X43))))</f>
        <v>235.45417657917807</v>
      </c>
      <c r="AD43" s="25">
        <f>IF(AND(MID($T43,1,9)&lt;&gt;"DYNAMIQUE",MID($T43,1,9)&lt;&gt;"à définir"),IF(AD$2="pt_specif",-((IF($AC$1="absolu",0,Extraction!$I43)+Extraction!$V43-Extraction!$U43)+((AD$3-Extraction!$H43)*(-((IF($AC$1="absolu",0,Extraction!$I43)+Extraction!$V43-Extraction!$U43)-(IF($AC$1="absolu",0,$O43)+Extraction!$X43-Extraction!$W43))/(Extraction!$N43-Extraction!$H43))))+AD$4,IF(AD$2="za_avt",IF($AC$1="absolu",0,Extraction!$I43)+Extraction!$V43,IF(AD$2="za_arr",IF($AC$1="absolu",0,Extraction!$O43)+Extraction!$X43))))</f>
        <v>36.168215781996622</v>
      </c>
      <c r="AE43" s="25">
        <f>IF(AND(MID($T43,1,9)&lt;&gt;"DYNAMIQUE",MID($T43,1,9)&lt;&gt;"à définir"),IF(AE$2="pt_specif",-((IF($AC$1="absolu",0,Extraction!$I43)+Extraction!$V43-Extraction!$U43)+((AE$3-Extraction!$H43)*(-((IF($AC$1="absolu",0,Extraction!$I43)+Extraction!$V43-Extraction!$U43)-(IF($AC$1="absolu",0,$O43)+Extraction!$X43-Extraction!$W43))/(Extraction!$N43-Extraction!$H43))))+AE$4,IF(AE$2="za_avt",IF($AC$1="absolu",0,Extraction!$I43)+Extraction!$V43,IF(AE$2="za_arr",IF($AC$1="absolu",0,Extraction!$O43)+Extraction!$X43))))</f>
        <v>266.36982004597314</v>
      </c>
    </row>
    <row r="44" spans="1:31" x14ac:dyDescent="0.25">
      <c r="A44" t="s">
        <v>111</v>
      </c>
      <c r="B44">
        <v>1000</v>
      </c>
      <c r="C44">
        <v>1000</v>
      </c>
      <c r="D44">
        <v>2000</v>
      </c>
      <c r="E44">
        <v>1508</v>
      </c>
      <c r="F44">
        <v>70.925200821418841</v>
      </c>
      <c r="G44">
        <v>72.074799178581159</v>
      </c>
      <c r="H44">
        <v>7.3</v>
      </c>
      <c r="I44">
        <v>67.074799178581159</v>
      </c>
      <c r="J44">
        <v>313.6284810126582</v>
      </c>
      <c r="K44">
        <v>1488</v>
      </c>
      <c r="L44">
        <v>78.581159795557582</v>
      </c>
      <c r="M44">
        <v>111.4188402044424</v>
      </c>
      <c r="N44">
        <v>2611</v>
      </c>
      <c r="O44">
        <v>65.618840204442407</v>
      </c>
      <c r="P44">
        <v>313.6284810126582</v>
      </c>
      <c r="Q44" t="s">
        <v>25</v>
      </c>
      <c r="R44" t="s">
        <v>26</v>
      </c>
      <c r="S44" t="s">
        <v>26</v>
      </c>
      <c r="T44" t="s">
        <v>56</v>
      </c>
      <c r="U44">
        <v>299.00453214218516</v>
      </c>
      <c r="V44">
        <v>-13.072273714282941</v>
      </c>
      <c r="W44">
        <v>303.26435235148568</v>
      </c>
      <c r="X44">
        <v>-37.395128936170785</v>
      </c>
      <c r="Y44" t="s">
        <v>141</v>
      </c>
      <c r="AB44" s="25">
        <f>IF(AND(MID($T44,1,9)&lt;&gt;"DYNAMIQUE",MID($T44,1,9)&lt;&gt;"à définir"),IF(AB$2="pt_specif",-((IF($AC$1="absolu",0,Extraction!$I44)+Extraction!$V44-Extraction!$U44)+((AB$3-Extraction!$H44)*(-((IF($AC$1="absolu",0,Extraction!$I44)+Extraction!$V44-Extraction!$U44)-(IF($AC$1="absolu",0,$O44)+Extraction!$X44-Extraction!$W44))/(Extraction!$N44-Extraction!$H44))))+AB$4,IF(AB$2="za_avt",IF($AC$1="absolu",0,Extraction!$I44)+Extraction!$V44,IF(AB$2="za_arr",IF($AC$1="absolu",0,Extraction!$O44)+Extraction!$X44))))</f>
        <v>54.002525464298216</v>
      </c>
      <c r="AC44" s="25">
        <f>IF(AND(MID($T44,1,9)&lt;&gt;"DYNAMIQUE",MID($T44,1,9)&lt;&gt;"à définir"),IF(AC$2="pt_specif",-((IF($AC$1="absolu",0,Extraction!$I44)+Extraction!$V44-Extraction!$U44)+((AC$3-Extraction!$H44)*(-((IF($AC$1="absolu",0,Extraction!$I44)+Extraction!$V44-Extraction!$U44)-(IF($AC$1="absolu",0,$O44)+Extraction!$X44-Extraction!$W44))/(Extraction!$N44-Extraction!$H44))))+AC$4,IF(AC$2="za_avt",IF($AC$1="absolu",0,Extraction!$I44)+Extraction!$V44,IF(AC$2="za_arr",IF($AC$1="absolu",0,Extraction!$O44)+Extraction!$X44))))</f>
        <v>245.00200667788692</v>
      </c>
      <c r="AD44" s="25">
        <f>IF(AND(MID($T44,1,9)&lt;&gt;"DYNAMIQUE",MID($T44,1,9)&lt;&gt;"à définir"),IF(AD$2="pt_specif",-((IF($AC$1="absolu",0,Extraction!$I44)+Extraction!$V44-Extraction!$U44)+((AD$3-Extraction!$H44)*(-((IF($AC$1="absolu",0,Extraction!$I44)+Extraction!$V44-Extraction!$U44)-(IF($AC$1="absolu",0,$O44)+Extraction!$X44-Extraction!$W44))/(Extraction!$N44-Extraction!$H44))))+AD$4,IF(AD$2="za_avt",IF($AC$1="absolu",0,Extraction!$I44)+Extraction!$V44,IF(AD$2="za_arr",IF($AC$1="absolu",0,Extraction!$O44)+Extraction!$X44))))</f>
        <v>28.223711268271622</v>
      </c>
      <c r="AE44" s="25">
        <f>IF(AND(MID($T44,1,9)&lt;&gt;"DYNAMIQUE",MID($T44,1,9)&lt;&gt;"à définir"),IF(AE$2="pt_specif",-((IF($AC$1="absolu",0,Extraction!$I44)+Extraction!$V44-Extraction!$U44)+((AE$3-Extraction!$H44)*(-((IF($AC$1="absolu",0,Extraction!$I44)+Extraction!$V44-Extraction!$U44)-(IF($AC$1="absolu",0,$O44)+Extraction!$X44-Extraction!$W44))/(Extraction!$N44-Extraction!$H44))))+AE$4,IF(AE$2="za_avt",IF($AC$1="absolu",0,Extraction!$I44)+Extraction!$V44,IF(AE$2="za_arr",IF($AC$1="absolu",0,Extraction!$O44)+Extraction!$X44))))</f>
        <v>275.04064108321404</v>
      </c>
    </row>
    <row r="45" spans="1:31" x14ac:dyDescent="0.25">
      <c r="A45" t="s">
        <v>111</v>
      </c>
      <c r="B45">
        <v>1000</v>
      </c>
      <c r="C45">
        <v>1000</v>
      </c>
      <c r="D45">
        <v>2000</v>
      </c>
      <c r="E45">
        <v>1508</v>
      </c>
      <c r="F45">
        <v>70.925200821418841</v>
      </c>
      <c r="G45">
        <v>72.074799178581159</v>
      </c>
      <c r="H45">
        <v>7.3</v>
      </c>
      <c r="I45">
        <v>67.074799178581159</v>
      </c>
      <c r="J45">
        <v>313.6284810126582</v>
      </c>
      <c r="K45">
        <v>1488</v>
      </c>
      <c r="L45">
        <v>78.581159795557582</v>
      </c>
      <c r="M45">
        <v>111.4188402044424</v>
      </c>
      <c r="N45">
        <v>2611</v>
      </c>
      <c r="O45">
        <v>65.618840204442407</v>
      </c>
      <c r="P45">
        <v>313.6284810126582</v>
      </c>
      <c r="Q45" t="s">
        <v>25</v>
      </c>
      <c r="R45" t="s">
        <v>26</v>
      </c>
      <c r="S45" t="s">
        <v>26</v>
      </c>
      <c r="T45" t="s">
        <v>142</v>
      </c>
      <c r="U45" t="s">
        <v>143</v>
      </c>
      <c r="V45" t="s">
        <v>143</v>
      </c>
      <c r="W45" t="s">
        <v>143</v>
      </c>
      <c r="X45" t="s">
        <v>143</v>
      </c>
      <c r="Y45" t="s">
        <v>144</v>
      </c>
      <c r="Z45" s="32"/>
      <c r="AA45" s="32"/>
      <c r="AB45" s="25" t="b">
        <f>IF(AND(MID($T45,1,9)&lt;&gt;"DYNAMIQUE",MID($T45,1,9)&lt;&gt;"à définir"),IF(AB$2="pt_specif",-((IF($AC$1="absolu",0,Extraction!$I45)+Extraction!$V45-Extraction!$U45)+((AB$3-Extraction!$H45)*(-((IF($AC$1="absolu",0,Extraction!$I45)+Extraction!$V45-Extraction!$U45)-(IF($AC$1="absolu",0,$O45)+Extraction!$X45-Extraction!$W45))/(Extraction!$N45-Extraction!$H45))))+AB$4,IF(AB$2="za_avt",IF($AC$1="absolu",0,Extraction!$I45)+Extraction!$V45,IF(AB$2="za_arr",IF($AC$1="absolu",0,Extraction!$O45)+Extraction!$X45))))</f>
        <v>0</v>
      </c>
      <c r="AC45" s="25" t="b">
        <f>IF(AND(MID($T45,1,9)&lt;&gt;"DYNAMIQUE",MID($T45,1,9)&lt;&gt;"à définir"),IF(AC$2="pt_specif",-((IF($AC$1="absolu",0,Extraction!$I45)+Extraction!$V45-Extraction!$U45)+((AC$3-Extraction!$H45)*(-((IF($AC$1="absolu",0,Extraction!$I45)+Extraction!$V45-Extraction!$U45)-(IF($AC$1="absolu",0,$O45)+Extraction!$X45-Extraction!$W45))/(Extraction!$N45-Extraction!$H45))))+AC$4,IF(AC$2="za_avt",IF($AC$1="absolu",0,Extraction!$I45)+Extraction!$V45,IF(AC$2="za_arr",IF($AC$1="absolu",0,Extraction!$O45)+Extraction!$X45))))</f>
        <v>0</v>
      </c>
      <c r="AD45" s="25" t="b">
        <f>IF(AND(MID($T45,1,9)&lt;&gt;"DYNAMIQUE",MID($T45,1,9)&lt;&gt;"à définir"),IF(AD$2="pt_specif",-((IF($AC$1="absolu",0,Extraction!$I45)+Extraction!$V45-Extraction!$U45)+((AD$3-Extraction!$H45)*(-((IF($AC$1="absolu",0,Extraction!$I45)+Extraction!$V45-Extraction!$U45)-(IF($AC$1="absolu",0,$O45)+Extraction!$X45-Extraction!$W45))/(Extraction!$N45-Extraction!$H45))))+AD$4,IF(AD$2="za_avt",IF($AC$1="absolu",0,Extraction!$I45)+Extraction!$V45,IF(AD$2="za_arr",IF($AC$1="absolu",0,Extraction!$O45)+Extraction!$X45))))</f>
        <v>0</v>
      </c>
      <c r="AE45" s="25" t="b">
        <f>IF(AND(MID($T45,1,9)&lt;&gt;"DYNAMIQUE",MID($T45,1,9)&lt;&gt;"à définir"),IF(AE$2="pt_specif",-((IF($AC$1="absolu",0,Extraction!$I45)+Extraction!$V45-Extraction!$U45)+((AE$3-Extraction!$H45)*(-((IF($AC$1="absolu",0,Extraction!$I45)+Extraction!$V45-Extraction!$U45)-(IF($AC$1="absolu",0,$O45)+Extraction!$X45-Extraction!$W45))/(Extraction!$N45-Extraction!$H45))))+AE$4,IF(AE$2="za_avt",IF($AC$1="absolu",0,Extraction!$I45)+Extraction!$V45,IF(AE$2="za_arr",IF($AC$1="absolu",0,Extraction!$O45)+Extraction!$X45))))</f>
        <v>0</v>
      </c>
    </row>
    <row r="46" spans="1:31" x14ac:dyDescent="0.25">
      <c r="A46" t="s">
        <v>111</v>
      </c>
      <c r="B46">
        <v>1000</v>
      </c>
      <c r="C46">
        <v>1000</v>
      </c>
      <c r="D46">
        <v>2000</v>
      </c>
      <c r="E46">
        <v>1508</v>
      </c>
      <c r="F46">
        <v>70.925200821418841</v>
      </c>
      <c r="G46">
        <v>72.074799178581159</v>
      </c>
      <c r="H46">
        <v>7.3</v>
      </c>
      <c r="I46">
        <v>67.074799178581159</v>
      </c>
      <c r="J46">
        <v>313.6284810126582</v>
      </c>
      <c r="K46">
        <v>1488</v>
      </c>
      <c r="L46">
        <v>78.581159795557582</v>
      </c>
      <c r="M46">
        <v>111.4188402044424</v>
      </c>
      <c r="N46">
        <v>2611</v>
      </c>
      <c r="O46">
        <v>65.618840204442407</v>
      </c>
      <c r="P46">
        <v>313.6284810126582</v>
      </c>
      <c r="Q46" t="s">
        <v>25</v>
      </c>
      <c r="R46" t="s">
        <v>26</v>
      </c>
      <c r="S46" t="s">
        <v>26</v>
      </c>
      <c r="T46" t="s">
        <v>145</v>
      </c>
      <c r="U46" t="s">
        <v>143</v>
      </c>
      <c r="V46" t="s">
        <v>143</v>
      </c>
      <c r="W46" t="s">
        <v>143</v>
      </c>
      <c r="X46" t="s">
        <v>143</v>
      </c>
      <c r="Y46" t="s">
        <v>146</v>
      </c>
      <c r="AB46" s="25" t="b">
        <f>IF(AND(MID($T46,1,9)&lt;&gt;"DYNAMIQUE",MID($T46,1,9)&lt;&gt;"à définir"),IF(AB$2="pt_specif",-((IF($AC$1="absolu",0,Extraction!$I46)+Extraction!$V46-Extraction!$U46)+((AB$3-Extraction!$H46)*(-((IF($AC$1="absolu",0,Extraction!$I46)+Extraction!$V46-Extraction!$U46)-(IF($AC$1="absolu",0,$O46)+Extraction!$X46-Extraction!$W46))/(Extraction!$N46-Extraction!$H46))))+AB$4,IF(AB$2="za_avt",IF($AC$1="absolu",0,Extraction!$I46)+Extraction!$V46,IF(AB$2="za_arr",IF($AC$1="absolu",0,Extraction!$O46)+Extraction!$X46))))</f>
        <v>0</v>
      </c>
      <c r="AC46" s="25" t="b">
        <f>IF(AND(MID($T46,1,9)&lt;&gt;"DYNAMIQUE",MID($T46,1,9)&lt;&gt;"à définir"),IF(AC$2="pt_specif",-((IF($AC$1="absolu",0,Extraction!$I46)+Extraction!$V46-Extraction!$U46)+((AC$3-Extraction!$H46)*(-((IF($AC$1="absolu",0,Extraction!$I46)+Extraction!$V46-Extraction!$U46)-(IF($AC$1="absolu",0,$O46)+Extraction!$X46-Extraction!$W46))/(Extraction!$N46-Extraction!$H46))))+AC$4,IF(AC$2="za_avt",IF($AC$1="absolu",0,Extraction!$I46)+Extraction!$V46,IF(AC$2="za_arr",IF($AC$1="absolu",0,Extraction!$O46)+Extraction!$X46))))</f>
        <v>0</v>
      </c>
      <c r="AD46" s="25" t="b">
        <f>IF(AND(MID($T46,1,9)&lt;&gt;"DYNAMIQUE",MID($T46,1,9)&lt;&gt;"à définir"),IF(AD$2="pt_specif",-((IF($AC$1="absolu",0,Extraction!$I46)+Extraction!$V46-Extraction!$U46)+((AD$3-Extraction!$H46)*(-((IF($AC$1="absolu",0,Extraction!$I46)+Extraction!$V46-Extraction!$U46)-(IF($AC$1="absolu",0,$O46)+Extraction!$X46-Extraction!$W46))/(Extraction!$N46-Extraction!$H46))))+AD$4,IF(AD$2="za_avt",IF($AC$1="absolu",0,Extraction!$I46)+Extraction!$V46,IF(AD$2="za_arr",IF($AC$1="absolu",0,Extraction!$O46)+Extraction!$X46))))</f>
        <v>0</v>
      </c>
      <c r="AE46" s="25" t="b">
        <f>IF(AND(MID($T46,1,9)&lt;&gt;"DYNAMIQUE",MID($T46,1,9)&lt;&gt;"à définir"),IF(AE$2="pt_specif",-((IF($AC$1="absolu",0,Extraction!$I46)+Extraction!$V46-Extraction!$U46)+((AE$3-Extraction!$H46)*(-((IF($AC$1="absolu",0,Extraction!$I46)+Extraction!$V46-Extraction!$U46)-(IF($AC$1="absolu",0,$O46)+Extraction!$X46-Extraction!$W46))/(Extraction!$N46-Extraction!$H46))))+AE$4,IF(AE$2="za_avt",IF($AC$1="absolu",0,Extraction!$I46)+Extraction!$V46,IF(AE$2="za_arr",IF($AC$1="absolu",0,Extraction!$O46)+Extraction!$X46))))</f>
        <v>0</v>
      </c>
    </row>
    <row r="47" spans="1:31" x14ac:dyDescent="0.25">
      <c r="A47" t="s">
        <v>111</v>
      </c>
      <c r="B47">
        <v>1000</v>
      </c>
      <c r="C47">
        <v>1000</v>
      </c>
      <c r="D47">
        <v>2000</v>
      </c>
      <c r="E47">
        <v>1508</v>
      </c>
      <c r="F47">
        <v>70.925200821418841</v>
      </c>
      <c r="G47">
        <v>72.074799178581159</v>
      </c>
      <c r="H47">
        <v>7.3</v>
      </c>
      <c r="I47">
        <v>67.074799178581159</v>
      </c>
      <c r="J47">
        <v>313.6284810126582</v>
      </c>
      <c r="K47">
        <v>1488</v>
      </c>
      <c r="L47">
        <v>78.581159795557582</v>
      </c>
      <c r="M47">
        <v>111.4188402044424</v>
      </c>
      <c r="N47">
        <v>2611</v>
      </c>
      <c r="O47">
        <v>65.618840204442407</v>
      </c>
      <c r="P47">
        <v>313.6284810126582</v>
      </c>
      <c r="Q47" t="s">
        <v>147</v>
      </c>
      <c r="R47" t="s">
        <v>26</v>
      </c>
      <c r="S47" t="s">
        <v>26</v>
      </c>
      <c r="T47" t="s">
        <v>27</v>
      </c>
      <c r="U47">
        <v>296.93832695140617</v>
      </c>
      <c r="V47">
        <v>0</v>
      </c>
      <c r="W47">
        <v>298.48659241568237</v>
      </c>
      <c r="X47">
        <v>0</v>
      </c>
      <c r="Y47" t="s">
        <v>148</v>
      </c>
      <c r="AB47" s="25">
        <f>IF(AND(MID($T47,1,9)&lt;&gt;"DYNAMIQUE",MID($T47,1,9)&lt;&gt;"à définir"),IF(AB$2="pt_specif",-((IF($AC$1="absolu",0,Extraction!$I47)+Extraction!$V47-Extraction!$U47)+((AB$3-Extraction!$H47)*(-((IF($AC$1="absolu",0,Extraction!$I47)+Extraction!$V47-Extraction!$U47)-(IF($AC$1="absolu",0,$O47)+Extraction!$X47-Extraction!$W47))/(Extraction!$N47-Extraction!$H47))))+AB$4,IF(AB$2="za_avt",IF($AC$1="absolu",0,Extraction!$I47)+Extraction!$V47,IF(AB$2="za_arr",IF($AC$1="absolu",0,Extraction!$O47)+Extraction!$X47))))</f>
        <v>67.074799178581159</v>
      </c>
      <c r="AC47" s="25">
        <f>IF(AND(MID($T47,1,9)&lt;&gt;"DYNAMIQUE",MID($T47,1,9)&lt;&gt;"à définir"),IF(AC$2="pt_specif",-((IF($AC$1="absolu",0,Extraction!$I47)+Extraction!$V47-Extraction!$U47)+((AC$3-Extraction!$H47)*(-((IF($AC$1="absolu",0,Extraction!$I47)+Extraction!$V47-Extraction!$U47)-(IF($AC$1="absolu",0,$O47)+Extraction!$X47-Extraction!$W47))/(Extraction!$N47-Extraction!$H47))))+AC$4,IF(AC$2="za_avt",IF($AC$1="absolu",0,Extraction!$I47)+Extraction!$V47,IF(AC$2="za_arr",IF($AC$1="absolu",0,Extraction!$O47)+Extraction!$X47))))</f>
        <v>229.86352777282502</v>
      </c>
      <c r="AD47" s="25">
        <f>IF(AND(MID($T47,1,9)&lt;&gt;"DYNAMIQUE",MID($T47,1,9)&lt;&gt;"à définir"),IF(AD$2="pt_specif",-((IF($AC$1="absolu",0,Extraction!$I47)+Extraction!$V47-Extraction!$U47)+((AD$3-Extraction!$H47)*(-((IF($AC$1="absolu",0,Extraction!$I47)+Extraction!$V47-Extraction!$U47)-(IF($AC$1="absolu",0,$O47)+Extraction!$X47-Extraction!$W47))/(Extraction!$N47-Extraction!$H47))))+AD$4,IF(AD$2="za_avt",IF($AC$1="absolu",0,Extraction!$I47)+Extraction!$V47,IF(AD$2="za_arr",IF($AC$1="absolu",0,Extraction!$O47)+Extraction!$X47))))</f>
        <v>65.618840204442407</v>
      </c>
      <c r="AE47" s="25">
        <f>IF(AND(MID($T47,1,9)&lt;&gt;"DYNAMIQUE",MID($T47,1,9)&lt;&gt;"à définir"),IF(AE$2="pt_specif",-((IF($AC$1="absolu",0,Extraction!$I47)+Extraction!$V47-Extraction!$U47)+((AE$3-Extraction!$H47)*(-((IF($AC$1="absolu",0,Extraction!$I47)+Extraction!$V47-Extraction!$U47)-(IF($AC$1="absolu",0,$O47)+Extraction!$X47-Extraction!$W47))/(Extraction!$N47-Extraction!$H47))))+AE$4,IF(AE$2="za_avt",IF($AC$1="absolu",0,Extraction!$I47)+Extraction!$V47,IF(AE$2="za_arr",IF($AC$1="absolu",0,Extraction!$O47)+Extraction!$X47))))</f>
        <v>232.86775221123997</v>
      </c>
    </row>
    <row r="48" spans="1:31" x14ac:dyDescent="0.25">
      <c r="A48" t="s">
        <v>111</v>
      </c>
      <c r="B48">
        <v>1000</v>
      </c>
      <c r="C48">
        <v>1000</v>
      </c>
      <c r="D48">
        <v>2000</v>
      </c>
      <c r="E48">
        <v>1508</v>
      </c>
      <c r="F48">
        <v>70.925200821418841</v>
      </c>
      <c r="G48">
        <v>72.074799178581159</v>
      </c>
      <c r="H48">
        <v>7.3</v>
      </c>
      <c r="I48">
        <v>67.074799178581159</v>
      </c>
      <c r="J48">
        <v>313.6284810126582</v>
      </c>
      <c r="K48">
        <v>1488</v>
      </c>
      <c r="L48">
        <v>78.581159795557582</v>
      </c>
      <c r="M48">
        <v>111.4188402044424</v>
      </c>
      <c r="N48">
        <v>2611</v>
      </c>
      <c r="O48">
        <v>65.618840204442407</v>
      </c>
      <c r="P48">
        <v>313.6284810126582</v>
      </c>
      <c r="Q48" t="s">
        <v>147</v>
      </c>
      <c r="R48" t="s">
        <v>26</v>
      </c>
      <c r="S48" t="s">
        <v>26</v>
      </c>
      <c r="T48" t="s">
        <v>29</v>
      </c>
      <c r="U48">
        <v>274.57435793274453</v>
      </c>
      <c r="V48">
        <v>67.425200821418841</v>
      </c>
      <c r="W48">
        <v>297.22427667756284</v>
      </c>
      <c r="X48">
        <v>13.807304053459738</v>
      </c>
      <c r="Y48" t="s">
        <v>149</v>
      </c>
      <c r="AB48" s="25" t="b">
        <f>IF(AND(MID($T48,1,9)&lt;&gt;"DYNAMIQUE",MID($T48,1,9)&lt;&gt;"à définir"),IF(AB$2="pt_specif",-((IF($AC$1="absolu",0,Extraction!$I48)+Extraction!$V48-Extraction!$U48)+((AB$3-Extraction!$H48)*(-((IF($AC$1="absolu",0,Extraction!$I48)+Extraction!$V48-Extraction!$U48)-(IF($AC$1="absolu",0,$O48)+Extraction!$X48-Extraction!$W48))/(Extraction!$N48-Extraction!$H48))))+AB$4,IF(AB$2="za_avt",IF($AC$1="absolu",0,Extraction!$I48)+Extraction!$V48,IF(AB$2="za_arr",IF($AC$1="absolu",0,Extraction!$O48)+Extraction!$X48))))</f>
        <v>0</v>
      </c>
      <c r="AC48" s="25" t="b">
        <f>IF(AND(MID($T48,1,9)&lt;&gt;"DYNAMIQUE",MID($T48,1,9)&lt;&gt;"à définir"),IF(AC$2="pt_specif",-((IF($AC$1="absolu",0,Extraction!$I48)+Extraction!$V48-Extraction!$U48)+((AC$3-Extraction!$H48)*(-((IF($AC$1="absolu",0,Extraction!$I48)+Extraction!$V48-Extraction!$U48)-(IF($AC$1="absolu",0,$O48)+Extraction!$X48-Extraction!$W48))/(Extraction!$N48-Extraction!$H48))))+AC$4,IF(AC$2="za_avt",IF($AC$1="absolu",0,Extraction!$I48)+Extraction!$V48,IF(AC$2="za_arr",IF($AC$1="absolu",0,Extraction!$O48)+Extraction!$X48))))</f>
        <v>0</v>
      </c>
      <c r="AD48" s="25" t="b">
        <f>IF(AND(MID($T48,1,9)&lt;&gt;"DYNAMIQUE",MID($T48,1,9)&lt;&gt;"à définir"),IF(AD$2="pt_specif",-((IF($AC$1="absolu",0,Extraction!$I48)+Extraction!$V48-Extraction!$U48)+((AD$3-Extraction!$H48)*(-((IF($AC$1="absolu",0,Extraction!$I48)+Extraction!$V48-Extraction!$U48)-(IF($AC$1="absolu",0,$O48)+Extraction!$X48-Extraction!$W48))/(Extraction!$N48-Extraction!$H48))))+AD$4,IF(AD$2="za_avt",IF($AC$1="absolu",0,Extraction!$I48)+Extraction!$V48,IF(AD$2="za_arr",IF($AC$1="absolu",0,Extraction!$O48)+Extraction!$X48))))</f>
        <v>0</v>
      </c>
      <c r="AE48" s="25" t="b">
        <f>IF(AND(MID($T48,1,9)&lt;&gt;"DYNAMIQUE",MID($T48,1,9)&lt;&gt;"à définir"),IF(AE$2="pt_specif",-((IF($AC$1="absolu",0,Extraction!$I48)+Extraction!$V48-Extraction!$U48)+((AE$3-Extraction!$H48)*(-((IF($AC$1="absolu",0,Extraction!$I48)+Extraction!$V48-Extraction!$U48)-(IF($AC$1="absolu",0,$O48)+Extraction!$X48-Extraction!$W48))/(Extraction!$N48-Extraction!$H48))))+AE$4,IF(AE$2="za_avt",IF($AC$1="absolu",0,Extraction!$I48)+Extraction!$V48,IF(AE$2="za_arr",IF($AC$1="absolu",0,Extraction!$O48)+Extraction!$X48))))</f>
        <v>0</v>
      </c>
    </row>
    <row r="49" spans="1:31" x14ac:dyDescent="0.25">
      <c r="A49" t="s">
        <v>111</v>
      </c>
      <c r="B49">
        <v>1000</v>
      </c>
      <c r="C49">
        <v>1000</v>
      </c>
      <c r="D49">
        <v>2000</v>
      </c>
      <c r="E49">
        <v>1508</v>
      </c>
      <c r="F49">
        <v>70.925200821418841</v>
      </c>
      <c r="G49">
        <v>72.074799178581159</v>
      </c>
      <c r="H49">
        <v>7.3</v>
      </c>
      <c r="I49">
        <v>67.074799178581159</v>
      </c>
      <c r="J49">
        <v>313.6284810126582</v>
      </c>
      <c r="K49">
        <v>1488</v>
      </c>
      <c r="L49">
        <v>78.581159795557582</v>
      </c>
      <c r="M49">
        <v>111.4188402044424</v>
      </c>
      <c r="N49">
        <v>2611</v>
      </c>
      <c r="O49">
        <v>65.618840204442407</v>
      </c>
      <c r="P49">
        <v>313.6284810126582</v>
      </c>
      <c r="Q49" t="s">
        <v>147</v>
      </c>
      <c r="R49" t="s">
        <v>26</v>
      </c>
      <c r="S49" t="s">
        <v>26</v>
      </c>
      <c r="T49" t="s">
        <v>30</v>
      </c>
      <c r="U49">
        <v>296.64842749965226</v>
      </c>
      <c r="V49">
        <v>3.0614931873245848</v>
      </c>
      <c r="W49">
        <v>264.41586800737213</v>
      </c>
      <c r="X49">
        <v>78.581159795557582</v>
      </c>
      <c r="Y49" t="s">
        <v>150</v>
      </c>
      <c r="AB49" s="25" t="b">
        <f>IF(AND(MID($T49,1,9)&lt;&gt;"DYNAMIQUE",MID($T49,1,9)&lt;&gt;"à définir"),IF(AB$2="pt_specif",-((IF($AC$1="absolu",0,Extraction!$I49)+Extraction!$V49-Extraction!$U49)+((AB$3-Extraction!$H49)*(-((IF($AC$1="absolu",0,Extraction!$I49)+Extraction!$V49-Extraction!$U49)-(IF($AC$1="absolu",0,$O49)+Extraction!$X49-Extraction!$W49))/(Extraction!$N49-Extraction!$H49))))+AB$4,IF(AB$2="za_avt",IF($AC$1="absolu",0,Extraction!$I49)+Extraction!$V49,IF(AB$2="za_arr",IF($AC$1="absolu",0,Extraction!$O49)+Extraction!$X49))))</f>
        <v>0</v>
      </c>
      <c r="AC49" s="25" t="b">
        <f>IF(AND(MID($T49,1,9)&lt;&gt;"DYNAMIQUE",MID($T49,1,9)&lt;&gt;"à définir"),IF(AC$2="pt_specif",-((IF($AC$1="absolu",0,Extraction!$I49)+Extraction!$V49-Extraction!$U49)+((AC$3-Extraction!$H49)*(-((IF($AC$1="absolu",0,Extraction!$I49)+Extraction!$V49-Extraction!$U49)-(IF($AC$1="absolu",0,$O49)+Extraction!$X49-Extraction!$W49))/(Extraction!$N49-Extraction!$H49))))+AC$4,IF(AC$2="za_avt",IF($AC$1="absolu",0,Extraction!$I49)+Extraction!$V49,IF(AC$2="za_arr",IF($AC$1="absolu",0,Extraction!$O49)+Extraction!$X49))))</f>
        <v>0</v>
      </c>
      <c r="AD49" s="25" t="b">
        <f>IF(AND(MID($T49,1,9)&lt;&gt;"DYNAMIQUE",MID($T49,1,9)&lt;&gt;"à définir"),IF(AD$2="pt_specif",-((IF($AC$1="absolu",0,Extraction!$I49)+Extraction!$V49-Extraction!$U49)+((AD$3-Extraction!$H49)*(-((IF($AC$1="absolu",0,Extraction!$I49)+Extraction!$V49-Extraction!$U49)-(IF($AC$1="absolu",0,$O49)+Extraction!$X49-Extraction!$W49))/(Extraction!$N49-Extraction!$H49))))+AD$4,IF(AD$2="za_avt",IF($AC$1="absolu",0,Extraction!$I49)+Extraction!$V49,IF(AD$2="za_arr",IF($AC$1="absolu",0,Extraction!$O49)+Extraction!$X49))))</f>
        <v>0</v>
      </c>
      <c r="AE49" s="25" t="b">
        <f>IF(AND(MID($T49,1,9)&lt;&gt;"DYNAMIQUE",MID($T49,1,9)&lt;&gt;"à définir"),IF(AE$2="pt_specif",-((IF($AC$1="absolu",0,Extraction!$I49)+Extraction!$V49-Extraction!$U49)+((AE$3-Extraction!$H49)*(-((IF($AC$1="absolu",0,Extraction!$I49)+Extraction!$V49-Extraction!$U49)-(IF($AC$1="absolu",0,$O49)+Extraction!$X49-Extraction!$W49))/(Extraction!$N49-Extraction!$H49))))+AE$4,IF(AE$2="za_avt",IF($AC$1="absolu",0,Extraction!$I49)+Extraction!$V49,IF(AE$2="za_arr",IF($AC$1="absolu",0,Extraction!$O49)+Extraction!$X49))))</f>
        <v>0</v>
      </c>
    </row>
    <row r="50" spans="1:31" x14ac:dyDescent="0.25">
      <c r="A50" t="s">
        <v>111</v>
      </c>
      <c r="B50">
        <v>1000</v>
      </c>
      <c r="C50">
        <v>1000</v>
      </c>
      <c r="D50">
        <v>2000</v>
      </c>
      <c r="E50">
        <v>1508</v>
      </c>
      <c r="F50">
        <v>70.925200821418841</v>
      </c>
      <c r="G50">
        <v>72.074799178581159</v>
      </c>
      <c r="H50">
        <v>7.3</v>
      </c>
      <c r="I50">
        <v>67.074799178581159</v>
      </c>
      <c r="J50">
        <v>313.6284810126582</v>
      </c>
      <c r="K50">
        <v>1488</v>
      </c>
      <c r="L50">
        <v>78.581159795557582</v>
      </c>
      <c r="M50">
        <v>111.4188402044424</v>
      </c>
      <c r="N50">
        <v>2611</v>
      </c>
      <c r="O50">
        <v>65.618840204442407</v>
      </c>
      <c r="P50">
        <v>313.6284810126582</v>
      </c>
      <c r="Q50" t="s">
        <v>147</v>
      </c>
      <c r="R50" t="s">
        <v>26</v>
      </c>
      <c r="S50" t="s">
        <v>26</v>
      </c>
      <c r="T50" t="s">
        <v>31</v>
      </c>
      <c r="U50">
        <v>279.66837398664632</v>
      </c>
      <c r="V50">
        <v>65.925200821418841</v>
      </c>
      <c r="W50">
        <v>280.82007234246748</v>
      </c>
      <c r="X50">
        <v>73.581159795557582</v>
      </c>
      <c r="Y50" t="s">
        <v>151</v>
      </c>
      <c r="AB50" s="25" t="b">
        <f>IF(AND(MID($T50,1,9)&lt;&gt;"DYNAMIQUE",MID($T50,1,9)&lt;&gt;"à définir"),IF(AB$2="pt_specif",-((IF($AC$1="absolu",0,Extraction!$I50)+Extraction!$V50-Extraction!$U50)+((AB$3-Extraction!$H50)*(-((IF($AC$1="absolu",0,Extraction!$I50)+Extraction!$V50-Extraction!$U50)-(IF($AC$1="absolu",0,$O50)+Extraction!$X50-Extraction!$W50))/(Extraction!$N50-Extraction!$H50))))+AB$4,IF(AB$2="za_avt",IF($AC$1="absolu",0,Extraction!$I50)+Extraction!$V50,IF(AB$2="za_arr",IF($AC$1="absolu",0,Extraction!$O50)+Extraction!$X50))))</f>
        <v>0</v>
      </c>
      <c r="AC50" s="25" t="b">
        <f>IF(AND(MID($T50,1,9)&lt;&gt;"DYNAMIQUE",MID($T50,1,9)&lt;&gt;"à définir"),IF(AC$2="pt_specif",-((IF($AC$1="absolu",0,Extraction!$I50)+Extraction!$V50-Extraction!$U50)+((AC$3-Extraction!$H50)*(-((IF($AC$1="absolu",0,Extraction!$I50)+Extraction!$V50-Extraction!$U50)-(IF($AC$1="absolu",0,$O50)+Extraction!$X50-Extraction!$W50))/(Extraction!$N50-Extraction!$H50))))+AC$4,IF(AC$2="za_avt",IF($AC$1="absolu",0,Extraction!$I50)+Extraction!$V50,IF(AC$2="za_arr",IF($AC$1="absolu",0,Extraction!$O50)+Extraction!$X50))))</f>
        <v>0</v>
      </c>
      <c r="AD50" s="25" t="b">
        <f>IF(AND(MID($T50,1,9)&lt;&gt;"DYNAMIQUE",MID($T50,1,9)&lt;&gt;"à définir"),IF(AD$2="pt_specif",-((IF($AC$1="absolu",0,Extraction!$I50)+Extraction!$V50-Extraction!$U50)+((AD$3-Extraction!$H50)*(-((IF($AC$1="absolu",0,Extraction!$I50)+Extraction!$V50-Extraction!$U50)-(IF($AC$1="absolu",0,$O50)+Extraction!$X50-Extraction!$W50))/(Extraction!$N50-Extraction!$H50))))+AD$4,IF(AD$2="za_avt",IF($AC$1="absolu",0,Extraction!$I50)+Extraction!$V50,IF(AD$2="za_arr",IF($AC$1="absolu",0,Extraction!$O50)+Extraction!$X50))))</f>
        <v>0</v>
      </c>
      <c r="AE50" s="25" t="b">
        <f>IF(AND(MID($T50,1,9)&lt;&gt;"DYNAMIQUE",MID($T50,1,9)&lt;&gt;"à définir"),IF(AE$2="pt_specif",-((IF($AC$1="absolu",0,Extraction!$I50)+Extraction!$V50-Extraction!$U50)+((AE$3-Extraction!$H50)*(-((IF($AC$1="absolu",0,Extraction!$I50)+Extraction!$V50-Extraction!$U50)-(IF($AC$1="absolu",0,$O50)+Extraction!$X50-Extraction!$W50))/(Extraction!$N50-Extraction!$H50))))+AE$4,IF(AE$2="za_avt",IF($AC$1="absolu",0,Extraction!$I50)+Extraction!$V50,IF(AE$2="za_arr",IF($AC$1="absolu",0,Extraction!$O50)+Extraction!$X50))))</f>
        <v>0</v>
      </c>
    </row>
    <row r="51" spans="1:31" x14ac:dyDescent="0.25">
      <c r="A51" t="s">
        <v>111</v>
      </c>
      <c r="B51">
        <v>1000</v>
      </c>
      <c r="C51">
        <v>1000</v>
      </c>
      <c r="D51">
        <v>2000</v>
      </c>
      <c r="E51">
        <v>1508</v>
      </c>
      <c r="F51">
        <v>70.925200821418841</v>
      </c>
      <c r="G51">
        <v>72.074799178581159</v>
      </c>
      <c r="H51">
        <v>7.3</v>
      </c>
      <c r="I51">
        <v>67.074799178581159</v>
      </c>
      <c r="J51">
        <v>313.6284810126582</v>
      </c>
      <c r="K51">
        <v>1488</v>
      </c>
      <c r="L51">
        <v>78.581159795557582</v>
      </c>
      <c r="M51">
        <v>111.4188402044424</v>
      </c>
      <c r="N51">
        <v>2611</v>
      </c>
      <c r="O51">
        <v>65.618840204442407</v>
      </c>
      <c r="P51">
        <v>313.6284810126582</v>
      </c>
      <c r="Q51" t="s">
        <v>147</v>
      </c>
      <c r="R51" t="s">
        <v>26</v>
      </c>
      <c r="S51" t="s">
        <v>26</v>
      </c>
      <c r="T51" t="s">
        <v>32</v>
      </c>
      <c r="U51">
        <v>296.93832695140617</v>
      </c>
      <c r="V51">
        <v>0</v>
      </c>
      <c r="W51">
        <v>298.48659241568237</v>
      </c>
      <c r="X51">
        <v>0</v>
      </c>
      <c r="Y51" t="s">
        <v>152</v>
      </c>
      <c r="AB51" s="25">
        <f>IF(AND(MID($T51,1,9)&lt;&gt;"DYNAMIQUE",MID($T51,1,9)&lt;&gt;"à définir"),IF(AB$2="pt_specif",-((IF($AC$1="absolu",0,Extraction!$I51)+Extraction!$V51-Extraction!$U51)+((AB$3-Extraction!$H51)*(-((IF($AC$1="absolu",0,Extraction!$I51)+Extraction!$V51-Extraction!$U51)-(IF($AC$1="absolu",0,$O51)+Extraction!$X51-Extraction!$W51))/(Extraction!$N51-Extraction!$H51))))+AB$4,IF(AB$2="za_avt",IF($AC$1="absolu",0,Extraction!$I51)+Extraction!$V51,IF(AB$2="za_arr",IF($AC$1="absolu",0,Extraction!$O51)+Extraction!$X51))))</f>
        <v>67.074799178581159</v>
      </c>
      <c r="AC51" s="25">
        <f>IF(AND(MID($T51,1,9)&lt;&gt;"DYNAMIQUE",MID($T51,1,9)&lt;&gt;"à définir"),IF(AC$2="pt_specif",-((IF($AC$1="absolu",0,Extraction!$I51)+Extraction!$V51-Extraction!$U51)+((AC$3-Extraction!$H51)*(-((IF($AC$1="absolu",0,Extraction!$I51)+Extraction!$V51-Extraction!$U51)-(IF($AC$1="absolu",0,$O51)+Extraction!$X51-Extraction!$W51))/(Extraction!$N51-Extraction!$H51))))+AC$4,IF(AC$2="za_avt",IF($AC$1="absolu",0,Extraction!$I51)+Extraction!$V51,IF(AC$2="za_arr",IF($AC$1="absolu",0,Extraction!$O51)+Extraction!$X51))))</f>
        <v>229.86352777282502</v>
      </c>
      <c r="AD51" s="25">
        <f>IF(AND(MID($T51,1,9)&lt;&gt;"DYNAMIQUE",MID($T51,1,9)&lt;&gt;"à définir"),IF(AD$2="pt_specif",-((IF($AC$1="absolu",0,Extraction!$I51)+Extraction!$V51-Extraction!$U51)+((AD$3-Extraction!$H51)*(-((IF($AC$1="absolu",0,Extraction!$I51)+Extraction!$V51-Extraction!$U51)-(IF($AC$1="absolu",0,$O51)+Extraction!$X51-Extraction!$W51))/(Extraction!$N51-Extraction!$H51))))+AD$4,IF(AD$2="za_avt",IF($AC$1="absolu",0,Extraction!$I51)+Extraction!$V51,IF(AD$2="za_arr",IF($AC$1="absolu",0,Extraction!$O51)+Extraction!$X51))))</f>
        <v>65.618840204442407</v>
      </c>
      <c r="AE51" s="25">
        <f>IF(AND(MID($T51,1,9)&lt;&gt;"DYNAMIQUE",MID($T51,1,9)&lt;&gt;"à définir"),IF(AE$2="pt_specif",-((IF($AC$1="absolu",0,Extraction!$I51)+Extraction!$V51-Extraction!$U51)+((AE$3-Extraction!$H51)*(-((IF($AC$1="absolu",0,Extraction!$I51)+Extraction!$V51-Extraction!$U51)-(IF($AC$1="absolu",0,$O51)+Extraction!$X51-Extraction!$W51))/(Extraction!$N51-Extraction!$H51))))+AE$4,IF(AE$2="za_avt",IF($AC$1="absolu",0,Extraction!$I51)+Extraction!$V51,IF(AE$2="za_arr",IF($AC$1="absolu",0,Extraction!$O51)+Extraction!$X51))))</f>
        <v>232.86775221123997</v>
      </c>
    </row>
    <row r="52" spans="1:31" x14ac:dyDescent="0.25">
      <c r="A52" t="s">
        <v>111</v>
      </c>
      <c r="B52">
        <v>1000</v>
      </c>
      <c r="C52">
        <v>1000</v>
      </c>
      <c r="D52">
        <v>2000</v>
      </c>
      <c r="E52">
        <v>1508</v>
      </c>
      <c r="F52">
        <v>70.925200821418841</v>
      </c>
      <c r="G52">
        <v>72.074799178581159</v>
      </c>
      <c r="H52">
        <v>7.3</v>
      </c>
      <c r="I52">
        <v>67.074799178581159</v>
      </c>
      <c r="J52">
        <v>313.6284810126582</v>
      </c>
      <c r="K52">
        <v>1488</v>
      </c>
      <c r="L52">
        <v>78.581159795557582</v>
      </c>
      <c r="M52">
        <v>111.4188402044424</v>
      </c>
      <c r="N52">
        <v>2611</v>
      </c>
      <c r="O52">
        <v>65.618840204442407</v>
      </c>
      <c r="P52">
        <v>313.6284810126582</v>
      </c>
      <c r="Q52" t="s">
        <v>147</v>
      </c>
      <c r="R52" t="s">
        <v>26</v>
      </c>
      <c r="S52" t="s">
        <v>26</v>
      </c>
      <c r="T52" t="s">
        <v>57</v>
      </c>
      <c r="U52">
        <v>296.65015635629885</v>
      </c>
      <c r="V52">
        <v>3.0432355369107515</v>
      </c>
      <c r="W52">
        <v>298.12153911838465</v>
      </c>
      <c r="X52">
        <v>3.9929802974779456</v>
      </c>
      <c r="Y52" t="s">
        <v>153</v>
      </c>
      <c r="AB52" s="25">
        <f>IF(AND(MID($T52,1,9)&lt;&gt;"DYNAMIQUE",MID($T52,1,9)&lt;&gt;"à définir"),IF(AB$2="pt_specif",-((IF($AC$1="absolu",0,Extraction!$I52)+Extraction!$V52-Extraction!$U52)+((AB$3-Extraction!$H52)*(-((IF($AC$1="absolu",0,Extraction!$I52)+Extraction!$V52-Extraction!$U52)-(IF($AC$1="absolu",0,$O52)+Extraction!$X52-Extraction!$W52))/(Extraction!$N52-Extraction!$H52))))+AB$4,IF(AB$2="za_avt",IF($AC$1="absolu",0,Extraction!$I52)+Extraction!$V52,IF(AB$2="za_arr",IF($AC$1="absolu",0,Extraction!$O52)+Extraction!$X52))))</f>
        <v>70.118034715491916</v>
      </c>
      <c r="AC52" s="25">
        <f>IF(AND(MID($T52,1,9)&lt;&gt;"DYNAMIQUE",MID($T52,1,9)&lt;&gt;"à définir"),IF(AC$2="pt_specif",-((IF($AC$1="absolu",0,Extraction!$I52)+Extraction!$V52-Extraction!$U52)+((AC$3-Extraction!$H52)*(-((IF($AC$1="absolu",0,Extraction!$I52)+Extraction!$V52-Extraction!$U52)-(IF($AC$1="absolu",0,$O52)+Extraction!$X52-Extraction!$W52))/(Extraction!$N52-Extraction!$H52))))+AC$4,IF(AC$2="za_avt",IF($AC$1="absolu",0,Extraction!$I52)+Extraction!$V52,IF(AC$2="za_arr",IF($AC$1="absolu",0,Extraction!$O52)+Extraction!$X52))))</f>
        <v>226.53212164080693</v>
      </c>
      <c r="AD52" s="25">
        <f>IF(AND(MID($T52,1,9)&lt;&gt;"DYNAMIQUE",MID($T52,1,9)&lt;&gt;"à définir"),IF(AD$2="pt_specif",-((IF($AC$1="absolu",0,Extraction!$I52)+Extraction!$V52-Extraction!$U52)+((AD$3-Extraction!$H52)*(-((IF($AC$1="absolu",0,Extraction!$I52)+Extraction!$V52-Extraction!$U52)-(IF($AC$1="absolu",0,$O52)+Extraction!$X52-Extraction!$W52))/(Extraction!$N52-Extraction!$H52))))+AD$4,IF(AD$2="za_avt",IF($AC$1="absolu",0,Extraction!$I52)+Extraction!$V52,IF(AD$2="za_arr",IF($AC$1="absolu",0,Extraction!$O52)+Extraction!$X52))))</f>
        <v>69.611820501920349</v>
      </c>
      <c r="AE52" s="25">
        <f>IF(AND(MID($T52,1,9)&lt;&gt;"DYNAMIQUE",MID($T52,1,9)&lt;&gt;"à définir"),IF(AE$2="pt_specif",-((IF($AC$1="absolu",0,Extraction!$I52)+Extraction!$V52-Extraction!$U52)+((AE$3-Extraction!$H52)*(-((IF($AC$1="absolu",0,Extraction!$I52)+Extraction!$V52-Extraction!$U52)-(IF($AC$1="absolu",0,$O52)+Extraction!$X52-Extraction!$W52))/(Extraction!$N52-Extraction!$H52))))+AE$4,IF(AE$2="za_avt",IF($AC$1="absolu",0,Extraction!$I52)+Extraction!$V52,IF(AE$2="za_arr",IF($AC$1="absolu",0,Extraction!$O52)+Extraction!$X52))))</f>
        <v>228.50971861646428</v>
      </c>
    </row>
    <row r="53" spans="1:31" x14ac:dyDescent="0.25">
      <c r="A53" t="s">
        <v>111</v>
      </c>
      <c r="B53">
        <v>1000</v>
      </c>
      <c r="C53">
        <v>1000</v>
      </c>
      <c r="D53">
        <v>2000</v>
      </c>
      <c r="E53">
        <v>1508</v>
      </c>
      <c r="F53">
        <v>70.925200821418841</v>
      </c>
      <c r="G53">
        <v>72.074799178581159</v>
      </c>
      <c r="H53">
        <v>7.3</v>
      </c>
      <c r="I53">
        <v>67.074799178581159</v>
      </c>
      <c r="J53">
        <v>313.6284810126582</v>
      </c>
      <c r="K53">
        <v>1488</v>
      </c>
      <c r="L53">
        <v>78.581159795557582</v>
      </c>
      <c r="M53">
        <v>111.4188402044424</v>
      </c>
      <c r="N53">
        <v>2611</v>
      </c>
      <c r="O53">
        <v>65.618840204442407</v>
      </c>
      <c r="P53">
        <v>313.6284810126582</v>
      </c>
      <c r="Q53" t="s">
        <v>147</v>
      </c>
      <c r="R53" t="s">
        <v>26</v>
      </c>
      <c r="S53" t="s">
        <v>26</v>
      </c>
      <c r="T53" t="s">
        <v>58</v>
      </c>
      <c r="U53">
        <v>296.48763047759553</v>
      </c>
      <c r="V53">
        <v>4.759595700421638</v>
      </c>
      <c r="W53">
        <v>297.38507369961957</v>
      </c>
      <c r="X53">
        <v>12.048494187288208</v>
      </c>
      <c r="Y53" t="s">
        <v>154</v>
      </c>
      <c r="AB53" s="25">
        <f>IF(AND(MID($T53,1,9)&lt;&gt;"DYNAMIQUE",MID($T53,1,9)&lt;&gt;"à définir"),IF(AB$2="pt_specif",-((IF($AC$1="absolu",0,Extraction!$I53)+Extraction!$V53-Extraction!$U53)+((AB$3-Extraction!$H53)*(-((IF($AC$1="absolu",0,Extraction!$I53)+Extraction!$V53-Extraction!$U53)-(IF($AC$1="absolu",0,$O53)+Extraction!$X53-Extraction!$W53))/(Extraction!$N53-Extraction!$H53))))+AB$4,IF(AB$2="za_avt",IF($AC$1="absolu",0,Extraction!$I53)+Extraction!$V53,IF(AB$2="za_arr",IF($AC$1="absolu",0,Extraction!$O53)+Extraction!$X53))))</f>
        <v>71.834394879002801</v>
      </c>
      <c r="AC53" s="25">
        <f>IF(AND(MID($T53,1,9)&lt;&gt;"DYNAMIQUE",MID($T53,1,9)&lt;&gt;"à définir"),IF(AC$2="pt_specif",-((IF($AC$1="absolu",0,Extraction!$I53)+Extraction!$V53-Extraction!$U53)+((AC$3-Extraction!$H53)*(-((IF($AC$1="absolu",0,Extraction!$I53)+Extraction!$V53-Extraction!$U53)-(IF($AC$1="absolu",0,$O53)+Extraction!$X53-Extraction!$W53))/(Extraction!$N53-Extraction!$H53))))+AC$4,IF(AC$2="za_avt",IF($AC$1="absolu",0,Extraction!$I53)+Extraction!$V53,IF(AC$2="za_arr",IF($AC$1="absolu",0,Extraction!$O53)+Extraction!$X53))))</f>
        <v>224.65323559859274</v>
      </c>
      <c r="AD53" s="25">
        <f>IF(AND(MID($T53,1,9)&lt;&gt;"DYNAMIQUE",MID($T53,1,9)&lt;&gt;"à définir"),IF(AD$2="pt_specif",-((IF($AC$1="absolu",0,Extraction!$I53)+Extraction!$V53-Extraction!$U53)+((AD$3-Extraction!$H53)*(-((IF($AC$1="absolu",0,Extraction!$I53)+Extraction!$V53-Extraction!$U53)-(IF($AC$1="absolu",0,$O53)+Extraction!$X53-Extraction!$W53))/(Extraction!$N53-Extraction!$H53))))+AD$4,IF(AD$2="za_avt",IF($AC$1="absolu",0,Extraction!$I53)+Extraction!$V53,IF(AD$2="za_arr",IF($AC$1="absolu",0,Extraction!$O53)+Extraction!$X53))))</f>
        <v>77.66733439173062</v>
      </c>
      <c r="AE53" s="25">
        <f>IF(AND(MID($T53,1,9)&lt;&gt;"DYNAMIQUE",MID($T53,1,9)&lt;&gt;"à définir"),IF(AE$2="pt_specif",-((IF($AC$1="absolu",0,Extraction!$I53)+Extraction!$V53-Extraction!$U53)+((AE$3-Extraction!$H53)*(-((IF($AC$1="absolu",0,Extraction!$I53)+Extraction!$V53-Extraction!$U53)-(IF($AC$1="absolu",0,$O53)+Extraction!$X53-Extraction!$W53))/(Extraction!$N53-Extraction!$H53))))+AE$4,IF(AE$2="za_avt",IF($AC$1="absolu",0,Extraction!$I53)+Extraction!$V53,IF(AE$2="za_arr",IF($AC$1="absolu",0,Extraction!$O53)+Extraction!$X53))))</f>
        <v>219.71773930788896</v>
      </c>
    </row>
    <row r="54" spans="1:31" x14ac:dyDescent="0.25">
      <c r="A54" t="s">
        <v>111</v>
      </c>
      <c r="B54">
        <v>1000</v>
      </c>
      <c r="C54">
        <v>1000</v>
      </c>
      <c r="D54">
        <v>2000</v>
      </c>
      <c r="E54">
        <v>1508</v>
      </c>
      <c r="F54">
        <v>70.925200821418841</v>
      </c>
      <c r="G54">
        <v>72.074799178581159</v>
      </c>
      <c r="H54">
        <v>7.3</v>
      </c>
      <c r="I54">
        <v>67.074799178581159</v>
      </c>
      <c r="J54">
        <v>313.6284810126582</v>
      </c>
      <c r="K54">
        <v>1488</v>
      </c>
      <c r="L54">
        <v>78.581159795557582</v>
      </c>
      <c r="M54">
        <v>111.4188402044424</v>
      </c>
      <c r="N54">
        <v>2611</v>
      </c>
      <c r="O54">
        <v>65.618840204442407</v>
      </c>
      <c r="P54">
        <v>313.6284810126582</v>
      </c>
      <c r="Q54" t="s">
        <v>147</v>
      </c>
      <c r="R54" t="s">
        <v>26</v>
      </c>
      <c r="S54" t="s">
        <v>26</v>
      </c>
      <c r="T54" t="s">
        <v>37</v>
      </c>
      <c r="U54">
        <v>299.00206766119453</v>
      </c>
      <c r="V54">
        <v>-21.794205146634432</v>
      </c>
      <c r="W54">
        <v>302.63171246538769</v>
      </c>
      <c r="X54">
        <v>-45.339633449895807</v>
      </c>
      <c r="Y54" t="s">
        <v>155</v>
      </c>
      <c r="AB54" s="25">
        <f>IF(AND(MID($T54,1,9)&lt;&gt;"DYNAMIQUE",MID($T54,1,9)&lt;&gt;"à définir"),IF(AB$2="pt_specif",-((IF($AC$1="absolu",0,Extraction!$I54)+Extraction!$V54-Extraction!$U54)+((AB$3-Extraction!$H54)*(-((IF($AC$1="absolu",0,Extraction!$I54)+Extraction!$V54-Extraction!$U54)-(IF($AC$1="absolu",0,$O54)+Extraction!$X54-Extraction!$W54))/(Extraction!$N54-Extraction!$H54))))+AB$4,IF(AB$2="za_avt",IF($AC$1="absolu",0,Extraction!$I54)+Extraction!$V54,IF(AB$2="za_arr",IF($AC$1="absolu",0,Extraction!$O54)+Extraction!$X54))))</f>
        <v>45.280594031946727</v>
      </c>
      <c r="AC54" s="25">
        <f>IF(AND(MID($T54,1,9)&lt;&gt;"DYNAMIQUE",MID($T54,1,9)&lt;&gt;"à définir"),IF(AC$2="pt_specif",-((IF($AC$1="absolu",0,Extraction!$I54)+Extraction!$V54-Extraction!$U54)+((AC$3-Extraction!$H54)*(-((IF($AC$1="absolu",0,Extraction!$I54)+Extraction!$V54-Extraction!$U54)-(IF($AC$1="absolu",0,$O54)+Extraction!$X54-Extraction!$W54))/(Extraction!$N54-Extraction!$H54))))+AC$4,IF(AC$2="za_avt",IF($AC$1="absolu",0,Extraction!$I54)+Extraction!$V54,IF(AC$2="za_arr",IF($AC$1="absolu",0,Extraction!$O54)+Extraction!$X54))))</f>
        <v>253.72147362924781</v>
      </c>
      <c r="AD54" s="25">
        <f>IF(AND(MID($T54,1,9)&lt;&gt;"DYNAMIQUE",MID($T54,1,9)&lt;&gt;"à définir"),IF(AD$2="pt_specif",-((IF($AC$1="absolu",0,Extraction!$I54)+Extraction!$V54-Extraction!$U54)+((AD$3-Extraction!$H54)*(-((IF($AC$1="absolu",0,Extraction!$I54)+Extraction!$V54-Extraction!$U54)-(IF($AC$1="absolu",0,$O54)+Extraction!$X54-Extraction!$W54))/(Extraction!$N54-Extraction!$H54))))+AD$4,IF(AD$2="za_avt",IF($AC$1="absolu",0,Extraction!$I54)+Extraction!$V54,IF(AD$2="za_arr",IF($AC$1="absolu",0,Extraction!$O54)+Extraction!$X54))))</f>
        <v>20.2792067545466</v>
      </c>
      <c r="AE54" s="25">
        <f>IF(AND(MID($T54,1,9)&lt;&gt;"DYNAMIQUE",MID($T54,1,9)&lt;&gt;"à définir"),IF(AE$2="pt_specif",-((IF($AC$1="absolu",0,Extraction!$I54)+Extraction!$V54-Extraction!$U54)+((AE$3-Extraction!$H54)*(-((IF($AC$1="absolu",0,Extraction!$I54)+Extraction!$V54-Extraction!$U54)-(IF($AC$1="absolu",0,$O54)+Extraction!$X54-Extraction!$W54))/(Extraction!$N54-Extraction!$H54))))+AE$4,IF(AE$2="za_avt",IF($AC$1="absolu",0,Extraction!$I54)+Extraction!$V54,IF(AE$2="za_arr",IF($AC$1="absolu",0,Extraction!$O54)+Extraction!$X54))))</f>
        <v>282.35250571084111</v>
      </c>
    </row>
    <row r="55" spans="1:31" x14ac:dyDescent="0.25">
      <c r="A55" t="s">
        <v>111</v>
      </c>
      <c r="B55">
        <v>1000</v>
      </c>
      <c r="C55">
        <v>1000</v>
      </c>
      <c r="D55">
        <v>2000</v>
      </c>
      <c r="E55">
        <v>1508</v>
      </c>
      <c r="F55">
        <v>70.925200821418841</v>
      </c>
      <c r="G55">
        <v>72.074799178581159</v>
      </c>
      <c r="H55">
        <v>7.3</v>
      </c>
      <c r="I55">
        <v>67.074799178581159</v>
      </c>
      <c r="J55">
        <v>313.6284810126582</v>
      </c>
      <c r="K55">
        <v>1488</v>
      </c>
      <c r="L55">
        <v>78.581159795557582</v>
      </c>
      <c r="M55">
        <v>111.4188402044424</v>
      </c>
      <c r="N55">
        <v>2611</v>
      </c>
      <c r="O55">
        <v>65.618840204442407</v>
      </c>
      <c r="P55">
        <v>313.6284810126582</v>
      </c>
      <c r="Q55" t="s">
        <v>147</v>
      </c>
      <c r="R55" t="s">
        <v>26</v>
      </c>
      <c r="S55" t="s">
        <v>26</v>
      </c>
      <c r="T55" t="s">
        <v>38</v>
      </c>
      <c r="U55">
        <v>299.03628709964704</v>
      </c>
      <c r="V55">
        <v>-22.155580709997999</v>
      </c>
      <c r="W55">
        <v>301.87312593832758</v>
      </c>
      <c r="X55">
        <v>-37.042157221341533</v>
      </c>
      <c r="Y55" t="s">
        <v>156</v>
      </c>
      <c r="AB55" s="25">
        <f>IF(AND(MID($T55,1,9)&lt;&gt;"DYNAMIQUE",MID($T55,1,9)&lt;&gt;"à définir"),IF(AB$2="pt_specif",-((IF($AC$1="absolu",0,Extraction!$I55)+Extraction!$V55-Extraction!$U55)+((AB$3-Extraction!$H55)*(-((IF($AC$1="absolu",0,Extraction!$I55)+Extraction!$V55-Extraction!$U55)-(IF($AC$1="absolu",0,$O55)+Extraction!$X55-Extraction!$W55))/(Extraction!$N55-Extraction!$H55))))+AB$4,IF(AB$2="za_avt",IF($AC$1="absolu",0,Extraction!$I55)+Extraction!$V55,IF(AB$2="za_arr",IF($AC$1="absolu",0,Extraction!$O55)+Extraction!$X55))))</f>
        <v>44.919218468583161</v>
      </c>
      <c r="AC55" s="25">
        <f>IF(AND(MID($T55,1,9)&lt;&gt;"DYNAMIQUE",MID($T55,1,9)&lt;&gt;"à définir"),IF(AC$2="pt_specif",-((IF($AC$1="absolu",0,Extraction!$I55)+Extraction!$V55-Extraction!$U55)+((AC$3-Extraction!$H55)*(-((IF($AC$1="absolu",0,Extraction!$I55)+Extraction!$V55-Extraction!$U55)-(IF($AC$1="absolu",0,$O55)+Extraction!$X55-Extraction!$W55))/(Extraction!$N55-Extraction!$H55))))+AC$4,IF(AC$2="za_avt",IF($AC$1="absolu",0,Extraction!$I55)+Extraction!$V55,IF(AC$2="za_arr",IF($AC$1="absolu",0,Extraction!$O55)+Extraction!$X55))))</f>
        <v>254.11706863106389</v>
      </c>
      <c r="AD55" s="25">
        <f>IF(AND(MID($T55,1,9)&lt;&gt;"DYNAMIQUE",MID($T55,1,9)&lt;&gt;"à définir"),IF(AD$2="pt_specif",-((IF($AC$1="absolu",0,Extraction!$I55)+Extraction!$V55-Extraction!$U55)+((AD$3-Extraction!$H55)*(-((IF($AC$1="absolu",0,Extraction!$I55)+Extraction!$V55-Extraction!$U55)-(IF($AC$1="absolu",0,$O55)+Extraction!$X55-Extraction!$W55))/(Extraction!$N55-Extraction!$H55))))+AD$4,IF(AD$2="za_avt",IF($AC$1="absolu",0,Extraction!$I55)+Extraction!$V55,IF(AD$2="za_arr",IF($AC$1="absolu",0,Extraction!$O55)+Extraction!$X55))))</f>
        <v>28.576682983100874</v>
      </c>
      <c r="AE55" s="25">
        <f>IF(AND(MID($T55,1,9)&lt;&gt;"DYNAMIQUE",MID($T55,1,9)&lt;&gt;"à définir"),IF(AE$2="pt_specif",-((IF($AC$1="absolu",0,Extraction!$I55)+Extraction!$V55-Extraction!$U55)+((AE$3-Extraction!$H55)*(-((IF($AC$1="absolu",0,Extraction!$I55)+Extraction!$V55-Extraction!$U55)-(IF($AC$1="absolu",0,$O55)+Extraction!$X55-Extraction!$W55))/(Extraction!$N55-Extraction!$H55))))+AE$4,IF(AE$2="za_avt",IF($AC$1="absolu",0,Extraction!$I55)+Extraction!$V55,IF(AE$2="za_arr",IF($AC$1="absolu",0,Extraction!$O55)+Extraction!$X55))))</f>
        <v>273.29644295522672</v>
      </c>
    </row>
    <row r="56" spans="1:31" x14ac:dyDescent="0.25">
      <c r="A56" t="s">
        <v>111</v>
      </c>
      <c r="B56">
        <v>1000</v>
      </c>
      <c r="C56">
        <v>1000</v>
      </c>
      <c r="D56">
        <v>2000</v>
      </c>
      <c r="E56">
        <v>1508</v>
      </c>
      <c r="F56">
        <v>70.925200821418841</v>
      </c>
      <c r="G56">
        <v>72.074799178581159</v>
      </c>
      <c r="H56">
        <v>7.3</v>
      </c>
      <c r="I56">
        <v>67.074799178581159</v>
      </c>
      <c r="J56">
        <v>313.6284810126582</v>
      </c>
      <c r="K56">
        <v>1488</v>
      </c>
      <c r="L56">
        <v>78.581159795557582</v>
      </c>
      <c r="M56">
        <v>111.4188402044424</v>
      </c>
      <c r="N56">
        <v>2611</v>
      </c>
      <c r="O56">
        <v>65.618840204442407</v>
      </c>
      <c r="P56">
        <v>313.6284810126582</v>
      </c>
      <c r="Q56" t="s">
        <v>147</v>
      </c>
      <c r="R56" t="s">
        <v>26</v>
      </c>
      <c r="S56" t="s">
        <v>26</v>
      </c>
      <c r="T56" t="s">
        <v>39</v>
      </c>
      <c r="U56">
        <v>299.12988382154668</v>
      </c>
      <c r="V56">
        <v>-23.144012128954074</v>
      </c>
      <c r="W56">
        <v>303.12478238098493</v>
      </c>
      <c r="X56">
        <v>-50.732869102971463</v>
      </c>
      <c r="Y56" t="s">
        <v>157</v>
      </c>
      <c r="AB56" s="25">
        <f>IF(AND(MID($T56,1,9)&lt;&gt;"DYNAMIQUE",MID($T56,1,9)&lt;&gt;"à définir"),IF(AB$2="pt_specif",-((IF($AC$1="absolu",0,Extraction!$I56)+Extraction!$V56-Extraction!$U56)+((AB$3-Extraction!$H56)*(-((IF($AC$1="absolu",0,Extraction!$I56)+Extraction!$V56-Extraction!$U56)-(IF($AC$1="absolu",0,$O56)+Extraction!$X56-Extraction!$W56))/(Extraction!$N56-Extraction!$H56))))+AB$4,IF(AB$2="za_avt",IF($AC$1="absolu",0,Extraction!$I56)+Extraction!$V56,IF(AB$2="za_arr",IF($AC$1="absolu",0,Extraction!$O56)+Extraction!$X56))))</f>
        <v>43.930787049627085</v>
      </c>
      <c r="AC56" s="25">
        <f>IF(AND(MID($T56,1,9)&lt;&gt;"DYNAMIQUE",MID($T56,1,9)&lt;&gt;"à définir"),IF(AC$2="pt_specif",-((IF($AC$1="absolu",0,Extraction!$I56)+Extraction!$V56-Extraction!$U56)+((AC$3-Extraction!$H56)*(-((IF($AC$1="absolu",0,Extraction!$I56)+Extraction!$V56-Extraction!$U56)-(IF($AC$1="absolu",0,$O56)+Extraction!$X56-Extraction!$W56))/(Extraction!$N56-Extraction!$H56))))+AC$4,IF(AC$2="za_avt",IF($AC$1="absolu",0,Extraction!$I56)+Extraction!$V56,IF(AC$2="za_arr",IF($AC$1="absolu",0,Extraction!$O56)+Extraction!$X56))))</f>
        <v>255.19909677191959</v>
      </c>
      <c r="AD56" s="25">
        <f>IF(AND(MID($T56,1,9)&lt;&gt;"DYNAMIQUE",MID($T56,1,9)&lt;&gt;"à définir"),IF(AD$2="pt_specif",-((IF($AC$1="absolu",0,Extraction!$I56)+Extraction!$V56-Extraction!$U56)+((AD$3-Extraction!$H56)*(-((IF($AC$1="absolu",0,Extraction!$I56)+Extraction!$V56-Extraction!$U56)-(IF($AC$1="absolu",0,$O56)+Extraction!$X56-Extraction!$W56))/(Extraction!$N56-Extraction!$H56))))+AD$4,IF(AD$2="za_avt",IF($AC$1="absolu",0,Extraction!$I56)+Extraction!$V56,IF(AD$2="za_arr",IF($AC$1="absolu",0,Extraction!$O56)+Extraction!$X56))))</f>
        <v>14.885971101470943</v>
      </c>
      <c r="AE56" s="25">
        <f>IF(AND(MID($T56,1,9)&lt;&gt;"DYNAMIQUE",MID($T56,1,9)&lt;&gt;"à définir"),IF(AE$2="pt_specif",-((IF($AC$1="absolu",0,Extraction!$I56)+Extraction!$V56-Extraction!$U56)+((AE$3-Extraction!$H56)*(-((IF($AC$1="absolu",0,Extraction!$I56)+Extraction!$V56-Extraction!$U56)-(IF($AC$1="absolu",0,$O56)+Extraction!$X56-Extraction!$W56))/(Extraction!$N56-Extraction!$H56))))+AE$4,IF(AE$2="za_avt",IF($AC$1="absolu",0,Extraction!$I56)+Extraction!$V56,IF(AE$2="za_arr",IF($AC$1="absolu",0,Extraction!$O56)+Extraction!$X56))))</f>
        <v>288.23881127951398</v>
      </c>
    </row>
    <row r="57" spans="1:31" x14ac:dyDescent="0.25">
      <c r="A57" t="s">
        <v>111</v>
      </c>
      <c r="B57">
        <v>1000</v>
      </c>
      <c r="C57">
        <v>1000</v>
      </c>
      <c r="D57">
        <v>2000</v>
      </c>
      <c r="E57">
        <v>1508</v>
      </c>
      <c r="F57">
        <v>70.925200821418841</v>
      </c>
      <c r="G57">
        <v>72.074799178581159</v>
      </c>
      <c r="H57">
        <v>7.3</v>
      </c>
      <c r="I57">
        <v>67.074799178581159</v>
      </c>
      <c r="J57">
        <v>313.6284810126582</v>
      </c>
      <c r="K57">
        <v>1488</v>
      </c>
      <c r="L57">
        <v>78.581159795557582</v>
      </c>
      <c r="M57">
        <v>111.4188402044424</v>
      </c>
      <c r="N57">
        <v>2611</v>
      </c>
      <c r="O57">
        <v>65.618840204442407</v>
      </c>
      <c r="P57">
        <v>313.6284810126582</v>
      </c>
      <c r="Q57" t="s">
        <v>147</v>
      </c>
      <c r="R57" t="s">
        <v>26</v>
      </c>
      <c r="S57" t="s">
        <v>26</v>
      </c>
      <c r="T57" t="s">
        <v>40</v>
      </c>
      <c r="U57">
        <v>296.64842749965226</v>
      </c>
      <c r="V57">
        <v>3.0614931873245848</v>
      </c>
      <c r="W57">
        <v>297.22427667756284</v>
      </c>
      <c r="X57">
        <v>13.807304053459738</v>
      </c>
      <c r="Y57" t="s">
        <v>158</v>
      </c>
      <c r="AB57" s="25">
        <f>IF(AND(MID($T57,1,9)&lt;&gt;"DYNAMIQUE",MID($T57,1,9)&lt;&gt;"à définir"),IF(AB$2="pt_specif",-((IF($AC$1="absolu",0,Extraction!$I57)+Extraction!$V57-Extraction!$U57)+((AB$3-Extraction!$H57)*(-((IF($AC$1="absolu",0,Extraction!$I57)+Extraction!$V57-Extraction!$U57)-(IF($AC$1="absolu",0,$O57)+Extraction!$X57-Extraction!$W57))/(Extraction!$N57-Extraction!$H57))))+AB$4,IF(AB$2="za_avt",IF($AC$1="absolu",0,Extraction!$I57)+Extraction!$V57,IF(AB$2="za_arr",IF($AC$1="absolu",0,Extraction!$O57)+Extraction!$X57))))</f>
        <v>70.136292365905746</v>
      </c>
      <c r="AC57" s="25">
        <f>IF(AND(MID($T57,1,9)&lt;&gt;"DYNAMIQUE",MID($T57,1,9)&lt;&gt;"à définir"),IF(AC$2="pt_specif",-((IF($AC$1="absolu",0,Extraction!$I57)+Extraction!$V57-Extraction!$U57)+((AC$3-Extraction!$H57)*(-((IF($AC$1="absolu",0,Extraction!$I57)+Extraction!$V57-Extraction!$U57)-(IF($AC$1="absolu",0,$O57)+Extraction!$X57-Extraction!$W57))/(Extraction!$N57-Extraction!$H57))))+AC$4,IF(AC$2="za_avt",IF($AC$1="absolu",0,Extraction!$I57)+Extraction!$V57,IF(AC$2="za_arr",IF($AC$1="absolu",0,Extraction!$O57)+Extraction!$X57))))</f>
        <v>226.51213513374651</v>
      </c>
      <c r="AD57" s="25">
        <f>IF(AND(MID($T57,1,9)&lt;&gt;"DYNAMIQUE",MID($T57,1,9)&lt;&gt;"à définir"),IF(AD$2="pt_specif",-((IF($AC$1="absolu",0,Extraction!$I57)+Extraction!$V57-Extraction!$U57)+((AD$3-Extraction!$H57)*(-((IF($AC$1="absolu",0,Extraction!$I57)+Extraction!$V57-Extraction!$U57)-(IF($AC$1="absolu",0,$O57)+Extraction!$X57-Extraction!$W57))/(Extraction!$N57-Extraction!$H57))))+AD$4,IF(AD$2="za_avt",IF($AC$1="absolu",0,Extraction!$I57)+Extraction!$V57,IF(AD$2="za_arr",IF($AC$1="absolu",0,Extraction!$O57)+Extraction!$X57))))</f>
        <v>79.426144257902138</v>
      </c>
      <c r="AE57" s="25">
        <f>IF(AND(MID($T57,1,9)&lt;&gt;"DYNAMIQUE",MID($T57,1,9)&lt;&gt;"à définir"),IF(AE$2="pt_specif",-((IF($AC$1="absolu",0,Extraction!$I57)+Extraction!$V57-Extraction!$U57)+((AE$3-Extraction!$H57)*(-((IF($AC$1="absolu",0,Extraction!$I57)+Extraction!$V57-Extraction!$U57)-(IF($AC$1="absolu",0,$O57)+Extraction!$X57-Extraction!$W57))/(Extraction!$N57-Extraction!$H57))))+AE$4,IF(AE$2="za_avt",IF($AC$1="absolu",0,Extraction!$I57)+Extraction!$V57,IF(AE$2="za_arr",IF($AC$1="absolu",0,Extraction!$O57)+Extraction!$X57))))</f>
        <v>217.7981324196607</v>
      </c>
    </row>
    <row r="58" spans="1:31" x14ac:dyDescent="0.25">
      <c r="A58" t="s">
        <v>111</v>
      </c>
      <c r="B58">
        <v>1000</v>
      </c>
      <c r="C58">
        <v>1000</v>
      </c>
      <c r="D58">
        <v>2000</v>
      </c>
      <c r="E58">
        <v>1508</v>
      </c>
      <c r="F58">
        <v>70.925200821418841</v>
      </c>
      <c r="G58">
        <v>72.074799178581159</v>
      </c>
      <c r="H58">
        <v>7.3</v>
      </c>
      <c r="I58">
        <v>67.074799178581159</v>
      </c>
      <c r="J58">
        <v>313.6284810126582</v>
      </c>
      <c r="K58">
        <v>1488</v>
      </c>
      <c r="L58">
        <v>78.581159795557582</v>
      </c>
      <c r="M58">
        <v>111.4188402044424</v>
      </c>
      <c r="N58">
        <v>2611</v>
      </c>
      <c r="O58">
        <v>65.618840204442407</v>
      </c>
      <c r="P58">
        <v>313.6284810126582</v>
      </c>
      <c r="Q58" t="s">
        <v>147</v>
      </c>
      <c r="R58" t="s">
        <v>26</v>
      </c>
      <c r="S58" t="s">
        <v>26</v>
      </c>
      <c r="T58" t="s">
        <v>41</v>
      </c>
      <c r="U58">
        <v>296.3948611882895</v>
      </c>
      <c r="V58">
        <v>5.7392889888540433</v>
      </c>
      <c r="W58">
        <v>296.10541571044467</v>
      </c>
      <c r="X58">
        <v>26.045489081210874</v>
      </c>
      <c r="Y58" t="s">
        <v>159</v>
      </c>
      <c r="AB58" s="25">
        <f>IF(AND(MID($T58,1,9)&lt;&gt;"DYNAMIQUE",MID($T58,1,9)&lt;&gt;"à définir"),IF(AB$2="pt_specif",-((IF($AC$1="absolu",0,Extraction!$I58)+Extraction!$V58-Extraction!$U58)+((AB$3-Extraction!$H58)*(-((IF($AC$1="absolu",0,Extraction!$I58)+Extraction!$V58-Extraction!$U58)-(IF($AC$1="absolu",0,$O58)+Extraction!$X58-Extraction!$W58))/(Extraction!$N58-Extraction!$H58))))+AB$4,IF(AB$2="za_avt",IF($AC$1="absolu",0,Extraction!$I58)+Extraction!$V58,IF(AB$2="za_arr",IF($AC$1="absolu",0,Extraction!$O58)+Extraction!$X58))))</f>
        <v>72.814088167435202</v>
      </c>
      <c r="AC58" s="25">
        <f>IF(AND(MID($T58,1,9)&lt;&gt;"DYNAMIQUE",MID($T58,1,9)&lt;&gt;"à définir"),IF(AC$2="pt_specif",-((IF($AC$1="absolu",0,Extraction!$I58)+Extraction!$V58-Extraction!$U58)+((AC$3-Extraction!$H58)*(-((IF($AC$1="absolu",0,Extraction!$I58)+Extraction!$V58-Extraction!$U58)-(IF($AC$1="absolu",0,$O58)+Extraction!$X58-Extraction!$W58))/(Extraction!$N58-Extraction!$H58))))+AC$4,IF(AC$2="za_avt",IF($AC$1="absolu",0,Extraction!$I58)+Extraction!$V58,IF(AC$2="za_arr",IF($AC$1="absolu",0,Extraction!$O58)+Extraction!$X58))))</f>
        <v>223.58077302085428</v>
      </c>
      <c r="AD58" s="25">
        <f>IF(AND(MID($T58,1,9)&lt;&gt;"DYNAMIQUE",MID($T58,1,9)&lt;&gt;"à définir"),IF(AD$2="pt_specif",-((IF($AC$1="absolu",0,Extraction!$I58)+Extraction!$V58-Extraction!$U58)+((AD$3-Extraction!$H58)*(-((IF($AC$1="absolu",0,Extraction!$I58)+Extraction!$V58-Extraction!$U58)-(IF($AC$1="absolu",0,$O58)+Extraction!$X58-Extraction!$W58))/(Extraction!$N58-Extraction!$H58))))+AD$4,IF(AD$2="za_avt",IF($AC$1="absolu",0,Extraction!$I58)+Extraction!$V58,IF(AD$2="za_arr",IF($AC$1="absolu",0,Extraction!$O58)+Extraction!$X58))))</f>
        <v>91.664329285653281</v>
      </c>
      <c r="AE58" s="25">
        <f>IF(AND(MID($T58,1,9)&lt;&gt;"DYNAMIQUE",MID($T58,1,9)&lt;&gt;"à définir"),IF(AE$2="pt_specif",-((IF($AC$1="absolu",0,Extraction!$I58)+Extraction!$V58-Extraction!$U58)+((AE$3-Extraction!$H58)*(-((IF($AC$1="absolu",0,Extraction!$I58)+Extraction!$V58-Extraction!$U58)-(IF($AC$1="absolu",0,$O58)+Extraction!$X58-Extraction!$W58))/(Extraction!$N58-Extraction!$H58))))+AE$4,IF(AE$2="za_avt",IF($AC$1="absolu",0,Extraction!$I58)+Extraction!$V58,IF(AE$2="za_arr",IF($AC$1="absolu",0,Extraction!$O58)+Extraction!$X58))))</f>
        <v>204.44108642479139</v>
      </c>
    </row>
    <row r="59" spans="1:31" x14ac:dyDescent="0.25">
      <c r="A59" t="s">
        <v>111</v>
      </c>
      <c r="B59">
        <v>1000</v>
      </c>
      <c r="C59">
        <v>1000</v>
      </c>
      <c r="D59">
        <v>2000</v>
      </c>
      <c r="E59">
        <v>1508</v>
      </c>
      <c r="F59">
        <v>70.925200821418841</v>
      </c>
      <c r="G59">
        <v>72.074799178581159</v>
      </c>
      <c r="H59">
        <v>7.3</v>
      </c>
      <c r="I59">
        <v>67.074799178581159</v>
      </c>
      <c r="J59">
        <v>313.6284810126582</v>
      </c>
      <c r="K59">
        <v>1488</v>
      </c>
      <c r="L59">
        <v>78.581159795557582</v>
      </c>
      <c r="M59">
        <v>111.4188402044424</v>
      </c>
      <c r="N59">
        <v>2611</v>
      </c>
      <c r="O59">
        <v>65.618840204442407</v>
      </c>
      <c r="P59">
        <v>313.6284810126582</v>
      </c>
      <c r="Q59" t="s">
        <v>147</v>
      </c>
      <c r="R59" t="s">
        <v>26</v>
      </c>
      <c r="S59" t="s">
        <v>26</v>
      </c>
      <c r="T59" t="s">
        <v>44</v>
      </c>
      <c r="U59">
        <v>298.1761689948371</v>
      </c>
      <c r="V59">
        <v>-13.072273714282966</v>
      </c>
      <c r="W59">
        <v>301.90539594187175</v>
      </c>
      <c r="X59">
        <v>-37.395128936170821</v>
      </c>
      <c r="Y59" t="s">
        <v>160</v>
      </c>
      <c r="AB59" s="25">
        <f>IF(AND(MID($T59,1,9)&lt;&gt;"DYNAMIQUE",MID($T59,1,9)&lt;&gt;"à définir"),IF(AB$2="pt_specif",-((IF($AC$1="absolu",0,Extraction!$I59)+Extraction!$V59-Extraction!$U59)+((AB$3-Extraction!$H59)*(-((IF($AC$1="absolu",0,Extraction!$I59)+Extraction!$V59-Extraction!$U59)-(IF($AC$1="absolu",0,$O59)+Extraction!$X59-Extraction!$W59))/(Extraction!$N59-Extraction!$H59))))+AB$4,IF(AB$2="za_avt",IF($AC$1="absolu",0,Extraction!$I59)+Extraction!$V59,IF(AB$2="za_arr",IF($AC$1="absolu",0,Extraction!$O59)+Extraction!$X59))))</f>
        <v>54.002525464298195</v>
      </c>
      <c r="AC59" s="25">
        <f>IF(AND(MID($T59,1,9)&lt;&gt;"DYNAMIQUE",MID($T59,1,9)&lt;&gt;"à définir"),IF(AC$2="pt_specif",-((IF($AC$1="absolu",0,Extraction!$I59)+Extraction!$V59-Extraction!$U59)+((AC$3-Extraction!$H59)*(-((IF($AC$1="absolu",0,Extraction!$I59)+Extraction!$V59-Extraction!$U59)-(IF($AC$1="absolu",0,$O59)+Extraction!$X59-Extraction!$W59))/(Extraction!$N59-Extraction!$H59))))+AC$4,IF(AC$2="za_avt",IF($AC$1="absolu",0,Extraction!$I59)+Extraction!$V59,IF(AC$2="za_arr",IF($AC$1="absolu",0,Extraction!$O59)+Extraction!$X59))))</f>
        <v>244.1736435305389</v>
      </c>
      <c r="AD59" s="25">
        <f>IF(AND(MID($T59,1,9)&lt;&gt;"DYNAMIQUE",MID($T59,1,9)&lt;&gt;"à définir"),IF(AD$2="pt_specif",-((IF($AC$1="absolu",0,Extraction!$I59)+Extraction!$V59-Extraction!$U59)+((AD$3-Extraction!$H59)*(-((IF($AC$1="absolu",0,Extraction!$I59)+Extraction!$V59-Extraction!$U59)-(IF($AC$1="absolu",0,$O59)+Extraction!$X59-Extraction!$W59))/(Extraction!$N59-Extraction!$H59))))+AD$4,IF(AD$2="za_avt",IF($AC$1="absolu",0,Extraction!$I59)+Extraction!$V59,IF(AD$2="za_arr",IF($AC$1="absolu",0,Extraction!$O59)+Extraction!$X59))))</f>
        <v>28.223711268271586</v>
      </c>
      <c r="AE59" s="25">
        <f>IF(AND(MID($T59,1,9)&lt;&gt;"DYNAMIQUE",MID($T59,1,9)&lt;&gt;"à définir"),IF(AE$2="pt_specif",-((IF($AC$1="absolu",0,Extraction!$I59)+Extraction!$V59-Extraction!$U59)+((AE$3-Extraction!$H59)*(-((IF($AC$1="absolu",0,Extraction!$I59)+Extraction!$V59-Extraction!$U59)-(IF($AC$1="absolu",0,$O59)+Extraction!$X59-Extraction!$W59))/(Extraction!$N59-Extraction!$H59))))+AE$4,IF(AE$2="za_avt",IF($AC$1="absolu",0,Extraction!$I59)+Extraction!$V59,IF(AE$2="za_arr",IF($AC$1="absolu",0,Extraction!$O59)+Extraction!$X59))))</f>
        <v>273.68168467360016</v>
      </c>
    </row>
    <row r="60" spans="1:31" x14ac:dyDescent="0.25">
      <c r="A60" t="s">
        <v>111</v>
      </c>
      <c r="B60">
        <v>1000</v>
      </c>
      <c r="C60">
        <v>1000</v>
      </c>
      <c r="D60">
        <v>2000</v>
      </c>
      <c r="E60">
        <v>1508</v>
      </c>
      <c r="F60">
        <v>70.925200821418841</v>
      </c>
      <c r="G60">
        <v>72.074799178581159</v>
      </c>
      <c r="H60">
        <v>7.3</v>
      </c>
      <c r="I60">
        <v>67.074799178581159</v>
      </c>
      <c r="J60">
        <v>313.6284810126582</v>
      </c>
      <c r="K60">
        <v>1488</v>
      </c>
      <c r="L60">
        <v>78.581159795557582</v>
      </c>
      <c r="M60">
        <v>111.4188402044424</v>
      </c>
      <c r="N60">
        <v>2611</v>
      </c>
      <c r="O60">
        <v>65.618840204442407</v>
      </c>
      <c r="P60">
        <v>313.6284810126582</v>
      </c>
      <c r="Q60" t="s">
        <v>147</v>
      </c>
      <c r="R60" t="s">
        <v>26</v>
      </c>
      <c r="S60" t="s">
        <v>26</v>
      </c>
      <c r="T60" t="s">
        <v>45</v>
      </c>
      <c r="U60">
        <v>297.35027032847961</v>
      </c>
      <c r="V60">
        <v>-4.3503422819314999</v>
      </c>
      <c r="W60">
        <v>301.17907941835574</v>
      </c>
      <c r="X60">
        <v>-29.450624422445816</v>
      </c>
      <c r="Y60" t="s">
        <v>161</v>
      </c>
      <c r="AB60" s="25">
        <f>IF(AND(MID($T60,1,9)&lt;&gt;"DYNAMIQUE",MID($T60,1,9)&lt;&gt;"à définir"),IF(AB$2="pt_specif",-((IF($AC$1="absolu",0,Extraction!$I60)+Extraction!$V60-Extraction!$U60)+((AB$3-Extraction!$H60)*(-((IF($AC$1="absolu",0,Extraction!$I60)+Extraction!$V60-Extraction!$U60)-(IF($AC$1="absolu",0,$O60)+Extraction!$X60-Extraction!$W60))/(Extraction!$N60-Extraction!$H60))))+AB$4,IF(AB$2="za_avt",IF($AC$1="absolu",0,Extraction!$I60)+Extraction!$V60,IF(AB$2="za_arr",IF($AC$1="absolu",0,Extraction!$O60)+Extraction!$X60))))</f>
        <v>62.724456896649656</v>
      </c>
      <c r="AC60" s="25">
        <f>IF(AND(MID($T60,1,9)&lt;&gt;"DYNAMIQUE",MID($T60,1,9)&lt;&gt;"à définir"),IF(AC$2="pt_specif",-((IF($AC$1="absolu",0,Extraction!$I60)+Extraction!$V60-Extraction!$U60)+((AC$3-Extraction!$H60)*(-((IF($AC$1="absolu",0,Extraction!$I60)+Extraction!$V60-Extraction!$U60)-(IF($AC$1="absolu",0,$O60)+Extraction!$X60-Extraction!$W60))/(Extraction!$N60-Extraction!$H60))))+AC$4,IF(AC$2="za_avt",IF($AC$1="absolu",0,Extraction!$I60)+Extraction!$V60,IF(AC$2="za_arr",IF($AC$1="absolu",0,Extraction!$O60)+Extraction!$X60))))</f>
        <v>234.62581343182995</v>
      </c>
      <c r="AD60" s="25">
        <f>IF(AND(MID($T60,1,9)&lt;&gt;"DYNAMIQUE",MID($T60,1,9)&lt;&gt;"à définir"),IF(AD$2="pt_specif",-((IF($AC$1="absolu",0,Extraction!$I60)+Extraction!$V60-Extraction!$U60)+((AD$3-Extraction!$H60)*(-((IF($AC$1="absolu",0,Extraction!$I60)+Extraction!$V60-Extraction!$U60)-(IF($AC$1="absolu",0,$O60)+Extraction!$X60-Extraction!$W60))/(Extraction!$N60-Extraction!$H60))))+AD$4,IF(AD$2="za_avt",IF($AC$1="absolu",0,Extraction!$I60)+Extraction!$V60,IF(AD$2="za_arr",IF($AC$1="absolu",0,Extraction!$O60)+Extraction!$X60))))</f>
        <v>36.168215781996594</v>
      </c>
      <c r="AE60" s="25">
        <f>IF(AND(MID($T60,1,9)&lt;&gt;"DYNAMIQUE",MID($T60,1,9)&lt;&gt;"à définir"),IF(AE$2="pt_specif",-((IF($AC$1="absolu",0,Extraction!$I60)+Extraction!$V60-Extraction!$U60)+((AE$3-Extraction!$H60)*(-((IF($AC$1="absolu",0,Extraction!$I60)+Extraction!$V60-Extraction!$U60)-(IF($AC$1="absolu",0,$O60)+Extraction!$X60-Extraction!$W60))/(Extraction!$N60-Extraction!$H60))))+AE$4,IF(AE$2="za_avt",IF($AC$1="absolu",0,Extraction!$I60)+Extraction!$V60,IF(AE$2="za_arr",IF($AC$1="absolu",0,Extraction!$O60)+Extraction!$X60))))</f>
        <v>265.01086363635915</v>
      </c>
    </row>
    <row r="61" spans="1:31" x14ac:dyDescent="0.25">
      <c r="A61" t="s">
        <v>111</v>
      </c>
      <c r="B61">
        <v>1000</v>
      </c>
      <c r="C61">
        <v>1000</v>
      </c>
      <c r="D61">
        <v>2000</v>
      </c>
      <c r="E61">
        <v>1508</v>
      </c>
      <c r="F61">
        <v>70.925200821418841</v>
      </c>
      <c r="G61">
        <v>72.074799178581159</v>
      </c>
      <c r="H61">
        <v>7.3</v>
      </c>
      <c r="I61">
        <v>67.074799178581159</v>
      </c>
      <c r="J61">
        <v>313.6284810126582</v>
      </c>
      <c r="K61">
        <v>1488</v>
      </c>
      <c r="L61">
        <v>78.581159795557582</v>
      </c>
      <c r="M61">
        <v>111.4188402044424</v>
      </c>
      <c r="N61">
        <v>2611</v>
      </c>
      <c r="O61">
        <v>65.618840204442407</v>
      </c>
      <c r="P61">
        <v>313.6284810126582</v>
      </c>
      <c r="Q61" t="s">
        <v>147</v>
      </c>
      <c r="R61" t="s">
        <v>26</v>
      </c>
      <c r="S61" t="s">
        <v>26</v>
      </c>
      <c r="T61" t="s">
        <v>46</v>
      </c>
      <c r="U61">
        <v>298.6315942611937</v>
      </c>
      <c r="V61">
        <v>-17.881807991946236</v>
      </c>
      <c r="W61">
        <v>293.86868263754042</v>
      </c>
      <c r="X61">
        <v>50.511042897425611</v>
      </c>
      <c r="Y61" t="s">
        <v>162</v>
      </c>
      <c r="AB61" s="25">
        <f>IF(AND(MID($T61,1,9)&lt;&gt;"DYNAMIQUE",MID($T61,1,9)&lt;&gt;"à définir"),IF(AB$2="pt_specif",-((IF($AC$1="absolu",0,Extraction!$I61)+Extraction!$V61-Extraction!$U61)+((AB$3-Extraction!$H61)*(-((IF($AC$1="absolu",0,Extraction!$I61)+Extraction!$V61-Extraction!$U61)-(IF($AC$1="absolu",0,$O61)+Extraction!$X61-Extraction!$W61))/(Extraction!$N61-Extraction!$H61))))+AB$4,IF(AB$2="za_avt",IF($AC$1="absolu",0,Extraction!$I61)+Extraction!$V61,IF(AB$2="za_arr",IF($AC$1="absolu",0,Extraction!$O61)+Extraction!$X61))))</f>
        <v>49.192991186634927</v>
      </c>
      <c r="AC61" s="25">
        <f>IF(AND(MID($T61,1,9)&lt;&gt;"DYNAMIQUE",MID($T61,1,9)&lt;&gt;"à définir"),IF(AC$2="pt_specif",-((IF($AC$1="absolu",0,Extraction!$I61)+Extraction!$V61-Extraction!$U61)+((AC$3-Extraction!$H61)*(-((IF($AC$1="absolu",0,Extraction!$I61)+Extraction!$V61-Extraction!$U61)-(IF($AC$1="absolu",0,$O61)+Extraction!$X61-Extraction!$W61))/(Extraction!$N61-Extraction!$H61))))+AC$4,IF(AC$2="za_avt",IF($AC$1="absolu",0,Extraction!$I61)+Extraction!$V61,IF(AC$2="za_arr",IF($AC$1="absolu",0,Extraction!$O61)+Extraction!$X61))))</f>
        <v>249.43860307455878</v>
      </c>
      <c r="AD61" s="25">
        <f>IF(AND(MID($T61,1,9)&lt;&gt;"DYNAMIQUE",MID($T61,1,9)&lt;&gt;"à définir"),IF(AD$2="pt_specif",-((IF($AC$1="absolu",0,Extraction!$I61)+Extraction!$V61-Extraction!$U61)+((AD$3-Extraction!$H61)*(-((IF($AC$1="absolu",0,Extraction!$I61)+Extraction!$V61-Extraction!$U61)-(IF($AC$1="absolu",0,$O61)+Extraction!$X61-Extraction!$W61))/(Extraction!$N61-Extraction!$H61))))+AD$4,IF(AD$2="za_avt",IF($AC$1="absolu",0,Extraction!$I61)+Extraction!$V61,IF(AD$2="za_arr",IF($AC$1="absolu",0,Extraction!$O61)+Extraction!$X61))))</f>
        <v>116.12988310186802</v>
      </c>
      <c r="AE61" s="25">
        <f>IF(AND(MID($T61,1,9)&lt;&gt;"DYNAMIQUE",MID($T61,1,9)&lt;&gt;"à définir"),IF(AE$2="pt_specif",-((IF($AC$1="absolu",0,Extraction!$I61)+Extraction!$V61-Extraction!$U61)+((AE$3-Extraction!$H61)*(-((IF($AC$1="absolu",0,Extraction!$I61)+Extraction!$V61-Extraction!$U61)-(IF($AC$1="absolu",0,$O61)+Extraction!$X61-Extraction!$W61))/(Extraction!$N61-Extraction!$H61))))+AE$4,IF(AE$2="za_avt",IF($AC$1="absolu",0,Extraction!$I61)+Extraction!$V61,IF(AE$2="za_arr",IF($AC$1="absolu",0,Extraction!$O61)+Extraction!$X61))))</f>
        <v>177.7387995356724</v>
      </c>
    </row>
    <row r="62" spans="1:31" x14ac:dyDescent="0.25">
      <c r="A62" t="s">
        <v>111</v>
      </c>
      <c r="B62">
        <v>1000</v>
      </c>
      <c r="C62">
        <v>1000</v>
      </c>
      <c r="D62">
        <v>2000</v>
      </c>
      <c r="E62">
        <v>1508</v>
      </c>
      <c r="F62">
        <v>70.925200821418841</v>
      </c>
      <c r="G62">
        <v>72.074799178581159</v>
      </c>
      <c r="H62">
        <v>7.3</v>
      </c>
      <c r="I62">
        <v>67.074799178581159</v>
      </c>
      <c r="J62">
        <v>313.6284810126582</v>
      </c>
      <c r="K62">
        <v>1488</v>
      </c>
      <c r="L62">
        <v>78.581159795557582</v>
      </c>
      <c r="M62">
        <v>111.4188402044424</v>
      </c>
      <c r="N62">
        <v>2611</v>
      </c>
      <c r="O62">
        <v>65.618840204442407</v>
      </c>
      <c r="P62">
        <v>313.6284810126582</v>
      </c>
      <c r="Q62" t="s">
        <v>147</v>
      </c>
      <c r="R62" t="s">
        <v>26</v>
      </c>
      <c r="S62" t="s">
        <v>26</v>
      </c>
      <c r="T62" t="s">
        <v>47</v>
      </c>
      <c r="U62">
        <v>296.36839898472977</v>
      </c>
      <c r="V62">
        <v>6.0187440048242813</v>
      </c>
      <c r="W62">
        <v>297.50430519248539</v>
      </c>
      <c r="X62">
        <v>10.744331191429101</v>
      </c>
      <c r="Y62" t="s">
        <v>163</v>
      </c>
      <c r="AB62" s="25">
        <f>IF(AND(MID($T62,1,9)&lt;&gt;"DYNAMIQUE",MID($T62,1,9)&lt;&gt;"à définir"),IF(AB$2="pt_specif",-((IF($AC$1="absolu",0,Extraction!$I62)+Extraction!$V62-Extraction!$U62)+((AB$3-Extraction!$H62)*(-((IF($AC$1="absolu",0,Extraction!$I62)+Extraction!$V62-Extraction!$U62)-(IF($AC$1="absolu",0,$O62)+Extraction!$X62-Extraction!$W62))/(Extraction!$N62-Extraction!$H62))))+AB$4,IF(AB$2="za_avt",IF($AC$1="absolu",0,Extraction!$I62)+Extraction!$V62,IF(AB$2="za_arr",IF($AC$1="absolu",0,Extraction!$O62)+Extraction!$X62))))</f>
        <v>73.093543183405444</v>
      </c>
      <c r="AC62" s="25">
        <f>IF(AND(MID($T62,1,9)&lt;&gt;"DYNAMIQUE",MID($T62,1,9)&lt;&gt;"à définir"),IF(AC$2="pt_specif",-((IF($AC$1="absolu",0,Extraction!$I62)+Extraction!$V62-Extraction!$U62)+((AC$3-Extraction!$H62)*(-((IF($AC$1="absolu",0,Extraction!$I62)+Extraction!$V62-Extraction!$U62)-(IF($AC$1="absolu",0,$O62)+Extraction!$X62-Extraction!$W62))/(Extraction!$N62-Extraction!$H62))))+AC$4,IF(AC$2="za_avt",IF($AC$1="absolu",0,Extraction!$I62)+Extraction!$V62,IF(AC$2="za_arr",IF($AC$1="absolu",0,Extraction!$O62)+Extraction!$X62))))</f>
        <v>223.27485580132432</v>
      </c>
      <c r="AD62" s="25">
        <f>IF(AND(MID($T62,1,9)&lt;&gt;"DYNAMIQUE",MID($T62,1,9)&lt;&gt;"à définir"),IF(AD$2="pt_specif",-((IF($AC$1="absolu",0,Extraction!$I62)+Extraction!$V62-Extraction!$U62)+((AD$3-Extraction!$H62)*(-((IF($AC$1="absolu",0,Extraction!$I62)+Extraction!$V62-Extraction!$U62)-(IF($AC$1="absolu",0,$O62)+Extraction!$X62-Extraction!$W62))/(Extraction!$N62-Extraction!$H62))))+AD$4,IF(AD$2="za_avt",IF($AC$1="absolu",0,Extraction!$I62)+Extraction!$V62,IF(AD$2="za_arr",IF($AC$1="absolu",0,Extraction!$O62)+Extraction!$X62))))</f>
        <v>76.363171395871504</v>
      </c>
      <c r="AE62" s="25">
        <f>IF(AND(MID($T62,1,9)&lt;&gt;"DYNAMIQUE",MID($T62,1,9)&lt;&gt;"à définir"),IF(AE$2="pt_specif",-((IF($AC$1="absolu",0,Extraction!$I62)+Extraction!$V62-Extraction!$U62)+((AE$3-Extraction!$H62)*(-((IF($AC$1="absolu",0,Extraction!$I62)+Extraction!$V62-Extraction!$U62)-(IF($AC$1="absolu",0,$O62)+Extraction!$X62-Extraction!$W62))/(Extraction!$N62-Extraction!$H62))))+AE$4,IF(AE$2="za_avt",IF($AC$1="absolu",0,Extraction!$I62)+Extraction!$V62,IF(AE$2="za_arr",IF($AC$1="absolu",0,Extraction!$O62)+Extraction!$X62))))</f>
        <v>221.14113379661387</v>
      </c>
    </row>
    <row r="63" spans="1:31" x14ac:dyDescent="0.25">
      <c r="A63" t="s">
        <v>111</v>
      </c>
      <c r="B63">
        <v>1000</v>
      </c>
      <c r="C63">
        <v>1000</v>
      </c>
      <c r="D63">
        <v>2000</v>
      </c>
      <c r="E63">
        <v>1508</v>
      </c>
      <c r="F63">
        <v>70.925200821418841</v>
      </c>
      <c r="G63">
        <v>72.074799178581159</v>
      </c>
      <c r="H63">
        <v>7.3</v>
      </c>
      <c r="I63">
        <v>67.074799178581159</v>
      </c>
      <c r="J63">
        <v>313.6284810126582</v>
      </c>
      <c r="K63">
        <v>1488</v>
      </c>
      <c r="L63">
        <v>78.581159795557582</v>
      </c>
      <c r="M63">
        <v>111.4188402044424</v>
      </c>
      <c r="N63">
        <v>2611</v>
      </c>
      <c r="O63">
        <v>65.618840204442407</v>
      </c>
      <c r="P63">
        <v>313.6284810126582</v>
      </c>
      <c r="Q63" t="s">
        <v>147</v>
      </c>
      <c r="R63" t="s">
        <v>26</v>
      </c>
      <c r="S63" t="s">
        <v>26</v>
      </c>
      <c r="T63" t="s">
        <v>48</v>
      </c>
      <c r="U63">
        <v>298.27203111510119</v>
      </c>
      <c r="V63">
        <v>-14.084628951022685</v>
      </c>
      <c r="W63">
        <v>302.27519837856966</v>
      </c>
      <c r="X63">
        <v>-41.440055675977575</v>
      </c>
      <c r="Y63" t="s">
        <v>164</v>
      </c>
      <c r="AB63" s="25">
        <f>IF(AND(MID($T63,1,9)&lt;&gt;"DYNAMIQUE",MID($T63,1,9)&lt;&gt;"à définir"),IF(AB$2="pt_specif",-((IF($AC$1="absolu",0,Extraction!$I63)+Extraction!$V63-Extraction!$U63)+((AB$3-Extraction!$H63)*(-((IF($AC$1="absolu",0,Extraction!$I63)+Extraction!$V63-Extraction!$U63)-(IF($AC$1="absolu",0,$O63)+Extraction!$X63-Extraction!$W63))/(Extraction!$N63-Extraction!$H63))))+AB$4,IF(AB$2="za_avt",IF($AC$1="absolu",0,Extraction!$I63)+Extraction!$V63,IF(AB$2="za_arr",IF($AC$1="absolu",0,Extraction!$O63)+Extraction!$X63))))</f>
        <v>52.990170227558473</v>
      </c>
      <c r="AC63" s="25">
        <f>IF(AND(MID($T63,1,9)&lt;&gt;"DYNAMIQUE",MID($T63,1,9)&lt;&gt;"à définir"),IF(AC$2="pt_specif",-((IF($AC$1="absolu",0,Extraction!$I63)+Extraction!$V63-Extraction!$U63)+((AC$3-Extraction!$H63)*(-((IF($AC$1="absolu",0,Extraction!$I63)+Extraction!$V63-Extraction!$U63)-(IF($AC$1="absolu",0,$O63)+Extraction!$X63-Extraction!$W63))/(Extraction!$N63-Extraction!$H63))))+AC$4,IF(AC$2="za_avt",IF($AC$1="absolu",0,Extraction!$I63)+Extraction!$V63,IF(AC$2="za_arr",IF($AC$1="absolu",0,Extraction!$O63)+Extraction!$X63))))</f>
        <v>245.28186088754271</v>
      </c>
      <c r="AD63" s="25">
        <f>IF(AND(MID($T63,1,9)&lt;&gt;"DYNAMIQUE",MID($T63,1,9)&lt;&gt;"à définir"),IF(AD$2="pt_specif",-((IF($AC$1="absolu",0,Extraction!$I63)+Extraction!$V63-Extraction!$U63)+((AD$3-Extraction!$H63)*(-((IF($AC$1="absolu",0,Extraction!$I63)+Extraction!$V63-Extraction!$U63)-(IF($AC$1="absolu",0,$O63)+Extraction!$X63-Extraction!$W63))/(Extraction!$N63-Extraction!$H63))))+AD$4,IF(AD$2="za_avt",IF($AC$1="absolu",0,Extraction!$I63)+Extraction!$V63,IF(AD$2="za_arr",IF($AC$1="absolu",0,Extraction!$O63)+Extraction!$X63))))</f>
        <v>24.178784528464831</v>
      </c>
      <c r="AE63" s="25">
        <f>IF(AND(MID($T63,1,9)&lt;&gt;"DYNAMIQUE",MID($T63,1,9)&lt;&gt;"à définir"),IF(AE$2="pt_specif",-((IF($AC$1="absolu",0,Extraction!$I63)+Extraction!$V63-Extraction!$U63)+((AE$3-Extraction!$H63)*(-((IF($AC$1="absolu",0,Extraction!$I63)+Extraction!$V63-Extraction!$U63)-(IF($AC$1="absolu",0,$O63)+Extraction!$X63-Extraction!$W63))/(Extraction!$N63-Extraction!$H63))))+AE$4,IF(AE$2="za_avt",IF($AC$1="absolu",0,Extraction!$I63)+Extraction!$V63,IF(AE$2="za_arr",IF($AC$1="absolu",0,Extraction!$O63)+Extraction!$X63))))</f>
        <v>278.0964138501048</v>
      </c>
    </row>
    <row r="64" spans="1:31" x14ac:dyDescent="0.25">
      <c r="A64" t="s">
        <v>111</v>
      </c>
      <c r="B64">
        <v>1000</v>
      </c>
      <c r="C64">
        <v>1000</v>
      </c>
      <c r="D64">
        <v>2000</v>
      </c>
      <c r="E64">
        <v>1508</v>
      </c>
      <c r="F64">
        <v>70.925200821418841</v>
      </c>
      <c r="G64">
        <v>72.074799178581159</v>
      </c>
      <c r="H64">
        <v>7.3</v>
      </c>
      <c r="I64">
        <v>67.074799178581159</v>
      </c>
      <c r="J64">
        <v>313.6284810126582</v>
      </c>
      <c r="K64">
        <v>1488</v>
      </c>
      <c r="L64">
        <v>78.581159795557582</v>
      </c>
      <c r="M64">
        <v>111.4188402044424</v>
      </c>
      <c r="N64">
        <v>2611</v>
      </c>
      <c r="O64">
        <v>65.618840204442407</v>
      </c>
      <c r="P64">
        <v>313.6284810126582</v>
      </c>
      <c r="Q64" t="s">
        <v>147</v>
      </c>
      <c r="R64" t="s">
        <v>26</v>
      </c>
      <c r="S64" t="s">
        <v>26</v>
      </c>
      <c r="T64" t="s">
        <v>49</v>
      </c>
      <c r="U64">
        <v>298.30398515518925</v>
      </c>
      <c r="V64">
        <v>-14.42208069660261</v>
      </c>
      <c r="W64">
        <v>302.39846585746892</v>
      </c>
      <c r="X64">
        <v>-42.78836458924647</v>
      </c>
      <c r="Y64" t="s">
        <v>165</v>
      </c>
      <c r="AB64" s="25">
        <f>IF(AND(MID($T64,1,9)&lt;&gt;"DYNAMIQUE",MID($T64,1,9)&lt;&gt;"à définir"),IF(AB$2="pt_specif",-((IF($AC$1="absolu",0,Extraction!$I64)+Extraction!$V64-Extraction!$U64)+((AB$3-Extraction!$H64)*(-((IF($AC$1="absolu",0,Extraction!$I64)+Extraction!$V64-Extraction!$U64)-(IF($AC$1="absolu",0,$O64)+Extraction!$X64-Extraction!$W64))/(Extraction!$N64-Extraction!$H64))))+AB$4,IF(AB$2="za_avt",IF($AC$1="absolu",0,Extraction!$I64)+Extraction!$V64,IF(AB$2="za_arr",IF($AC$1="absolu",0,Extraction!$O64)+Extraction!$X64))))</f>
        <v>52.652718481978553</v>
      </c>
      <c r="AC64" s="25">
        <f>IF(AND(MID($T64,1,9)&lt;&gt;"DYNAMIQUE",MID($T64,1,9)&lt;&gt;"à définir"),IF(AC$2="pt_specif",-((IF($AC$1="absolu",0,Extraction!$I64)+Extraction!$V64-Extraction!$U64)+((AC$3-Extraction!$H64)*(-((IF($AC$1="absolu",0,Extraction!$I64)+Extraction!$V64-Extraction!$U64)-(IF($AC$1="absolu",0,$O64)+Extraction!$X64-Extraction!$W64))/(Extraction!$N64-Extraction!$H64))))+AC$4,IF(AC$2="za_avt",IF($AC$1="absolu",0,Extraction!$I64)+Extraction!$V64,IF(AC$2="za_arr",IF($AC$1="absolu",0,Extraction!$O64)+Extraction!$X64))))</f>
        <v>245.6512666732107</v>
      </c>
      <c r="AD64" s="25">
        <f>IF(AND(MID($T64,1,9)&lt;&gt;"DYNAMIQUE",MID($T64,1,9)&lt;&gt;"à définir"),IF(AD$2="pt_specif",-((IF($AC$1="absolu",0,Extraction!$I64)+Extraction!$V64-Extraction!$U64)+((AD$3-Extraction!$H64)*(-((IF($AC$1="absolu",0,Extraction!$I64)+Extraction!$V64-Extraction!$U64)-(IF($AC$1="absolu",0,$O64)+Extraction!$X64-Extraction!$W64))/(Extraction!$N64-Extraction!$H64))))+AD$4,IF(AD$2="za_avt",IF($AC$1="absolu",0,Extraction!$I64)+Extraction!$V64,IF(AD$2="za_arr",IF($AC$1="absolu",0,Extraction!$O64)+Extraction!$X64))))</f>
        <v>22.830475615195937</v>
      </c>
      <c r="AE64" s="25">
        <f>IF(AND(MID($T64,1,9)&lt;&gt;"DYNAMIQUE",MID($T64,1,9)&lt;&gt;"à définir"),IF(AE$2="pt_specif",-((IF($AC$1="absolu",0,Extraction!$I64)+Extraction!$V64-Extraction!$U64)+((AE$3-Extraction!$H64)*(-((IF($AC$1="absolu",0,Extraction!$I64)+Extraction!$V64-Extraction!$U64)-(IF($AC$1="absolu",0,$O64)+Extraction!$X64-Extraction!$W64))/(Extraction!$N64-Extraction!$H64))))+AE$4,IF(AE$2="za_avt",IF($AC$1="absolu",0,Extraction!$I64)+Extraction!$V64,IF(AE$2="za_arr",IF($AC$1="absolu",0,Extraction!$O64)+Extraction!$X64))))</f>
        <v>279.56799024227297</v>
      </c>
    </row>
    <row r="65" spans="1:31" x14ac:dyDescent="0.25">
      <c r="A65" t="s">
        <v>111</v>
      </c>
      <c r="B65">
        <v>1000</v>
      </c>
      <c r="C65">
        <v>1000</v>
      </c>
      <c r="D65">
        <v>2000</v>
      </c>
      <c r="E65">
        <v>1508</v>
      </c>
      <c r="F65">
        <v>70.925200821418841</v>
      </c>
      <c r="G65">
        <v>72.074799178581159</v>
      </c>
      <c r="H65">
        <v>7.3</v>
      </c>
      <c r="I65">
        <v>67.074799178581159</v>
      </c>
      <c r="J65">
        <v>313.6284810126582</v>
      </c>
      <c r="K65">
        <v>1488</v>
      </c>
      <c r="L65">
        <v>78.581159795557582</v>
      </c>
      <c r="M65">
        <v>111.4188402044424</v>
      </c>
      <c r="N65">
        <v>2611</v>
      </c>
      <c r="O65">
        <v>65.618840204442407</v>
      </c>
      <c r="P65">
        <v>313.6284810126582</v>
      </c>
      <c r="Q65" t="s">
        <v>147</v>
      </c>
      <c r="R65" t="s">
        <v>26</v>
      </c>
      <c r="S65" t="s">
        <v>26</v>
      </c>
      <c r="T65" t="s">
        <v>59</v>
      </c>
      <c r="U65">
        <v>298.23578474126998</v>
      </c>
      <c r="V65">
        <v>-13.701847866484288</v>
      </c>
      <c r="W65">
        <v>301.84578019543881</v>
      </c>
      <c r="X65">
        <v>-36.743047438241256</v>
      </c>
      <c r="Y65" t="s">
        <v>166</v>
      </c>
      <c r="AB65" s="25">
        <f>IF(AND(MID($T65,1,9)&lt;&gt;"DYNAMIQUE",MID($T65,1,9)&lt;&gt;"à définir"),IF(AB$2="pt_specif",-((IF($AC$1="absolu",0,Extraction!$I65)+Extraction!$V65-Extraction!$U65)+((AB$3-Extraction!$H65)*(-((IF($AC$1="absolu",0,Extraction!$I65)+Extraction!$V65-Extraction!$U65)-(IF($AC$1="absolu",0,$O65)+Extraction!$X65-Extraction!$W65))/(Extraction!$N65-Extraction!$H65))))+AB$4,IF(AB$2="za_avt",IF($AC$1="absolu",0,Extraction!$I65)+Extraction!$V65,IF(AB$2="za_arr",IF($AC$1="absolu",0,Extraction!$O65)+Extraction!$X65))))</f>
        <v>53.372951312096873</v>
      </c>
      <c r="AC65" s="25">
        <f>IF(AND(MID($T65,1,9)&lt;&gt;"DYNAMIQUE",MID($T65,1,9)&lt;&gt;"à définir"),IF(AC$2="pt_specif",-((IF($AC$1="absolu",0,Extraction!$I65)+Extraction!$V65-Extraction!$U65)+((AC$3-Extraction!$H65)*(-((IF($AC$1="absolu",0,Extraction!$I65)+Extraction!$V65-Extraction!$U65)-(IF($AC$1="absolu",0,$O65)+Extraction!$X65-Extraction!$W65))/(Extraction!$N65-Extraction!$H65))))+AC$4,IF(AC$2="za_avt",IF($AC$1="absolu",0,Extraction!$I65)+Extraction!$V65,IF(AC$2="za_arr",IF($AC$1="absolu",0,Extraction!$O65)+Extraction!$X65))))</f>
        <v>244.86283342917312</v>
      </c>
      <c r="AD65" s="25">
        <f>IF(AND(MID($T65,1,9)&lt;&gt;"DYNAMIQUE",MID($T65,1,9)&lt;&gt;"à définir"),IF(AD$2="pt_specif",-((IF($AC$1="absolu",0,Extraction!$I65)+Extraction!$V65-Extraction!$U65)+((AD$3-Extraction!$H65)*(-((IF($AC$1="absolu",0,Extraction!$I65)+Extraction!$V65-Extraction!$U65)-(IF($AC$1="absolu",0,$O65)+Extraction!$X65-Extraction!$W65))/(Extraction!$N65-Extraction!$H65))))+AD$4,IF(AD$2="za_avt",IF($AC$1="absolu",0,Extraction!$I65)+Extraction!$V65,IF(AD$2="za_arr",IF($AC$1="absolu",0,Extraction!$O65)+Extraction!$X65))))</f>
        <v>28.875792766201151</v>
      </c>
      <c r="AE65" s="25">
        <f>IF(AND(MID($T65,1,9)&lt;&gt;"DYNAMIQUE",MID($T65,1,9)&lt;&gt;"à définir"),IF(AE$2="pt_specif",-((IF($AC$1="absolu",0,Extraction!$I65)+Extraction!$V65-Extraction!$U65)+((AE$3-Extraction!$H65)*(-((IF($AC$1="absolu",0,Extraction!$I65)+Extraction!$V65-Extraction!$U65)-(IF($AC$1="absolu",0,$O65)+Extraction!$X65-Extraction!$W65))/(Extraction!$N65-Extraction!$H65))))+AE$4,IF(AE$2="za_avt",IF($AC$1="absolu",0,Extraction!$I65)+Extraction!$V65,IF(AE$2="za_arr",IF($AC$1="absolu",0,Extraction!$O65)+Extraction!$X65))))</f>
        <v>272.96998742923768</v>
      </c>
    </row>
    <row r="66" spans="1:31" x14ac:dyDescent="0.25">
      <c r="A66" t="s">
        <v>111</v>
      </c>
      <c r="B66">
        <v>1000</v>
      </c>
      <c r="C66">
        <v>1000</v>
      </c>
      <c r="D66">
        <v>2000</v>
      </c>
      <c r="E66">
        <v>1508</v>
      </c>
      <c r="F66">
        <v>70.925200821418841</v>
      </c>
      <c r="G66">
        <v>72.074799178581159</v>
      </c>
      <c r="H66">
        <v>7.3</v>
      </c>
      <c r="I66">
        <v>67.074799178581159</v>
      </c>
      <c r="J66">
        <v>313.6284810126582</v>
      </c>
      <c r="K66">
        <v>1488</v>
      </c>
      <c r="L66">
        <v>78.581159795557582</v>
      </c>
      <c r="M66">
        <v>111.4188402044424</v>
      </c>
      <c r="N66">
        <v>2611</v>
      </c>
      <c r="O66">
        <v>65.618840204442407</v>
      </c>
      <c r="P66">
        <v>313.6284810126582</v>
      </c>
      <c r="Q66" t="s">
        <v>147</v>
      </c>
      <c r="R66" t="s">
        <v>26</v>
      </c>
      <c r="S66" t="s">
        <v>26</v>
      </c>
      <c r="T66" t="s">
        <v>50</v>
      </c>
      <c r="U66">
        <v>298.38106903071593</v>
      </c>
      <c r="V66">
        <v>-15.236127630288742</v>
      </c>
      <c r="W66">
        <v>302.46625539966379</v>
      </c>
      <c r="X66">
        <v>-43.529851677194131</v>
      </c>
      <c r="Y66" t="s">
        <v>167</v>
      </c>
      <c r="AB66" s="25">
        <f>IF(AND(MID($T66,1,9)&lt;&gt;"DYNAMIQUE",MID($T66,1,9)&lt;&gt;"à définir"),IF(AB$2="pt_specif",-((IF($AC$1="absolu",0,Extraction!$I66)+Extraction!$V66-Extraction!$U66)+((AB$3-Extraction!$H66)*(-((IF($AC$1="absolu",0,Extraction!$I66)+Extraction!$V66-Extraction!$U66)-(IF($AC$1="absolu",0,$O66)+Extraction!$X66-Extraction!$W66))/(Extraction!$N66-Extraction!$H66))))+AB$4,IF(AB$2="za_avt",IF($AC$1="absolu",0,Extraction!$I66)+Extraction!$V66,IF(AB$2="za_arr",IF($AC$1="absolu",0,Extraction!$O66)+Extraction!$X66))))</f>
        <v>51.838671548292417</v>
      </c>
      <c r="AC66" s="25">
        <f>IF(AND(MID($T66,1,9)&lt;&gt;"DYNAMIQUE",MID($T66,1,9)&lt;&gt;"à définir"),IF(AC$2="pt_specif",-((IF($AC$1="absolu",0,Extraction!$I66)+Extraction!$V66-Extraction!$U66)+((AC$3-Extraction!$H66)*(-((IF($AC$1="absolu",0,Extraction!$I66)+Extraction!$V66-Extraction!$U66)-(IF($AC$1="absolu",0,$O66)+Extraction!$X66-Extraction!$W66))/(Extraction!$N66-Extraction!$H66))))+AC$4,IF(AC$2="za_avt",IF($AC$1="absolu",0,Extraction!$I66)+Extraction!$V66,IF(AC$2="za_arr",IF($AC$1="absolu",0,Extraction!$O66)+Extraction!$X66))))</f>
        <v>246.54239748242352</v>
      </c>
      <c r="AD66" s="25">
        <f>IF(AND(MID($T66,1,9)&lt;&gt;"DYNAMIQUE",MID($T66,1,9)&lt;&gt;"à définir"),IF(AD$2="pt_specif",-((IF($AC$1="absolu",0,Extraction!$I66)+Extraction!$V66-Extraction!$U66)+((AD$3-Extraction!$H66)*(-((IF($AC$1="absolu",0,Extraction!$I66)+Extraction!$V66-Extraction!$U66)-(IF($AC$1="absolu",0,$O66)+Extraction!$X66-Extraction!$W66))/(Extraction!$N66-Extraction!$H66))))+AD$4,IF(AD$2="za_avt",IF($AC$1="absolu",0,Extraction!$I66)+Extraction!$V66,IF(AD$2="za_arr",IF($AC$1="absolu",0,Extraction!$O66)+Extraction!$X66))))</f>
        <v>22.088988527248276</v>
      </c>
      <c r="AE66" s="25">
        <f>IF(AND(MID($T66,1,9)&lt;&gt;"DYNAMIQUE",MID($T66,1,9)&lt;&gt;"à définir"),IF(AE$2="pt_specif",-((IF($AC$1="absolu",0,Extraction!$I66)+Extraction!$V66-Extraction!$U66)+((AE$3-Extraction!$H66)*(-((IF($AC$1="absolu",0,Extraction!$I66)+Extraction!$V66-Extraction!$U66)-(IF($AC$1="absolu",0,$O66)+Extraction!$X66-Extraction!$W66))/(Extraction!$N66-Extraction!$H66))))+AE$4,IF(AE$2="za_avt",IF($AC$1="absolu",0,Extraction!$I66)+Extraction!$V66,IF(AE$2="za_arr",IF($AC$1="absolu",0,Extraction!$O66)+Extraction!$X66))))</f>
        <v>280.37726687241553</v>
      </c>
    </row>
    <row r="67" spans="1:31" x14ac:dyDescent="0.25">
      <c r="A67" t="s">
        <v>111</v>
      </c>
      <c r="B67">
        <v>1000</v>
      </c>
      <c r="C67">
        <v>1000</v>
      </c>
      <c r="D67">
        <v>2000</v>
      </c>
      <c r="E67">
        <v>1508</v>
      </c>
      <c r="F67">
        <v>70.925200821418841</v>
      </c>
      <c r="G67">
        <v>72.074799178581159</v>
      </c>
      <c r="H67">
        <v>7.3</v>
      </c>
      <c r="I67">
        <v>67.074799178581159</v>
      </c>
      <c r="J67">
        <v>313.6284810126582</v>
      </c>
      <c r="K67">
        <v>1488</v>
      </c>
      <c r="L67">
        <v>78.581159795557582</v>
      </c>
      <c r="M67">
        <v>111.4188402044424</v>
      </c>
      <c r="N67">
        <v>2611</v>
      </c>
      <c r="O67">
        <v>65.618840204442407</v>
      </c>
      <c r="P67">
        <v>313.6284810126582</v>
      </c>
      <c r="Q67" t="s">
        <v>147</v>
      </c>
      <c r="R67" t="s">
        <v>26</v>
      </c>
      <c r="S67" t="s">
        <v>26</v>
      </c>
      <c r="T67" t="s">
        <v>52</v>
      </c>
      <c r="U67">
        <v>297.79074961720357</v>
      </c>
      <c r="V67">
        <v>-9.0020390458522677</v>
      </c>
      <c r="W67">
        <v>301.56644823089761</v>
      </c>
      <c r="X67">
        <v>-33.687693496432502</v>
      </c>
      <c r="Y67" t="s">
        <v>168</v>
      </c>
      <c r="AB67" s="25">
        <f>IF(AND(MID($T67,1,9)&lt;&gt;"DYNAMIQUE",MID($T67,1,9)&lt;&gt;"à définir"),IF(AB$2="pt_specif",-((IF($AC$1="absolu",0,Extraction!$I67)+Extraction!$V67-Extraction!$U67)+((AB$3-Extraction!$H67)*(-((IF($AC$1="absolu",0,Extraction!$I67)+Extraction!$V67-Extraction!$U67)-(IF($AC$1="absolu",0,$O67)+Extraction!$X67-Extraction!$W67))/(Extraction!$N67-Extraction!$H67))))+AB$4,IF(AB$2="za_avt",IF($AC$1="absolu",0,Extraction!$I67)+Extraction!$V67,IF(AB$2="za_arr",IF($AC$1="absolu",0,Extraction!$O67)+Extraction!$X67))))</f>
        <v>58.072760132728888</v>
      </c>
      <c r="AC67" s="25">
        <f>IF(AND(MID($T67,1,9)&lt;&gt;"DYNAMIQUE",MID($T67,1,9)&lt;&gt;"à définir"),IF(AC$2="pt_specif",-((IF($AC$1="absolu",0,Extraction!$I67)+Extraction!$V67-Extraction!$U67)+((AC$3-Extraction!$H67)*(-((IF($AC$1="absolu",0,Extraction!$I67)+Extraction!$V67-Extraction!$U67)-(IF($AC$1="absolu",0,$O67)+Extraction!$X67-Extraction!$W67))/(Extraction!$N67-Extraction!$H67))))+AC$4,IF(AC$2="za_avt",IF($AC$1="absolu",0,Extraction!$I67)+Extraction!$V67,IF(AC$2="za_arr",IF($AC$1="absolu",0,Extraction!$O67)+Extraction!$X67))))</f>
        <v>239.71798948447469</v>
      </c>
      <c r="AD67" s="25">
        <f>IF(AND(MID($T67,1,9)&lt;&gt;"DYNAMIQUE",MID($T67,1,9)&lt;&gt;"à définir"),IF(AD$2="pt_specif",-((IF($AC$1="absolu",0,Extraction!$I67)+Extraction!$V67-Extraction!$U67)+((AD$3-Extraction!$H67)*(-((IF($AC$1="absolu",0,Extraction!$I67)+Extraction!$V67-Extraction!$U67)-(IF($AC$1="absolu",0,$O67)+Extraction!$X67-Extraction!$W67))/(Extraction!$N67-Extraction!$H67))))+AD$4,IF(AD$2="za_avt",IF($AC$1="absolu",0,Extraction!$I67)+Extraction!$V67,IF(AD$2="za_arr",IF($AC$1="absolu",0,Extraction!$O67)+Extraction!$X67))))</f>
        <v>31.931146708009905</v>
      </c>
      <c r="AE67" s="25">
        <f>IF(AND(MID($T67,1,9)&lt;&gt;"DYNAMIQUE",MID($T67,1,9)&lt;&gt;"à définir"),IF(AE$2="pt_specif",-((IF($AC$1="absolu",0,Extraction!$I67)+Extraction!$V67-Extraction!$U67)+((AE$3-Extraction!$H67)*(-((IF($AC$1="absolu",0,Extraction!$I67)+Extraction!$V67-Extraction!$U67)-(IF($AC$1="absolu",0,$O67)+Extraction!$X67-Extraction!$W67))/(Extraction!$N67-Extraction!$H67))))+AE$4,IF(AE$2="za_avt",IF($AC$1="absolu",0,Extraction!$I67)+Extraction!$V67,IF(AE$2="za_arr",IF($AC$1="absolu",0,Extraction!$O67)+Extraction!$X67))))</f>
        <v>269.63530152288769</v>
      </c>
    </row>
    <row r="68" spans="1:31" x14ac:dyDescent="0.25">
      <c r="A68" t="s">
        <v>111</v>
      </c>
      <c r="B68">
        <v>1000</v>
      </c>
      <c r="C68">
        <v>1000</v>
      </c>
      <c r="D68">
        <v>2000</v>
      </c>
      <c r="E68">
        <v>1508</v>
      </c>
      <c r="F68">
        <v>70.925200821418841</v>
      </c>
      <c r="G68">
        <v>72.074799178581159</v>
      </c>
      <c r="H68">
        <v>7.3</v>
      </c>
      <c r="I68">
        <v>67.074799178581159</v>
      </c>
      <c r="J68">
        <v>313.6284810126582</v>
      </c>
      <c r="K68">
        <v>1488</v>
      </c>
      <c r="L68">
        <v>78.581159795557582</v>
      </c>
      <c r="M68">
        <v>111.4188402044424</v>
      </c>
      <c r="N68">
        <v>2611</v>
      </c>
      <c r="O68">
        <v>65.618840204442407</v>
      </c>
      <c r="P68">
        <v>313.6284810126582</v>
      </c>
      <c r="Q68" t="s">
        <v>147</v>
      </c>
      <c r="R68" t="s">
        <v>26</v>
      </c>
      <c r="S68" t="s">
        <v>26</v>
      </c>
      <c r="T68" t="s">
        <v>60</v>
      </c>
      <c r="U68">
        <v>297.66337175181923</v>
      </c>
      <c r="V68">
        <v>-7.6568606926996221</v>
      </c>
      <c r="W68">
        <v>300.39772641273765</v>
      </c>
      <c r="X68">
        <v>-20.904126746891734</v>
      </c>
      <c r="Y68" t="s">
        <v>169</v>
      </c>
      <c r="AB68" s="25">
        <f>IF(AND(MID($T68,1,9)&lt;&gt;"DYNAMIQUE",MID($T68,1,9)&lt;&gt;"à définir"),IF(AB$2="pt_specif",-((IF($AC$1="absolu",0,Extraction!$I68)+Extraction!$V68-Extraction!$U68)+((AB$3-Extraction!$H68)*(-((IF($AC$1="absolu",0,Extraction!$I68)+Extraction!$V68-Extraction!$U68)-(IF($AC$1="absolu",0,$O68)+Extraction!$X68-Extraction!$W68))/(Extraction!$N68-Extraction!$H68))))+AB$4,IF(AB$2="za_avt",IF($AC$1="absolu",0,Extraction!$I68)+Extraction!$V68,IF(AB$2="za_arr",IF($AC$1="absolu",0,Extraction!$O68)+Extraction!$X68))))</f>
        <v>59.417938485881535</v>
      </c>
      <c r="AC68" s="25">
        <f>IF(AND(MID($T68,1,9)&lt;&gt;"DYNAMIQUE",MID($T68,1,9)&lt;&gt;"à définir"),IF(AC$2="pt_specif",-((IF($AC$1="absolu",0,Extraction!$I68)+Extraction!$V68-Extraction!$U68)+((AC$3-Extraction!$H68)*(-((IF($AC$1="absolu",0,Extraction!$I68)+Extraction!$V68-Extraction!$U68)-(IF($AC$1="absolu",0,$O68)+Extraction!$X68-Extraction!$W68))/(Extraction!$N68-Extraction!$H68))))+AC$4,IF(AC$2="za_avt",IF($AC$1="absolu",0,Extraction!$I68)+Extraction!$V68,IF(AC$2="za_arr",IF($AC$1="absolu",0,Extraction!$O68)+Extraction!$X68))))</f>
        <v>238.24543326593769</v>
      </c>
      <c r="AD68" s="25">
        <f>IF(AND(MID($T68,1,9)&lt;&gt;"DYNAMIQUE",MID($T68,1,9)&lt;&gt;"à définir"),IF(AD$2="pt_specif",-((IF($AC$1="absolu",0,Extraction!$I68)+Extraction!$V68-Extraction!$U68)+((AD$3-Extraction!$H68)*(-((IF($AC$1="absolu",0,Extraction!$I68)+Extraction!$V68-Extraction!$U68)-(IF($AC$1="absolu",0,$O68)+Extraction!$X68-Extraction!$W68))/(Extraction!$N68-Extraction!$H68))))+AD$4,IF(AD$2="za_avt",IF($AC$1="absolu",0,Extraction!$I68)+Extraction!$V68,IF(AD$2="za_arr",IF($AC$1="absolu",0,Extraction!$O68)+Extraction!$X68))))</f>
        <v>44.714713457550673</v>
      </c>
      <c r="AE68" s="25">
        <f>IF(AND(MID($T68,1,9)&lt;&gt;"DYNAMIQUE",MID($T68,1,9)&lt;&gt;"à définir"),IF(AE$2="pt_specif",-((IF($AC$1="absolu",0,Extraction!$I68)+Extraction!$V68-Extraction!$U68)+((AE$3-Extraction!$H68)*(-((IF($AC$1="absolu",0,Extraction!$I68)+Extraction!$V68-Extraction!$U68)-(IF($AC$1="absolu",0,$O68)+Extraction!$X68-Extraction!$W68))/(Extraction!$N68-Extraction!$H68))))+AE$4,IF(AE$2="za_avt",IF($AC$1="absolu",0,Extraction!$I68)+Extraction!$V68,IF(AE$2="za_arr",IF($AC$1="absolu",0,Extraction!$O68)+Extraction!$X68))))</f>
        <v>255.683012955187</v>
      </c>
    </row>
    <row r="69" spans="1:31" x14ac:dyDescent="0.25">
      <c r="A69" t="s">
        <v>111</v>
      </c>
      <c r="B69">
        <v>1000</v>
      </c>
      <c r="C69">
        <v>1000</v>
      </c>
      <c r="D69">
        <v>2000</v>
      </c>
      <c r="E69">
        <v>1508</v>
      </c>
      <c r="F69">
        <v>70.925200821418841</v>
      </c>
      <c r="G69">
        <v>72.074799178581159</v>
      </c>
      <c r="H69">
        <v>7.3</v>
      </c>
      <c r="I69">
        <v>67.074799178581159</v>
      </c>
      <c r="J69">
        <v>313.6284810126582</v>
      </c>
      <c r="K69">
        <v>1488</v>
      </c>
      <c r="L69">
        <v>78.581159795557582</v>
      </c>
      <c r="M69">
        <v>111.4188402044424</v>
      </c>
      <c r="N69">
        <v>2611</v>
      </c>
      <c r="O69">
        <v>65.618840204442407</v>
      </c>
      <c r="P69">
        <v>313.6284810126582</v>
      </c>
      <c r="Q69" t="s">
        <v>147</v>
      </c>
      <c r="R69" t="s">
        <v>26</v>
      </c>
      <c r="S69" t="s">
        <v>26</v>
      </c>
      <c r="T69" t="s">
        <v>54</v>
      </c>
      <c r="U69">
        <v>297.45120479491322</v>
      </c>
      <c r="V69">
        <v>-5.4162642058371002</v>
      </c>
      <c r="W69">
        <v>299.50523355951708</v>
      </c>
      <c r="X69">
        <v>-11.141973097192574</v>
      </c>
      <c r="Y69" t="s">
        <v>170</v>
      </c>
      <c r="AB69" s="25">
        <f>IF(AND(MID($T69,1,9)&lt;&gt;"DYNAMIQUE",MID($T69,1,9)&lt;&gt;"à définir"),IF(AB$2="pt_specif",-((IF($AC$1="absolu",0,Extraction!$I69)+Extraction!$V69-Extraction!$U69)+((AB$3-Extraction!$H69)*(-((IF($AC$1="absolu",0,Extraction!$I69)+Extraction!$V69-Extraction!$U69)-(IF($AC$1="absolu",0,$O69)+Extraction!$X69-Extraction!$W69))/(Extraction!$N69-Extraction!$H69))))+AB$4,IF(AB$2="za_avt",IF($AC$1="absolu",0,Extraction!$I69)+Extraction!$V69,IF(AB$2="za_arr",IF($AC$1="absolu",0,Extraction!$O69)+Extraction!$X69))))</f>
        <v>61.658534972744057</v>
      </c>
      <c r="AC69" s="25">
        <f>IF(AND(MID($T69,1,9)&lt;&gt;"DYNAMIQUE",MID($T69,1,9)&lt;&gt;"à définir"),IF(AC$2="pt_specif",-((IF($AC$1="absolu",0,Extraction!$I69)+Extraction!$V69-Extraction!$U69)+((AC$3-Extraction!$H69)*(-((IF($AC$1="absolu",0,Extraction!$I69)+Extraction!$V69-Extraction!$U69)-(IF($AC$1="absolu",0,$O69)+Extraction!$X69-Extraction!$W69))/(Extraction!$N69-Extraction!$H69))))+AC$4,IF(AC$2="za_avt",IF($AC$1="absolu",0,Extraction!$I69)+Extraction!$V69,IF(AC$2="za_arr",IF($AC$1="absolu",0,Extraction!$O69)+Extraction!$X69))))</f>
        <v>235.79266982216916</v>
      </c>
      <c r="AD69" s="25">
        <f>IF(AND(MID($T69,1,9)&lt;&gt;"DYNAMIQUE",MID($T69,1,9)&lt;&gt;"à définir"),IF(AD$2="pt_specif",-((IF($AC$1="absolu",0,Extraction!$I69)+Extraction!$V69-Extraction!$U69)+((AD$3-Extraction!$H69)*(-((IF($AC$1="absolu",0,Extraction!$I69)+Extraction!$V69-Extraction!$U69)-(IF($AC$1="absolu",0,$O69)+Extraction!$X69-Extraction!$W69))/(Extraction!$N69-Extraction!$H69))))+AD$4,IF(AD$2="za_avt",IF($AC$1="absolu",0,Extraction!$I69)+Extraction!$V69,IF(AD$2="za_arr",IF($AC$1="absolu",0,Extraction!$O69)+Extraction!$X69))))</f>
        <v>54.476867107249831</v>
      </c>
      <c r="AE69" s="25">
        <f>IF(AND(MID($T69,1,9)&lt;&gt;"DYNAMIQUE",MID($T69,1,9)&lt;&gt;"à définir"),IF(AE$2="pt_specif",-((IF($AC$1="absolu",0,Extraction!$I69)+Extraction!$V69-Extraction!$U69)+((AE$3-Extraction!$H69)*(-((IF($AC$1="absolu",0,Extraction!$I69)+Extraction!$V69-Extraction!$U69)-(IF($AC$1="absolu",0,$O69)+Extraction!$X69-Extraction!$W69))/(Extraction!$N69-Extraction!$H69))))+AE$4,IF(AE$2="za_avt",IF($AC$1="absolu",0,Extraction!$I69)+Extraction!$V69,IF(AE$2="za_arr",IF($AC$1="absolu",0,Extraction!$O69)+Extraction!$X69))))</f>
        <v>245.02836645226725</v>
      </c>
    </row>
    <row r="70" spans="1:31" x14ac:dyDescent="0.25">
      <c r="A70" t="s">
        <v>111</v>
      </c>
      <c r="B70">
        <v>1000</v>
      </c>
      <c r="C70">
        <v>1000</v>
      </c>
      <c r="D70">
        <v>2000</v>
      </c>
      <c r="E70">
        <v>1508</v>
      </c>
      <c r="F70">
        <v>70.925200821418841</v>
      </c>
      <c r="G70">
        <v>72.074799178581159</v>
      </c>
      <c r="H70">
        <v>7.3</v>
      </c>
      <c r="I70">
        <v>67.074799178581159</v>
      </c>
      <c r="J70">
        <v>313.6284810126582</v>
      </c>
      <c r="K70">
        <v>1488</v>
      </c>
      <c r="L70">
        <v>78.581159795557582</v>
      </c>
      <c r="M70">
        <v>111.4188402044424</v>
      </c>
      <c r="N70">
        <v>2611</v>
      </c>
      <c r="O70">
        <v>65.618840204442407</v>
      </c>
      <c r="P70">
        <v>313.6284810126582</v>
      </c>
      <c r="Q70" t="s">
        <v>147</v>
      </c>
      <c r="R70" t="s">
        <v>26</v>
      </c>
      <c r="S70" t="s">
        <v>26</v>
      </c>
      <c r="T70" t="s">
        <v>61</v>
      </c>
      <c r="U70">
        <v>297.68714174223697</v>
      </c>
      <c r="V70">
        <v>-7.9078844986653323</v>
      </c>
      <c r="W70">
        <v>299.1451193970035</v>
      </c>
      <c r="X70">
        <v>-7.2030174257773476</v>
      </c>
      <c r="Y70" t="s">
        <v>171</v>
      </c>
      <c r="AB70" s="25">
        <f>IF(AND(MID($T70,1,9)&lt;&gt;"DYNAMIQUE",MID($T70,1,9)&lt;&gt;"à définir"),IF(AB$2="pt_specif",-((IF($AC$1="absolu",0,Extraction!$I70)+Extraction!$V70-Extraction!$U70)+((AB$3-Extraction!$H70)*(-((IF($AC$1="absolu",0,Extraction!$I70)+Extraction!$V70-Extraction!$U70)-(IF($AC$1="absolu",0,$O70)+Extraction!$X70-Extraction!$W70))/(Extraction!$N70-Extraction!$H70))))+AB$4,IF(AB$2="za_avt",IF($AC$1="absolu",0,Extraction!$I70)+Extraction!$V70,IF(AB$2="za_arr",IF($AC$1="absolu",0,Extraction!$O70)+Extraction!$X70))))</f>
        <v>59.166914679915827</v>
      </c>
      <c r="AC70" s="25">
        <f>IF(AND(MID($T70,1,9)&lt;&gt;"DYNAMIQUE",MID($T70,1,9)&lt;&gt;"à définir"),IF(AC$2="pt_specif",-((IF($AC$1="absolu",0,Extraction!$I70)+Extraction!$V70-Extraction!$U70)+((AC$3-Extraction!$H70)*(-((IF($AC$1="absolu",0,Extraction!$I70)+Extraction!$V70-Extraction!$U70)-(IF($AC$1="absolu",0,$O70)+Extraction!$X70-Extraction!$W70))/(Extraction!$N70-Extraction!$H70))))+AC$4,IF(AC$2="za_avt",IF($AC$1="absolu",0,Extraction!$I70)+Extraction!$V70,IF(AC$2="za_arr",IF($AC$1="absolu",0,Extraction!$O70)+Extraction!$X70))))</f>
        <v>238.52022706232114</v>
      </c>
      <c r="AD70" s="25">
        <f>IF(AND(MID($T70,1,9)&lt;&gt;"DYNAMIQUE",MID($T70,1,9)&lt;&gt;"à définir"),IF(AD$2="pt_specif",-((IF($AC$1="absolu",0,Extraction!$I70)+Extraction!$V70-Extraction!$U70)+((AD$3-Extraction!$H70)*(-((IF($AC$1="absolu",0,Extraction!$I70)+Extraction!$V70-Extraction!$U70)-(IF($AC$1="absolu",0,$O70)+Extraction!$X70-Extraction!$W70))/(Extraction!$N70-Extraction!$H70))))+AD$4,IF(AD$2="za_avt",IF($AC$1="absolu",0,Extraction!$I70)+Extraction!$V70,IF(AD$2="za_arr",IF($AC$1="absolu",0,Extraction!$O70)+Extraction!$X70))))</f>
        <v>58.41582277866506</v>
      </c>
      <c r="AE70" s="25">
        <f>IF(AND(MID($T70,1,9)&lt;&gt;"DYNAMIQUE",MID($T70,1,9)&lt;&gt;"à définir"),IF(AE$2="pt_specif",-((IF($AC$1="absolu",0,Extraction!$I70)+Extraction!$V70-Extraction!$U70)+((AE$3-Extraction!$H70)*(-((IF($AC$1="absolu",0,Extraction!$I70)+Extraction!$V70-Extraction!$U70)-(IF($AC$1="absolu",0,$O70)+Extraction!$X70-Extraction!$W70))/(Extraction!$N70-Extraction!$H70))))+AE$4,IF(AE$2="za_avt",IF($AC$1="absolu",0,Extraction!$I70)+Extraction!$V70,IF(AE$2="za_arr",IF($AC$1="absolu",0,Extraction!$O70)+Extraction!$X70))))</f>
        <v>240.72929661833842</v>
      </c>
    </row>
    <row r="71" spans="1:31" x14ac:dyDescent="0.25">
      <c r="A71" t="s">
        <v>111</v>
      </c>
      <c r="B71">
        <v>1000</v>
      </c>
      <c r="C71">
        <v>1000</v>
      </c>
      <c r="D71">
        <v>2000</v>
      </c>
      <c r="E71">
        <v>1508</v>
      </c>
      <c r="F71">
        <v>70.925200821418841</v>
      </c>
      <c r="G71">
        <v>72.074799178581159</v>
      </c>
      <c r="H71">
        <v>7.3</v>
      </c>
      <c r="I71">
        <v>67.074799178581159</v>
      </c>
      <c r="J71">
        <v>313.6284810126582</v>
      </c>
      <c r="K71">
        <v>1488</v>
      </c>
      <c r="L71">
        <v>78.581159795557582</v>
      </c>
      <c r="M71">
        <v>111.4188402044424</v>
      </c>
      <c r="N71">
        <v>2611</v>
      </c>
      <c r="O71">
        <v>65.618840204442407</v>
      </c>
      <c r="P71">
        <v>313.6284810126582</v>
      </c>
      <c r="Q71" t="s">
        <v>147</v>
      </c>
      <c r="R71" t="s">
        <v>26</v>
      </c>
      <c r="S71" t="s">
        <v>26</v>
      </c>
      <c r="T71" t="s">
        <v>172</v>
      </c>
      <c r="U71" t="s">
        <v>143</v>
      </c>
      <c r="V71" t="s">
        <v>143</v>
      </c>
      <c r="W71" t="s">
        <v>143</v>
      </c>
      <c r="X71" t="s">
        <v>143</v>
      </c>
      <c r="Y71" t="s">
        <v>173</v>
      </c>
      <c r="AB71" s="25" t="b">
        <f>IF(AND(MID($T71,1,9)&lt;&gt;"DYNAMIQUE",MID($T71,1,9)&lt;&gt;"à définir"),IF(AB$2="pt_specif",-((IF($AC$1="absolu",0,Extraction!$I71)+Extraction!$V71-Extraction!$U71)+((AB$3-Extraction!$H71)*(-((IF($AC$1="absolu",0,Extraction!$I71)+Extraction!$V71-Extraction!$U71)-(IF($AC$1="absolu",0,$O71)+Extraction!$X71-Extraction!$W71))/(Extraction!$N71-Extraction!$H71))))+AB$4,IF(AB$2="za_avt",IF($AC$1="absolu",0,Extraction!$I71)+Extraction!$V71,IF(AB$2="za_arr",IF($AC$1="absolu",0,Extraction!$O71)+Extraction!$X71))))</f>
        <v>0</v>
      </c>
      <c r="AC71" s="25" t="b">
        <f>IF(AND(MID($T71,1,9)&lt;&gt;"DYNAMIQUE",MID($T71,1,9)&lt;&gt;"à définir"),IF(AC$2="pt_specif",-((IF($AC$1="absolu",0,Extraction!$I71)+Extraction!$V71-Extraction!$U71)+((AC$3-Extraction!$H71)*(-((IF($AC$1="absolu",0,Extraction!$I71)+Extraction!$V71-Extraction!$U71)-(IF($AC$1="absolu",0,$O71)+Extraction!$X71-Extraction!$W71))/(Extraction!$N71-Extraction!$H71))))+AC$4,IF(AC$2="za_avt",IF($AC$1="absolu",0,Extraction!$I71)+Extraction!$V71,IF(AC$2="za_arr",IF($AC$1="absolu",0,Extraction!$O71)+Extraction!$X71))))</f>
        <v>0</v>
      </c>
      <c r="AD71" s="25" t="b">
        <f>IF(AND(MID($T71,1,9)&lt;&gt;"DYNAMIQUE",MID($T71,1,9)&lt;&gt;"à définir"),IF(AD$2="pt_specif",-((IF($AC$1="absolu",0,Extraction!$I71)+Extraction!$V71-Extraction!$U71)+((AD$3-Extraction!$H71)*(-((IF($AC$1="absolu",0,Extraction!$I71)+Extraction!$V71-Extraction!$U71)-(IF($AC$1="absolu",0,$O71)+Extraction!$X71-Extraction!$W71))/(Extraction!$N71-Extraction!$H71))))+AD$4,IF(AD$2="za_avt",IF($AC$1="absolu",0,Extraction!$I71)+Extraction!$V71,IF(AD$2="za_arr",IF($AC$1="absolu",0,Extraction!$O71)+Extraction!$X71))))</f>
        <v>0</v>
      </c>
      <c r="AE71" s="25" t="b">
        <f>IF(AND(MID($T71,1,9)&lt;&gt;"DYNAMIQUE",MID($T71,1,9)&lt;&gt;"à définir"),IF(AE$2="pt_specif",-((IF($AC$1="absolu",0,Extraction!$I71)+Extraction!$V71-Extraction!$U71)+((AE$3-Extraction!$H71)*(-((IF($AC$1="absolu",0,Extraction!$I71)+Extraction!$V71-Extraction!$U71)-(IF($AC$1="absolu",0,$O71)+Extraction!$X71-Extraction!$W71))/(Extraction!$N71-Extraction!$H71))))+AE$4,IF(AE$2="za_avt",IF($AC$1="absolu",0,Extraction!$I71)+Extraction!$V71,IF(AE$2="za_arr",IF($AC$1="absolu",0,Extraction!$O71)+Extraction!$X71))))</f>
        <v>0</v>
      </c>
    </row>
    <row r="72" spans="1:31" x14ac:dyDescent="0.25">
      <c r="A72" t="s">
        <v>111</v>
      </c>
      <c r="B72">
        <v>1000</v>
      </c>
      <c r="C72">
        <v>1000</v>
      </c>
      <c r="D72">
        <v>2000</v>
      </c>
      <c r="E72">
        <v>1508</v>
      </c>
      <c r="F72">
        <v>70.925200821418841</v>
      </c>
      <c r="G72">
        <v>72.074799178581159</v>
      </c>
      <c r="H72">
        <v>7.3</v>
      </c>
      <c r="I72">
        <v>67.074799178581159</v>
      </c>
      <c r="J72">
        <v>313.6284810126582</v>
      </c>
      <c r="K72">
        <v>1488</v>
      </c>
      <c r="L72">
        <v>78.581159795557582</v>
      </c>
      <c r="M72">
        <v>111.4188402044424</v>
      </c>
      <c r="N72">
        <v>2611</v>
      </c>
      <c r="O72">
        <v>65.618840204442407</v>
      </c>
      <c r="P72">
        <v>313.6284810126582</v>
      </c>
      <c r="Q72" t="s">
        <v>147</v>
      </c>
      <c r="R72" t="s">
        <v>26</v>
      </c>
      <c r="S72" t="s">
        <v>26</v>
      </c>
      <c r="T72" t="s">
        <v>174</v>
      </c>
      <c r="U72" t="s">
        <v>143</v>
      </c>
      <c r="V72" t="s">
        <v>143</v>
      </c>
      <c r="W72" t="s">
        <v>143</v>
      </c>
      <c r="X72" t="s">
        <v>143</v>
      </c>
      <c r="Y72" t="s">
        <v>175</v>
      </c>
      <c r="AB72" s="25" t="b">
        <f>IF(AND(MID($T72,1,9)&lt;&gt;"DYNAMIQUE",MID($T72,1,9)&lt;&gt;"à définir"),IF(AB$2="pt_specif",-((IF($AC$1="absolu",0,Extraction!$I72)+Extraction!$V72-Extraction!$U72)+((AB$3-Extraction!$H72)*(-((IF($AC$1="absolu",0,Extraction!$I72)+Extraction!$V72-Extraction!$U72)-(IF($AC$1="absolu",0,$O72)+Extraction!$X72-Extraction!$W72))/(Extraction!$N72-Extraction!$H72))))+AB$4,IF(AB$2="za_avt",IF($AC$1="absolu",0,Extraction!$I72)+Extraction!$V72,IF(AB$2="za_arr",IF($AC$1="absolu",0,Extraction!$O72)+Extraction!$X72))))</f>
        <v>0</v>
      </c>
      <c r="AC72" s="25" t="b">
        <f>IF(AND(MID($T72,1,9)&lt;&gt;"DYNAMIQUE",MID($T72,1,9)&lt;&gt;"à définir"),IF(AC$2="pt_specif",-((IF($AC$1="absolu",0,Extraction!$I72)+Extraction!$V72-Extraction!$U72)+((AC$3-Extraction!$H72)*(-((IF($AC$1="absolu",0,Extraction!$I72)+Extraction!$V72-Extraction!$U72)-(IF($AC$1="absolu",0,$O72)+Extraction!$X72-Extraction!$W72))/(Extraction!$N72-Extraction!$H72))))+AC$4,IF(AC$2="za_avt",IF($AC$1="absolu",0,Extraction!$I72)+Extraction!$V72,IF(AC$2="za_arr",IF($AC$1="absolu",0,Extraction!$O72)+Extraction!$X72))))</f>
        <v>0</v>
      </c>
      <c r="AD72" s="25" t="b">
        <f>IF(AND(MID($T72,1,9)&lt;&gt;"DYNAMIQUE",MID($T72,1,9)&lt;&gt;"à définir"),IF(AD$2="pt_specif",-((IF($AC$1="absolu",0,Extraction!$I72)+Extraction!$V72-Extraction!$U72)+((AD$3-Extraction!$H72)*(-((IF($AC$1="absolu",0,Extraction!$I72)+Extraction!$V72-Extraction!$U72)-(IF($AC$1="absolu",0,$O72)+Extraction!$X72-Extraction!$W72))/(Extraction!$N72-Extraction!$H72))))+AD$4,IF(AD$2="za_avt",IF($AC$1="absolu",0,Extraction!$I72)+Extraction!$V72,IF(AD$2="za_arr",IF($AC$1="absolu",0,Extraction!$O72)+Extraction!$X72))))</f>
        <v>0</v>
      </c>
      <c r="AE72" s="25" t="b">
        <f>IF(AND(MID($T72,1,9)&lt;&gt;"DYNAMIQUE",MID($T72,1,9)&lt;&gt;"à définir"),IF(AE$2="pt_specif",-((IF($AC$1="absolu",0,Extraction!$I72)+Extraction!$V72-Extraction!$U72)+((AE$3-Extraction!$H72)*(-((IF($AC$1="absolu",0,Extraction!$I72)+Extraction!$V72-Extraction!$U72)-(IF($AC$1="absolu",0,$O72)+Extraction!$X72-Extraction!$W72))/(Extraction!$N72-Extraction!$H72))))+AE$4,IF(AE$2="za_avt",IF($AC$1="absolu",0,Extraction!$I72)+Extraction!$V72,IF(AE$2="za_arr",IF($AC$1="absolu",0,Extraction!$O72)+Extraction!$X72))))</f>
        <v>0</v>
      </c>
    </row>
    <row r="73" spans="1:31" x14ac:dyDescent="0.25">
      <c r="A73" t="s">
        <v>176</v>
      </c>
      <c r="B73">
        <v>1000</v>
      </c>
      <c r="C73">
        <v>1000</v>
      </c>
      <c r="D73">
        <v>2000</v>
      </c>
      <c r="E73">
        <v>1508</v>
      </c>
      <c r="F73">
        <v>73.227221762879395</v>
      </c>
      <c r="G73">
        <v>69.772778237120605</v>
      </c>
      <c r="H73">
        <v>7.3</v>
      </c>
      <c r="I73">
        <v>64.772778237120605</v>
      </c>
      <c r="J73">
        <v>317.08235294117645</v>
      </c>
      <c r="K73">
        <v>1488</v>
      </c>
      <c r="L73">
        <v>78.256011403250881</v>
      </c>
      <c r="M73">
        <v>111.74398859674911</v>
      </c>
      <c r="N73">
        <v>2611</v>
      </c>
      <c r="O73">
        <v>65.943988596749108</v>
      </c>
      <c r="P73">
        <v>317.08235294117645</v>
      </c>
      <c r="Q73" t="s">
        <v>25</v>
      </c>
      <c r="R73" t="s">
        <v>26</v>
      </c>
      <c r="S73" t="s">
        <v>26</v>
      </c>
      <c r="T73" t="s">
        <v>27</v>
      </c>
      <c r="U73">
        <v>299.14384686304521</v>
      </c>
      <c r="V73">
        <v>0</v>
      </c>
      <c r="W73">
        <v>303.37794147729085</v>
      </c>
      <c r="X73">
        <v>0</v>
      </c>
      <c r="Y73" t="s">
        <v>177</v>
      </c>
      <c r="AB73" s="25">
        <f>IF(AND(MID($T73,1,9)&lt;&gt;"DYNAMIQUE",MID($T73,1,9)&lt;&gt;"à définir"),IF(AB$2="pt_specif",-((IF($AC$1="absolu",0,Extraction!$I73)+Extraction!$V73-Extraction!$U73)+((AB$3-Extraction!$H73)*(-((IF($AC$1="absolu",0,Extraction!$I73)+Extraction!$V73-Extraction!$U73)-(IF($AC$1="absolu",0,$O73)+Extraction!$X73-Extraction!$W73))/(Extraction!$N73-Extraction!$H73))))+AB$4,IF(AB$2="za_avt",IF($AC$1="absolu",0,Extraction!$I73)+Extraction!$V73,IF(AB$2="za_arr",IF($AC$1="absolu",0,Extraction!$O73)+Extraction!$X73))))</f>
        <v>64.772778237120605</v>
      </c>
      <c r="AC73" s="25">
        <f>IF(AND(MID($T73,1,9)&lt;&gt;"DYNAMIQUE",MID($T73,1,9)&lt;&gt;"à définir"),IF(AC$2="pt_specif",-((IF($AC$1="absolu",0,Extraction!$I73)+Extraction!$V73-Extraction!$U73)+((AC$3-Extraction!$H73)*(-((IF($AC$1="absolu",0,Extraction!$I73)+Extraction!$V73-Extraction!$U73)-(IF($AC$1="absolu",0,$O73)+Extraction!$X73-Extraction!$W73))/(Extraction!$N73-Extraction!$H73))))+AC$4,IF(AC$2="za_avt",IF($AC$1="absolu",0,Extraction!$I73)+Extraction!$V73,IF(AC$2="za_arr",IF($AC$1="absolu",0,Extraction!$O73)+Extraction!$X73))))</f>
        <v>234.37106862592461</v>
      </c>
      <c r="AD73" s="25">
        <f>IF(AND(MID($T73,1,9)&lt;&gt;"DYNAMIQUE",MID($T73,1,9)&lt;&gt;"à définir"),IF(AD$2="pt_specif",-((IF($AC$1="absolu",0,Extraction!$I73)+Extraction!$V73-Extraction!$U73)+((AD$3-Extraction!$H73)*(-((IF($AC$1="absolu",0,Extraction!$I73)+Extraction!$V73-Extraction!$U73)-(IF($AC$1="absolu",0,$O73)+Extraction!$X73-Extraction!$W73))/(Extraction!$N73-Extraction!$H73))))+AD$4,IF(AD$2="za_avt",IF($AC$1="absolu",0,Extraction!$I73)+Extraction!$V73,IF(AD$2="za_arr",IF($AC$1="absolu",0,Extraction!$O73)+Extraction!$X73))))</f>
        <v>65.943988596749108</v>
      </c>
      <c r="AE73" s="25">
        <f>IF(AND(MID($T73,1,9)&lt;&gt;"DYNAMIQUE",MID($T73,1,9)&lt;&gt;"à définir"),IF(AE$2="pt_specif",-((IF($AC$1="absolu",0,Extraction!$I73)+Extraction!$V73-Extraction!$U73)+((AE$3-Extraction!$H73)*(-((IF($AC$1="absolu",0,Extraction!$I73)+Extraction!$V73-Extraction!$U73)-(IF($AC$1="absolu",0,$O73)+Extraction!$X73-Extraction!$W73))/(Extraction!$N73-Extraction!$H73))))+AE$4,IF(AE$2="za_avt",IF($AC$1="absolu",0,Extraction!$I73)+Extraction!$V73,IF(AE$2="za_arr",IF($AC$1="absolu",0,Extraction!$O73)+Extraction!$X73))))</f>
        <v>237.43395288054174</v>
      </c>
    </row>
    <row r="74" spans="1:31" x14ac:dyDescent="0.25">
      <c r="A74" t="s">
        <v>176</v>
      </c>
      <c r="B74">
        <v>1000</v>
      </c>
      <c r="C74">
        <v>1000</v>
      </c>
      <c r="D74">
        <v>2000</v>
      </c>
      <c r="E74">
        <v>1508</v>
      </c>
      <c r="F74">
        <v>73.227221762879395</v>
      </c>
      <c r="G74">
        <v>69.772778237120605</v>
      </c>
      <c r="H74">
        <v>7.3</v>
      </c>
      <c r="I74">
        <v>64.772778237120605</v>
      </c>
      <c r="J74">
        <v>317.08235294117645</v>
      </c>
      <c r="K74">
        <v>1488</v>
      </c>
      <c r="L74">
        <v>78.256011403250881</v>
      </c>
      <c r="M74">
        <v>111.74398859674911</v>
      </c>
      <c r="N74">
        <v>2611</v>
      </c>
      <c r="O74">
        <v>65.943988596749108</v>
      </c>
      <c r="P74">
        <v>317.08235294117645</v>
      </c>
      <c r="Q74" t="s">
        <v>25</v>
      </c>
      <c r="R74" t="s">
        <v>26</v>
      </c>
      <c r="S74" t="s">
        <v>26</v>
      </c>
      <c r="T74" t="s">
        <v>28</v>
      </c>
      <c r="U74">
        <v>298.80547580366402</v>
      </c>
      <c r="V74">
        <v>3.1184256934383372</v>
      </c>
      <c r="W74">
        <v>304.82921169633596</v>
      </c>
      <c r="X74">
        <v>-16.066223178401437</v>
      </c>
      <c r="Y74" t="s">
        <v>178</v>
      </c>
      <c r="AB74" s="25">
        <f>IF(AND(MID($T74,1,9)&lt;&gt;"DYNAMIQUE",MID($T74,1,9)&lt;&gt;"à définir"),IF(AB$2="pt_specif",-((IF($AC$1="absolu",0,Extraction!$I74)+Extraction!$V74-Extraction!$U74)+((AB$3-Extraction!$H74)*(-((IF($AC$1="absolu",0,Extraction!$I74)+Extraction!$V74-Extraction!$U74)-(IF($AC$1="absolu",0,$O74)+Extraction!$X74-Extraction!$W74))/(Extraction!$N74-Extraction!$H74))))+AB$4,IF(AB$2="za_avt",IF($AC$1="absolu",0,Extraction!$I74)+Extraction!$V74,IF(AB$2="za_arr",IF($AC$1="absolu",0,Extraction!$O74)+Extraction!$X74))))</f>
        <v>67.891203930558945</v>
      </c>
      <c r="AC74" s="25">
        <f>IF(AND(MID($T74,1,9)&lt;&gt;"DYNAMIQUE",MID($T74,1,9)&lt;&gt;"à définir"),IF(AC$2="pt_specif",-((IF($AC$1="absolu",0,Extraction!$I74)+Extraction!$V74-Extraction!$U74)+((AC$3-Extraction!$H74)*(-((IF($AC$1="absolu",0,Extraction!$I74)+Extraction!$V74-Extraction!$U74)-(IF($AC$1="absolu",0,$O74)+Extraction!$X74-Extraction!$W74))/(Extraction!$N74-Extraction!$H74))))+AC$4,IF(AC$2="za_avt",IF($AC$1="absolu",0,Extraction!$I74)+Extraction!$V74,IF(AC$2="za_arr",IF($AC$1="absolu",0,Extraction!$O74)+Extraction!$X74))))</f>
        <v>230.91427187310506</v>
      </c>
      <c r="AD74" s="25">
        <f>IF(AND(MID($T74,1,9)&lt;&gt;"DYNAMIQUE",MID($T74,1,9)&lt;&gt;"à définir"),IF(AD$2="pt_specif",-((IF($AC$1="absolu",0,Extraction!$I74)+Extraction!$V74-Extraction!$U74)+((AD$3-Extraction!$H74)*(-((IF($AC$1="absolu",0,Extraction!$I74)+Extraction!$V74-Extraction!$U74)-(IF($AC$1="absolu",0,$O74)+Extraction!$X74-Extraction!$W74))/(Extraction!$N74-Extraction!$H74))))+AD$4,IF(AD$2="za_avt",IF($AC$1="absolu",0,Extraction!$I74)+Extraction!$V74,IF(AD$2="za_arr",IF($AC$1="absolu",0,Extraction!$O74)+Extraction!$X74))))</f>
        <v>49.877765418347671</v>
      </c>
      <c r="AE74" s="25">
        <f>IF(AND(MID($T74,1,9)&lt;&gt;"DYNAMIQUE",MID($T74,1,9)&lt;&gt;"à définir"),IF(AE$2="pt_specif",-((IF($AC$1="absolu",0,Extraction!$I74)+Extraction!$V74-Extraction!$U74)+((AE$3-Extraction!$H74)*(-((IF($AC$1="absolu",0,Extraction!$I74)+Extraction!$V74-Extraction!$U74)-(IF($AC$1="absolu",0,$O74)+Extraction!$X74-Extraction!$W74))/(Extraction!$N74-Extraction!$H74))))+AE$4,IF(AE$2="za_avt",IF($AC$1="absolu",0,Extraction!$I74)+Extraction!$V74,IF(AE$2="za_arr",IF($AC$1="absolu",0,Extraction!$O74)+Extraction!$X74))))</f>
        <v>254.95144627798828</v>
      </c>
    </row>
    <row r="75" spans="1:31" x14ac:dyDescent="0.25">
      <c r="A75" t="s">
        <v>176</v>
      </c>
      <c r="B75">
        <v>1000</v>
      </c>
      <c r="C75">
        <v>1000</v>
      </c>
      <c r="D75">
        <v>2000</v>
      </c>
      <c r="E75">
        <v>1508</v>
      </c>
      <c r="F75">
        <v>73.227221762879395</v>
      </c>
      <c r="G75">
        <v>69.772778237120605</v>
      </c>
      <c r="H75">
        <v>7.3</v>
      </c>
      <c r="I75">
        <v>64.772778237120605</v>
      </c>
      <c r="J75">
        <v>317.08235294117645</v>
      </c>
      <c r="K75">
        <v>1488</v>
      </c>
      <c r="L75">
        <v>78.256011403250881</v>
      </c>
      <c r="M75">
        <v>111.74398859674911</v>
      </c>
      <c r="N75">
        <v>2611</v>
      </c>
      <c r="O75">
        <v>65.943988596749108</v>
      </c>
      <c r="P75">
        <v>317.08235294117645</v>
      </c>
      <c r="Q75" t="s">
        <v>25</v>
      </c>
      <c r="R75" t="s">
        <v>26</v>
      </c>
      <c r="S75" t="s">
        <v>26</v>
      </c>
      <c r="T75" t="s">
        <v>29</v>
      </c>
      <c r="U75">
        <v>275.15982177176431</v>
      </c>
      <c r="V75">
        <v>69.727221762879395</v>
      </c>
      <c r="W75">
        <v>302.12092958681052</v>
      </c>
      <c r="X75">
        <v>13.915694889439514</v>
      </c>
      <c r="Y75" t="s">
        <v>179</v>
      </c>
      <c r="AB75" s="25" t="b">
        <f>IF(AND(MID($T75,1,9)&lt;&gt;"DYNAMIQUE",MID($T75,1,9)&lt;&gt;"à définir"),IF(AB$2="pt_specif",-((IF($AC$1="absolu",0,Extraction!$I75)+Extraction!$V75-Extraction!$U75)+((AB$3-Extraction!$H75)*(-((IF($AC$1="absolu",0,Extraction!$I75)+Extraction!$V75-Extraction!$U75)-(IF($AC$1="absolu",0,$O75)+Extraction!$X75-Extraction!$W75))/(Extraction!$N75-Extraction!$H75))))+AB$4,IF(AB$2="za_avt",IF($AC$1="absolu",0,Extraction!$I75)+Extraction!$V75,IF(AB$2="za_arr",IF($AC$1="absolu",0,Extraction!$O75)+Extraction!$X75))))</f>
        <v>0</v>
      </c>
      <c r="AC75" s="25" t="b">
        <f>IF(AND(MID($T75,1,9)&lt;&gt;"DYNAMIQUE",MID($T75,1,9)&lt;&gt;"à définir"),IF(AC$2="pt_specif",-((IF($AC$1="absolu",0,Extraction!$I75)+Extraction!$V75-Extraction!$U75)+((AC$3-Extraction!$H75)*(-((IF($AC$1="absolu",0,Extraction!$I75)+Extraction!$V75-Extraction!$U75)-(IF($AC$1="absolu",0,$O75)+Extraction!$X75-Extraction!$W75))/(Extraction!$N75-Extraction!$H75))))+AC$4,IF(AC$2="za_avt",IF($AC$1="absolu",0,Extraction!$I75)+Extraction!$V75,IF(AC$2="za_arr",IF($AC$1="absolu",0,Extraction!$O75)+Extraction!$X75))))</f>
        <v>0</v>
      </c>
      <c r="AD75" s="25" t="b">
        <f>IF(AND(MID($T75,1,9)&lt;&gt;"DYNAMIQUE",MID($T75,1,9)&lt;&gt;"à définir"),IF(AD$2="pt_specif",-((IF($AC$1="absolu",0,Extraction!$I75)+Extraction!$V75-Extraction!$U75)+((AD$3-Extraction!$H75)*(-((IF($AC$1="absolu",0,Extraction!$I75)+Extraction!$V75-Extraction!$U75)-(IF($AC$1="absolu",0,$O75)+Extraction!$X75-Extraction!$W75))/(Extraction!$N75-Extraction!$H75))))+AD$4,IF(AD$2="za_avt",IF($AC$1="absolu",0,Extraction!$I75)+Extraction!$V75,IF(AD$2="za_arr",IF($AC$1="absolu",0,Extraction!$O75)+Extraction!$X75))))</f>
        <v>0</v>
      </c>
      <c r="AE75" s="25" t="b">
        <f>IF(AND(MID($T75,1,9)&lt;&gt;"DYNAMIQUE",MID($T75,1,9)&lt;&gt;"à définir"),IF(AE$2="pt_specif",-((IF($AC$1="absolu",0,Extraction!$I75)+Extraction!$V75-Extraction!$U75)+((AE$3-Extraction!$H75)*(-((IF($AC$1="absolu",0,Extraction!$I75)+Extraction!$V75-Extraction!$U75)-(IF($AC$1="absolu",0,$O75)+Extraction!$X75-Extraction!$W75))/(Extraction!$N75-Extraction!$H75))))+AE$4,IF(AE$2="za_avt",IF($AC$1="absolu",0,Extraction!$I75)+Extraction!$V75,IF(AE$2="za_arr",IF($AC$1="absolu",0,Extraction!$O75)+Extraction!$X75))))</f>
        <v>0</v>
      </c>
    </row>
    <row r="76" spans="1:31" x14ac:dyDescent="0.25">
      <c r="A76" t="s">
        <v>176</v>
      </c>
      <c r="B76">
        <v>1000</v>
      </c>
      <c r="C76">
        <v>1000</v>
      </c>
      <c r="D76">
        <v>2000</v>
      </c>
      <c r="E76">
        <v>1508</v>
      </c>
      <c r="F76">
        <v>73.227221762879395</v>
      </c>
      <c r="G76">
        <v>69.772778237120605</v>
      </c>
      <c r="H76">
        <v>7.3</v>
      </c>
      <c r="I76">
        <v>64.772778237120605</v>
      </c>
      <c r="J76">
        <v>317.08235294117645</v>
      </c>
      <c r="K76">
        <v>1488</v>
      </c>
      <c r="L76">
        <v>78.256011403250881</v>
      </c>
      <c r="M76">
        <v>111.74398859674911</v>
      </c>
      <c r="N76">
        <v>2611</v>
      </c>
      <c r="O76">
        <v>65.943988596749108</v>
      </c>
      <c r="P76">
        <v>317.08235294117645</v>
      </c>
      <c r="Q76" t="s">
        <v>25</v>
      </c>
      <c r="R76" t="s">
        <v>26</v>
      </c>
      <c r="S76" t="s">
        <v>26</v>
      </c>
      <c r="T76" t="s">
        <v>30</v>
      </c>
      <c r="U76">
        <v>298.85516547621467</v>
      </c>
      <c r="V76">
        <v>2.660485963415665</v>
      </c>
      <c r="W76">
        <v>272.19808287807865</v>
      </c>
      <c r="X76">
        <v>78.256011403250881</v>
      </c>
      <c r="Y76" t="s">
        <v>180</v>
      </c>
      <c r="AB76" s="25" t="b">
        <f>IF(AND(MID($T76,1,9)&lt;&gt;"DYNAMIQUE",MID($T76,1,9)&lt;&gt;"à définir"),IF(AB$2="pt_specif",-((IF($AC$1="absolu",0,Extraction!$I76)+Extraction!$V76-Extraction!$U76)+((AB$3-Extraction!$H76)*(-((IF($AC$1="absolu",0,Extraction!$I76)+Extraction!$V76-Extraction!$U76)-(IF($AC$1="absolu",0,$O76)+Extraction!$X76-Extraction!$W76))/(Extraction!$N76-Extraction!$H76))))+AB$4,IF(AB$2="za_avt",IF($AC$1="absolu",0,Extraction!$I76)+Extraction!$V76,IF(AB$2="za_arr",IF($AC$1="absolu",0,Extraction!$O76)+Extraction!$X76))))</f>
        <v>0</v>
      </c>
      <c r="AC76" s="25" t="b">
        <f>IF(AND(MID($T76,1,9)&lt;&gt;"DYNAMIQUE",MID($T76,1,9)&lt;&gt;"à définir"),IF(AC$2="pt_specif",-((IF($AC$1="absolu",0,Extraction!$I76)+Extraction!$V76-Extraction!$U76)+((AC$3-Extraction!$H76)*(-((IF($AC$1="absolu",0,Extraction!$I76)+Extraction!$V76-Extraction!$U76)-(IF($AC$1="absolu",0,$O76)+Extraction!$X76-Extraction!$W76))/(Extraction!$N76-Extraction!$H76))))+AC$4,IF(AC$2="za_avt",IF($AC$1="absolu",0,Extraction!$I76)+Extraction!$V76,IF(AC$2="za_arr",IF($AC$1="absolu",0,Extraction!$O76)+Extraction!$X76))))</f>
        <v>0</v>
      </c>
      <c r="AD76" s="25" t="b">
        <f>IF(AND(MID($T76,1,9)&lt;&gt;"DYNAMIQUE",MID($T76,1,9)&lt;&gt;"à définir"),IF(AD$2="pt_specif",-((IF($AC$1="absolu",0,Extraction!$I76)+Extraction!$V76-Extraction!$U76)+((AD$3-Extraction!$H76)*(-((IF($AC$1="absolu",0,Extraction!$I76)+Extraction!$V76-Extraction!$U76)-(IF($AC$1="absolu",0,$O76)+Extraction!$X76-Extraction!$W76))/(Extraction!$N76-Extraction!$H76))))+AD$4,IF(AD$2="za_avt",IF($AC$1="absolu",0,Extraction!$I76)+Extraction!$V76,IF(AD$2="za_arr",IF($AC$1="absolu",0,Extraction!$O76)+Extraction!$X76))))</f>
        <v>0</v>
      </c>
      <c r="AE76" s="25" t="b">
        <f>IF(AND(MID($T76,1,9)&lt;&gt;"DYNAMIQUE",MID($T76,1,9)&lt;&gt;"à définir"),IF(AE$2="pt_specif",-((IF($AC$1="absolu",0,Extraction!$I76)+Extraction!$V76-Extraction!$U76)+((AE$3-Extraction!$H76)*(-((IF($AC$1="absolu",0,Extraction!$I76)+Extraction!$V76-Extraction!$U76)-(IF($AC$1="absolu",0,$O76)+Extraction!$X76-Extraction!$W76))/(Extraction!$N76-Extraction!$H76))))+AE$4,IF(AE$2="za_avt",IF($AC$1="absolu",0,Extraction!$I76)+Extraction!$V76,IF(AE$2="za_arr",IF($AC$1="absolu",0,Extraction!$O76)+Extraction!$X76))))</f>
        <v>0</v>
      </c>
    </row>
    <row r="77" spans="1:31" x14ac:dyDescent="0.25">
      <c r="A77" t="s">
        <v>176</v>
      </c>
      <c r="B77">
        <v>1000</v>
      </c>
      <c r="C77">
        <v>1000</v>
      </c>
      <c r="D77">
        <v>2000</v>
      </c>
      <c r="E77">
        <v>1508</v>
      </c>
      <c r="F77">
        <v>73.227221762879395</v>
      </c>
      <c r="G77">
        <v>69.772778237120605</v>
      </c>
      <c r="H77">
        <v>7.3</v>
      </c>
      <c r="I77">
        <v>64.772778237120605</v>
      </c>
      <c r="J77">
        <v>317.08235294117645</v>
      </c>
      <c r="K77">
        <v>1488</v>
      </c>
      <c r="L77">
        <v>78.256011403250881</v>
      </c>
      <c r="M77">
        <v>111.74398859674911</v>
      </c>
      <c r="N77">
        <v>2611</v>
      </c>
      <c r="O77">
        <v>65.943988596749108</v>
      </c>
      <c r="P77">
        <v>317.08235294117645</v>
      </c>
      <c r="Q77" t="s">
        <v>25</v>
      </c>
      <c r="R77" t="s">
        <v>26</v>
      </c>
      <c r="S77" t="s">
        <v>26</v>
      </c>
      <c r="T77" t="s">
        <v>31</v>
      </c>
      <c r="U77">
        <v>280.62797801125288</v>
      </c>
      <c r="V77">
        <v>68.227221762879395</v>
      </c>
      <c r="W77">
        <v>287.15950623244458</v>
      </c>
      <c r="X77">
        <v>73.256011403250881</v>
      </c>
      <c r="Y77" t="s">
        <v>181</v>
      </c>
      <c r="AB77" s="25" t="b">
        <f>IF(AND(MID($T77,1,9)&lt;&gt;"DYNAMIQUE",MID($T77,1,9)&lt;&gt;"à définir"),IF(AB$2="pt_specif",-((IF($AC$1="absolu",0,Extraction!$I77)+Extraction!$V77-Extraction!$U77)+((AB$3-Extraction!$H77)*(-((IF($AC$1="absolu",0,Extraction!$I77)+Extraction!$V77-Extraction!$U77)-(IF($AC$1="absolu",0,$O77)+Extraction!$X77-Extraction!$W77))/(Extraction!$N77-Extraction!$H77))))+AB$4,IF(AB$2="za_avt",IF($AC$1="absolu",0,Extraction!$I77)+Extraction!$V77,IF(AB$2="za_arr",IF($AC$1="absolu",0,Extraction!$O77)+Extraction!$X77))))</f>
        <v>0</v>
      </c>
      <c r="AC77" s="25" t="b">
        <f>IF(AND(MID($T77,1,9)&lt;&gt;"DYNAMIQUE",MID($T77,1,9)&lt;&gt;"à définir"),IF(AC$2="pt_specif",-((IF($AC$1="absolu",0,Extraction!$I77)+Extraction!$V77-Extraction!$U77)+((AC$3-Extraction!$H77)*(-((IF($AC$1="absolu",0,Extraction!$I77)+Extraction!$V77-Extraction!$U77)-(IF($AC$1="absolu",0,$O77)+Extraction!$X77-Extraction!$W77))/(Extraction!$N77-Extraction!$H77))))+AC$4,IF(AC$2="za_avt",IF($AC$1="absolu",0,Extraction!$I77)+Extraction!$V77,IF(AC$2="za_arr",IF($AC$1="absolu",0,Extraction!$O77)+Extraction!$X77))))</f>
        <v>0</v>
      </c>
      <c r="AD77" s="25" t="b">
        <f>IF(AND(MID($T77,1,9)&lt;&gt;"DYNAMIQUE",MID($T77,1,9)&lt;&gt;"à définir"),IF(AD$2="pt_specif",-((IF($AC$1="absolu",0,Extraction!$I77)+Extraction!$V77-Extraction!$U77)+((AD$3-Extraction!$H77)*(-((IF($AC$1="absolu",0,Extraction!$I77)+Extraction!$V77-Extraction!$U77)-(IF($AC$1="absolu",0,$O77)+Extraction!$X77-Extraction!$W77))/(Extraction!$N77-Extraction!$H77))))+AD$4,IF(AD$2="za_avt",IF($AC$1="absolu",0,Extraction!$I77)+Extraction!$V77,IF(AD$2="za_arr",IF($AC$1="absolu",0,Extraction!$O77)+Extraction!$X77))))</f>
        <v>0</v>
      </c>
      <c r="AE77" s="25" t="b">
        <f>IF(AND(MID($T77,1,9)&lt;&gt;"DYNAMIQUE",MID($T77,1,9)&lt;&gt;"à définir"),IF(AE$2="pt_specif",-((IF($AC$1="absolu",0,Extraction!$I77)+Extraction!$V77-Extraction!$U77)+((AE$3-Extraction!$H77)*(-((IF($AC$1="absolu",0,Extraction!$I77)+Extraction!$V77-Extraction!$U77)-(IF($AC$1="absolu",0,$O77)+Extraction!$X77-Extraction!$W77))/(Extraction!$N77-Extraction!$H77))))+AE$4,IF(AE$2="za_avt",IF($AC$1="absolu",0,Extraction!$I77)+Extraction!$V77,IF(AE$2="za_arr",IF($AC$1="absolu",0,Extraction!$O77)+Extraction!$X77))))</f>
        <v>0</v>
      </c>
    </row>
    <row r="78" spans="1:31" x14ac:dyDescent="0.25">
      <c r="A78" t="s">
        <v>176</v>
      </c>
      <c r="B78">
        <v>1000</v>
      </c>
      <c r="C78">
        <v>1000</v>
      </c>
      <c r="D78">
        <v>2000</v>
      </c>
      <c r="E78">
        <v>1508</v>
      </c>
      <c r="F78">
        <v>73.227221762879395</v>
      </c>
      <c r="G78">
        <v>69.772778237120605</v>
      </c>
      <c r="H78">
        <v>7.3</v>
      </c>
      <c r="I78">
        <v>64.772778237120605</v>
      </c>
      <c r="J78">
        <v>317.08235294117645</v>
      </c>
      <c r="K78">
        <v>1488</v>
      </c>
      <c r="L78">
        <v>78.256011403250881</v>
      </c>
      <c r="M78">
        <v>111.74398859674911</v>
      </c>
      <c r="N78">
        <v>2611</v>
      </c>
      <c r="O78">
        <v>65.943988596749108</v>
      </c>
      <c r="P78">
        <v>317.08235294117645</v>
      </c>
      <c r="Q78" t="s">
        <v>25</v>
      </c>
      <c r="R78" t="s">
        <v>26</v>
      </c>
      <c r="S78" t="s">
        <v>26</v>
      </c>
      <c r="T78" t="s">
        <v>32</v>
      </c>
      <c r="U78">
        <v>299.14384686304521</v>
      </c>
      <c r="V78">
        <v>0</v>
      </c>
      <c r="W78">
        <v>303.37794147729085</v>
      </c>
      <c r="X78">
        <v>0</v>
      </c>
      <c r="Y78" t="s">
        <v>182</v>
      </c>
      <c r="AB78" s="25">
        <f>IF(AND(MID($T78,1,9)&lt;&gt;"DYNAMIQUE",MID($T78,1,9)&lt;&gt;"à définir"),IF(AB$2="pt_specif",-((IF($AC$1="absolu",0,Extraction!$I78)+Extraction!$V78-Extraction!$U78)+((AB$3-Extraction!$H78)*(-((IF($AC$1="absolu",0,Extraction!$I78)+Extraction!$V78-Extraction!$U78)-(IF($AC$1="absolu",0,$O78)+Extraction!$X78-Extraction!$W78))/(Extraction!$N78-Extraction!$H78))))+AB$4,IF(AB$2="za_avt",IF($AC$1="absolu",0,Extraction!$I78)+Extraction!$V78,IF(AB$2="za_arr",IF($AC$1="absolu",0,Extraction!$O78)+Extraction!$X78))))</f>
        <v>64.772778237120605</v>
      </c>
      <c r="AC78" s="25">
        <f>IF(AND(MID($T78,1,9)&lt;&gt;"DYNAMIQUE",MID($T78,1,9)&lt;&gt;"à définir"),IF(AC$2="pt_specif",-((IF($AC$1="absolu",0,Extraction!$I78)+Extraction!$V78-Extraction!$U78)+((AC$3-Extraction!$H78)*(-((IF($AC$1="absolu",0,Extraction!$I78)+Extraction!$V78-Extraction!$U78)-(IF($AC$1="absolu",0,$O78)+Extraction!$X78-Extraction!$W78))/(Extraction!$N78-Extraction!$H78))))+AC$4,IF(AC$2="za_avt",IF($AC$1="absolu",0,Extraction!$I78)+Extraction!$V78,IF(AC$2="za_arr",IF($AC$1="absolu",0,Extraction!$O78)+Extraction!$X78))))</f>
        <v>234.37106862592461</v>
      </c>
      <c r="AD78" s="25">
        <f>IF(AND(MID($T78,1,9)&lt;&gt;"DYNAMIQUE",MID($T78,1,9)&lt;&gt;"à définir"),IF(AD$2="pt_specif",-((IF($AC$1="absolu",0,Extraction!$I78)+Extraction!$V78-Extraction!$U78)+((AD$3-Extraction!$H78)*(-((IF($AC$1="absolu",0,Extraction!$I78)+Extraction!$V78-Extraction!$U78)-(IF($AC$1="absolu",0,$O78)+Extraction!$X78-Extraction!$W78))/(Extraction!$N78-Extraction!$H78))))+AD$4,IF(AD$2="za_avt",IF($AC$1="absolu",0,Extraction!$I78)+Extraction!$V78,IF(AD$2="za_arr",IF($AC$1="absolu",0,Extraction!$O78)+Extraction!$X78))))</f>
        <v>65.943988596749108</v>
      </c>
      <c r="AE78" s="25">
        <f>IF(AND(MID($T78,1,9)&lt;&gt;"DYNAMIQUE",MID($T78,1,9)&lt;&gt;"à définir"),IF(AE$2="pt_specif",-((IF($AC$1="absolu",0,Extraction!$I78)+Extraction!$V78-Extraction!$U78)+((AE$3-Extraction!$H78)*(-((IF($AC$1="absolu",0,Extraction!$I78)+Extraction!$V78-Extraction!$U78)-(IF($AC$1="absolu",0,$O78)+Extraction!$X78-Extraction!$W78))/(Extraction!$N78-Extraction!$H78))))+AE$4,IF(AE$2="za_avt",IF($AC$1="absolu",0,Extraction!$I78)+Extraction!$V78,IF(AE$2="za_arr",IF($AC$1="absolu",0,Extraction!$O78)+Extraction!$X78))))</f>
        <v>237.43395288054174</v>
      </c>
    </row>
    <row r="79" spans="1:31" x14ac:dyDescent="0.25">
      <c r="A79" t="s">
        <v>176</v>
      </c>
      <c r="B79">
        <v>1000</v>
      </c>
      <c r="C79">
        <v>1000</v>
      </c>
      <c r="D79">
        <v>2000</v>
      </c>
      <c r="E79">
        <v>1508</v>
      </c>
      <c r="F79">
        <v>73.227221762879395</v>
      </c>
      <c r="G79">
        <v>69.772778237120605</v>
      </c>
      <c r="H79">
        <v>7.3</v>
      </c>
      <c r="I79">
        <v>64.772778237120605</v>
      </c>
      <c r="J79">
        <v>317.08235294117645</v>
      </c>
      <c r="K79">
        <v>1488</v>
      </c>
      <c r="L79">
        <v>78.256011403250881</v>
      </c>
      <c r="M79">
        <v>111.74398859674911</v>
      </c>
      <c r="N79">
        <v>2611</v>
      </c>
      <c r="O79">
        <v>65.943988596749108</v>
      </c>
      <c r="P79">
        <v>317.08235294117645</v>
      </c>
      <c r="Q79" t="s">
        <v>25</v>
      </c>
      <c r="R79" t="s">
        <v>26</v>
      </c>
      <c r="S79" t="s">
        <v>26</v>
      </c>
      <c r="T79" t="s">
        <v>33</v>
      </c>
      <c r="U79">
        <v>298.69504407189766</v>
      </c>
      <c r="V79">
        <v>4.1361638839938877</v>
      </c>
      <c r="W79">
        <v>302.28105099112753</v>
      </c>
      <c r="X79">
        <v>12.14307792008653</v>
      </c>
      <c r="Y79" t="s">
        <v>183</v>
      </c>
      <c r="AB79" s="25">
        <f>IF(AND(MID($T79,1,9)&lt;&gt;"DYNAMIQUE",MID($T79,1,9)&lt;&gt;"à définir"),IF(AB$2="pt_specif",-((IF($AC$1="absolu",0,Extraction!$I79)+Extraction!$V79-Extraction!$U79)+((AB$3-Extraction!$H79)*(-((IF($AC$1="absolu",0,Extraction!$I79)+Extraction!$V79-Extraction!$U79)-(IF($AC$1="absolu",0,$O79)+Extraction!$X79-Extraction!$W79))/(Extraction!$N79-Extraction!$H79))))+AB$4,IF(AB$2="za_avt",IF($AC$1="absolu",0,Extraction!$I79)+Extraction!$V79,IF(AB$2="za_arr",IF($AC$1="absolu",0,Extraction!$O79)+Extraction!$X79))))</f>
        <v>68.908942121114492</v>
      </c>
      <c r="AC79" s="25">
        <f>IF(AND(MID($T79,1,9)&lt;&gt;"DYNAMIQUE",MID($T79,1,9)&lt;&gt;"à définir"),IF(AC$2="pt_specif",-((IF($AC$1="absolu",0,Extraction!$I79)+Extraction!$V79-Extraction!$U79)+((AC$3-Extraction!$H79)*(-((IF($AC$1="absolu",0,Extraction!$I79)+Extraction!$V79-Extraction!$U79)-(IF($AC$1="absolu",0,$O79)+Extraction!$X79-Extraction!$W79))/(Extraction!$N79-Extraction!$H79))))+AC$4,IF(AC$2="za_avt",IF($AC$1="absolu",0,Extraction!$I79)+Extraction!$V79,IF(AC$2="za_arr",IF($AC$1="absolu",0,Extraction!$O79)+Extraction!$X79))))</f>
        <v>229.78610195078318</v>
      </c>
      <c r="AD79" s="25">
        <f>IF(AND(MID($T79,1,9)&lt;&gt;"DYNAMIQUE",MID($T79,1,9)&lt;&gt;"à définir"),IF(AD$2="pt_specif",-((IF($AC$1="absolu",0,Extraction!$I79)+Extraction!$V79-Extraction!$U79)+((AD$3-Extraction!$H79)*(-((IF($AC$1="absolu",0,Extraction!$I79)+Extraction!$V79-Extraction!$U79)-(IF($AC$1="absolu",0,$O79)+Extraction!$X79-Extraction!$W79))/(Extraction!$N79-Extraction!$H79))))+AD$4,IF(AD$2="za_avt",IF($AC$1="absolu",0,Extraction!$I79)+Extraction!$V79,IF(AD$2="za_arr",IF($AC$1="absolu",0,Extraction!$O79)+Extraction!$X79))))</f>
        <v>78.087066516835634</v>
      </c>
      <c r="AE79" s="25">
        <f>IF(AND(MID($T79,1,9)&lt;&gt;"DYNAMIQUE",MID($T79,1,9)&lt;&gt;"à définir"),IF(AE$2="pt_specif",-((IF($AC$1="absolu",0,Extraction!$I79)+Extraction!$V79-Extraction!$U79)+((AE$3-Extraction!$H79)*(-((IF($AC$1="absolu",0,Extraction!$I79)+Extraction!$V79-Extraction!$U79)-(IF($AC$1="absolu",0,$O79)+Extraction!$X79-Extraction!$W79))/(Extraction!$N79-Extraction!$H79))))+AE$4,IF(AE$2="za_avt",IF($AC$1="absolu",0,Extraction!$I79)+Extraction!$V79,IF(AE$2="za_arr",IF($AC$1="absolu",0,Extraction!$O79)+Extraction!$X79))))</f>
        <v>224.19398447429188</v>
      </c>
    </row>
    <row r="80" spans="1:31" x14ac:dyDescent="0.25">
      <c r="A80" t="s">
        <v>176</v>
      </c>
      <c r="B80">
        <v>1000</v>
      </c>
      <c r="C80">
        <v>1000</v>
      </c>
      <c r="D80">
        <v>2000</v>
      </c>
      <c r="E80">
        <v>1508</v>
      </c>
      <c r="F80">
        <v>73.227221762879395</v>
      </c>
      <c r="G80">
        <v>69.772778237120605</v>
      </c>
      <c r="H80">
        <v>7.3</v>
      </c>
      <c r="I80">
        <v>64.772778237120605</v>
      </c>
      <c r="J80">
        <v>317.08235294117645</v>
      </c>
      <c r="K80">
        <v>1488</v>
      </c>
      <c r="L80">
        <v>78.256011403250881</v>
      </c>
      <c r="M80">
        <v>111.74398859674911</v>
      </c>
      <c r="N80">
        <v>2611</v>
      </c>
      <c r="O80">
        <v>65.943988596749108</v>
      </c>
      <c r="P80">
        <v>317.08235294117645</v>
      </c>
      <c r="Q80" t="s">
        <v>25</v>
      </c>
      <c r="R80" t="s">
        <v>26</v>
      </c>
      <c r="S80" t="s">
        <v>26</v>
      </c>
      <c r="T80" t="s">
        <v>34</v>
      </c>
      <c r="U80">
        <v>301.21323529411762</v>
      </c>
      <c r="V80">
        <v>-19.071471611552532</v>
      </c>
      <c r="W80">
        <v>307.56088235294118</v>
      </c>
      <c r="X80">
        <v>-46.307063128790759</v>
      </c>
      <c r="Y80" t="s">
        <v>184</v>
      </c>
      <c r="AB80" s="25">
        <f>IF(AND(MID($T80,1,9)&lt;&gt;"DYNAMIQUE",MID($T80,1,9)&lt;&gt;"à définir"),IF(AB$2="pt_specif",-((IF($AC$1="absolu",0,Extraction!$I80)+Extraction!$V80-Extraction!$U80)+((AB$3-Extraction!$H80)*(-((IF($AC$1="absolu",0,Extraction!$I80)+Extraction!$V80-Extraction!$U80)-(IF($AC$1="absolu",0,$O80)+Extraction!$X80-Extraction!$W80))/(Extraction!$N80-Extraction!$H80))))+AB$4,IF(AB$2="za_avt",IF($AC$1="absolu",0,Extraction!$I80)+Extraction!$V80,IF(AB$2="za_arr",IF($AC$1="absolu",0,Extraction!$O80)+Extraction!$X80))))</f>
        <v>45.701306625568073</v>
      </c>
      <c r="AC80" s="25">
        <f>IF(AND(MID($T80,1,9)&lt;&gt;"DYNAMIQUE",MID($T80,1,9)&lt;&gt;"à définir"),IF(AC$2="pt_specif",-((IF($AC$1="absolu",0,Extraction!$I80)+Extraction!$V80-Extraction!$U80)+((AC$3-Extraction!$H80)*(-((IF($AC$1="absolu",0,Extraction!$I80)+Extraction!$V80-Extraction!$U80)-(IF($AC$1="absolu",0,$O80)+Extraction!$X80-Extraction!$W80))/(Extraction!$N80-Extraction!$H80))))+AC$4,IF(AC$2="za_avt",IF($AC$1="absolu",0,Extraction!$I80)+Extraction!$V80,IF(AC$2="za_arr",IF($AC$1="absolu",0,Extraction!$O80)+Extraction!$X80))))</f>
        <v>255.51192866854956</v>
      </c>
      <c r="AD80" s="25">
        <f>IF(AND(MID($T80,1,9)&lt;&gt;"DYNAMIQUE",MID($T80,1,9)&lt;&gt;"à définir"),IF(AD$2="pt_specif",-((IF($AC$1="absolu",0,Extraction!$I80)+Extraction!$V80-Extraction!$U80)+((AD$3-Extraction!$H80)*(-((IF($AC$1="absolu",0,Extraction!$I80)+Extraction!$V80-Extraction!$U80)-(IF($AC$1="absolu",0,$O80)+Extraction!$X80-Extraction!$W80))/(Extraction!$N80-Extraction!$H80))))+AD$4,IF(AD$2="za_avt",IF($AC$1="absolu",0,Extraction!$I80)+Extraction!$V80,IF(AD$2="za_arr",IF($AC$1="absolu",0,Extraction!$O80)+Extraction!$X80))))</f>
        <v>19.636925467958349</v>
      </c>
      <c r="AE80" s="25">
        <f>IF(AND(MID($T80,1,9)&lt;&gt;"DYNAMIQUE",MID($T80,1,9)&lt;&gt;"à définir"),IF(AE$2="pt_specif",-((IF($AC$1="absolu",0,Extraction!$I80)+Extraction!$V80-Extraction!$U80)+((AE$3-Extraction!$H80)*(-((IF($AC$1="absolu",0,Extraction!$I80)+Extraction!$V80-Extraction!$U80)-(IF($AC$1="absolu",0,$O80)+Extraction!$X80-Extraction!$W80))/(Extraction!$N80-Extraction!$H80))))+AE$4,IF(AE$2="za_avt",IF($AC$1="absolu",0,Extraction!$I80)+Extraction!$V80,IF(AE$2="za_arr",IF($AC$1="absolu",0,Extraction!$O80)+Extraction!$X80))))</f>
        <v>287.92395688498283</v>
      </c>
    </row>
    <row r="81" spans="1:31" x14ac:dyDescent="0.25">
      <c r="A81" t="s">
        <v>176</v>
      </c>
      <c r="B81">
        <v>1000</v>
      </c>
      <c r="C81">
        <v>1000</v>
      </c>
      <c r="D81">
        <v>2000</v>
      </c>
      <c r="E81">
        <v>1508</v>
      </c>
      <c r="F81">
        <v>73.227221762879395</v>
      </c>
      <c r="G81">
        <v>69.772778237120605</v>
      </c>
      <c r="H81">
        <v>7.3</v>
      </c>
      <c r="I81">
        <v>64.772778237120605</v>
      </c>
      <c r="J81">
        <v>317.08235294117645</v>
      </c>
      <c r="K81">
        <v>1488</v>
      </c>
      <c r="L81">
        <v>78.256011403250881</v>
      </c>
      <c r="M81">
        <v>111.74398859674911</v>
      </c>
      <c r="N81">
        <v>2611</v>
      </c>
      <c r="O81">
        <v>65.943988596749108</v>
      </c>
      <c r="P81">
        <v>317.08235294117645</v>
      </c>
      <c r="Q81" t="s">
        <v>25</v>
      </c>
      <c r="R81" t="s">
        <v>26</v>
      </c>
      <c r="S81" t="s">
        <v>26</v>
      </c>
      <c r="T81" t="s">
        <v>35</v>
      </c>
      <c r="U81">
        <v>299.44684715061271</v>
      </c>
      <c r="V81">
        <v>-2.7924488684036994</v>
      </c>
      <c r="W81">
        <v>304.6901906645133</v>
      </c>
      <c r="X81">
        <v>-14.52719695541138</v>
      </c>
      <c r="Y81" t="s">
        <v>185</v>
      </c>
      <c r="AB81" s="25">
        <f>IF(AND(MID($T81,1,9)&lt;&gt;"DYNAMIQUE",MID($T81,1,9)&lt;&gt;"à définir"),IF(AB$2="pt_specif",-((IF($AC$1="absolu",0,Extraction!$I81)+Extraction!$V81-Extraction!$U81)+((AB$3-Extraction!$H81)*(-((IF($AC$1="absolu",0,Extraction!$I81)+Extraction!$V81-Extraction!$U81)-(IF($AC$1="absolu",0,$O81)+Extraction!$X81-Extraction!$W81))/(Extraction!$N81-Extraction!$H81))))+AB$4,IF(AB$2="za_avt",IF($AC$1="absolu",0,Extraction!$I81)+Extraction!$V81,IF(AB$2="za_arr",IF($AC$1="absolu",0,Extraction!$O81)+Extraction!$X81))))</f>
        <v>61.980329368716909</v>
      </c>
      <c r="AC81" s="25">
        <f>IF(AND(MID($T81,1,9)&lt;&gt;"DYNAMIQUE",MID($T81,1,9)&lt;&gt;"à définir"),IF(AC$2="pt_specif",-((IF($AC$1="absolu",0,Extraction!$I81)+Extraction!$V81-Extraction!$U81)+((AC$3-Extraction!$H81)*(-((IF($AC$1="absolu",0,Extraction!$I81)+Extraction!$V81-Extraction!$U81)-(IF($AC$1="absolu",0,$O81)+Extraction!$X81-Extraction!$W81))/(Extraction!$N81-Extraction!$H81))))+AC$4,IF(AC$2="za_avt",IF($AC$1="absolu",0,Extraction!$I81)+Extraction!$V81,IF(AC$2="za_arr",IF($AC$1="absolu",0,Extraction!$O81)+Extraction!$X81))))</f>
        <v>237.46651778189579</v>
      </c>
      <c r="AD81" s="25">
        <f>IF(AND(MID($T81,1,9)&lt;&gt;"DYNAMIQUE",MID($T81,1,9)&lt;&gt;"à définir"),IF(AD$2="pt_specif",-((IF($AC$1="absolu",0,Extraction!$I81)+Extraction!$V81-Extraction!$U81)+((AD$3-Extraction!$H81)*(-((IF($AC$1="absolu",0,Extraction!$I81)+Extraction!$V81-Extraction!$U81)-(IF($AC$1="absolu",0,$O81)+Extraction!$X81-Extraction!$W81))/(Extraction!$N81-Extraction!$H81))))+AD$4,IF(AD$2="za_avt",IF($AC$1="absolu",0,Extraction!$I81)+Extraction!$V81,IF(AD$2="za_arr",IF($AC$1="absolu",0,Extraction!$O81)+Extraction!$X81))))</f>
        <v>51.416791641337724</v>
      </c>
      <c r="AE81" s="25">
        <f>IF(AND(MID($T81,1,9)&lt;&gt;"DYNAMIQUE",MID($T81,1,9)&lt;&gt;"à définir"),IF(AE$2="pt_specif",-((IF($AC$1="absolu",0,Extraction!$I81)+Extraction!$V81-Extraction!$U81)+((AE$3-Extraction!$H81)*(-((IF($AC$1="absolu",0,Extraction!$I81)+Extraction!$V81-Extraction!$U81)-(IF($AC$1="absolu",0,$O81)+Extraction!$X81-Extraction!$W81))/(Extraction!$N81-Extraction!$H81))))+AE$4,IF(AE$2="za_avt",IF($AC$1="absolu",0,Extraction!$I81)+Extraction!$V81,IF(AE$2="za_arr",IF($AC$1="absolu",0,Extraction!$O81)+Extraction!$X81))))</f>
        <v>253.27339902317556</v>
      </c>
    </row>
    <row r="82" spans="1:31" x14ac:dyDescent="0.25">
      <c r="A82" t="s">
        <v>176</v>
      </c>
      <c r="B82">
        <v>1000</v>
      </c>
      <c r="C82">
        <v>1000</v>
      </c>
      <c r="D82">
        <v>2000</v>
      </c>
      <c r="E82">
        <v>1508</v>
      </c>
      <c r="F82">
        <v>73.227221762879395</v>
      </c>
      <c r="G82">
        <v>69.772778237120605</v>
      </c>
      <c r="H82">
        <v>7.3</v>
      </c>
      <c r="I82">
        <v>64.772778237120605</v>
      </c>
      <c r="J82">
        <v>317.08235294117645</v>
      </c>
      <c r="K82">
        <v>1488</v>
      </c>
      <c r="L82">
        <v>78.256011403250881</v>
      </c>
      <c r="M82">
        <v>111.74398859674911</v>
      </c>
      <c r="N82">
        <v>2611</v>
      </c>
      <c r="O82">
        <v>65.943988596749108</v>
      </c>
      <c r="P82">
        <v>317.08235294117645</v>
      </c>
      <c r="Q82" t="s">
        <v>25</v>
      </c>
      <c r="R82" t="s">
        <v>26</v>
      </c>
      <c r="S82" t="s">
        <v>26</v>
      </c>
      <c r="T82" t="s">
        <v>36</v>
      </c>
      <c r="U82">
        <v>298.98339443803792</v>
      </c>
      <c r="V82">
        <v>1.4787286053137685</v>
      </c>
      <c r="W82">
        <v>299.65097530986122</v>
      </c>
      <c r="X82">
        <v>41.259215160960451</v>
      </c>
      <c r="Y82" t="s">
        <v>186</v>
      </c>
      <c r="AB82" s="25">
        <f>IF(AND(MID($T82,1,9)&lt;&gt;"DYNAMIQUE",MID($T82,1,9)&lt;&gt;"à définir"),IF(AB$2="pt_specif",-((IF($AC$1="absolu",0,Extraction!$I82)+Extraction!$V82-Extraction!$U82)+((AB$3-Extraction!$H82)*(-((IF($AC$1="absolu",0,Extraction!$I82)+Extraction!$V82-Extraction!$U82)-(IF($AC$1="absolu",0,$O82)+Extraction!$X82-Extraction!$W82))/(Extraction!$N82-Extraction!$H82))))+AB$4,IF(AB$2="za_avt",IF($AC$1="absolu",0,Extraction!$I82)+Extraction!$V82,IF(AB$2="za_arr",IF($AC$1="absolu",0,Extraction!$O82)+Extraction!$X82))))</f>
        <v>66.251506842434367</v>
      </c>
      <c r="AC82" s="25">
        <f>IF(AND(MID($T82,1,9)&lt;&gt;"DYNAMIQUE",MID($T82,1,9)&lt;&gt;"à définir"),IF(AC$2="pt_specif",-((IF($AC$1="absolu",0,Extraction!$I82)+Extraction!$V82-Extraction!$U82)+((AC$3-Extraction!$H82)*(-((IF($AC$1="absolu",0,Extraction!$I82)+Extraction!$V82-Extraction!$U82)-(IF($AC$1="absolu",0,$O82)+Extraction!$X82-Extraction!$W82))/(Extraction!$N82-Extraction!$H82))))+AC$4,IF(AC$2="za_avt",IF($AC$1="absolu",0,Extraction!$I82)+Extraction!$V82,IF(AC$2="za_arr",IF($AC$1="absolu",0,Extraction!$O82)+Extraction!$X82))))</f>
        <v>232.73188759560355</v>
      </c>
      <c r="AD82" s="25">
        <f>IF(AND(MID($T82,1,9)&lt;&gt;"DYNAMIQUE",MID($T82,1,9)&lt;&gt;"à définir"),IF(AD$2="pt_specif",-((IF($AC$1="absolu",0,Extraction!$I82)+Extraction!$V82-Extraction!$U82)+((AD$3-Extraction!$H82)*(-((IF($AC$1="absolu",0,Extraction!$I82)+Extraction!$V82-Extraction!$U82)-(IF($AC$1="absolu",0,$O82)+Extraction!$X82-Extraction!$W82))/(Extraction!$N82-Extraction!$H82))))+AD$4,IF(AD$2="za_avt",IF($AC$1="absolu",0,Extraction!$I82)+Extraction!$V82,IF(AD$2="za_arr",IF($AC$1="absolu",0,Extraction!$O82)+Extraction!$X82))))</f>
        <v>107.20320375770956</v>
      </c>
      <c r="AE82" s="25">
        <f>IF(AND(MID($T82,1,9)&lt;&gt;"DYNAMIQUE",MID($T82,1,9)&lt;&gt;"à définir"),IF(AE$2="pt_specif",-((IF($AC$1="absolu",0,Extraction!$I82)+Extraction!$V82-Extraction!$U82)+((AE$3-Extraction!$H82)*(-((IF($AC$1="absolu",0,Extraction!$I82)+Extraction!$V82-Extraction!$U82)-(IF($AC$1="absolu",0,$O82)+Extraction!$X82-Extraction!$W82))/(Extraction!$N82-Extraction!$H82))))+AE$4,IF(AE$2="za_avt",IF($AC$1="absolu",0,Extraction!$I82)+Extraction!$V82,IF(AE$2="za_arr",IF($AC$1="absolu",0,Extraction!$O82)+Extraction!$X82))))</f>
        <v>192.44777155215166</v>
      </c>
    </row>
    <row r="83" spans="1:31" x14ac:dyDescent="0.25">
      <c r="A83" t="s">
        <v>176</v>
      </c>
      <c r="B83">
        <v>1000</v>
      </c>
      <c r="C83">
        <v>1000</v>
      </c>
      <c r="D83">
        <v>2000</v>
      </c>
      <c r="E83">
        <v>1508</v>
      </c>
      <c r="F83">
        <v>73.227221762879395</v>
      </c>
      <c r="G83">
        <v>69.772778237120605</v>
      </c>
      <c r="H83">
        <v>7.3</v>
      </c>
      <c r="I83">
        <v>64.772778237120605</v>
      </c>
      <c r="J83">
        <v>317.08235294117645</v>
      </c>
      <c r="K83">
        <v>1488</v>
      </c>
      <c r="L83">
        <v>78.256011403250881</v>
      </c>
      <c r="M83">
        <v>111.74398859674911</v>
      </c>
      <c r="N83">
        <v>2611</v>
      </c>
      <c r="O83">
        <v>65.943988596749108</v>
      </c>
      <c r="P83">
        <v>317.08235294117645</v>
      </c>
      <c r="Q83" t="s">
        <v>25</v>
      </c>
      <c r="R83" t="s">
        <v>26</v>
      </c>
      <c r="S83" t="s">
        <v>26</v>
      </c>
      <c r="T83" t="s">
        <v>37</v>
      </c>
      <c r="U83">
        <v>301.19891639338067</v>
      </c>
      <c r="V83">
        <v>-18.939508706564478</v>
      </c>
      <c r="W83">
        <v>307.50564505619911</v>
      </c>
      <c r="X83">
        <v>-45.695561062818854</v>
      </c>
      <c r="Y83" t="s">
        <v>187</v>
      </c>
      <c r="AB83" s="25">
        <f>IF(AND(MID($T83,1,9)&lt;&gt;"DYNAMIQUE",MID($T83,1,9)&lt;&gt;"à définir"),IF(AB$2="pt_specif",-((IF($AC$1="absolu",0,Extraction!$I83)+Extraction!$V83-Extraction!$U83)+((AB$3-Extraction!$H83)*(-((IF($AC$1="absolu",0,Extraction!$I83)+Extraction!$V83-Extraction!$U83)-(IF($AC$1="absolu",0,$O83)+Extraction!$X83-Extraction!$W83))/(Extraction!$N83-Extraction!$H83))))+AB$4,IF(AB$2="za_avt",IF($AC$1="absolu",0,Extraction!$I83)+Extraction!$V83,IF(AB$2="za_arr",IF($AC$1="absolu",0,Extraction!$O83)+Extraction!$X83))))</f>
        <v>45.833269530556123</v>
      </c>
      <c r="AC83" s="25">
        <f>IF(AND(MID($T83,1,9)&lt;&gt;"DYNAMIQUE",MID($T83,1,9)&lt;&gt;"à définir"),IF(AC$2="pt_specif",-((IF($AC$1="absolu",0,Extraction!$I83)+Extraction!$V83-Extraction!$U83)+((AC$3-Extraction!$H83)*(-((IF($AC$1="absolu",0,Extraction!$I83)+Extraction!$V83-Extraction!$U83)-(IF($AC$1="absolu",0,$O83)+Extraction!$X83-Extraction!$W83))/(Extraction!$N83-Extraction!$H83))))+AC$4,IF(AC$2="za_avt",IF($AC$1="absolu",0,Extraction!$I83)+Extraction!$V83,IF(AC$2="za_arr",IF($AC$1="absolu",0,Extraction!$O83)+Extraction!$X83))))</f>
        <v>255.36564686282455</v>
      </c>
      <c r="AD83" s="25">
        <f>IF(AND(MID($T83,1,9)&lt;&gt;"DYNAMIQUE",MID($T83,1,9)&lt;&gt;"à définir"),IF(AD$2="pt_specif",-((IF($AC$1="absolu",0,Extraction!$I83)+Extraction!$V83-Extraction!$U83)+((AD$3-Extraction!$H83)*(-((IF($AC$1="absolu",0,Extraction!$I83)+Extraction!$V83-Extraction!$U83)-(IF($AC$1="absolu",0,$O83)+Extraction!$X83-Extraction!$W83))/(Extraction!$N83-Extraction!$H83))))+AD$4,IF(AD$2="za_avt",IF($AC$1="absolu",0,Extraction!$I83)+Extraction!$V83,IF(AD$2="za_arr",IF($AC$1="absolu",0,Extraction!$O83)+Extraction!$X83))))</f>
        <v>20.248427533930254</v>
      </c>
      <c r="AE83" s="25">
        <f>IF(AND(MID($T83,1,9)&lt;&gt;"DYNAMIQUE",MID($T83,1,9)&lt;&gt;"à définir"),IF(AE$2="pt_specif",-((IF($AC$1="absolu",0,Extraction!$I83)+Extraction!$V83-Extraction!$U83)+((AE$3-Extraction!$H83)*(-((IF($AC$1="absolu",0,Extraction!$I83)+Extraction!$V83-Extraction!$U83)-(IF($AC$1="absolu",0,$O83)+Extraction!$X83-Extraction!$W83))/(Extraction!$N83-Extraction!$H83))))+AE$4,IF(AE$2="za_avt",IF($AC$1="absolu",0,Extraction!$I83)+Extraction!$V83,IF(AE$2="za_arr",IF($AC$1="absolu",0,Extraction!$O83)+Extraction!$X83))))</f>
        <v>287.25721752226889</v>
      </c>
    </row>
    <row r="84" spans="1:31" x14ac:dyDescent="0.25">
      <c r="A84" t="s">
        <v>176</v>
      </c>
      <c r="B84">
        <v>1000</v>
      </c>
      <c r="C84">
        <v>1000</v>
      </c>
      <c r="D84">
        <v>2000</v>
      </c>
      <c r="E84">
        <v>1508</v>
      </c>
      <c r="F84">
        <v>73.227221762879395</v>
      </c>
      <c r="G84">
        <v>69.772778237120605</v>
      </c>
      <c r="H84">
        <v>7.3</v>
      </c>
      <c r="I84">
        <v>64.772778237120605</v>
      </c>
      <c r="J84">
        <v>317.08235294117645</v>
      </c>
      <c r="K84">
        <v>1488</v>
      </c>
      <c r="L84">
        <v>78.256011403250881</v>
      </c>
      <c r="M84">
        <v>111.74398859674911</v>
      </c>
      <c r="N84">
        <v>2611</v>
      </c>
      <c r="O84">
        <v>65.943988596749108</v>
      </c>
      <c r="P84">
        <v>317.08235294117645</v>
      </c>
      <c r="Q84" t="s">
        <v>25</v>
      </c>
      <c r="R84" t="s">
        <v>26</v>
      </c>
      <c r="S84" t="s">
        <v>26</v>
      </c>
      <c r="T84" t="s">
        <v>38</v>
      </c>
      <c r="U84">
        <v>301.23299205268</v>
      </c>
      <c r="V84">
        <v>-19.25354978228232</v>
      </c>
      <c r="W84">
        <v>306.75024586748799</v>
      </c>
      <c r="X84">
        <v>-37.332947543056036</v>
      </c>
      <c r="Y84" t="s">
        <v>188</v>
      </c>
      <c r="AB84" s="25">
        <f>IF(AND(MID($T84,1,9)&lt;&gt;"DYNAMIQUE",MID($T84,1,9)&lt;&gt;"à définir"),IF(AB$2="pt_specif",-((IF($AC$1="absolu",0,Extraction!$I84)+Extraction!$V84-Extraction!$U84)+((AB$3-Extraction!$H84)*(-((IF($AC$1="absolu",0,Extraction!$I84)+Extraction!$V84-Extraction!$U84)-(IF($AC$1="absolu",0,$O84)+Extraction!$X84-Extraction!$W84))/(Extraction!$N84-Extraction!$H84))))+AB$4,IF(AB$2="za_avt",IF($AC$1="absolu",0,Extraction!$I84)+Extraction!$V84,IF(AB$2="za_arr",IF($AC$1="absolu",0,Extraction!$O84)+Extraction!$X84))))</f>
        <v>45.519228454838284</v>
      </c>
      <c r="AC84" s="25">
        <f>IF(AND(MID($T84,1,9)&lt;&gt;"DYNAMIQUE",MID($T84,1,9)&lt;&gt;"à définir"),IF(AC$2="pt_specif",-((IF($AC$1="absolu",0,Extraction!$I84)+Extraction!$V84-Extraction!$U84)+((AC$3-Extraction!$H84)*(-((IF($AC$1="absolu",0,Extraction!$I84)+Extraction!$V84-Extraction!$U84)-(IF($AC$1="absolu",0,$O84)+Extraction!$X84-Extraction!$W84))/(Extraction!$N84-Extraction!$H84))))+AC$4,IF(AC$2="za_avt",IF($AC$1="absolu",0,Extraction!$I84)+Extraction!$V84,IF(AC$2="za_arr",IF($AC$1="absolu",0,Extraction!$O84)+Extraction!$X84))))</f>
        <v>255.71376359784171</v>
      </c>
      <c r="AD84" s="25">
        <f>IF(AND(MID($T84,1,9)&lt;&gt;"DYNAMIQUE",MID($T84,1,9)&lt;&gt;"à définir"),IF(AD$2="pt_specif",-((IF($AC$1="absolu",0,Extraction!$I84)+Extraction!$V84-Extraction!$U84)+((AD$3-Extraction!$H84)*(-((IF($AC$1="absolu",0,Extraction!$I84)+Extraction!$V84-Extraction!$U84)-(IF($AC$1="absolu",0,$O84)+Extraction!$X84-Extraction!$W84))/(Extraction!$N84-Extraction!$H84))))+AD$4,IF(AD$2="za_avt",IF($AC$1="absolu",0,Extraction!$I84)+Extraction!$V84,IF(AD$2="za_arr",IF($AC$1="absolu",0,Extraction!$O84)+Extraction!$X84))))</f>
        <v>28.611041053693071</v>
      </c>
      <c r="AE84" s="25">
        <f>IF(AND(MID($T84,1,9)&lt;&gt;"DYNAMIQUE",MID($T84,1,9)&lt;&gt;"à définir"),IF(AE$2="pt_specif",-((IF($AC$1="absolu",0,Extraction!$I84)+Extraction!$V84-Extraction!$U84)+((AE$3-Extraction!$H84)*(-((IF($AC$1="absolu",0,Extraction!$I84)+Extraction!$V84-Extraction!$U84)-(IF($AC$1="absolu",0,$O84)+Extraction!$X84-Extraction!$W84))/(Extraction!$N84-Extraction!$H84))))+AE$4,IF(AE$2="za_avt",IF($AC$1="absolu",0,Extraction!$I84)+Extraction!$V84,IF(AE$2="za_arr",IF($AC$1="absolu",0,Extraction!$O84)+Extraction!$X84))))</f>
        <v>278.13920481379489</v>
      </c>
    </row>
    <row r="85" spans="1:31" x14ac:dyDescent="0.25">
      <c r="A85" t="s">
        <v>176</v>
      </c>
      <c r="B85">
        <v>1000</v>
      </c>
      <c r="C85">
        <v>1000</v>
      </c>
      <c r="D85">
        <v>2000</v>
      </c>
      <c r="E85">
        <v>1508</v>
      </c>
      <c r="F85">
        <v>73.227221762879395</v>
      </c>
      <c r="G85">
        <v>69.772778237120605</v>
      </c>
      <c r="H85">
        <v>7.3</v>
      </c>
      <c r="I85">
        <v>64.772778237120605</v>
      </c>
      <c r="J85">
        <v>317.08235294117645</v>
      </c>
      <c r="K85">
        <v>1488</v>
      </c>
      <c r="L85">
        <v>78.256011403250881</v>
      </c>
      <c r="M85">
        <v>111.74398859674911</v>
      </c>
      <c r="N85">
        <v>2611</v>
      </c>
      <c r="O85">
        <v>65.943988596749108</v>
      </c>
      <c r="P85">
        <v>317.08235294117645</v>
      </c>
      <c r="Q85" t="s">
        <v>25</v>
      </c>
      <c r="R85" t="s">
        <v>26</v>
      </c>
      <c r="S85" t="s">
        <v>26</v>
      </c>
      <c r="T85" t="s">
        <v>39</v>
      </c>
      <c r="U85">
        <v>301.32619551104227</v>
      </c>
      <c r="V85">
        <v>-20.112512306458196</v>
      </c>
      <c r="W85">
        <v>307.9966432494619</v>
      </c>
      <c r="X85">
        <v>-51.131134982569108</v>
      </c>
      <c r="Y85" t="s">
        <v>189</v>
      </c>
      <c r="AB85" s="25">
        <f>IF(AND(MID($T85,1,9)&lt;&gt;"DYNAMIQUE",MID($T85,1,9)&lt;&gt;"à définir"),IF(AB$2="pt_specif",-((IF($AC$1="absolu",0,Extraction!$I85)+Extraction!$V85-Extraction!$U85)+((AB$3-Extraction!$H85)*(-((IF($AC$1="absolu",0,Extraction!$I85)+Extraction!$V85-Extraction!$U85)-(IF($AC$1="absolu",0,$O85)+Extraction!$X85-Extraction!$W85))/(Extraction!$N85-Extraction!$H85))))+AB$4,IF(AB$2="za_avt",IF($AC$1="absolu",0,Extraction!$I85)+Extraction!$V85,IF(AB$2="za_arr",IF($AC$1="absolu",0,Extraction!$O85)+Extraction!$X85))))</f>
        <v>44.660265930662405</v>
      </c>
      <c r="AC85" s="25">
        <f>IF(AND(MID($T85,1,9)&lt;&gt;"DYNAMIQUE",MID($T85,1,9)&lt;&gt;"à définir"),IF(AC$2="pt_specif",-((IF($AC$1="absolu",0,Extraction!$I85)+Extraction!$V85-Extraction!$U85)+((AC$3-Extraction!$H85)*(-((IF($AC$1="absolu",0,Extraction!$I85)+Extraction!$V85-Extraction!$U85)-(IF($AC$1="absolu",0,$O85)+Extraction!$X85-Extraction!$W85))/(Extraction!$N85-Extraction!$H85))))+AC$4,IF(AC$2="za_avt",IF($AC$1="absolu",0,Extraction!$I85)+Extraction!$V85,IF(AC$2="za_arr",IF($AC$1="absolu",0,Extraction!$O85)+Extraction!$X85))))</f>
        <v>256.66592958037984</v>
      </c>
      <c r="AD85" s="25">
        <f>IF(AND(MID($T85,1,9)&lt;&gt;"DYNAMIQUE",MID($T85,1,9)&lt;&gt;"à définir"),IF(AD$2="pt_specif",-((IF($AC$1="absolu",0,Extraction!$I85)+Extraction!$V85-Extraction!$U85)+((AD$3-Extraction!$H85)*(-((IF($AC$1="absolu",0,Extraction!$I85)+Extraction!$V85-Extraction!$U85)-(IF($AC$1="absolu",0,$O85)+Extraction!$X85-Extraction!$W85))/(Extraction!$N85-Extraction!$H85))))+AD$4,IF(AD$2="za_avt",IF($AC$1="absolu",0,Extraction!$I85)+Extraction!$V85,IF(AD$2="za_arr",IF($AC$1="absolu",0,Extraction!$O85)+Extraction!$X85))))</f>
        <v>14.81285361418</v>
      </c>
      <c r="AE85" s="25">
        <f>IF(AND(MID($T85,1,9)&lt;&gt;"DYNAMIQUE",MID($T85,1,9)&lt;&gt;"à définir"),IF(AE$2="pt_specif",-((IF($AC$1="absolu",0,Extraction!$I85)+Extraction!$V85-Extraction!$U85)+((AE$3-Extraction!$H85)*(-((IF($AC$1="absolu",0,Extraction!$I85)+Extraction!$V85-Extraction!$U85)-(IF($AC$1="absolu",0,$O85)+Extraction!$X85-Extraction!$W85))/(Extraction!$N85-Extraction!$H85))))+AE$4,IF(AE$2="za_avt",IF($AC$1="absolu",0,Extraction!$I85)+Extraction!$V85,IF(AE$2="za_arr",IF($AC$1="absolu",0,Extraction!$O85)+Extraction!$X85))))</f>
        <v>293.18378963528187</v>
      </c>
    </row>
    <row r="86" spans="1:31" x14ac:dyDescent="0.25">
      <c r="A86" t="s">
        <v>176</v>
      </c>
      <c r="B86">
        <v>1000</v>
      </c>
      <c r="C86">
        <v>1000</v>
      </c>
      <c r="D86">
        <v>2000</v>
      </c>
      <c r="E86">
        <v>1508</v>
      </c>
      <c r="F86">
        <v>73.227221762879395</v>
      </c>
      <c r="G86">
        <v>69.772778237120605</v>
      </c>
      <c r="H86">
        <v>7.3</v>
      </c>
      <c r="I86">
        <v>64.772778237120605</v>
      </c>
      <c r="J86">
        <v>317.08235294117645</v>
      </c>
      <c r="K86">
        <v>1488</v>
      </c>
      <c r="L86">
        <v>78.256011403250881</v>
      </c>
      <c r="M86">
        <v>111.74398859674911</v>
      </c>
      <c r="N86">
        <v>2611</v>
      </c>
      <c r="O86">
        <v>65.943988596749108</v>
      </c>
      <c r="P86">
        <v>317.08235294117645</v>
      </c>
      <c r="Q86" t="s">
        <v>25</v>
      </c>
      <c r="R86" t="s">
        <v>26</v>
      </c>
      <c r="S86" t="s">
        <v>26</v>
      </c>
      <c r="T86" t="s">
        <v>40</v>
      </c>
      <c r="U86">
        <v>298.85516547621467</v>
      </c>
      <c r="V86">
        <v>2.660485963415665</v>
      </c>
      <c r="W86">
        <v>302.12092958681052</v>
      </c>
      <c r="X86">
        <v>13.915694889439514</v>
      </c>
      <c r="Y86" t="s">
        <v>190</v>
      </c>
      <c r="AB86" s="25">
        <f>IF(AND(MID($T86,1,9)&lt;&gt;"DYNAMIQUE",MID($T86,1,9)&lt;&gt;"à définir"),IF(AB$2="pt_specif",-((IF($AC$1="absolu",0,Extraction!$I86)+Extraction!$V86-Extraction!$U86)+((AB$3-Extraction!$H86)*(-((IF($AC$1="absolu",0,Extraction!$I86)+Extraction!$V86-Extraction!$U86)-(IF($AC$1="absolu",0,$O86)+Extraction!$X86-Extraction!$W86))/(Extraction!$N86-Extraction!$H86))))+AB$4,IF(AB$2="za_avt",IF($AC$1="absolu",0,Extraction!$I86)+Extraction!$V86,IF(AB$2="za_arr",IF($AC$1="absolu",0,Extraction!$O86)+Extraction!$X86))))</f>
        <v>67.433264200536271</v>
      </c>
      <c r="AC86" s="25">
        <f>IF(AND(MID($T86,1,9)&lt;&gt;"DYNAMIQUE",MID($T86,1,9)&lt;&gt;"à définir"),IF(AC$2="pt_specif",-((IF($AC$1="absolu",0,Extraction!$I86)+Extraction!$V86-Extraction!$U86)+((AC$3-Extraction!$H86)*(-((IF($AC$1="absolu",0,Extraction!$I86)+Extraction!$V86-Extraction!$U86)-(IF($AC$1="absolu",0,$O86)+Extraction!$X86-Extraction!$W86))/(Extraction!$N86-Extraction!$H86))))+AC$4,IF(AC$2="za_avt",IF($AC$1="absolu",0,Extraction!$I86)+Extraction!$V86,IF(AC$2="za_arr",IF($AC$1="absolu",0,Extraction!$O86)+Extraction!$X86))))</f>
        <v>231.42190127567841</v>
      </c>
      <c r="AD86" s="25">
        <f>IF(AND(MID($T86,1,9)&lt;&gt;"DYNAMIQUE",MID($T86,1,9)&lt;&gt;"à définir"),IF(AD$2="pt_specif",-((IF($AC$1="absolu",0,Extraction!$I86)+Extraction!$V86-Extraction!$U86)+((AD$3-Extraction!$H86)*(-((IF($AC$1="absolu",0,Extraction!$I86)+Extraction!$V86-Extraction!$U86)-(IF($AC$1="absolu",0,$O86)+Extraction!$X86-Extraction!$W86))/(Extraction!$N86-Extraction!$H86))))+AD$4,IF(AD$2="za_avt",IF($AC$1="absolu",0,Extraction!$I86)+Extraction!$V86,IF(AD$2="za_arr",IF($AC$1="absolu",0,Extraction!$O86)+Extraction!$X86))))</f>
        <v>79.859683486188629</v>
      </c>
      <c r="AE86" s="25">
        <f>IF(AND(MID($T86,1,9)&lt;&gt;"DYNAMIQUE",MID($T86,1,9)&lt;&gt;"à définir"),IF(AE$2="pt_specif",-((IF($AC$1="absolu",0,Extraction!$I86)+Extraction!$V86-Extraction!$U86)+((AE$3-Extraction!$H86)*(-((IF($AC$1="absolu",0,Extraction!$I86)+Extraction!$V86-Extraction!$U86)-(IF($AC$1="absolu",0,$O86)+Extraction!$X86-Extraction!$W86))/(Extraction!$N86-Extraction!$H86))))+AE$4,IF(AE$2="za_avt",IF($AC$1="absolu",0,Extraction!$I86)+Extraction!$V86,IF(AE$2="za_arr",IF($AC$1="absolu",0,Extraction!$O86)+Extraction!$X86))))</f>
        <v>222.26124610062189</v>
      </c>
    </row>
    <row r="87" spans="1:31" x14ac:dyDescent="0.25">
      <c r="A87" t="s">
        <v>176</v>
      </c>
      <c r="B87">
        <v>1000</v>
      </c>
      <c r="C87">
        <v>1000</v>
      </c>
      <c r="D87">
        <v>2000</v>
      </c>
      <c r="E87">
        <v>1508</v>
      </c>
      <c r="F87">
        <v>73.227221762879395</v>
      </c>
      <c r="G87">
        <v>69.772778237120605</v>
      </c>
      <c r="H87">
        <v>7.3</v>
      </c>
      <c r="I87">
        <v>64.772778237120605</v>
      </c>
      <c r="J87">
        <v>317.08235294117645</v>
      </c>
      <c r="K87">
        <v>1488</v>
      </c>
      <c r="L87">
        <v>78.256011403250881</v>
      </c>
      <c r="M87">
        <v>111.74398859674911</v>
      </c>
      <c r="N87">
        <v>2611</v>
      </c>
      <c r="O87">
        <v>65.943988596749108</v>
      </c>
      <c r="P87">
        <v>317.08235294117645</v>
      </c>
      <c r="Q87" t="s">
        <v>25</v>
      </c>
      <c r="R87" t="s">
        <v>26</v>
      </c>
      <c r="S87" t="s">
        <v>26</v>
      </c>
      <c r="T87" t="s">
        <v>41</v>
      </c>
      <c r="U87">
        <v>298.35484076312861</v>
      </c>
      <c r="V87">
        <v>7.2714755770157664</v>
      </c>
      <c r="W87">
        <v>300.20997278729152</v>
      </c>
      <c r="X87">
        <v>35.07085815431833</v>
      </c>
      <c r="Y87" t="s">
        <v>191</v>
      </c>
      <c r="AB87" s="25">
        <f>IF(AND(MID($T87,1,9)&lt;&gt;"DYNAMIQUE",MID($T87,1,9)&lt;&gt;"à définir"),IF(AB$2="pt_specif",-((IF($AC$1="absolu",0,Extraction!$I87)+Extraction!$V87-Extraction!$U87)+((AB$3-Extraction!$H87)*(-((IF($AC$1="absolu",0,Extraction!$I87)+Extraction!$V87-Extraction!$U87)-(IF($AC$1="absolu",0,$O87)+Extraction!$X87-Extraction!$W87))/(Extraction!$N87-Extraction!$H87))))+AB$4,IF(AB$2="za_avt",IF($AC$1="absolu",0,Extraction!$I87)+Extraction!$V87,IF(AB$2="za_arr",IF($AC$1="absolu",0,Extraction!$O87)+Extraction!$X87))))</f>
        <v>72.044253814136368</v>
      </c>
      <c r="AC87" s="25">
        <f>IF(AND(MID($T87,1,9)&lt;&gt;"DYNAMIQUE",MID($T87,1,9)&lt;&gt;"à définir"),IF(AC$2="pt_specif",-((IF($AC$1="absolu",0,Extraction!$I87)+Extraction!$V87-Extraction!$U87)+((AC$3-Extraction!$H87)*(-((IF($AC$1="absolu",0,Extraction!$I87)+Extraction!$V87-Extraction!$U87)-(IF($AC$1="absolu",0,$O87)+Extraction!$X87-Extraction!$W87))/(Extraction!$N87-Extraction!$H87))))+AC$4,IF(AC$2="za_avt",IF($AC$1="absolu",0,Extraction!$I87)+Extraction!$V87,IF(AC$2="za_arr",IF($AC$1="absolu",0,Extraction!$O87)+Extraction!$X87))))</f>
        <v>226.31058694899224</v>
      </c>
      <c r="AD87" s="25">
        <f>IF(AND(MID($T87,1,9)&lt;&gt;"DYNAMIQUE",MID($T87,1,9)&lt;&gt;"à définir"),IF(AD$2="pt_specif",-((IF($AC$1="absolu",0,Extraction!$I87)+Extraction!$V87-Extraction!$U87)+((AD$3-Extraction!$H87)*(-((IF($AC$1="absolu",0,Extraction!$I87)+Extraction!$V87-Extraction!$U87)-(IF($AC$1="absolu",0,$O87)+Extraction!$X87-Extraction!$W87))/(Extraction!$N87-Extraction!$H87))))+AD$4,IF(AD$2="za_avt",IF($AC$1="absolu",0,Extraction!$I87)+Extraction!$V87,IF(AD$2="za_arr",IF($AC$1="absolu",0,Extraction!$O87)+Extraction!$X87))))</f>
        <v>101.01484675106744</v>
      </c>
      <c r="AE87" s="25">
        <f>IF(AND(MID($T87,1,9)&lt;&gt;"DYNAMIQUE",MID($T87,1,9)&lt;&gt;"à définir"),IF(AE$2="pt_specif",-((IF($AC$1="absolu",0,Extraction!$I87)+Extraction!$V87-Extraction!$U87)+((AE$3-Extraction!$H87)*(-((IF($AC$1="absolu",0,Extraction!$I87)+Extraction!$V87-Extraction!$U87)-(IF($AC$1="absolu",0,$O87)+Extraction!$X87-Extraction!$W87))/(Extraction!$N87-Extraction!$H87))))+AE$4,IF(AE$2="za_avt",IF($AC$1="absolu",0,Extraction!$I87)+Extraction!$V87,IF(AE$2="za_arr",IF($AC$1="absolu",0,Extraction!$O87)+Extraction!$X87))))</f>
        <v>199.19512603622408</v>
      </c>
    </row>
    <row r="88" spans="1:31" x14ac:dyDescent="0.25">
      <c r="A88" t="s">
        <v>176</v>
      </c>
      <c r="B88">
        <v>1000</v>
      </c>
      <c r="C88">
        <v>1000</v>
      </c>
      <c r="D88">
        <v>2000</v>
      </c>
      <c r="E88">
        <v>1508</v>
      </c>
      <c r="F88">
        <v>73.227221762879395</v>
      </c>
      <c r="G88">
        <v>69.772778237120605</v>
      </c>
      <c r="H88">
        <v>7.3</v>
      </c>
      <c r="I88">
        <v>64.772778237120605</v>
      </c>
      <c r="J88">
        <v>317.08235294117645</v>
      </c>
      <c r="K88">
        <v>1488</v>
      </c>
      <c r="L88">
        <v>78.256011403250881</v>
      </c>
      <c r="M88">
        <v>111.74398859674911</v>
      </c>
      <c r="N88">
        <v>2611</v>
      </c>
      <c r="O88">
        <v>65.943988596749108</v>
      </c>
      <c r="P88">
        <v>317.08235294117645</v>
      </c>
      <c r="Q88" t="s">
        <v>25</v>
      </c>
      <c r="R88" t="s">
        <v>26</v>
      </c>
      <c r="S88" t="s">
        <v>26</v>
      </c>
      <c r="T88" t="s">
        <v>42</v>
      </c>
      <c r="U88">
        <v>300.43585314959029</v>
      </c>
      <c r="V88">
        <v>-11.907122339048696</v>
      </c>
      <c r="W88">
        <v>306.72301502267862</v>
      </c>
      <c r="X88">
        <v>-37.031489672355555</v>
      </c>
      <c r="Y88" t="s">
        <v>192</v>
      </c>
      <c r="AB88" s="25">
        <f>IF(AND(MID($T88,1,9)&lt;&gt;"DYNAMIQUE",MID($T88,1,9)&lt;&gt;"à définir"),IF(AB$2="pt_specif",-((IF($AC$1="absolu",0,Extraction!$I88)+Extraction!$V88-Extraction!$U88)+((AB$3-Extraction!$H88)*(-((IF($AC$1="absolu",0,Extraction!$I88)+Extraction!$V88-Extraction!$U88)-(IF($AC$1="absolu",0,$O88)+Extraction!$X88-Extraction!$W88))/(Extraction!$N88-Extraction!$H88))))+AB$4,IF(AB$2="za_avt",IF($AC$1="absolu",0,Extraction!$I88)+Extraction!$V88,IF(AB$2="za_arr",IF($AC$1="absolu",0,Extraction!$O88)+Extraction!$X88))))</f>
        <v>52.865655898071907</v>
      </c>
      <c r="AC88" s="25">
        <f>IF(AND(MID($T88,1,9)&lt;&gt;"DYNAMIQUE",MID($T88,1,9)&lt;&gt;"à définir"),IF(AC$2="pt_specif",-((IF($AC$1="absolu",0,Extraction!$I88)+Extraction!$V88-Extraction!$U88)+((AC$3-Extraction!$H88)*(-((IF($AC$1="absolu",0,Extraction!$I88)+Extraction!$V88-Extraction!$U88)-(IF($AC$1="absolu",0,$O88)+Extraction!$X88-Extraction!$W88))/(Extraction!$N88-Extraction!$H88))))+AC$4,IF(AC$2="za_avt",IF($AC$1="absolu",0,Extraction!$I88)+Extraction!$V88,IF(AC$2="za_arr",IF($AC$1="absolu",0,Extraction!$O88)+Extraction!$X88))))</f>
        <v>247.57019725151838</v>
      </c>
      <c r="AD88" s="25">
        <f>IF(AND(MID($T88,1,9)&lt;&gt;"DYNAMIQUE",MID($T88,1,9)&lt;&gt;"à définir"),IF(AD$2="pt_specif",-((IF($AC$1="absolu",0,Extraction!$I88)+Extraction!$V88-Extraction!$U88)+((AD$3-Extraction!$H88)*(-((IF($AC$1="absolu",0,Extraction!$I88)+Extraction!$V88-Extraction!$U88)-(IF($AC$1="absolu",0,$O88)+Extraction!$X88-Extraction!$W88))/(Extraction!$N88-Extraction!$H88))))+AD$4,IF(AD$2="za_avt",IF($AC$1="absolu",0,Extraction!$I88)+Extraction!$V88,IF(AD$2="za_arr",IF($AC$1="absolu",0,Extraction!$O88)+Extraction!$X88))))</f>
        <v>28.912498924393553</v>
      </c>
      <c r="AE88" s="25">
        <f>IF(AND(MID($T88,1,9)&lt;&gt;"DYNAMIQUE",MID($T88,1,9)&lt;&gt;"à définir"),IF(AE$2="pt_specif",-((IF($AC$1="absolu",0,Extraction!$I88)+Extraction!$V88-Extraction!$U88)+((AE$3-Extraction!$H88)*(-((IF($AC$1="absolu",0,Extraction!$I88)+Extraction!$V88-Extraction!$U88)-(IF($AC$1="absolu",0,$O88)+Extraction!$X88-Extraction!$W88))/(Extraction!$N88-Extraction!$H88))))+AE$4,IF(AE$2="za_avt",IF($AC$1="absolu",0,Extraction!$I88)+Extraction!$V88,IF(AE$2="za_arr",IF($AC$1="absolu",0,Extraction!$O88)+Extraction!$X88))))</f>
        <v>277.81051609828506</v>
      </c>
    </row>
    <row r="89" spans="1:31" x14ac:dyDescent="0.25">
      <c r="A89" t="s">
        <v>176</v>
      </c>
      <c r="B89">
        <v>1000</v>
      </c>
      <c r="C89">
        <v>1000</v>
      </c>
      <c r="D89">
        <v>2000</v>
      </c>
      <c r="E89">
        <v>1508</v>
      </c>
      <c r="F89">
        <v>73.227221762879395</v>
      </c>
      <c r="G89">
        <v>69.772778237120605</v>
      </c>
      <c r="H89">
        <v>7.3</v>
      </c>
      <c r="I89">
        <v>64.772778237120605</v>
      </c>
      <c r="J89">
        <v>317.08235294117645</v>
      </c>
      <c r="K89">
        <v>1488</v>
      </c>
      <c r="L89">
        <v>78.256011403250881</v>
      </c>
      <c r="M89">
        <v>111.74398859674911</v>
      </c>
      <c r="N89">
        <v>2611</v>
      </c>
      <c r="O89">
        <v>65.943988596749108</v>
      </c>
      <c r="P89">
        <v>317.08235294117645</v>
      </c>
      <c r="Q89" t="s">
        <v>25</v>
      </c>
      <c r="R89" t="s">
        <v>26</v>
      </c>
      <c r="S89" t="s">
        <v>26</v>
      </c>
      <c r="T89" t="s">
        <v>43</v>
      </c>
      <c r="U89">
        <v>299.67278990579985</v>
      </c>
      <c r="V89">
        <v>-4.8747359715329353</v>
      </c>
      <c r="W89">
        <v>305.94038498915813</v>
      </c>
      <c r="X89">
        <v>-28.367418281892274</v>
      </c>
      <c r="Y89" t="s">
        <v>193</v>
      </c>
      <c r="AB89" s="25">
        <f>IF(AND(MID($T89,1,9)&lt;&gt;"DYNAMIQUE",MID($T89,1,9)&lt;&gt;"à définir"),IF(AB$2="pt_specif",-((IF($AC$1="absolu",0,Extraction!$I89)+Extraction!$V89-Extraction!$U89)+((AB$3-Extraction!$H89)*(-((IF($AC$1="absolu",0,Extraction!$I89)+Extraction!$V89-Extraction!$U89)-(IF($AC$1="absolu",0,$O89)+Extraction!$X89-Extraction!$W89))/(Extraction!$N89-Extraction!$H89))))+AB$4,IF(AB$2="za_avt",IF($AC$1="absolu",0,Extraction!$I89)+Extraction!$V89,IF(AB$2="za_arr",IF($AC$1="absolu",0,Extraction!$O89)+Extraction!$X89))))</f>
        <v>59.898042265587669</v>
      </c>
      <c r="AC89" s="25">
        <f>IF(AND(MID($T89,1,9)&lt;&gt;"DYNAMIQUE",MID($T89,1,9)&lt;&gt;"à définir"),IF(AC$2="pt_specif",-((IF($AC$1="absolu",0,Extraction!$I89)+Extraction!$V89-Extraction!$U89)+((AC$3-Extraction!$H89)*(-((IF($AC$1="absolu",0,Extraction!$I89)+Extraction!$V89-Extraction!$U89)-(IF($AC$1="absolu",0,$O89)+Extraction!$X89-Extraction!$W89))/(Extraction!$N89-Extraction!$H89))))+AC$4,IF(AC$2="za_avt",IF($AC$1="absolu",0,Extraction!$I89)+Extraction!$V89,IF(AC$2="za_arr",IF($AC$1="absolu",0,Extraction!$O89)+Extraction!$X89))))</f>
        <v>239.77474764021218</v>
      </c>
      <c r="AD89" s="25">
        <f>IF(AND(MID($T89,1,9)&lt;&gt;"DYNAMIQUE",MID($T89,1,9)&lt;&gt;"à définir"),IF(AD$2="pt_specif",-((IF($AC$1="absolu",0,Extraction!$I89)+Extraction!$V89-Extraction!$U89)+((AD$3-Extraction!$H89)*(-((IF($AC$1="absolu",0,Extraction!$I89)+Extraction!$V89-Extraction!$U89)-(IF($AC$1="absolu",0,$O89)+Extraction!$X89-Extraction!$W89))/(Extraction!$N89-Extraction!$H89))))+AD$4,IF(AD$2="za_avt",IF($AC$1="absolu",0,Extraction!$I89)+Extraction!$V89,IF(AD$2="za_arr",IF($AC$1="absolu",0,Extraction!$O89)+Extraction!$X89))))</f>
        <v>37.576570314856838</v>
      </c>
      <c r="AE89" s="25">
        <f>IF(AND(MID($T89,1,9)&lt;&gt;"DYNAMIQUE",MID($T89,1,9)&lt;&gt;"à définir"),IF(AE$2="pt_specif",-((IF($AC$1="absolu",0,Extraction!$I89)+Extraction!$V89-Extraction!$U89)+((AE$3-Extraction!$H89)*(-((IF($AC$1="absolu",0,Extraction!$I89)+Extraction!$V89-Extraction!$U89)-(IF($AC$1="absolu",0,$O89)+Extraction!$X89-Extraction!$W89))/(Extraction!$N89-Extraction!$H89))))+AE$4,IF(AE$2="za_avt",IF($AC$1="absolu",0,Extraction!$I89)+Extraction!$V89,IF(AE$2="za_arr",IF($AC$1="absolu",0,Extraction!$O89)+Extraction!$X89))))</f>
        <v>268.3638146743013</v>
      </c>
    </row>
    <row r="90" spans="1:31" x14ac:dyDescent="0.25">
      <c r="A90" t="s">
        <v>176</v>
      </c>
      <c r="B90">
        <v>1000</v>
      </c>
      <c r="C90">
        <v>1000</v>
      </c>
      <c r="D90">
        <v>2000</v>
      </c>
      <c r="E90">
        <v>1508</v>
      </c>
      <c r="F90">
        <v>73.227221762879395</v>
      </c>
      <c r="G90">
        <v>69.772778237120605</v>
      </c>
      <c r="H90">
        <v>7.3</v>
      </c>
      <c r="I90">
        <v>64.772778237120605</v>
      </c>
      <c r="J90">
        <v>317.08235294117645</v>
      </c>
      <c r="K90">
        <v>1488</v>
      </c>
      <c r="L90">
        <v>78.256011403250881</v>
      </c>
      <c r="M90">
        <v>111.74398859674911</v>
      </c>
      <c r="N90">
        <v>2611</v>
      </c>
      <c r="O90">
        <v>65.943988596749108</v>
      </c>
      <c r="P90">
        <v>317.08235294117645</v>
      </c>
      <c r="Q90" t="s">
        <v>25</v>
      </c>
      <c r="R90" t="s">
        <v>26</v>
      </c>
      <c r="S90" t="s">
        <v>26</v>
      </c>
      <c r="T90" t="s">
        <v>44</v>
      </c>
      <c r="U90">
        <v>300.3764878894869</v>
      </c>
      <c r="V90">
        <v>-11.360012451038569</v>
      </c>
      <c r="W90">
        <v>306.78238028278196</v>
      </c>
      <c r="X90">
        <v>-37.688690175299683</v>
      </c>
      <c r="Y90" t="s">
        <v>194</v>
      </c>
      <c r="AB90" s="25">
        <f>IF(AND(MID($T90,1,9)&lt;&gt;"DYNAMIQUE",MID($T90,1,9)&lt;&gt;"à définir"),IF(AB$2="pt_specif",-((IF($AC$1="absolu",0,Extraction!$I90)+Extraction!$V90-Extraction!$U90)+((AB$3-Extraction!$H90)*(-((IF($AC$1="absolu",0,Extraction!$I90)+Extraction!$V90-Extraction!$U90)-(IF($AC$1="absolu",0,$O90)+Extraction!$X90-Extraction!$W90))/(Extraction!$N90-Extraction!$H90))))+AB$4,IF(AB$2="za_avt",IF($AC$1="absolu",0,Extraction!$I90)+Extraction!$V90,IF(AB$2="za_arr",IF($AC$1="absolu",0,Extraction!$O90)+Extraction!$X90))))</f>
        <v>53.412765786082034</v>
      </c>
      <c r="AC90" s="25">
        <f>IF(AND(MID($T90,1,9)&lt;&gt;"DYNAMIQUE",MID($T90,1,9)&lt;&gt;"à définir"),IF(AC$2="pt_specif",-((IF($AC$1="absolu",0,Extraction!$I90)+Extraction!$V90-Extraction!$U90)+((AC$3-Extraction!$H90)*(-((IF($AC$1="absolu",0,Extraction!$I90)+Extraction!$V90-Extraction!$U90)-(IF($AC$1="absolu",0,$O90)+Extraction!$X90-Extraction!$W90))/(Extraction!$N90-Extraction!$H90))))+AC$4,IF(AC$2="za_avt",IF($AC$1="absolu",0,Extraction!$I90)+Extraction!$V90,IF(AC$2="za_arr",IF($AC$1="absolu",0,Extraction!$O90)+Extraction!$X90))))</f>
        <v>246.96372210340485</v>
      </c>
      <c r="AD90" s="25">
        <f>IF(AND(MID($T90,1,9)&lt;&gt;"DYNAMIQUE",MID($T90,1,9)&lt;&gt;"à définir"),IF(AD$2="pt_specif",-((IF($AC$1="absolu",0,Extraction!$I90)+Extraction!$V90-Extraction!$U90)+((AD$3-Extraction!$H90)*(-((IF($AC$1="absolu",0,Extraction!$I90)+Extraction!$V90-Extraction!$U90)-(IF($AC$1="absolu",0,$O90)+Extraction!$X90-Extraction!$W90))/(Extraction!$N90-Extraction!$H90))))+AD$4,IF(AD$2="za_avt",IF($AC$1="absolu",0,Extraction!$I90)+Extraction!$V90,IF(AD$2="za_arr",IF($AC$1="absolu",0,Extraction!$O90)+Extraction!$X90))))</f>
        <v>28.255298421449424</v>
      </c>
      <c r="AE90" s="25">
        <f>IF(AND(MID($T90,1,9)&lt;&gt;"DYNAMIQUE",MID($T90,1,9)&lt;&gt;"à définir"),IF(AE$2="pt_specif",-((IF($AC$1="absolu",0,Extraction!$I90)+Extraction!$V90-Extraction!$U90)+((AE$3-Extraction!$H90)*(-((IF($AC$1="absolu",0,Extraction!$I90)+Extraction!$V90-Extraction!$U90)-(IF($AC$1="absolu",0,$O90)+Extraction!$X90-Extraction!$W90))/(Extraction!$N90-Extraction!$H90))))+AE$4,IF(AE$2="za_avt",IF($AC$1="absolu",0,Extraction!$I90)+Extraction!$V90,IF(AE$2="za_arr",IF($AC$1="absolu",0,Extraction!$O90)+Extraction!$X90))))</f>
        <v>278.52708186133253</v>
      </c>
    </row>
    <row r="91" spans="1:31" x14ac:dyDescent="0.25">
      <c r="A91" t="s">
        <v>176</v>
      </c>
      <c r="B91">
        <v>1000</v>
      </c>
      <c r="C91">
        <v>1000</v>
      </c>
      <c r="D91">
        <v>2000</v>
      </c>
      <c r="E91">
        <v>1508</v>
      </c>
      <c r="F91">
        <v>73.227221762879395</v>
      </c>
      <c r="G91">
        <v>69.772778237120605</v>
      </c>
      <c r="H91">
        <v>7.3</v>
      </c>
      <c r="I91">
        <v>64.772778237120605</v>
      </c>
      <c r="J91">
        <v>317.08235294117645</v>
      </c>
      <c r="K91">
        <v>1488</v>
      </c>
      <c r="L91">
        <v>78.256011403250881</v>
      </c>
      <c r="M91">
        <v>111.74398859674911</v>
      </c>
      <c r="N91">
        <v>2611</v>
      </c>
      <c r="O91">
        <v>65.943988596749108</v>
      </c>
      <c r="P91">
        <v>317.08235294117645</v>
      </c>
      <c r="Q91" t="s">
        <v>25</v>
      </c>
      <c r="R91" t="s">
        <v>26</v>
      </c>
      <c r="S91" t="s">
        <v>26</v>
      </c>
      <c r="T91" t="s">
        <v>45</v>
      </c>
      <c r="U91">
        <v>299.55405938559312</v>
      </c>
      <c r="V91">
        <v>-3.7805161955126816</v>
      </c>
      <c r="W91">
        <v>306.0591155093648</v>
      </c>
      <c r="X91">
        <v>-29.681819287780524</v>
      </c>
      <c r="Y91" t="s">
        <v>195</v>
      </c>
      <c r="AB91" s="25">
        <f>IF(AND(MID($T91,1,9)&lt;&gt;"DYNAMIQUE",MID($T91,1,9)&lt;&gt;"à définir"),IF(AB$2="pt_specif",-((IF($AC$1="absolu",0,Extraction!$I91)+Extraction!$V91-Extraction!$U91)+((AB$3-Extraction!$H91)*(-((IF($AC$1="absolu",0,Extraction!$I91)+Extraction!$V91-Extraction!$U91)-(IF($AC$1="absolu",0,$O91)+Extraction!$X91-Extraction!$W91))/(Extraction!$N91-Extraction!$H91))))+AB$4,IF(AB$2="za_avt",IF($AC$1="absolu",0,Extraction!$I91)+Extraction!$V91,IF(AB$2="za_arr",IF($AC$1="absolu",0,Extraction!$O91)+Extraction!$X91))))</f>
        <v>60.992262041607923</v>
      </c>
      <c r="AC91" s="25">
        <f>IF(AND(MID($T91,1,9)&lt;&gt;"DYNAMIQUE",MID($T91,1,9)&lt;&gt;"à définir"),IF(AC$2="pt_specif",-((IF($AC$1="absolu",0,Extraction!$I91)+Extraction!$V91-Extraction!$U91)+((AC$3-Extraction!$H91)*(-((IF($AC$1="absolu",0,Extraction!$I91)+Extraction!$V91-Extraction!$U91)-(IF($AC$1="absolu",0,$O91)+Extraction!$X91-Extraction!$W91))/(Extraction!$N91-Extraction!$H91))))+AC$4,IF(AC$2="za_avt",IF($AC$1="absolu",0,Extraction!$I91)+Extraction!$V91,IF(AC$2="za_arr",IF($AC$1="absolu",0,Extraction!$O91)+Extraction!$X91))))</f>
        <v>238.56179734398521</v>
      </c>
      <c r="AD91" s="25">
        <f>IF(AND(MID($T91,1,9)&lt;&gt;"DYNAMIQUE",MID($T91,1,9)&lt;&gt;"à définir"),IF(AD$2="pt_specif",-((IF($AC$1="absolu",0,Extraction!$I91)+Extraction!$V91-Extraction!$U91)+((AD$3-Extraction!$H91)*(-((IF($AC$1="absolu",0,Extraction!$I91)+Extraction!$V91-Extraction!$U91)-(IF($AC$1="absolu",0,$O91)+Extraction!$X91-Extraction!$W91))/(Extraction!$N91-Extraction!$H91))))+AD$4,IF(AD$2="za_avt",IF($AC$1="absolu",0,Extraction!$I91)+Extraction!$V91,IF(AD$2="za_arr",IF($AC$1="absolu",0,Extraction!$O91)+Extraction!$X91))))</f>
        <v>36.262169308968581</v>
      </c>
      <c r="AE91" s="25">
        <f>IF(AND(MID($T91,1,9)&lt;&gt;"DYNAMIQUE",MID($T91,1,9)&lt;&gt;"à définir"),IF(AE$2="pt_specif",-((IF($AC$1="absolu",0,Extraction!$I91)+Extraction!$V91-Extraction!$U91)+((AE$3-Extraction!$H91)*(-((IF($AC$1="absolu",0,Extraction!$I91)+Extraction!$V91-Extraction!$U91)-(IF($AC$1="absolu",0,$O91)+Extraction!$X91-Extraction!$W91))/(Extraction!$N91-Extraction!$H91))))+AE$4,IF(AE$2="za_avt",IF($AC$1="absolu",0,Extraction!$I91)+Extraction!$V91,IF(AE$2="za_arr",IF($AC$1="absolu",0,Extraction!$O91)+Extraction!$X91))))</f>
        <v>269.79694620039623</v>
      </c>
    </row>
    <row r="92" spans="1:31" x14ac:dyDescent="0.25">
      <c r="A92" t="s">
        <v>176</v>
      </c>
      <c r="B92">
        <v>1000</v>
      </c>
      <c r="C92">
        <v>1000</v>
      </c>
      <c r="D92">
        <v>2000</v>
      </c>
      <c r="E92">
        <v>1508</v>
      </c>
      <c r="F92">
        <v>73.227221762879395</v>
      </c>
      <c r="G92">
        <v>69.772778237120605</v>
      </c>
      <c r="H92">
        <v>7.3</v>
      </c>
      <c r="I92">
        <v>64.772778237120605</v>
      </c>
      <c r="J92">
        <v>317.08235294117645</v>
      </c>
      <c r="K92">
        <v>1488</v>
      </c>
      <c r="L92">
        <v>78.256011403250881</v>
      </c>
      <c r="M92">
        <v>111.74398859674911</v>
      </c>
      <c r="N92">
        <v>2611</v>
      </c>
      <c r="O92">
        <v>65.943988596749108</v>
      </c>
      <c r="P92">
        <v>317.08235294117645</v>
      </c>
      <c r="Q92" t="s">
        <v>25</v>
      </c>
      <c r="R92" t="s">
        <v>26</v>
      </c>
      <c r="S92" t="s">
        <v>26</v>
      </c>
      <c r="T92" t="s">
        <v>46</v>
      </c>
      <c r="U92">
        <v>300.72286114846906</v>
      </c>
      <c r="V92">
        <v>-14.552186368941127</v>
      </c>
      <c r="W92">
        <v>297.84195240195106</v>
      </c>
      <c r="X92">
        <v>61.285923758652508</v>
      </c>
      <c r="Y92" t="s">
        <v>196</v>
      </c>
      <c r="AB92" s="25">
        <f>IF(AND(MID($T92,1,9)&lt;&gt;"DYNAMIQUE",MID($T92,1,9)&lt;&gt;"à définir"),IF(AB$2="pt_specif",-((IF($AC$1="absolu",0,Extraction!$I92)+Extraction!$V92-Extraction!$U92)+((AB$3-Extraction!$H92)*(-((IF($AC$1="absolu",0,Extraction!$I92)+Extraction!$V92-Extraction!$U92)-(IF($AC$1="absolu",0,$O92)+Extraction!$X92-Extraction!$W92))/(Extraction!$N92-Extraction!$H92))))+AB$4,IF(AB$2="za_avt",IF($AC$1="absolu",0,Extraction!$I92)+Extraction!$V92,IF(AB$2="za_arr",IF($AC$1="absolu",0,Extraction!$O92)+Extraction!$X92))))</f>
        <v>50.220591868179476</v>
      </c>
      <c r="AC92" s="25">
        <f>IF(AND(MID($T92,1,9)&lt;&gt;"DYNAMIQUE",MID($T92,1,9)&lt;&gt;"à définir"),IF(AC$2="pt_specif",-((IF($AC$1="absolu",0,Extraction!$I92)+Extraction!$V92-Extraction!$U92)+((AC$3-Extraction!$H92)*(-((IF($AC$1="absolu",0,Extraction!$I92)+Extraction!$V92-Extraction!$U92)-(IF($AC$1="absolu",0,$O92)+Extraction!$X92-Extraction!$W92))/(Extraction!$N92-Extraction!$H92))))+AC$4,IF(AC$2="za_avt",IF($AC$1="absolu",0,Extraction!$I92)+Extraction!$V92,IF(AC$2="za_arr",IF($AC$1="absolu",0,Extraction!$O92)+Extraction!$X92))))</f>
        <v>250.5022692802896</v>
      </c>
      <c r="AD92" s="25">
        <f>IF(AND(MID($T92,1,9)&lt;&gt;"DYNAMIQUE",MID($T92,1,9)&lt;&gt;"à définir"),IF(AD$2="pt_specif",-((IF($AC$1="absolu",0,Extraction!$I92)+Extraction!$V92-Extraction!$U92)+((AD$3-Extraction!$H92)*(-((IF($AC$1="absolu",0,Extraction!$I92)+Extraction!$V92-Extraction!$U92)-(IF($AC$1="absolu",0,$O92)+Extraction!$X92-Extraction!$W92))/(Extraction!$N92-Extraction!$H92))))+AD$4,IF(AD$2="za_avt",IF($AC$1="absolu",0,Extraction!$I92)+Extraction!$V92,IF(AD$2="za_arr",IF($AC$1="absolu",0,Extraction!$O92)+Extraction!$X92))))</f>
        <v>127.22991235540161</v>
      </c>
      <c r="AE92" s="25">
        <f>IF(AND(MID($T92,1,9)&lt;&gt;"DYNAMIQUE",MID($T92,1,9)&lt;&gt;"à définir"),IF(AE$2="pt_specif",-((IF($AC$1="absolu",0,Extraction!$I92)+Extraction!$V92-Extraction!$U92)+((AE$3-Extraction!$H92)*(-((IF($AC$1="absolu",0,Extraction!$I92)+Extraction!$V92-Extraction!$U92)-(IF($AC$1="absolu",0,$O92)+Extraction!$X92-Extraction!$W92))/(Extraction!$N92-Extraction!$H92))))+AE$4,IF(AE$2="za_avt",IF($AC$1="absolu",0,Extraction!$I92)+Extraction!$V92,IF(AE$2="za_arr",IF($AC$1="absolu",0,Extraction!$O92)+Extraction!$X92))))</f>
        <v>170.61204004654945</v>
      </c>
    </row>
    <row r="93" spans="1:31" x14ac:dyDescent="0.25">
      <c r="A93" t="s">
        <v>176</v>
      </c>
      <c r="B93">
        <v>1000</v>
      </c>
      <c r="C93">
        <v>1000</v>
      </c>
      <c r="D93">
        <v>2000</v>
      </c>
      <c r="E93">
        <v>1508</v>
      </c>
      <c r="F93">
        <v>73.227221762879395</v>
      </c>
      <c r="G93">
        <v>69.772778237120605</v>
      </c>
      <c r="H93">
        <v>7.3</v>
      </c>
      <c r="I93">
        <v>64.772778237120605</v>
      </c>
      <c r="J93">
        <v>317.08235294117645</v>
      </c>
      <c r="K93">
        <v>1488</v>
      </c>
      <c r="L93">
        <v>78.256011403250881</v>
      </c>
      <c r="M93">
        <v>111.74398859674911</v>
      </c>
      <c r="N93">
        <v>2611</v>
      </c>
      <c r="O93">
        <v>65.943988596749108</v>
      </c>
      <c r="P93">
        <v>317.08235294117645</v>
      </c>
      <c r="Q93" t="s">
        <v>25</v>
      </c>
      <c r="R93" t="s">
        <v>26</v>
      </c>
      <c r="S93" t="s">
        <v>26</v>
      </c>
      <c r="T93" t="s">
        <v>47</v>
      </c>
      <c r="U93">
        <v>298.57631355169099</v>
      </c>
      <c r="V93">
        <v>5.2303836600141418</v>
      </c>
      <c r="W93">
        <v>302.3997815113342</v>
      </c>
      <c r="X93">
        <v>10.828676914198283</v>
      </c>
      <c r="Y93" t="s">
        <v>197</v>
      </c>
      <c r="AB93" s="25">
        <f>IF(AND(MID($T93,1,9)&lt;&gt;"DYNAMIQUE",MID($T93,1,9)&lt;&gt;"à définir"),IF(AB$2="pt_specif",-((IF($AC$1="absolu",0,Extraction!$I93)+Extraction!$V93-Extraction!$U93)+((AB$3-Extraction!$H93)*(-((IF($AC$1="absolu",0,Extraction!$I93)+Extraction!$V93-Extraction!$U93)-(IF($AC$1="absolu",0,$O93)+Extraction!$X93-Extraction!$W93))/(Extraction!$N93-Extraction!$H93))))+AB$4,IF(AB$2="za_avt",IF($AC$1="absolu",0,Extraction!$I93)+Extraction!$V93,IF(AB$2="za_arr",IF($AC$1="absolu",0,Extraction!$O93)+Extraction!$X93))))</f>
        <v>70.003161897134746</v>
      </c>
      <c r="AC93" s="25">
        <f>IF(AND(MID($T93,1,9)&lt;&gt;"DYNAMIQUE",MID($T93,1,9)&lt;&gt;"à définir"),IF(AC$2="pt_specif",-((IF($AC$1="absolu",0,Extraction!$I93)+Extraction!$V93-Extraction!$U93)+((AC$3-Extraction!$H93)*(-((IF($AC$1="absolu",0,Extraction!$I93)+Extraction!$V93-Extraction!$U93)-(IF($AC$1="absolu",0,$O93)+Extraction!$X93-Extraction!$W93))/(Extraction!$N93-Extraction!$H93))))+AC$4,IF(AC$2="za_avt",IF($AC$1="absolu",0,Extraction!$I93)+Extraction!$V93,IF(AC$2="za_arr",IF($AC$1="absolu",0,Extraction!$O93)+Extraction!$X93))))</f>
        <v>228.57315165455623</v>
      </c>
      <c r="AD93" s="25">
        <f>IF(AND(MID($T93,1,9)&lt;&gt;"DYNAMIQUE",MID($T93,1,9)&lt;&gt;"à définir"),IF(AD$2="pt_specif",-((IF($AC$1="absolu",0,Extraction!$I93)+Extraction!$V93-Extraction!$U93)+((AD$3-Extraction!$H93)*(-((IF($AC$1="absolu",0,Extraction!$I93)+Extraction!$V93-Extraction!$U93)-(IF($AC$1="absolu",0,$O93)+Extraction!$X93-Extraction!$W93))/(Extraction!$N93-Extraction!$H93))))+AD$4,IF(AD$2="za_avt",IF($AC$1="absolu",0,Extraction!$I93)+Extraction!$V93,IF(AD$2="za_arr",IF($AC$1="absolu",0,Extraction!$O93)+Extraction!$X93))))</f>
        <v>76.772665510947391</v>
      </c>
      <c r="AE93" s="25">
        <f>IF(AND(MID($T93,1,9)&lt;&gt;"DYNAMIQUE",MID($T93,1,9)&lt;&gt;"à définir"),IF(AE$2="pt_specif",-((IF($AC$1="absolu",0,Extraction!$I93)+Extraction!$V93-Extraction!$U93)+((AE$3-Extraction!$H93)*(-((IF($AC$1="absolu",0,Extraction!$I93)+Extraction!$V93-Extraction!$U93)-(IF($AC$1="absolu",0,$O93)+Extraction!$X93-Extraction!$W93))/(Extraction!$N93-Extraction!$H93))))+AE$4,IF(AE$2="za_avt",IF($AC$1="absolu",0,Extraction!$I93)+Extraction!$V93,IF(AE$2="za_arr",IF($AC$1="absolu",0,Extraction!$O93)+Extraction!$X93))))</f>
        <v>225.62711600038682</v>
      </c>
    </row>
    <row r="94" spans="1:31" x14ac:dyDescent="0.25">
      <c r="A94" t="s">
        <v>176</v>
      </c>
      <c r="B94">
        <v>1000</v>
      </c>
      <c r="C94">
        <v>1000</v>
      </c>
      <c r="D94">
        <v>2000</v>
      </c>
      <c r="E94">
        <v>1508</v>
      </c>
      <c r="F94">
        <v>73.227221762879395</v>
      </c>
      <c r="G94">
        <v>69.772778237120605</v>
      </c>
      <c r="H94">
        <v>7.3</v>
      </c>
      <c r="I94">
        <v>64.772778237120605</v>
      </c>
      <c r="J94">
        <v>317.08235294117645</v>
      </c>
      <c r="K94">
        <v>1488</v>
      </c>
      <c r="L94">
        <v>78.256011403250881</v>
      </c>
      <c r="M94">
        <v>111.74398859674911</v>
      </c>
      <c r="N94">
        <v>2611</v>
      </c>
      <c r="O94">
        <v>65.943988596749108</v>
      </c>
      <c r="P94">
        <v>317.08235294117645</v>
      </c>
      <c r="Q94" t="s">
        <v>25</v>
      </c>
      <c r="R94" t="s">
        <v>26</v>
      </c>
      <c r="S94" t="s">
        <v>26</v>
      </c>
      <c r="T94" t="s">
        <v>48</v>
      </c>
      <c r="U94">
        <v>300.4719472277331</v>
      </c>
      <c r="V94">
        <v>-12.239765150958847</v>
      </c>
      <c r="W94">
        <v>307.15062892772903</v>
      </c>
      <c r="X94">
        <v>-41.765370615112381</v>
      </c>
      <c r="Y94" t="s">
        <v>198</v>
      </c>
      <c r="AB94" s="25">
        <f>IF(AND(MID($T94,1,9)&lt;&gt;"DYNAMIQUE",MID($T94,1,9)&lt;&gt;"à définir"),IF(AB$2="pt_specif",-((IF($AC$1="absolu",0,Extraction!$I94)+Extraction!$V94-Extraction!$U94)+((AB$3-Extraction!$H94)*(-((IF($AC$1="absolu",0,Extraction!$I94)+Extraction!$V94-Extraction!$U94)-(IF($AC$1="absolu",0,$O94)+Extraction!$X94-Extraction!$W94))/(Extraction!$N94-Extraction!$H94))))+AB$4,IF(AB$2="za_avt",IF($AC$1="absolu",0,Extraction!$I94)+Extraction!$V94,IF(AB$2="za_arr",IF($AC$1="absolu",0,Extraction!$O94)+Extraction!$X94))))</f>
        <v>52.533013086161759</v>
      </c>
      <c r="AC94" s="25">
        <f>IF(AND(MID($T94,1,9)&lt;&gt;"DYNAMIQUE",MID($T94,1,9)&lt;&gt;"à définir"),IF(AC$2="pt_specif",-((IF($AC$1="absolu",0,Extraction!$I94)+Extraction!$V94-Extraction!$U94)+((AC$3-Extraction!$H94)*(-((IF($AC$1="absolu",0,Extraction!$I94)+Extraction!$V94-Extraction!$U94)-(IF($AC$1="absolu",0,$O94)+Extraction!$X94-Extraction!$W94))/(Extraction!$N94-Extraction!$H94))))+AC$4,IF(AC$2="za_avt",IF($AC$1="absolu",0,Extraction!$I94)+Extraction!$V94,IF(AC$2="za_arr",IF($AC$1="absolu",0,Extraction!$O94)+Extraction!$X94))))</f>
        <v>247.93893414157134</v>
      </c>
      <c r="AD94" s="25">
        <f>IF(AND(MID($T94,1,9)&lt;&gt;"DYNAMIQUE",MID($T94,1,9)&lt;&gt;"à définir"),IF(AD$2="pt_specif",-((IF($AC$1="absolu",0,Extraction!$I94)+Extraction!$V94-Extraction!$U94)+((AD$3-Extraction!$H94)*(-((IF($AC$1="absolu",0,Extraction!$I94)+Extraction!$V94-Extraction!$U94)-(IF($AC$1="absolu",0,$O94)+Extraction!$X94-Extraction!$W94))/(Extraction!$N94-Extraction!$H94))))+AD$4,IF(AD$2="za_avt",IF($AC$1="absolu",0,Extraction!$I94)+Extraction!$V94,IF(AD$2="za_arr",IF($AC$1="absolu",0,Extraction!$O94)+Extraction!$X94))))</f>
        <v>24.178617981636727</v>
      </c>
      <c r="AE94" s="25">
        <f>IF(AND(MID($T94,1,9)&lt;&gt;"DYNAMIQUE",MID($T94,1,9)&lt;&gt;"à définir"),IF(AE$2="pt_specif",-((IF($AC$1="absolu",0,Extraction!$I94)+Extraction!$V94-Extraction!$U94)+((AE$3-Extraction!$H94)*(-((IF($AC$1="absolu",0,Extraction!$I94)+Extraction!$V94-Extraction!$U94)-(IF($AC$1="absolu",0,$O94)+Extraction!$X94-Extraction!$W94))/(Extraction!$N94-Extraction!$H94))))+AE$4,IF(AE$2="za_avt",IF($AC$1="absolu",0,Extraction!$I94)+Extraction!$V94,IF(AE$2="za_arr",IF($AC$1="absolu",0,Extraction!$O94)+Extraction!$X94))))</f>
        <v>282.97201094609233</v>
      </c>
    </row>
    <row r="95" spans="1:31" x14ac:dyDescent="0.25">
      <c r="A95" t="s">
        <v>176</v>
      </c>
      <c r="B95">
        <v>1000</v>
      </c>
      <c r="C95">
        <v>1000</v>
      </c>
      <c r="D95">
        <v>2000</v>
      </c>
      <c r="E95">
        <v>1508</v>
      </c>
      <c r="F95">
        <v>73.227221762879395</v>
      </c>
      <c r="G95">
        <v>69.772778237120605</v>
      </c>
      <c r="H95">
        <v>7.3</v>
      </c>
      <c r="I95">
        <v>64.772778237120605</v>
      </c>
      <c r="J95">
        <v>317.08235294117645</v>
      </c>
      <c r="K95">
        <v>1488</v>
      </c>
      <c r="L95">
        <v>78.256011403250881</v>
      </c>
      <c r="M95">
        <v>111.74398859674911</v>
      </c>
      <c r="N95">
        <v>2611</v>
      </c>
      <c r="O95">
        <v>65.943988596749108</v>
      </c>
      <c r="P95">
        <v>317.08235294117645</v>
      </c>
      <c r="Q95" t="s">
        <v>25</v>
      </c>
      <c r="R95" t="s">
        <v>26</v>
      </c>
      <c r="S95" t="s">
        <v>26</v>
      </c>
      <c r="T95" t="s">
        <v>49</v>
      </c>
      <c r="U95">
        <v>300.5037670071485</v>
      </c>
      <c r="V95">
        <v>-12.533016050932288</v>
      </c>
      <c r="W95">
        <v>307.27337847604474</v>
      </c>
      <c r="X95">
        <v>-43.124264095049945</v>
      </c>
      <c r="Y95" t="s">
        <v>199</v>
      </c>
      <c r="AB95" s="25">
        <f>IF(AND(MID($T95,1,9)&lt;&gt;"DYNAMIQUE",MID($T95,1,9)&lt;&gt;"à définir"),IF(AB$2="pt_specif",-((IF($AC$1="absolu",0,Extraction!$I95)+Extraction!$V95-Extraction!$U95)+((AB$3-Extraction!$H95)*(-((IF($AC$1="absolu",0,Extraction!$I95)+Extraction!$V95-Extraction!$U95)-(IF($AC$1="absolu",0,$O95)+Extraction!$X95-Extraction!$W95))/(Extraction!$N95-Extraction!$H95))))+AB$4,IF(AB$2="za_avt",IF($AC$1="absolu",0,Extraction!$I95)+Extraction!$V95,IF(AB$2="za_arr",IF($AC$1="absolu",0,Extraction!$O95)+Extraction!$X95))))</f>
        <v>52.239762186188315</v>
      </c>
      <c r="AC95" s="25">
        <f>IF(AND(MID($T95,1,9)&lt;&gt;"DYNAMIQUE",MID($T95,1,9)&lt;&gt;"à définir"),IF(AC$2="pt_specif",-((IF($AC$1="absolu",0,Extraction!$I95)+Extraction!$V95-Extraction!$U95)+((AC$3-Extraction!$H95)*(-((IF($AC$1="absolu",0,Extraction!$I95)+Extraction!$V95-Extraction!$U95)-(IF($AC$1="absolu",0,$O95)+Extraction!$X95-Extraction!$W95))/(Extraction!$N95-Extraction!$H95))))+AC$4,IF(AC$2="za_avt",IF($AC$1="absolu",0,Extraction!$I95)+Extraction!$V95,IF(AC$2="za_arr",IF($AC$1="absolu",0,Extraction!$O95)+Extraction!$X95))))</f>
        <v>248.26400482096017</v>
      </c>
      <c r="AD95" s="25">
        <f>IF(AND(MID($T95,1,9)&lt;&gt;"DYNAMIQUE",MID($T95,1,9)&lt;&gt;"à définir"),IF(AD$2="pt_specif",-((IF($AC$1="absolu",0,Extraction!$I95)+Extraction!$V95-Extraction!$U95)+((AD$3-Extraction!$H95)*(-((IF($AC$1="absolu",0,Extraction!$I95)+Extraction!$V95-Extraction!$U95)-(IF($AC$1="absolu",0,$O95)+Extraction!$X95-Extraction!$W95))/(Extraction!$N95-Extraction!$H95))))+AD$4,IF(AD$2="za_avt",IF($AC$1="absolu",0,Extraction!$I95)+Extraction!$V95,IF(AD$2="za_arr",IF($AC$1="absolu",0,Extraction!$O95)+Extraction!$X95))))</f>
        <v>22.819724501699163</v>
      </c>
      <c r="AE95" s="25">
        <f>IF(AND(MID($T95,1,9)&lt;&gt;"DYNAMIQUE",MID($T95,1,9)&lt;&gt;"à définir"),IF(AE$2="pt_specif",-((IF($AC$1="absolu",0,Extraction!$I95)+Extraction!$V95-Extraction!$U95)+((AE$3-Extraction!$H95)*(-((IF($AC$1="absolu",0,Extraction!$I95)+Extraction!$V95-Extraction!$U95)-(IF($AC$1="absolu",0,$O95)+Extraction!$X95-Extraction!$W95))/(Extraction!$N95-Extraction!$H95))))+AE$4,IF(AE$2="za_avt",IF($AC$1="absolu",0,Extraction!$I95)+Extraction!$V95,IF(AE$2="za_arr",IF($AC$1="absolu",0,Extraction!$O95)+Extraction!$X95))))</f>
        <v>284.45365397434557</v>
      </c>
    </row>
    <row r="96" spans="1:31" x14ac:dyDescent="0.25">
      <c r="A96" t="s">
        <v>176</v>
      </c>
      <c r="B96">
        <v>1000</v>
      </c>
      <c r="C96">
        <v>1000</v>
      </c>
      <c r="D96">
        <v>2000</v>
      </c>
      <c r="E96">
        <v>1508</v>
      </c>
      <c r="F96">
        <v>73.227221762879395</v>
      </c>
      <c r="G96">
        <v>69.772778237120605</v>
      </c>
      <c r="H96">
        <v>7.3</v>
      </c>
      <c r="I96">
        <v>64.772778237120605</v>
      </c>
      <c r="J96">
        <v>317.08235294117645</v>
      </c>
      <c r="K96">
        <v>1488</v>
      </c>
      <c r="L96">
        <v>78.256011403250881</v>
      </c>
      <c r="M96">
        <v>111.74398859674911</v>
      </c>
      <c r="N96">
        <v>2611</v>
      </c>
      <c r="O96">
        <v>65.943988596749108</v>
      </c>
      <c r="P96">
        <v>317.08235294117645</v>
      </c>
      <c r="Q96" t="s">
        <v>25</v>
      </c>
      <c r="R96" t="s">
        <v>26</v>
      </c>
      <c r="S96" t="s">
        <v>26</v>
      </c>
      <c r="T96" t="s">
        <v>50</v>
      </c>
      <c r="U96">
        <v>300.58052700084528</v>
      </c>
      <c r="V96">
        <v>-13.240435701448037</v>
      </c>
      <c r="W96">
        <v>307.34088318823035</v>
      </c>
      <c r="X96">
        <v>-43.871572044551741</v>
      </c>
      <c r="Y96" t="s">
        <v>200</v>
      </c>
      <c r="AB96" s="25">
        <f>IF(AND(MID($T96,1,9)&lt;&gt;"DYNAMIQUE",MID($T96,1,9)&lt;&gt;"à définir"),IF(AB$2="pt_specif",-((IF($AC$1="absolu",0,Extraction!$I96)+Extraction!$V96-Extraction!$U96)+((AB$3-Extraction!$H96)*(-((IF($AC$1="absolu",0,Extraction!$I96)+Extraction!$V96-Extraction!$U96)-(IF($AC$1="absolu",0,$O96)+Extraction!$X96-Extraction!$W96))/(Extraction!$N96-Extraction!$H96))))+AB$4,IF(AB$2="za_avt",IF($AC$1="absolu",0,Extraction!$I96)+Extraction!$V96,IF(AB$2="za_arr",IF($AC$1="absolu",0,Extraction!$O96)+Extraction!$X96))))</f>
        <v>51.532342535672569</v>
      </c>
      <c r="AC96" s="25">
        <f>IF(AND(MID($T96,1,9)&lt;&gt;"DYNAMIQUE",MID($T96,1,9)&lt;&gt;"à définir"),IF(AC$2="pt_specif",-((IF($AC$1="absolu",0,Extraction!$I96)+Extraction!$V96-Extraction!$U96)+((AC$3-Extraction!$H96)*(-((IF($AC$1="absolu",0,Extraction!$I96)+Extraction!$V96-Extraction!$U96)-(IF($AC$1="absolu",0,$O96)+Extraction!$X96-Extraction!$W96))/(Extraction!$N96-Extraction!$H96))))+AC$4,IF(AC$2="za_avt",IF($AC$1="absolu",0,Extraction!$I96)+Extraction!$V96,IF(AC$2="za_arr",IF($AC$1="absolu",0,Extraction!$O96)+Extraction!$X96))))</f>
        <v>249.04818446517271</v>
      </c>
      <c r="AD96" s="25">
        <f>IF(AND(MID($T96,1,9)&lt;&gt;"DYNAMIQUE",MID($T96,1,9)&lt;&gt;"à définir"),IF(AD$2="pt_specif",-((IF($AC$1="absolu",0,Extraction!$I96)+Extraction!$V96-Extraction!$U96)+((AD$3-Extraction!$H96)*(-((IF($AC$1="absolu",0,Extraction!$I96)+Extraction!$V96-Extraction!$U96)-(IF($AC$1="absolu",0,$O96)+Extraction!$X96-Extraction!$W96))/(Extraction!$N96-Extraction!$H96))))+AD$4,IF(AD$2="za_avt",IF($AC$1="absolu",0,Extraction!$I96)+Extraction!$V96,IF(AD$2="za_arr",IF($AC$1="absolu",0,Extraction!$O96)+Extraction!$X96))))</f>
        <v>22.072416552197367</v>
      </c>
      <c r="AE96" s="25">
        <f>IF(AND(MID($T96,1,9)&lt;&gt;"DYNAMIQUE",MID($T96,1,9)&lt;&gt;"à définir"),IF(AE$2="pt_specif",-((IF($AC$1="absolu",0,Extraction!$I96)+Extraction!$V96-Extraction!$U96)+((AE$3-Extraction!$H96)*(-((IF($AC$1="absolu",0,Extraction!$I96)+Extraction!$V96-Extraction!$U96)-(IF($AC$1="absolu",0,$O96)+Extraction!$X96-Extraction!$W96))/(Extraction!$N96-Extraction!$H96))))+AE$4,IF(AE$2="za_avt",IF($AC$1="absolu",0,Extraction!$I96)+Extraction!$V96,IF(AE$2="za_arr",IF($AC$1="absolu",0,Extraction!$O96)+Extraction!$X96))))</f>
        <v>285.268466636033</v>
      </c>
    </row>
    <row r="97" spans="1:31" x14ac:dyDescent="0.25">
      <c r="A97" t="s">
        <v>176</v>
      </c>
      <c r="B97">
        <v>1000</v>
      </c>
      <c r="C97">
        <v>1000</v>
      </c>
      <c r="D97">
        <v>2000</v>
      </c>
      <c r="E97">
        <v>1508</v>
      </c>
      <c r="F97">
        <v>73.227221762879395</v>
      </c>
      <c r="G97">
        <v>69.772778237120605</v>
      </c>
      <c r="H97">
        <v>7.3</v>
      </c>
      <c r="I97">
        <v>64.772778237120605</v>
      </c>
      <c r="J97">
        <v>317.08235294117645</v>
      </c>
      <c r="K97">
        <v>1488</v>
      </c>
      <c r="L97">
        <v>78.256011403250881</v>
      </c>
      <c r="M97">
        <v>111.74398859674911</v>
      </c>
      <c r="N97">
        <v>2611</v>
      </c>
      <c r="O97">
        <v>65.943988596749108</v>
      </c>
      <c r="P97">
        <v>317.08235294117645</v>
      </c>
      <c r="Q97" t="s">
        <v>25</v>
      </c>
      <c r="R97" t="s">
        <v>26</v>
      </c>
      <c r="S97" t="s">
        <v>26</v>
      </c>
      <c r="T97" t="s">
        <v>51</v>
      </c>
      <c r="U97">
        <v>299.77687857825464</v>
      </c>
      <c r="V97">
        <v>-5.8340165647743563</v>
      </c>
      <c r="W97">
        <v>303.85780892174529</v>
      </c>
      <c r="X97">
        <v>-5.3123514542502566</v>
      </c>
      <c r="Y97" t="s">
        <v>201</v>
      </c>
      <c r="AB97" s="25">
        <f>IF(AND(MID($T97,1,9)&lt;&gt;"DYNAMIQUE",MID($T97,1,9)&lt;&gt;"à définir"),IF(AB$2="pt_specif",-((IF($AC$1="absolu",0,Extraction!$I97)+Extraction!$V97-Extraction!$U97)+((AB$3-Extraction!$H97)*(-((IF($AC$1="absolu",0,Extraction!$I97)+Extraction!$V97-Extraction!$U97)-(IF($AC$1="absolu",0,$O97)+Extraction!$X97-Extraction!$W97))/(Extraction!$N97-Extraction!$H97))))+AB$4,IF(AB$2="za_avt",IF($AC$1="absolu",0,Extraction!$I97)+Extraction!$V97,IF(AB$2="za_arr",IF($AC$1="absolu",0,Extraction!$O97)+Extraction!$X97))))</f>
        <v>58.938761672346246</v>
      </c>
      <c r="AC97" s="25">
        <f>IF(AND(MID($T97,1,9)&lt;&gt;"DYNAMIQUE",MID($T97,1,9)&lt;&gt;"à définir"),IF(AC$2="pt_specif",-((IF($AC$1="absolu",0,Extraction!$I97)+Extraction!$V97-Extraction!$U97)+((AC$3-Extraction!$H97)*(-((IF($AC$1="absolu",0,Extraction!$I97)+Extraction!$V97-Extraction!$U97)-(IF($AC$1="absolu",0,$O97)+Extraction!$X97-Extraction!$W97))/(Extraction!$N97-Extraction!$H97))))+AC$4,IF(AC$2="za_avt",IF($AC$1="absolu",0,Extraction!$I97)+Extraction!$V97,IF(AC$2="za_arr",IF($AC$1="absolu",0,Extraction!$O97)+Extraction!$X97))))</f>
        <v>240.83811690590841</v>
      </c>
      <c r="AD97" s="25">
        <f>IF(AND(MID($T97,1,9)&lt;&gt;"DYNAMIQUE",MID($T97,1,9)&lt;&gt;"à définir"),IF(AD$2="pt_specif",-((IF($AC$1="absolu",0,Extraction!$I97)+Extraction!$V97-Extraction!$U97)+((AD$3-Extraction!$H97)*(-((IF($AC$1="absolu",0,Extraction!$I97)+Extraction!$V97-Extraction!$U97)-(IF($AC$1="absolu",0,$O97)+Extraction!$X97-Extraction!$W97))/(Extraction!$N97-Extraction!$H97))))+AD$4,IF(AD$2="za_avt",IF($AC$1="absolu",0,Extraction!$I97)+Extraction!$V97,IF(AD$2="za_arr",IF($AC$1="absolu",0,Extraction!$O97)+Extraction!$X97))))</f>
        <v>60.631637142498853</v>
      </c>
      <c r="AE97" s="25">
        <f>IF(AND(MID($T97,1,9)&lt;&gt;"DYNAMIQUE",MID($T97,1,9)&lt;&gt;"à définir"),IF(AE$2="pt_specif",-((IF($AC$1="absolu",0,Extraction!$I97)+Extraction!$V97-Extraction!$U97)+((AE$3-Extraction!$H97)*(-((IF($AC$1="absolu",0,Extraction!$I97)+Extraction!$V97-Extraction!$U97)-(IF($AC$1="absolu",0,$O97)+Extraction!$X97-Extraction!$W97))/(Extraction!$N97-Extraction!$H97))))+AE$4,IF(AE$2="za_avt",IF($AC$1="absolu",0,Extraction!$I97)+Extraction!$V97,IF(AE$2="za_arr",IF($AC$1="absolu",0,Extraction!$O97)+Extraction!$X97))))</f>
        <v>243.22617177924644</v>
      </c>
    </row>
    <row r="98" spans="1:31" x14ac:dyDescent="0.25">
      <c r="A98" t="s">
        <v>176</v>
      </c>
      <c r="B98">
        <v>1000</v>
      </c>
      <c r="C98">
        <v>1000</v>
      </c>
      <c r="D98">
        <v>2000</v>
      </c>
      <c r="E98">
        <v>1508</v>
      </c>
      <c r="F98">
        <v>73.227221762879395</v>
      </c>
      <c r="G98">
        <v>69.772778237120605</v>
      </c>
      <c r="H98">
        <v>7.3</v>
      </c>
      <c r="I98">
        <v>64.772778237120605</v>
      </c>
      <c r="J98">
        <v>317.08235294117645</v>
      </c>
      <c r="K98">
        <v>1488</v>
      </c>
      <c r="L98">
        <v>78.256011403250881</v>
      </c>
      <c r="M98">
        <v>111.74398859674911</v>
      </c>
      <c r="N98">
        <v>2611</v>
      </c>
      <c r="O98">
        <v>65.943988596749108</v>
      </c>
      <c r="P98">
        <v>317.08235294117645</v>
      </c>
      <c r="Q98" t="s">
        <v>25</v>
      </c>
      <c r="R98" t="s">
        <v>26</v>
      </c>
      <c r="S98" t="s">
        <v>26</v>
      </c>
      <c r="T98" t="s">
        <v>52</v>
      </c>
      <c r="U98">
        <v>299.99268792100315</v>
      </c>
      <c r="V98">
        <v>-7.8229141984597996</v>
      </c>
      <c r="W98">
        <v>306.44485672185397</v>
      </c>
      <c r="X98">
        <v>-33.952150427790741</v>
      </c>
      <c r="Y98" t="s">
        <v>202</v>
      </c>
      <c r="AB98" s="25">
        <f>IF(AND(MID($T98,1,9)&lt;&gt;"DYNAMIQUE",MID($T98,1,9)&lt;&gt;"à définir"),IF(AB$2="pt_specif",-((IF($AC$1="absolu",0,Extraction!$I98)+Extraction!$V98-Extraction!$U98)+((AB$3-Extraction!$H98)*(-((IF($AC$1="absolu",0,Extraction!$I98)+Extraction!$V98-Extraction!$U98)-(IF($AC$1="absolu",0,$O98)+Extraction!$X98-Extraction!$W98))/(Extraction!$N98-Extraction!$H98))))+AB$4,IF(AB$2="za_avt",IF($AC$1="absolu",0,Extraction!$I98)+Extraction!$V98,IF(AB$2="za_arr",IF($AC$1="absolu",0,Extraction!$O98)+Extraction!$X98))))</f>
        <v>56.949864038660806</v>
      </c>
      <c r="AC98" s="25">
        <f>IF(AND(MID($T98,1,9)&lt;&gt;"DYNAMIQUE",MID($T98,1,9)&lt;&gt;"à définir"),IF(AC$2="pt_specif",-((IF($AC$1="absolu",0,Extraction!$I98)+Extraction!$V98-Extraction!$U98)+((AC$3-Extraction!$H98)*(-((IF($AC$1="absolu",0,Extraction!$I98)+Extraction!$V98-Extraction!$U98)-(IF($AC$1="absolu",0,$O98)+Extraction!$X98-Extraction!$W98))/(Extraction!$N98-Extraction!$H98))))+AC$4,IF(AC$2="za_avt",IF($AC$1="absolu",0,Extraction!$I98)+Extraction!$V98,IF(AC$2="za_arr",IF($AC$1="absolu",0,Extraction!$O98)+Extraction!$X98))))</f>
        <v>243.04282388234236</v>
      </c>
      <c r="AD98" s="25">
        <f>IF(AND(MID($T98,1,9)&lt;&gt;"DYNAMIQUE",MID($T98,1,9)&lt;&gt;"à définir"),IF(AD$2="pt_specif",-((IF($AC$1="absolu",0,Extraction!$I98)+Extraction!$V98-Extraction!$U98)+((AD$3-Extraction!$H98)*(-((IF($AC$1="absolu",0,Extraction!$I98)+Extraction!$V98-Extraction!$U98)-(IF($AC$1="absolu",0,$O98)+Extraction!$X98-Extraction!$W98))/(Extraction!$N98-Extraction!$H98))))+AD$4,IF(AD$2="za_avt",IF($AC$1="absolu",0,Extraction!$I98)+Extraction!$V98,IF(AD$2="za_arr",IF($AC$1="absolu",0,Extraction!$O98)+Extraction!$X98))))</f>
        <v>31.991838168958367</v>
      </c>
      <c r="AE98" s="25">
        <f>IF(AND(MID($T98,1,9)&lt;&gt;"DYNAMIQUE",MID($T98,1,9)&lt;&gt;"à définir"),IF(AE$2="pt_specif",-((IF($AC$1="absolu",0,Extraction!$I98)+Extraction!$V98-Extraction!$U98)+((AE$3-Extraction!$H98)*(-((IF($AC$1="absolu",0,Extraction!$I98)+Extraction!$V98-Extraction!$U98)-(IF($AC$1="absolu",0,$O98)+Extraction!$X98-Extraction!$W98))/(Extraction!$N98-Extraction!$H98))))+AE$4,IF(AE$2="za_avt",IF($AC$1="absolu",0,Extraction!$I98)+Extraction!$V98,IF(AE$2="za_arr",IF($AC$1="absolu",0,Extraction!$O98)+Extraction!$X98))))</f>
        <v>274.45301855289563</v>
      </c>
    </row>
    <row r="99" spans="1:31" x14ac:dyDescent="0.25">
      <c r="A99" t="s">
        <v>176</v>
      </c>
      <c r="B99">
        <v>1000</v>
      </c>
      <c r="C99">
        <v>1000</v>
      </c>
      <c r="D99">
        <v>2000</v>
      </c>
      <c r="E99">
        <v>1508</v>
      </c>
      <c r="F99">
        <v>73.227221762879395</v>
      </c>
      <c r="G99">
        <v>69.772778237120605</v>
      </c>
      <c r="H99">
        <v>7.3</v>
      </c>
      <c r="I99">
        <v>64.772778237120605</v>
      </c>
      <c r="J99">
        <v>317.08235294117645</v>
      </c>
      <c r="K99">
        <v>1488</v>
      </c>
      <c r="L99">
        <v>78.256011403250881</v>
      </c>
      <c r="M99">
        <v>111.74398859674911</v>
      </c>
      <c r="N99">
        <v>2611</v>
      </c>
      <c r="O99">
        <v>65.943988596749108</v>
      </c>
      <c r="P99">
        <v>317.08235294117645</v>
      </c>
      <c r="Q99" t="s">
        <v>25</v>
      </c>
      <c r="R99" t="s">
        <v>26</v>
      </c>
      <c r="S99" t="s">
        <v>26</v>
      </c>
      <c r="T99" t="s">
        <v>53</v>
      </c>
      <c r="U99">
        <v>299.08306752244624</v>
      </c>
      <c r="V99">
        <v>0.56014204554251024</v>
      </c>
      <c r="W99">
        <v>303.85863415822598</v>
      </c>
      <c r="X99">
        <v>-5.3214871984416687</v>
      </c>
      <c r="Y99" t="s">
        <v>203</v>
      </c>
      <c r="AB99" s="25">
        <f>IF(AND(MID($T99,1,9)&lt;&gt;"DYNAMIQUE",MID($T99,1,9)&lt;&gt;"à définir"),IF(AB$2="pt_specif",-((IF($AC$1="absolu",0,Extraction!$I99)+Extraction!$V99-Extraction!$U99)+((AB$3-Extraction!$H99)*(-((IF($AC$1="absolu",0,Extraction!$I99)+Extraction!$V99-Extraction!$U99)-(IF($AC$1="absolu",0,$O99)+Extraction!$X99-Extraction!$W99))/(Extraction!$N99-Extraction!$H99))))+AB$4,IF(AB$2="za_avt",IF($AC$1="absolu",0,Extraction!$I99)+Extraction!$V99,IF(AB$2="za_arr",IF($AC$1="absolu",0,Extraction!$O99)+Extraction!$X99))))</f>
        <v>65.33292028266311</v>
      </c>
      <c r="AC99" s="25">
        <f>IF(AND(MID($T99,1,9)&lt;&gt;"DYNAMIQUE",MID($T99,1,9)&lt;&gt;"à définir"),IF(AC$2="pt_specif",-((IF($AC$1="absolu",0,Extraction!$I99)+Extraction!$V99-Extraction!$U99)+((AC$3-Extraction!$H99)*(-((IF($AC$1="absolu",0,Extraction!$I99)+Extraction!$V99-Extraction!$U99)-(IF($AC$1="absolu",0,$O99)+Extraction!$X99-Extraction!$W99))/(Extraction!$N99-Extraction!$H99))))+AC$4,IF(AC$2="za_avt",IF($AC$1="absolu",0,Extraction!$I99)+Extraction!$V99,IF(AC$2="za_arr",IF($AC$1="absolu",0,Extraction!$O99)+Extraction!$X99))))</f>
        <v>233.75014723978313</v>
      </c>
      <c r="AD99" s="25">
        <f>IF(AND(MID($T99,1,9)&lt;&gt;"DYNAMIQUE",MID($T99,1,9)&lt;&gt;"à définir"),IF(AD$2="pt_specif",-((IF($AC$1="absolu",0,Extraction!$I99)+Extraction!$V99-Extraction!$U99)+((AD$3-Extraction!$H99)*(-((IF($AC$1="absolu",0,Extraction!$I99)+Extraction!$V99-Extraction!$U99)-(IF($AC$1="absolu",0,$O99)+Extraction!$X99-Extraction!$W99))/(Extraction!$N99-Extraction!$H99))))+AD$4,IF(AD$2="za_avt",IF($AC$1="absolu",0,Extraction!$I99)+Extraction!$V99,IF(AD$2="za_arr",IF($AC$1="absolu",0,Extraction!$O99)+Extraction!$X99))))</f>
        <v>60.622501398307442</v>
      </c>
      <c r="AE99" s="25">
        <f>IF(AND(MID($T99,1,9)&lt;&gt;"DYNAMIQUE",MID($T99,1,9)&lt;&gt;"à définir"),IF(AE$2="pt_specif",-((IF($AC$1="absolu",0,Extraction!$I99)+Extraction!$V99-Extraction!$U99)+((AE$3-Extraction!$H99)*(-((IF($AC$1="absolu",0,Extraction!$I99)+Extraction!$V99-Extraction!$U99)-(IF($AC$1="absolu",0,$O99)+Extraction!$X99-Extraction!$W99))/(Extraction!$N99-Extraction!$H99))))+AE$4,IF(AE$2="za_avt",IF($AC$1="absolu",0,Extraction!$I99)+Extraction!$V99,IF(AE$2="za_arr",IF($AC$1="absolu",0,Extraction!$O99)+Extraction!$X99))))</f>
        <v>243.23613275991855</v>
      </c>
    </row>
    <row r="100" spans="1:31" x14ac:dyDescent="0.25">
      <c r="A100" t="s">
        <v>176</v>
      </c>
      <c r="B100">
        <v>1000</v>
      </c>
      <c r="C100">
        <v>1000</v>
      </c>
      <c r="D100">
        <v>2000</v>
      </c>
      <c r="E100">
        <v>1508</v>
      </c>
      <c r="F100">
        <v>73.227221762879395</v>
      </c>
      <c r="G100">
        <v>69.772778237120605</v>
      </c>
      <c r="H100">
        <v>7.3</v>
      </c>
      <c r="I100">
        <v>64.772778237120605</v>
      </c>
      <c r="J100">
        <v>317.08235294117645</v>
      </c>
      <c r="K100">
        <v>1488</v>
      </c>
      <c r="L100">
        <v>78.256011403250881</v>
      </c>
      <c r="M100">
        <v>111.74398859674911</v>
      </c>
      <c r="N100">
        <v>2611</v>
      </c>
      <c r="O100">
        <v>65.943988596749108</v>
      </c>
      <c r="P100">
        <v>317.08235294117645</v>
      </c>
      <c r="Q100" t="s">
        <v>25</v>
      </c>
      <c r="R100" t="s">
        <v>26</v>
      </c>
      <c r="S100" t="s">
        <v>26</v>
      </c>
      <c r="T100" t="s">
        <v>54</v>
      </c>
      <c r="U100">
        <v>299.66888865836688</v>
      </c>
      <c r="V100">
        <v>-4.8387820981324561</v>
      </c>
      <c r="W100">
        <v>304.44753991306163</v>
      </c>
      <c r="X100">
        <v>-11.840942475667511</v>
      </c>
      <c r="Y100" t="s">
        <v>204</v>
      </c>
      <c r="AB100" s="25">
        <f>IF(AND(MID($T100,1,9)&lt;&gt;"DYNAMIQUE",MID($T100,1,9)&lt;&gt;"à définir"),IF(AB$2="pt_specif",-((IF($AC$1="absolu",0,Extraction!$I100)+Extraction!$V100-Extraction!$U100)+((AB$3-Extraction!$H100)*(-((IF($AC$1="absolu",0,Extraction!$I100)+Extraction!$V100-Extraction!$U100)-(IF($AC$1="absolu",0,$O100)+Extraction!$X100-Extraction!$W100))/(Extraction!$N100-Extraction!$H100))))+AB$4,IF(AB$2="za_avt",IF($AC$1="absolu",0,Extraction!$I100)+Extraction!$V100,IF(AB$2="za_arr",IF($AC$1="absolu",0,Extraction!$O100)+Extraction!$X100))))</f>
        <v>59.933996138988149</v>
      </c>
      <c r="AC100" s="25">
        <f>IF(AND(MID($T100,1,9)&lt;&gt;"DYNAMIQUE",MID($T100,1,9)&lt;&gt;"à définir"),IF(AC$2="pt_specif",-((IF($AC$1="absolu",0,Extraction!$I100)+Extraction!$V100-Extraction!$U100)+((AC$3-Extraction!$H100)*(-((IF($AC$1="absolu",0,Extraction!$I100)+Extraction!$V100-Extraction!$U100)-(IF($AC$1="absolu",0,$O100)+Extraction!$X100-Extraction!$W100))/(Extraction!$N100-Extraction!$H100))))+AC$4,IF(AC$2="za_avt",IF($AC$1="absolu",0,Extraction!$I100)+Extraction!$V100,IF(AC$2="za_arr",IF($AC$1="absolu",0,Extraction!$O100)+Extraction!$X100))))</f>
        <v>239.73489251937872</v>
      </c>
      <c r="AD100" s="25">
        <f>IF(AND(MID($T100,1,9)&lt;&gt;"DYNAMIQUE",MID($T100,1,9)&lt;&gt;"à définir"),IF(AD$2="pt_specif",-((IF($AC$1="absolu",0,Extraction!$I100)+Extraction!$V100-Extraction!$U100)+((AD$3-Extraction!$H100)*(-((IF($AC$1="absolu",0,Extraction!$I100)+Extraction!$V100-Extraction!$U100)-(IF($AC$1="absolu",0,$O100)+Extraction!$X100-Extraction!$W100))/(Extraction!$N100-Extraction!$H100))))+AD$4,IF(AD$2="za_avt",IF($AC$1="absolu",0,Extraction!$I100)+Extraction!$V100,IF(AD$2="za_arr",IF($AC$1="absolu",0,Extraction!$O100)+Extraction!$X100))))</f>
        <v>54.103046121081597</v>
      </c>
      <c r="AE100" s="25">
        <f>IF(AND(MID($T100,1,9)&lt;&gt;"DYNAMIQUE",MID($T100,1,9)&lt;&gt;"à définir"),IF(AE$2="pt_specif",-((IF($AC$1="absolu",0,Extraction!$I100)+Extraction!$V100-Extraction!$U100)+((AE$3-Extraction!$H100)*(-((IF($AC$1="absolu",0,Extraction!$I100)+Extraction!$V100-Extraction!$U100)-(IF($AC$1="absolu",0,$O100)+Extraction!$X100-Extraction!$W100))/(Extraction!$N100-Extraction!$H100))))+AE$4,IF(AE$2="za_avt",IF($AC$1="absolu",0,Extraction!$I100)+Extraction!$V100,IF(AE$2="za_arr",IF($AC$1="absolu",0,Extraction!$O100)+Extraction!$X100))))</f>
        <v>250.34449379198003</v>
      </c>
    </row>
    <row r="101" spans="1:31" x14ac:dyDescent="0.25">
      <c r="A101" t="s">
        <v>176</v>
      </c>
      <c r="B101">
        <v>1000</v>
      </c>
      <c r="C101">
        <v>1000</v>
      </c>
      <c r="D101">
        <v>2000</v>
      </c>
      <c r="E101">
        <v>1508</v>
      </c>
      <c r="F101">
        <v>73.227221762879395</v>
      </c>
      <c r="G101">
        <v>69.772778237120605</v>
      </c>
      <c r="H101">
        <v>7.3</v>
      </c>
      <c r="I101">
        <v>64.772778237120605</v>
      </c>
      <c r="J101">
        <v>317.08235294117645</v>
      </c>
      <c r="K101">
        <v>1488</v>
      </c>
      <c r="L101">
        <v>78.256011403250881</v>
      </c>
      <c r="M101">
        <v>111.74398859674911</v>
      </c>
      <c r="N101">
        <v>2611</v>
      </c>
      <c r="O101">
        <v>65.943988596749108</v>
      </c>
      <c r="P101">
        <v>317.08235294117645</v>
      </c>
      <c r="Q101" t="s">
        <v>25</v>
      </c>
      <c r="R101" t="s">
        <v>26</v>
      </c>
      <c r="S101" t="s">
        <v>26</v>
      </c>
      <c r="T101" t="s">
        <v>55</v>
      </c>
      <c r="U101">
        <v>299.55405938559312</v>
      </c>
      <c r="V101">
        <v>-3.7805161955126816</v>
      </c>
      <c r="W101">
        <v>306.0591155093648</v>
      </c>
      <c r="X101">
        <v>-29.681819287780524</v>
      </c>
      <c r="Y101" t="s">
        <v>205</v>
      </c>
      <c r="AB101" s="25">
        <f>IF(AND(MID($T101,1,9)&lt;&gt;"DYNAMIQUE",MID($T101,1,9)&lt;&gt;"à définir"),IF(AB$2="pt_specif",-((IF($AC$1="absolu",0,Extraction!$I101)+Extraction!$V101-Extraction!$U101)+((AB$3-Extraction!$H101)*(-((IF($AC$1="absolu",0,Extraction!$I101)+Extraction!$V101-Extraction!$U101)-(IF($AC$1="absolu",0,$O101)+Extraction!$X101-Extraction!$W101))/(Extraction!$N101-Extraction!$H101))))+AB$4,IF(AB$2="za_avt",IF($AC$1="absolu",0,Extraction!$I101)+Extraction!$V101,IF(AB$2="za_arr",IF($AC$1="absolu",0,Extraction!$O101)+Extraction!$X101))))</f>
        <v>60.992262041607923</v>
      </c>
      <c r="AC101" s="25">
        <f>IF(AND(MID($T101,1,9)&lt;&gt;"DYNAMIQUE",MID($T101,1,9)&lt;&gt;"à définir"),IF(AC$2="pt_specif",-((IF($AC$1="absolu",0,Extraction!$I101)+Extraction!$V101-Extraction!$U101)+((AC$3-Extraction!$H101)*(-((IF($AC$1="absolu",0,Extraction!$I101)+Extraction!$V101-Extraction!$U101)-(IF($AC$1="absolu",0,$O101)+Extraction!$X101-Extraction!$W101))/(Extraction!$N101-Extraction!$H101))))+AC$4,IF(AC$2="za_avt",IF($AC$1="absolu",0,Extraction!$I101)+Extraction!$V101,IF(AC$2="za_arr",IF($AC$1="absolu",0,Extraction!$O101)+Extraction!$X101))))</f>
        <v>238.56179734398521</v>
      </c>
      <c r="AD101" s="25">
        <f>IF(AND(MID($T101,1,9)&lt;&gt;"DYNAMIQUE",MID($T101,1,9)&lt;&gt;"à définir"),IF(AD$2="pt_specif",-((IF($AC$1="absolu",0,Extraction!$I101)+Extraction!$V101-Extraction!$U101)+((AD$3-Extraction!$H101)*(-((IF($AC$1="absolu",0,Extraction!$I101)+Extraction!$V101-Extraction!$U101)-(IF($AC$1="absolu",0,$O101)+Extraction!$X101-Extraction!$W101))/(Extraction!$N101-Extraction!$H101))))+AD$4,IF(AD$2="za_avt",IF($AC$1="absolu",0,Extraction!$I101)+Extraction!$V101,IF(AD$2="za_arr",IF($AC$1="absolu",0,Extraction!$O101)+Extraction!$X101))))</f>
        <v>36.262169308968581</v>
      </c>
      <c r="AE101" s="25">
        <f>IF(AND(MID($T101,1,9)&lt;&gt;"DYNAMIQUE",MID($T101,1,9)&lt;&gt;"à définir"),IF(AE$2="pt_specif",-((IF($AC$1="absolu",0,Extraction!$I101)+Extraction!$V101-Extraction!$U101)+((AE$3-Extraction!$H101)*(-((IF($AC$1="absolu",0,Extraction!$I101)+Extraction!$V101-Extraction!$U101)-(IF($AC$1="absolu",0,$O101)+Extraction!$X101-Extraction!$W101))/(Extraction!$N101-Extraction!$H101))))+AE$4,IF(AE$2="za_avt",IF($AC$1="absolu",0,Extraction!$I101)+Extraction!$V101,IF(AE$2="za_arr",IF($AC$1="absolu",0,Extraction!$O101)+Extraction!$X101))))</f>
        <v>269.79694620039623</v>
      </c>
    </row>
    <row r="102" spans="1:31" x14ac:dyDescent="0.25">
      <c r="A102" t="s">
        <v>176</v>
      </c>
      <c r="B102">
        <v>1000</v>
      </c>
      <c r="C102">
        <v>1000</v>
      </c>
      <c r="D102">
        <v>2000</v>
      </c>
      <c r="E102">
        <v>1508</v>
      </c>
      <c r="F102">
        <v>73.227221762879395</v>
      </c>
      <c r="G102">
        <v>69.772778237120605</v>
      </c>
      <c r="H102">
        <v>7.3</v>
      </c>
      <c r="I102">
        <v>64.772778237120605</v>
      </c>
      <c r="J102">
        <v>317.08235294117645</v>
      </c>
      <c r="K102">
        <v>1488</v>
      </c>
      <c r="L102">
        <v>78.256011403250881</v>
      </c>
      <c r="M102">
        <v>111.74398859674911</v>
      </c>
      <c r="N102">
        <v>2611</v>
      </c>
      <c r="O102">
        <v>65.943988596749108</v>
      </c>
      <c r="P102">
        <v>317.08235294117645</v>
      </c>
      <c r="Q102" t="s">
        <v>25</v>
      </c>
      <c r="R102" t="s">
        <v>26</v>
      </c>
      <c r="S102" t="s">
        <v>26</v>
      </c>
      <c r="T102" t="s">
        <v>56</v>
      </c>
      <c r="U102">
        <v>300.3764878894869</v>
      </c>
      <c r="V102">
        <v>-11.360012451038569</v>
      </c>
      <c r="W102">
        <v>306.78238028278196</v>
      </c>
      <c r="X102">
        <v>-37.688690175299683</v>
      </c>
      <c r="Y102" t="s">
        <v>206</v>
      </c>
      <c r="AB102" s="25">
        <f>IF(AND(MID($T102,1,9)&lt;&gt;"DYNAMIQUE",MID($T102,1,9)&lt;&gt;"à définir"),IF(AB$2="pt_specif",-((IF($AC$1="absolu",0,Extraction!$I102)+Extraction!$V102-Extraction!$U102)+((AB$3-Extraction!$H102)*(-((IF($AC$1="absolu",0,Extraction!$I102)+Extraction!$V102-Extraction!$U102)-(IF($AC$1="absolu",0,$O102)+Extraction!$X102-Extraction!$W102))/(Extraction!$N102-Extraction!$H102))))+AB$4,IF(AB$2="za_avt",IF($AC$1="absolu",0,Extraction!$I102)+Extraction!$V102,IF(AB$2="za_arr",IF($AC$1="absolu",0,Extraction!$O102)+Extraction!$X102))))</f>
        <v>53.412765786082034</v>
      </c>
      <c r="AC102" s="25">
        <f>IF(AND(MID($T102,1,9)&lt;&gt;"DYNAMIQUE",MID($T102,1,9)&lt;&gt;"à définir"),IF(AC$2="pt_specif",-((IF($AC$1="absolu",0,Extraction!$I102)+Extraction!$V102-Extraction!$U102)+((AC$3-Extraction!$H102)*(-((IF($AC$1="absolu",0,Extraction!$I102)+Extraction!$V102-Extraction!$U102)-(IF($AC$1="absolu",0,$O102)+Extraction!$X102-Extraction!$W102))/(Extraction!$N102-Extraction!$H102))))+AC$4,IF(AC$2="za_avt",IF($AC$1="absolu",0,Extraction!$I102)+Extraction!$V102,IF(AC$2="za_arr",IF($AC$1="absolu",0,Extraction!$O102)+Extraction!$X102))))</f>
        <v>246.96372210340485</v>
      </c>
      <c r="AD102" s="25">
        <f>IF(AND(MID($T102,1,9)&lt;&gt;"DYNAMIQUE",MID($T102,1,9)&lt;&gt;"à définir"),IF(AD$2="pt_specif",-((IF($AC$1="absolu",0,Extraction!$I102)+Extraction!$V102-Extraction!$U102)+((AD$3-Extraction!$H102)*(-((IF($AC$1="absolu",0,Extraction!$I102)+Extraction!$V102-Extraction!$U102)-(IF($AC$1="absolu",0,$O102)+Extraction!$X102-Extraction!$W102))/(Extraction!$N102-Extraction!$H102))))+AD$4,IF(AD$2="za_avt",IF($AC$1="absolu",0,Extraction!$I102)+Extraction!$V102,IF(AD$2="za_arr",IF($AC$1="absolu",0,Extraction!$O102)+Extraction!$X102))))</f>
        <v>28.255298421449424</v>
      </c>
      <c r="AE102" s="25">
        <f>IF(AND(MID($T102,1,9)&lt;&gt;"DYNAMIQUE",MID($T102,1,9)&lt;&gt;"à définir"),IF(AE$2="pt_specif",-((IF($AC$1="absolu",0,Extraction!$I102)+Extraction!$V102-Extraction!$U102)+((AE$3-Extraction!$H102)*(-((IF($AC$1="absolu",0,Extraction!$I102)+Extraction!$V102-Extraction!$U102)-(IF($AC$1="absolu",0,$O102)+Extraction!$X102-Extraction!$W102))/(Extraction!$N102-Extraction!$H102))))+AE$4,IF(AE$2="za_avt",IF($AC$1="absolu",0,Extraction!$I102)+Extraction!$V102,IF(AE$2="za_arr",IF($AC$1="absolu",0,Extraction!$O102)+Extraction!$X102))))</f>
        <v>278.52708186133253</v>
      </c>
    </row>
    <row r="103" spans="1:31" x14ac:dyDescent="0.25">
      <c r="A103" t="s">
        <v>176</v>
      </c>
      <c r="B103">
        <v>1000</v>
      </c>
      <c r="C103">
        <v>1000</v>
      </c>
      <c r="D103">
        <v>2000</v>
      </c>
      <c r="E103">
        <v>1508</v>
      </c>
      <c r="F103">
        <v>73.227221762879395</v>
      </c>
      <c r="G103">
        <v>69.772778237120605</v>
      </c>
      <c r="H103">
        <v>7.3</v>
      </c>
      <c r="I103">
        <v>64.772778237120605</v>
      </c>
      <c r="J103">
        <v>317.08235294117645</v>
      </c>
      <c r="K103">
        <v>1488</v>
      </c>
      <c r="L103">
        <v>78.256011403250881</v>
      </c>
      <c r="M103">
        <v>111.74398859674911</v>
      </c>
      <c r="N103">
        <v>2611</v>
      </c>
      <c r="O103">
        <v>65.943988596749108</v>
      </c>
      <c r="P103">
        <v>317.08235294117645</v>
      </c>
      <c r="Q103" t="s">
        <v>25</v>
      </c>
      <c r="R103" t="s">
        <v>26</v>
      </c>
      <c r="S103" t="s">
        <v>26</v>
      </c>
      <c r="T103" t="s">
        <v>142</v>
      </c>
      <c r="U103" t="s">
        <v>143</v>
      </c>
      <c r="V103" t="s">
        <v>143</v>
      </c>
      <c r="W103" t="s">
        <v>143</v>
      </c>
      <c r="X103" t="s">
        <v>143</v>
      </c>
      <c r="Y103" t="s">
        <v>207</v>
      </c>
      <c r="AB103" s="25" t="b">
        <f>IF(AND(MID($T103,1,9)&lt;&gt;"DYNAMIQUE",MID($T103,1,9)&lt;&gt;"à définir"),IF(AB$2="pt_specif",-((IF($AC$1="absolu",0,Extraction!$I103)+Extraction!$V103-Extraction!$U103)+((AB$3-Extraction!$H103)*(-((IF($AC$1="absolu",0,Extraction!$I103)+Extraction!$V103-Extraction!$U103)-(IF($AC$1="absolu",0,$O103)+Extraction!$X103-Extraction!$W103))/(Extraction!$N103-Extraction!$H103))))+AB$4,IF(AB$2="za_avt",IF($AC$1="absolu",0,Extraction!$I103)+Extraction!$V103,IF(AB$2="za_arr",IF($AC$1="absolu",0,Extraction!$O103)+Extraction!$X103))))</f>
        <v>0</v>
      </c>
      <c r="AC103" s="25" t="b">
        <f>IF(AND(MID($T103,1,9)&lt;&gt;"DYNAMIQUE",MID($T103,1,9)&lt;&gt;"à définir"),IF(AC$2="pt_specif",-((IF($AC$1="absolu",0,Extraction!$I103)+Extraction!$V103-Extraction!$U103)+((AC$3-Extraction!$H103)*(-((IF($AC$1="absolu",0,Extraction!$I103)+Extraction!$V103-Extraction!$U103)-(IF($AC$1="absolu",0,$O103)+Extraction!$X103-Extraction!$W103))/(Extraction!$N103-Extraction!$H103))))+AC$4,IF(AC$2="za_avt",IF($AC$1="absolu",0,Extraction!$I103)+Extraction!$V103,IF(AC$2="za_arr",IF($AC$1="absolu",0,Extraction!$O103)+Extraction!$X103))))</f>
        <v>0</v>
      </c>
      <c r="AD103" s="25" t="b">
        <f>IF(AND(MID($T103,1,9)&lt;&gt;"DYNAMIQUE",MID($T103,1,9)&lt;&gt;"à définir"),IF(AD$2="pt_specif",-((IF($AC$1="absolu",0,Extraction!$I103)+Extraction!$V103-Extraction!$U103)+((AD$3-Extraction!$H103)*(-((IF($AC$1="absolu",0,Extraction!$I103)+Extraction!$V103-Extraction!$U103)-(IF($AC$1="absolu",0,$O103)+Extraction!$X103-Extraction!$W103))/(Extraction!$N103-Extraction!$H103))))+AD$4,IF(AD$2="za_avt",IF($AC$1="absolu",0,Extraction!$I103)+Extraction!$V103,IF(AD$2="za_arr",IF($AC$1="absolu",0,Extraction!$O103)+Extraction!$X103))))</f>
        <v>0</v>
      </c>
      <c r="AE103" s="25" t="b">
        <f>IF(AND(MID($T103,1,9)&lt;&gt;"DYNAMIQUE",MID($T103,1,9)&lt;&gt;"à définir"),IF(AE$2="pt_specif",-((IF($AC$1="absolu",0,Extraction!$I103)+Extraction!$V103-Extraction!$U103)+((AE$3-Extraction!$H103)*(-((IF($AC$1="absolu",0,Extraction!$I103)+Extraction!$V103-Extraction!$U103)-(IF($AC$1="absolu",0,$O103)+Extraction!$X103-Extraction!$W103))/(Extraction!$N103-Extraction!$H103))))+AE$4,IF(AE$2="za_avt",IF($AC$1="absolu",0,Extraction!$I103)+Extraction!$V103,IF(AE$2="za_arr",IF($AC$1="absolu",0,Extraction!$O103)+Extraction!$X103))))</f>
        <v>0</v>
      </c>
    </row>
    <row r="104" spans="1:31" x14ac:dyDescent="0.25">
      <c r="A104" t="s">
        <v>176</v>
      </c>
      <c r="B104">
        <v>1000</v>
      </c>
      <c r="C104">
        <v>1000</v>
      </c>
      <c r="D104">
        <v>2000</v>
      </c>
      <c r="E104">
        <v>1508</v>
      </c>
      <c r="F104">
        <v>73.227221762879395</v>
      </c>
      <c r="G104">
        <v>69.772778237120605</v>
      </c>
      <c r="H104">
        <v>7.3</v>
      </c>
      <c r="I104">
        <v>64.772778237120605</v>
      </c>
      <c r="J104">
        <v>317.08235294117645</v>
      </c>
      <c r="K104">
        <v>1488</v>
      </c>
      <c r="L104">
        <v>78.256011403250881</v>
      </c>
      <c r="M104">
        <v>111.74398859674911</v>
      </c>
      <c r="N104">
        <v>2611</v>
      </c>
      <c r="O104">
        <v>65.943988596749108</v>
      </c>
      <c r="P104">
        <v>317.08235294117645</v>
      </c>
      <c r="Q104" t="s">
        <v>25</v>
      </c>
      <c r="R104" t="s">
        <v>26</v>
      </c>
      <c r="S104" t="s">
        <v>26</v>
      </c>
      <c r="T104" t="s">
        <v>145</v>
      </c>
      <c r="U104" t="s">
        <v>143</v>
      </c>
      <c r="V104" t="s">
        <v>143</v>
      </c>
      <c r="W104" t="s">
        <v>143</v>
      </c>
      <c r="X104" t="s">
        <v>143</v>
      </c>
      <c r="Y104" t="s">
        <v>208</v>
      </c>
      <c r="AB104" s="25" t="b">
        <f>IF(AND(MID($T104,1,9)&lt;&gt;"DYNAMIQUE",MID($T104,1,9)&lt;&gt;"à définir"),IF(AB$2="pt_specif",-((IF($AC$1="absolu",0,Extraction!$I104)+Extraction!$V104-Extraction!$U104)+((AB$3-Extraction!$H104)*(-((IF($AC$1="absolu",0,Extraction!$I104)+Extraction!$V104-Extraction!$U104)-(IF($AC$1="absolu",0,$O104)+Extraction!$X104-Extraction!$W104))/(Extraction!$N104-Extraction!$H104))))+AB$4,IF(AB$2="za_avt",IF($AC$1="absolu",0,Extraction!$I104)+Extraction!$V104,IF(AB$2="za_arr",IF($AC$1="absolu",0,Extraction!$O104)+Extraction!$X104))))</f>
        <v>0</v>
      </c>
      <c r="AC104" s="25" t="b">
        <f>IF(AND(MID($T104,1,9)&lt;&gt;"DYNAMIQUE",MID($T104,1,9)&lt;&gt;"à définir"),IF(AC$2="pt_specif",-((IF($AC$1="absolu",0,Extraction!$I104)+Extraction!$V104-Extraction!$U104)+((AC$3-Extraction!$H104)*(-((IF($AC$1="absolu",0,Extraction!$I104)+Extraction!$V104-Extraction!$U104)-(IF($AC$1="absolu",0,$O104)+Extraction!$X104-Extraction!$W104))/(Extraction!$N104-Extraction!$H104))))+AC$4,IF(AC$2="za_avt",IF($AC$1="absolu",0,Extraction!$I104)+Extraction!$V104,IF(AC$2="za_arr",IF($AC$1="absolu",0,Extraction!$O104)+Extraction!$X104))))</f>
        <v>0</v>
      </c>
      <c r="AD104" s="25" t="b">
        <f>IF(AND(MID($T104,1,9)&lt;&gt;"DYNAMIQUE",MID($T104,1,9)&lt;&gt;"à définir"),IF(AD$2="pt_specif",-((IF($AC$1="absolu",0,Extraction!$I104)+Extraction!$V104-Extraction!$U104)+((AD$3-Extraction!$H104)*(-((IF($AC$1="absolu",0,Extraction!$I104)+Extraction!$V104-Extraction!$U104)-(IF($AC$1="absolu",0,$O104)+Extraction!$X104-Extraction!$W104))/(Extraction!$N104-Extraction!$H104))))+AD$4,IF(AD$2="za_avt",IF($AC$1="absolu",0,Extraction!$I104)+Extraction!$V104,IF(AD$2="za_arr",IF($AC$1="absolu",0,Extraction!$O104)+Extraction!$X104))))</f>
        <v>0</v>
      </c>
      <c r="AE104" s="25" t="b">
        <f>IF(AND(MID($T104,1,9)&lt;&gt;"DYNAMIQUE",MID($T104,1,9)&lt;&gt;"à définir"),IF(AE$2="pt_specif",-((IF($AC$1="absolu",0,Extraction!$I104)+Extraction!$V104-Extraction!$U104)+((AE$3-Extraction!$H104)*(-((IF($AC$1="absolu",0,Extraction!$I104)+Extraction!$V104-Extraction!$U104)-(IF($AC$1="absolu",0,$O104)+Extraction!$X104-Extraction!$W104))/(Extraction!$N104-Extraction!$H104))))+AE$4,IF(AE$2="za_avt",IF($AC$1="absolu",0,Extraction!$I104)+Extraction!$V104,IF(AE$2="za_arr",IF($AC$1="absolu",0,Extraction!$O104)+Extraction!$X104))))</f>
        <v>0</v>
      </c>
    </row>
    <row r="105" spans="1:31" x14ac:dyDescent="0.25">
      <c r="A105" t="s">
        <v>176</v>
      </c>
      <c r="B105">
        <v>1000</v>
      </c>
      <c r="C105">
        <v>1000</v>
      </c>
      <c r="D105">
        <v>2000</v>
      </c>
      <c r="E105">
        <v>1508</v>
      </c>
      <c r="F105">
        <v>73.227221762879395</v>
      </c>
      <c r="G105">
        <v>69.772778237120605</v>
      </c>
      <c r="H105">
        <v>7.3</v>
      </c>
      <c r="I105">
        <v>64.772778237120605</v>
      </c>
      <c r="J105">
        <v>317.08235294117645</v>
      </c>
      <c r="K105">
        <v>1488</v>
      </c>
      <c r="L105">
        <v>78.256011403250881</v>
      </c>
      <c r="M105">
        <v>111.74398859674911</v>
      </c>
      <c r="N105">
        <v>2611</v>
      </c>
      <c r="O105">
        <v>65.943988596749108</v>
      </c>
      <c r="P105">
        <v>317.08235294117645</v>
      </c>
      <c r="Q105" t="s">
        <v>147</v>
      </c>
      <c r="R105" t="s">
        <v>26</v>
      </c>
      <c r="S105" t="s">
        <v>26</v>
      </c>
      <c r="T105" t="s">
        <v>27</v>
      </c>
      <c r="U105">
        <v>298.64922501430573</v>
      </c>
      <c r="V105">
        <v>0</v>
      </c>
      <c r="W105">
        <v>301.44067256972784</v>
      </c>
      <c r="X105">
        <v>0</v>
      </c>
      <c r="Y105" t="s">
        <v>209</v>
      </c>
      <c r="AB105" s="25">
        <f>IF(AND(MID($T105,1,9)&lt;&gt;"DYNAMIQUE",MID($T105,1,9)&lt;&gt;"à définir"),IF(AB$2="pt_specif",-((IF($AC$1="absolu",0,Extraction!$I105)+Extraction!$V105-Extraction!$U105)+((AB$3-Extraction!$H105)*(-((IF($AC$1="absolu",0,Extraction!$I105)+Extraction!$V105-Extraction!$U105)-(IF($AC$1="absolu",0,$O105)+Extraction!$X105-Extraction!$W105))/(Extraction!$N105-Extraction!$H105))))+AB$4,IF(AB$2="za_avt",IF($AC$1="absolu",0,Extraction!$I105)+Extraction!$V105,IF(AB$2="za_arr",IF($AC$1="absolu",0,Extraction!$O105)+Extraction!$X105))))</f>
        <v>64.772778237120605</v>
      </c>
      <c r="AC105" s="25">
        <f>IF(AND(MID($T105,1,9)&lt;&gt;"DYNAMIQUE",MID($T105,1,9)&lt;&gt;"à définir"),IF(AC$2="pt_specif",-((IF($AC$1="absolu",0,Extraction!$I105)+Extraction!$V105-Extraction!$U105)+((AC$3-Extraction!$H105)*(-((IF($AC$1="absolu",0,Extraction!$I105)+Extraction!$V105-Extraction!$U105)-(IF($AC$1="absolu",0,$O105)+Extraction!$X105-Extraction!$W105))/(Extraction!$N105-Extraction!$H105))))+AC$4,IF(AC$2="za_avt",IF($AC$1="absolu",0,Extraction!$I105)+Extraction!$V105,IF(AC$2="za_arr",IF($AC$1="absolu",0,Extraction!$O105)+Extraction!$X105))))</f>
        <v>233.87644677718512</v>
      </c>
      <c r="AD105" s="25">
        <f>IF(AND(MID($T105,1,9)&lt;&gt;"DYNAMIQUE",MID($T105,1,9)&lt;&gt;"à définir"),IF(AD$2="pt_specif",-((IF($AC$1="absolu",0,Extraction!$I105)+Extraction!$V105-Extraction!$U105)+((AD$3-Extraction!$H105)*(-((IF($AC$1="absolu",0,Extraction!$I105)+Extraction!$V105-Extraction!$U105)-(IF($AC$1="absolu",0,$O105)+Extraction!$X105-Extraction!$W105))/(Extraction!$N105-Extraction!$H105))))+AD$4,IF(AD$2="za_avt",IF($AC$1="absolu",0,Extraction!$I105)+Extraction!$V105,IF(AD$2="za_arr",IF($AC$1="absolu",0,Extraction!$O105)+Extraction!$X105))))</f>
        <v>65.943988596749108</v>
      </c>
      <c r="AE105" s="25">
        <f>IF(AND(MID($T105,1,9)&lt;&gt;"DYNAMIQUE",MID($T105,1,9)&lt;&gt;"à définir"),IF(AE$2="pt_specif",-((IF($AC$1="absolu",0,Extraction!$I105)+Extraction!$V105-Extraction!$U105)+((AE$3-Extraction!$H105)*(-((IF($AC$1="absolu",0,Extraction!$I105)+Extraction!$V105-Extraction!$U105)-(IF($AC$1="absolu",0,$O105)+Extraction!$X105-Extraction!$W105))/(Extraction!$N105-Extraction!$H105))))+AE$4,IF(AE$2="za_avt",IF($AC$1="absolu",0,Extraction!$I105)+Extraction!$V105,IF(AE$2="za_arr",IF($AC$1="absolu",0,Extraction!$O105)+Extraction!$X105))))</f>
        <v>235.49668397297873</v>
      </c>
    </row>
    <row r="106" spans="1:31" x14ac:dyDescent="0.25">
      <c r="A106" t="s">
        <v>176</v>
      </c>
      <c r="B106">
        <v>1000</v>
      </c>
      <c r="C106">
        <v>1000</v>
      </c>
      <c r="D106">
        <v>2000</v>
      </c>
      <c r="E106">
        <v>1508</v>
      </c>
      <c r="F106">
        <v>73.227221762879395</v>
      </c>
      <c r="G106">
        <v>69.772778237120605</v>
      </c>
      <c r="H106">
        <v>7.3</v>
      </c>
      <c r="I106">
        <v>64.772778237120605</v>
      </c>
      <c r="J106">
        <v>317.08235294117645</v>
      </c>
      <c r="K106">
        <v>1488</v>
      </c>
      <c r="L106">
        <v>78.256011403250881</v>
      </c>
      <c r="M106">
        <v>111.74398859674911</v>
      </c>
      <c r="N106">
        <v>2611</v>
      </c>
      <c r="O106">
        <v>65.943988596749108</v>
      </c>
      <c r="P106">
        <v>317.08235294117645</v>
      </c>
      <c r="Q106" t="s">
        <v>147</v>
      </c>
      <c r="R106" t="s">
        <v>26</v>
      </c>
      <c r="S106" t="s">
        <v>26</v>
      </c>
      <c r="T106" t="s">
        <v>29</v>
      </c>
      <c r="U106">
        <v>274.02219151966352</v>
      </c>
      <c r="V106">
        <v>69.727221762879395</v>
      </c>
      <c r="W106">
        <v>300.18366067924751</v>
      </c>
      <c r="X106">
        <v>13.915694889439514</v>
      </c>
      <c r="Y106" t="s">
        <v>210</v>
      </c>
      <c r="AB106" s="25" t="b">
        <f>IF(AND(MID($T106,1,9)&lt;&gt;"DYNAMIQUE",MID($T106,1,9)&lt;&gt;"à définir"),IF(AB$2="pt_specif",-((IF($AC$1="absolu",0,Extraction!$I106)+Extraction!$V106-Extraction!$U106)+((AB$3-Extraction!$H106)*(-((IF($AC$1="absolu",0,Extraction!$I106)+Extraction!$V106-Extraction!$U106)-(IF($AC$1="absolu",0,$O106)+Extraction!$X106-Extraction!$W106))/(Extraction!$N106-Extraction!$H106))))+AB$4,IF(AB$2="za_avt",IF($AC$1="absolu",0,Extraction!$I106)+Extraction!$V106,IF(AB$2="za_arr",IF($AC$1="absolu",0,Extraction!$O106)+Extraction!$X106))))</f>
        <v>0</v>
      </c>
      <c r="AC106" s="25" t="b">
        <f>IF(AND(MID($T106,1,9)&lt;&gt;"DYNAMIQUE",MID($T106,1,9)&lt;&gt;"à définir"),IF(AC$2="pt_specif",-((IF($AC$1="absolu",0,Extraction!$I106)+Extraction!$V106-Extraction!$U106)+((AC$3-Extraction!$H106)*(-((IF($AC$1="absolu",0,Extraction!$I106)+Extraction!$V106-Extraction!$U106)-(IF($AC$1="absolu",0,$O106)+Extraction!$X106-Extraction!$W106))/(Extraction!$N106-Extraction!$H106))))+AC$4,IF(AC$2="za_avt",IF($AC$1="absolu",0,Extraction!$I106)+Extraction!$V106,IF(AC$2="za_arr",IF($AC$1="absolu",0,Extraction!$O106)+Extraction!$X106))))</f>
        <v>0</v>
      </c>
      <c r="AD106" s="25" t="b">
        <f>IF(AND(MID($T106,1,9)&lt;&gt;"DYNAMIQUE",MID($T106,1,9)&lt;&gt;"à définir"),IF(AD$2="pt_specif",-((IF($AC$1="absolu",0,Extraction!$I106)+Extraction!$V106-Extraction!$U106)+((AD$3-Extraction!$H106)*(-((IF($AC$1="absolu",0,Extraction!$I106)+Extraction!$V106-Extraction!$U106)-(IF($AC$1="absolu",0,$O106)+Extraction!$X106-Extraction!$W106))/(Extraction!$N106-Extraction!$H106))))+AD$4,IF(AD$2="za_avt",IF($AC$1="absolu",0,Extraction!$I106)+Extraction!$V106,IF(AD$2="za_arr",IF($AC$1="absolu",0,Extraction!$O106)+Extraction!$X106))))</f>
        <v>0</v>
      </c>
      <c r="AE106" s="25" t="b">
        <f>IF(AND(MID($T106,1,9)&lt;&gt;"DYNAMIQUE",MID($T106,1,9)&lt;&gt;"à définir"),IF(AE$2="pt_specif",-((IF($AC$1="absolu",0,Extraction!$I106)+Extraction!$V106-Extraction!$U106)+((AE$3-Extraction!$H106)*(-((IF($AC$1="absolu",0,Extraction!$I106)+Extraction!$V106-Extraction!$U106)-(IF($AC$1="absolu",0,$O106)+Extraction!$X106-Extraction!$W106))/(Extraction!$N106-Extraction!$H106))))+AE$4,IF(AE$2="za_avt",IF($AC$1="absolu",0,Extraction!$I106)+Extraction!$V106,IF(AE$2="za_arr",IF($AC$1="absolu",0,Extraction!$O106)+Extraction!$X106))))</f>
        <v>0</v>
      </c>
    </row>
    <row r="107" spans="1:31" x14ac:dyDescent="0.25">
      <c r="A107" t="s">
        <v>176</v>
      </c>
      <c r="B107">
        <v>1000</v>
      </c>
      <c r="C107">
        <v>1000</v>
      </c>
      <c r="D107">
        <v>2000</v>
      </c>
      <c r="E107">
        <v>1508</v>
      </c>
      <c r="F107">
        <v>73.227221762879395</v>
      </c>
      <c r="G107">
        <v>69.772778237120605</v>
      </c>
      <c r="H107">
        <v>7.3</v>
      </c>
      <c r="I107">
        <v>64.772778237120605</v>
      </c>
      <c r="J107">
        <v>317.08235294117645</v>
      </c>
      <c r="K107">
        <v>1488</v>
      </c>
      <c r="L107">
        <v>78.256011403250881</v>
      </c>
      <c r="M107">
        <v>111.74398859674911</v>
      </c>
      <c r="N107">
        <v>2611</v>
      </c>
      <c r="O107">
        <v>65.943988596749108</v>
      </c>
      <c r="P107">
        <v>317.08235294117645</v>
      </c>
      <c r="Q107" t="s">
        <v>147</v>
      </c>
      <c r="R107" t="s">
        <v>26</v>
      </c>
      <c r="S107" t="s">
        <v>26</v>
      </c>
      <c r="T107" t="s">
        <v>30</v>
      </c>
      <c r="U107">
        <v>298.36054362747518</v>
      </c>
      <c r="V107">
        <v>2.6604859634156428</v>
      </c>
      <c r="W107">
        <v>266.38627615538962</v>
      </c>
      <c r="X107">
        <v>78.256011403250881</v>
      </c>
      <c r="Y107" t="s">
        <v>211</v>
      </c>
      <c r="AB107" s="25" t="b">
        <f>IF(AND(MID($T107,1,9)&lt;&gt;"DYNAMIQUE",MID($T107,1,9)&lt;&gt;"à définir"),IF(AB$2="pt_specif",-((IF($AC$1="absolu",0,Extraction!$I107)+Extraction!$V107-Extraction!$U107)+((AB$3-Extraction!$H107)*(-((IF($AC$1="absolu",0,Extraction!$I107)+Extraction!$V107-Extraction!$U107)-(IF($AC$1="absolu",0,$O107)+Extraction!$X107-Extraction!$W107))/(Extraction!$N107-Extraction!$H107))))+AB$4,IF(AB$2="za_avt",IF($AC$1="absolu",0,Extraction!$I107)+Extraction!$V107,IF(AB$2="za_arr",IF($AC$1="absolu",0,Extraction!$O107)+Extraction!$X107))))</f>
        <v>0</v>
      </c>
      <c r="AC107" s="25" t="b">
        <f>IF(AND(MID($T107,1,9)&lt;&gt;"DYNAMIQUE",MID($T107,1,9)&lt;&gt;"à définir"),IF(AC$2="pt_specif",-((IF($AC$1="absolu",0,Extraction!$I107)+Extraction!$V107-Extraction!$U107)+((AC$3-Extraction!$H107)*(-((IF($AC$1="absolu",0,Extraction!$I107)+Extraction!$V107-Extraction!$U107)-(IF($AC$1="absolu",0,$O107)+Extraction!$X107-Extraction!$W107))/(Extraction!$N107-Extraction!$H107))))+AC$4,IF(AC$2="za_avt",IF($AC$1="absolu",0,Extraction!$I107)+Extraction!$V107,IF(AC$2="za_arr",IF($AC$1="absolu",0,Extraction!$O107)+Extraction!$X107))))</f>
        <v>0</v>
      </c>
      <c r="AD107" s="25" t="b">
        <f>IF(AND(MID($T107,1,9)&lt;&gt;"DYNAMIQUE",MID($T107,1,9)&lt;&gt;"à définir"),IF(AD$2="pt_specif",-((IF($AC$1="absolu",0,Extraction!$I107)+Extraction!$V107-Extraction!$U107)+((AD$3-Extraction!$H107)*(-((IF($AC$1="absolu",0,Extraction!$I107)+Extraction!$V107-Extraction!$U107)-(IF($AC$1="absolu",0,$O107)+Extraction!$X107-Extraction!$W107))/(Extraction!$N107-Extraction!$H107))))+AD$4,IF(AD$2="za_avt",IF($AC$1="absolu",0,Extraction!$I107)+Extraction!$V107,IF(AD$2="za_arr",IF($AC$1="absolu",0,Extraction!$O107)+Extraction!$X107))))</f>
        <v>0</v>
      </c>
      <c r="AE107" s="25" t="b">
        <f>IF(AND(MID($T107,1,9)&lt;&gt;"DYNAMIQUE",MID($T107,1,9)&lt;&gt;"à définir"),IF(AE$2="pt_specif",-((IF($AC$1="absolu",0,Extraction!$I107)+Extraction!$V107-Extraction!$U107)+((AE$3-Extraction!$H107)*(-((IF($AC$1="absolu",0,Extraction!$I107)+Extraction!$V107-Extraction!$U107)-(IF($AC$1="absolu",0,$O107)+Extraction!$X107-Extraction!$W107))/(Extraction!$N107-Extraction!$H107))))+AE$4,IF(AE$2="za_avt",IF($AC$1="absolu",0,Extraction!$I107)+Extraction!$V107,IF(AE$2="za_arr",IF($AC$1="absolu",0,Extraction!$O107)+Extraction!$X107))))</f>
        <v>0</v>
      </c>
    </row>
    <row r="108" spans="1:31" x14ac:dyDescent="0.25">
      <c r="A108" t="s">
        <v>176</v>
      </c>
      <c r="B108">
        <v>1000</v>
      </c>
      <c r="C108">
        <v>1000</v>
      </c>
      <c r="D108">
        <v>2000</v>
      </c>
      <c r="E108">
        <v>1508</v>
      </c>
      <c r="F108">
        <v>73.227221762879395</v>
      </c>
      <c r="G108">
        <v>69.772778237120605</v>
      </c>
      <c r="H108">
        <v>7.3</v>
      </c>
      <c r="I108">
        <v>64.772778237120605</v>
      </c>
      <c r="J108">
        <v>317.08235294117645</v>
      </c>
      <c r="K108">
        <v>1488</v>
      </c>
      <c r="L108">
        <v>78.256011403250881</v>
      </c>
      <c r="M108">
        <v>111.74398859674911</v>
      </c>
      <c r="N108">
        <v>2611</v>
      </c>
      <c r="O108">
        <v>65.943988596749108</v>
      </c>
      <c r="P108">
        <v>317.08235294117645</v>
      </c>
      <c r="Q108" t="s">
        <v>147</v>
      </c>
      <c r="R108" t="s">
        <v>26</v>
      </c>
      <c r="S108" t="s">
        <v>26</v>
      </c>
      <c r="T108" t="s">
        <v>31</v>
      </c>
      <c r="U108">
        <v>279.63873431377391</v>
      </c>
      <c r="V108">
        <v>68.227221762879395</v>
      </c>
      <c r="W108">
        <v>283.28496841731857</v>
      </c>
      <c r="X108">
        <v>73.256011403250881</v>
      </c>
      <c r="Y108" t="s">
        <v>212</v>
      </c>
      <c r="AB108" s="25" t="b">
        <f>IF(AND(MID($T108,1,9)&lt;&gt;"DYNAMIQUE",MID($T108,1,9)&lt;&gt;"à définir"),IF(AB$2="pt_specif",-((IF($AC$1="absolu",0,Extraction!$I108)+Extraction!$V108-Extraction!$U108)+((AB$3-Extraction!$H108)*(-((IF($AC$1="absolu",0,Extraction!$I108)+Extraction!$V108-Extraction!$U108)-(IF($AC$1="absolu",0,$O108)+Extraction!$X108-Extraction!$W108))/(Extraction!$N108-Extraction!$H108))))+AB$4,IF(AB$2="za_avt",IF($AC$1="absolu",0,Extraction!$I108)+Extraction!$V108,IF(AB$2="za_arr",IF($AC$1="absolu",0,Extraction!$O108)+Extraction!$X108))))</f>
        <v>0</v>
      </c>
      <c r="AC108" s="25" t="b">
        <f>IF(AND(MID($T108,1,9)&lt;&gt;"DYNAMIQUE",MID($T108,1,9)&lt;&gt;"à définir"),IF(AC$2="pt_specif",-((IF($AC$1="absolu",0,Extraction!$I108)+Extraction!$V108-Extraction!$U108)+((AC$3-Extraction!$H108)*(-((IF($AC$1="absolu",0,Extraction!$I108)+Extraction!$V108-Extraction!$U108)-(IF($AC$1="absolu",0,$O108)+Extraction!$X108-Extraction!$W108))/(Extraction!$N108-Extraction!$H108))))+AC$4,IF(AC$2="za_avt",IF($AC$1="absolu",0,Extraction!$I108)+Extraction!$V108,IF(AC$2="za_arr",IF($AC$1="absolu",0,Extraction!$O108)+Extraction!$X108))))</f>
        <v>0</v>
      </c>
      <c r="AD108" s="25" t="b">
        <f>IF(AND(MID($T108,1,9)&lt;&gt;"DYNAMIQUE",MID($T108,1,9)&lt;&gt;"à définir"),IF(AD$2="pt_specif",-((IF($AC$1="absolu",0,Extraction!$I108)+Extraction!$V108-Extraction!$U108)+((AD$3-Extraction!$H108)*(-((IF($AC$1="absolu",0,Extraction!$I108)+Extraction!$V108-Extraction!$U108)-(IF($AC$1="absolu",0,$O108)+Extraction!$X108-Extraction!$W108))/(Extraction!$N108-Extraction!$H108))))+AD$4,IF(AD$2="za_avt",IF($AC$1="absolu",0,Extraction!$I108)+Extraction!$V108,IF(AD$2="za_arr",IF($AC$1="absolu",0,Extraction!$O108)+Extraction!$X108))))</f>
        <v>0</v>
      </c>
      <c r="AE108" s="25" t="b">
        <f>IF(AND(MID($T108,1,9)&lt;&gt;"DYNAMIQUE",MID($T108,1,9)&lt;&gt;"à définir"),IF(AE$2="pt_specif",-((IF($AC$1="absolu",0,Extraction!$I108)+Extraction!$V108-Extraction!$U108)+((AE$3-Extraction!$H108)*(-((IF($AC$1="absolu",0,Extraction!$I108)+Extraction!$V108-Extraction!$U108)-(IF($AC$1="absolu",0,$O108)+Extraction!$X108-Extraction!$W108))/(Extraction!$N108-Extraction!$H108))))+AE$4,IF(AE$2="za_avt",IF($AC$1="absolu",0,Extraction!$I108)+Extraction!$V108,IF(AE$2="za_arr",IF($AC$1="absolu",0,Extraction!$O108)+Extraction!$X108))))</f>
        <v>0</v>
      </c>
    </row>
    <row r="109" spans="1:31" x14ac:dyDescent="0.25">
      <c r="A109" t="s">
        <v>176</v>
      </c>
      <c r="B109">
        <v>1000</v>
      </c>
      <c r="C109">
        <v>1000</v>
      </c>
      <c r="D109">
        <v>2000</v>
      </c>
      <c r="E109">
        <v>1508</v>
      </c>
      <c r="F109">
        <v>73.227221762879395</v>
      </c>
      <c r="G109">
        <v>69.772778237120605</v>
      </c>
      <c r="H109">
        <v>7.3</v>
      </c>
      <c r="I109">
        <v>64.772778237120605</v>
      </c>
      <c r="J109">
        <v>317.08235294117645</v>
      </c>
      <c r="K109">
        <v>1488</v>
      </c>
      <c r="L109">
        <v>78.256011403250881</v>
      </c>
      <c r="M109">
        <v>111.74398859674911</v>
      </c>
      <c r="N109">
        <v>2611</v>
      </c>
      <c r="O109">
        <v>65.943988596749108</v>
      </c>
      <c r="P109">
        <v>317.08235294117645</v>
      </c>
      <c r="Q109" t="s">
        <v>147</v>
      </c>
      <c r="R109" t="s">
        <v>26</v>
      </c>
      <c r="S109" t="s">
        <v>26</v>
      </c>
      <c r="T109" t="s">
        <v>32</v>
      </c>
      <c r="U109">
        <v>298.64922501430573</v>
      </c>
      <c r="V109">
        <v>0</v>
      </c>
      <c r="W109">
        <v>301.44067256972784</v>
      </c>
      <c r="X109">
        <v>0</v>
      </c>
      <c r="Y109" t="s">
        <v>213</v>
      </c>
      <c r="AB109" s="25">
        <f>IF(AND(MID($T109,1,9)&lt;&gt;"DYNAMIQUE",MID($T109,1,9)&lt;&gt;"à définir"),IF(AB$2="pt_specif",-((IF($AC$1="absolu",0,Extraction!$I109)+Extraction!$V109-Extraction!$U109)+((AB$3-Extraction!$H109)*(-((IF($AC$1="absolu",0,Extraction!$I109)+Extraction!$V109-Extraction!$U109)-(IF($AC$1="absolu",0,$O109)+Extraction!$X109-Extraction!$W109))/(Extraction!$N109-Extraction!$H109))))+AB$4,IF(AB$2="za_avt",IF($AC$1="absolu",0,Extraction!$I109)+Extraction!$V109,IF(AB$2="za_arr",IF($AC$1="absolu",0,Extraction!$O109)+Extraction!$X109))))</f>
        <v>64.772778237120605</v>
      </c>
      <c r="AC109" s="25">
        <f>IF(AND(MID($T109,1,9)&lt;&gt;"DYNAMIQUE",MID($T109,1,9)&lt;&gt;"à définir"),IF(AC$2="pt_specif",-((IF($AC$1="absolu",0,Extraction!$I109)+Extraction!$V109-Extraction!$U109)+((AC$3-Extraction!$H109)*(-((IF($AC$1="absolu",0,Extraction!$I109)+Extraction!$V109-Extraction!$U109)-(IF($AC$1="absolu",0,$O109)+Extraction!$X109-Extraction!$W109))/(Extraction!$N109-Extraction!$H109))))+AC$4,IF(AC$2="za_avt",IF($AC$1="absolu",0,Extraction!$I109)+Extraction!$V109,IF(AC$2="za_arr",IF($AC$1="absolu",0,Extraction!$O109)+Extraction!$X109))))</f>
        <v>233.87644677718512</v>
      </c>
      <c r="AD109" s="25">
        <f>IF(AND(MID($T109,1,9)&lt;&gt;"DYNAMIQUE",MID($T109,1,9)&lt;&gt;"à définir"),IF(AD$2="pt_specif",-((IF($AC$1="absolu",0,Extraction!$I109)+Extraction!$V109-Extraction!$U109)+((AD$3-Extraction!$H109)*(-((IF($AC$1="absolu",0,Extraction!$I109)+Extraction!$V109-Extraction!$U109)-(IF($AC$1="absolu",0,$O109)+Extraction!$X109-Extraction!$W109))/(Extraction!$N109-Extraction!$H109))))+AD$4,IF(AD$2="za_avt",IF($AC$1="absolu",0,Extraction!$I109)+Extraction!$V109,IF(AD$2="za_arr",IF($AC$1="absolu",0,Extraction!$O109)+Extraction!$X109))))</f>
        <v>65.943988596749108</v>
      </c>
      <c r="AE109" s="25">
        <f>IF(AND(MID($T109,1,9)&lt;&gt;"DYNAMIQUE",MID($T109,1,9)&lt;&gt;"à définir"),IF(AE$2="pt_specif",-((IF($AC$1="absolu",0,Extraction!$I109)+Extraction!$V109-Extraction!$U109)+((AE$3-Extraction!$H109)*(-((IF($AC$1="absolu",0,Extraction!$I109)+Extraction!$V109-Extraction!$U109)-(IF($AC$1="absolu",0,$O109)+Extraction!$X109-Extraction!$W109))/(Extraction!$N109-Extraction!$H109))))+AE$4,IF(AE$2="za_avt",IF($AC$1="absolu",0,Extraction!$I109)+Extraction!$V109,IF(AE$2="za_arr",IF($AC$1="absolu",0,Extraction!$O109)+Extraction!$X109))))</f>
        <v>235.49668397297873</v>
      </c>
    </row>
    <row r="110" spans="1:31" x14ac:dyDescent="0.25">
      <c r="A110" t="s">
        <v>176</v>
      </c>
      <c r="B110">
        <v>1000</v>
      </c>
      <c r="C110">
        <v>1000</v>
      </c>
      <c r="D110">
        <v>2000</v>
      </c>
      <c r="E110">
        <v>1508</v>
      </c>
      <c r="F110">
        <v>73.227221762879395</v>
      </c>
      <c r="G110">
        <v>69.772778237120605</v>
      </c>
      <c r="H110">
        <v>7.3</v>
      </c>
      <c r="I110">
        <v>64.772778237120605</v>
      </c>
      <c r="J110">
        <v>317.08235294117645</v>
      </c>
      <c r="K110">
        <v>1488</v>
      </c>
      <c r="L110">
        <v>78.256011403250881</v>
      </c>
      <c r="M110">
        <v>111.74398859674911</v>
      </c>
      <c r="N110">
        <v>2611</v>
      </c>
      <c r="O110">
        <v>65.943988596749108</v>
      </c>
      <c r="P110">
        <v>317.08235294117645</v>
      </c>
      <c r="Q110" t="s">
        <v>147</v>
      </c>
      <c r="R110" t="s">
        <v>26</v>
      </c>
      <c r="S110" t="s">
        <v>26</v>
      </c>
      <c r="T110" t="s">
        <v>57</v>
      </c>
      <c r="U110">
        <v>298.36226522001817</v>
      </c>
      <c r="V110">
        <v>2.6446197766633541</v>
      </c>
      <c r="W110">
        <v>301.07715310981371</v>
      </c>
      <c r="X110">
        <v>4.0243262047469557</v>
      </c>
      <c r="Y110" t="s">
        <v>214</v>
      </c>
      <c r="AB110" s="25">
        <f>IF(AND(MID($T110,1,9)&lt;&gt;"DYNAMIQUE",MID($T110,1,9)&lt;&gt;"à définir"),IF(AB$2="pt_specif",-((IF($AC$1="absolu",0,Extraction!$I110)+Extraction!$V110-Extraction!$U110)+((AB$3-Extraction!$H110)*(-((IF($AC$1="absolu",0,Extraction!$I110)+Extraction!$V110-Extraction!$U110)-(IF($AC$1="absolu",0,$O110)+Extraction!$X110-Extraction!$W110))/(Extraction!$N110-Extraction!$H110))))+AB$4,IF(AB$2="za_avt",IF($AC$1="absolu",0,Extraction!$I110)+Extraction!$V110,IF(AB$2="za_arr",IF($AC$1="absolu",0,Extraction!$O110)+Extraction!$X110))))</f>
        <v>67.417398013783952</v>
      </c>
      <c r="AC110" s="25">
        <f>IF(AND(MID($T110,1,9)&lt;&gt;"DYNAMIQUE",MID($T110,1,9)&lt;&gt;"à définir"),IF(AC$2="pt_specif",-((IF($AC$1="absolu",0,Extraction!$I110)+Extraction!$V110-Extraction!$U110)+((AC$3-Extraction!$H110)*(-((IF($AC$1="absolu",0,Extraction!$I110)+Extraction!$V110-Extraction!$U110)-(IF($AC$1="absolu",0,$O110)+Extraction!$X110-Extraction!$W110))/(Extraction!$N110-Extraction!$H110))))+AC$4,IF(AC$2="za_avt",IF($AC$1="absolu",0,Extraction!$I110)+Extraction!$V110,IF(AC$2="za_arr",IF($AC$1="absolu",0,Extraction!$O110)+Extraction!$X110))))</f>
        <v>230.94486720623422</v>
      </c>
      <c r="AD110" s="25">
        <f>IF(AND(MID($T110,1,9)&lt;&gt;"DYNAMIQUE",MID($T110,1,9)&lt;&gt;"à définir"),IF(AD$2="pt_specif",-((IF($AC$1="absolu",0,Extraction!$I110)+Extraction!$V110-Extraction!$U110)+((AD$3-Extraction!$H110)*(-((IF($AC$1="absolu",0,Extraction!$I110)+Extraction!$V110-Extraction!$U110)-(IF($AC$1="absolu",0,$O110)+Extraction!$X110-Extraction!$W110))/(Extraction!$N110-Extraction!$H110))))+AD$4,IF(AD$2="za_avt",IF($AC$1="absolu",0,Extraction!$I110)+Extraction!$V110,IF(AD$2="za_arr",IF($AC$1="absolu",0,Extraction!$O110)+Extraction!$X110))))</f>
        <v>69.968314801496064</v>
      </c>
      <c r="AE110" s="25">
        <f>IF(AND(MID($T110,1,9)&lt;&gt;"DYNAMIQUE",MID($T110,1,9)&lt;&gt;"à définir"),IF(AE$2="pt_specif",-((IF($AC$1="absolu",0,Extraction!$I110)+Extraction!$V110-Extraction!$U110)+((AE$3-Extraction!$H110)*(-((IF($AC$1="absolu",0,Extraction!$I110)+Extraction!$V110-Extraction!$U110)-(IF($AC$1="absolu",0,$O110)+Extraction!$X110-Extraction!$W110))/(Extraction!$N110-Extraction!$H110))))+AE$4,IF(AE$2="za_avt",IF($AC$1="absolu",0,Extraction!$I110)+Extraction!$V110,IF(AE$2="za_arr",IF($AC$1="absolu",0,Extraction!$O110)+Extraction!$X110))))</f>
        <v>231.10883830831764</v>
      </c>
    </row>
    <row r="111" spans="1:31" x14ac:dyDescent="0.25">
      <c r="A111" t="s">
        <v>176</v>
      </c>
      <c r="B111">
        <v>1000</v>
      </c>
      <c r="C111">
        <v>1000</v>
      </c>
      <c r="D111">
        <v>2000</v>
      </c>
      <c r="E111">
        <v>1508</v>
      </c>
      <c r="F111">
        <v>73.227221762879395</v>
      </c>
      <c r="G111">
        <v>69.772778237120605</v>
      </c>
      <c r="H111">
        <v>7.3</v>
      </c>
      <c r="I111">
        <v>64.772778237120605</v>
      </c>
      <c r="J111">
        <v>317.08235294117645</v>
      </c>
      <c r="K111">
        <v>1488</v>
      </c>
      <c r="L111">
        <v>78.256011403250881</v>
      </c>
      <c r="M111">
        <v>111.74398859674911</v>
      </c>
      <c r="N111">
        <v>2611</v>
      </c>
      <c r="O111">
        <v>65.943988596749108</v>
      </c>
      <c r="P111">
        <v>317.08235294117645</v>
      </c>
      <c r="Q111" t="s">
        <v>147</v>
      </c>
      <c r="R111" t="s">
        <v>26</v>
      </c>
      <c r="S111" t="s">
        <v>26</v>
      </c>
      <c r="T111" t="s">
        <v>58</v>
      </c>
      <c r="U111">
        <v>298.20042222315817</v>
      </c>
      <c r="V111">
        <v>4.1361638839938655</v>
      </c>
      <c r="W111">
        <v>300.34378208356446</v>
      </c>
      <c r="X111">
        <v>12.14307792008653</v>
      </c>
      <c r="Y111" t="s">
        <v>215</v>
      </c>
      <c r="AB111" s="25">
        <f>IF(AND(MID($T111,1,9)&lt;&gt;"DYNAMIQUE",MID($T111,1,9)&lt;&gt;"à définir"),IF(AB$2="pt_specif",-((IF($AC$1="absolu",0,Extraction!$I111)+Extraction!$V111-Extraction!$U111)+((AB$3-Extraction!$H111)*(-((IF($AC$1="absolu",0,Extraction!$I111)+Extraction!$V111-Extraction!$U111)-(IF($AC$1="absolu",0,$O111)+Extraction!$X111-Extraction!$W111))/(Extraction!$N111-Extraction!$H111))))+AB$4,IF(AB$2="za_avt",IF($AC$1="absolu",0,Extraction!$I111)+Extraction!$V111,IF(AB$2="za_arr",IF($AC$1="absolu",0,Extraction!$O111)+Extraction!$X111))))</f>
        <v>68.908942121114464</v>
      </c>
      <c r="AC111" s="25">
        <f>IF(AND(MID($T111,1,9)&lt;&gt;"DYNAMIQUE",MID($T111,1,9)&lt;&gt;"à définir"),IF(AC$2="pt_specif",-((IF($AC$1="absolu",0,Extraction!$I111)+Extraction!$V111-Extraction!$U111)+((AC$3-Extraction!$H111)*(-((IF($AC$1="absolu",0,Extraction!$I111)+Extraction!$V111-Extraction!$U111)-(IF($AC$1="absolu",0,$O111)+Extraction!$X111-Extraction!$W111))/(Extraction!$N111-Extraction!$H111))))+AC$4,IF(AC$2="za_avt",IF($AC$1="absolu",0,Extraction!$I111)+Extraction!$V111,IF(AC$2="za_arr",IF($AC$1="absolu",0,Extraction!$O111)+Extraction!$X111))))</f>
        <v>229.29148010204369</v>
      </c>
      <c r="AD111" s="25">
        <f>IF(AND(MID($T111,1,9)&lt;&gt;"DYNAMIQUE",MID($T111,1,9)&lt;&gt;"à définir"),IF(AD$2="pt_specif",-((IF($AC$1="absolu",0,Extraction!$I111)+Extraction!$V111-Extraction!$U111)+((AD$3-Extraction!$H111)*(-((IF($AC$1="absolu",0,Extraction!$I111)+Extraction!$V111-Extraction!$U111)-(IF($AC$1="absolu",0,$O111)+Extraction!$X111-Extraction!$W111))/(Extraction!$N111-Extraction!$H111))))+AD$4,IF(AD$2="za_avt",IF($AC$1="absolu",0,Extraction!$I111)+Extraction!$V111,IF(AD$2="za_arr",IF($AC$1="absolu",0,Extraction!$O111)+Extraction!$X111))))</f>
        <v>78.087066516835634</v>
      </c>
      <c r="AE111" s="25">
        <f>IF(AND(MID($T111,1,9)&lt;&gt;"DYNAMIQUE",MID($T111,1,9)&lt;&gt;"à définir"),IF(AE$2="pt_specif",-((IF($AC$1="absolu",0,Extraction!$I111)+Extraction!$V111-Extraction!$U111)+((AE$3-Extraction!$H111)*(-((IF($AC$1="absolu",0,Extraction!$I111)+Extraction!$V111-Extraction!$U111)-(IF($AC$1="absolu",0,$O111)+Extraction!$X111-Extraction!$W111))/(Extraction!$N111-Extraction!$H111))))+AE$4,IF(AE$2="za_avt",IF($AC$1="absolu",0,Extraction!$I111)+Extraction!$V111,IF(AE$2="za_arr",IF($AC$1="absolu",0,Extraction!$O111)+Extraction!$X111))))</f>
        <v>222.25671556672881</v>
      </c>
    </row>
    <row r="112" spans="1:31" x14ac:dyDescent="0.25">
      <c r="A112" t="s">
        <v>176</v>
      </c>
      <c r="B112">
        <v>1000</v>
      </c>
      <c r="C112">
        <v>1000</v>
      </c>
      <c r="D112">
        <v>2000</v>
      </c>
      <c r="E112">
        <v>1508</v>
      </c>
      <c r="F112">
        <v>73.227221762879395</v>
      </c>
      <c r="G112">
        <v>69.772778237120605</v>
      </c>
      <c r="H112">
        <v>7.3</v>
      </c>
      <c r="I112">
        <v>64.772778237120605</v>
      </c>
      <c r="J112">
        <v>317.08235294117645</v>
      </c>
      <c r="K112">
        <v>1488</v>
      </c>
      <c r="L112">
        <v>78.256011403250881</v>
      </c>
      <c r="M112">
        <v>111.74398859674911</v>
      </c>
      <c r="N112">
        <v>2611</v>
      </c>
      <c r="O112">
        <v>65.943988596749108</v>
      </c>
      <c r="P112">
        <v>317.08235294117645</v>
      </c>
      <c r="Q112" t="s">
        <v>147</v>
      </c>
      <c r="R112" t="s">
        <v>26</v>
      </c>
      <c r="S112" t="s">
        <v>26</v>
      </c>
      <c r="T112" t="s">
        <v>37</v>
      </c>
      <c r="U112">
        <v>300.70429454464119</v>
      </c>
      <c r="V112">
        <v>-18.939508706564499</v>
      </c>
      <c r="W112">
        <v>305.56837614863605</v>
      </c>
      <c r="X112">
        <v>-45.69556106281884</v>
      </c>
      <c r="Y112" t="s">
        <v>216</v>
      </c>
      <c r="AB112" s="25">
        <f>IF(AND(MID($T112,1,9)&lt;&gt;"DYNAMIQUE",MID($T112,1,9)&lt;&gt;"à définir"),IF(AB$2="pt_specif",-((IF($AC$1="absolu",0,Extraction!$I112)+Extraction!$V112-Extraction!$U112)+((AB$3-Extraction!$H112)*(-((IF($AC$1="absolu",0,Extraction!$I112)+Extraction!$V112-Extraction!$U112)-(IF($AC$1="absolu",0,$O112)+Extraction!$X112-Extraction!$W112))/(Extraction!$N112-Extraction!$H112))))+AB$4,IF(AB$2="za_avt",IF($AC$1="absolu",0,Extraction!$I112)+Extraction!$V112,IF(AB$2="za_arr",IF($AC$1="absolu",0,Extraction!$O112)+Extraction!$X112))))</f>
        <v>45.833269530556109</v>
      </c>
      <c r="AC112" s="25">
        <f>IF(AND(MID($T112,1,9)&lt;&gt;"DYNAMIQUE",MID($T112,1,9)&lt;&gt;"à définir"),IF(AC$2="pt_specif",-((IF($AC$1="absolu",0,Extraction!$I112)+Extraction!$V112-Extraction!$U112)+((AC$3-Extraction!$H112)*(-((IF($AC$1="absolu",0,Extraction!$I112)+Extraction!$V112-Extraction!$U112)-(IF($AC$1="absolu",0,$O112)+Extraction!$X112-Extraction!$W112))/(Extraction!$N112-Extraction!$H112))))+AC$4,IF(AC$2="za_avt",IF($AC$1="absolu",0,Extraction!$I112)+Extraction!$V112,IF(AC$2="za_arr",IF($AC$1="absolu",0,Extraction!$O112)+Extraction!$X112))))</f>
        <v>254.87102501408509</v>
      </c>
      <c r="AD112" s="25">
        <f>IF(AND(MID($T112,1,9)&lt;&gt;"DYNAMIQUE",MID($T112,1,9)&lt;&gt;"à définir"),IF(AD$2="pt_specif",-((IF($AC$1="absolu",0,Extraction!$I112)+Extraction!$V112-Extraction!$U112)+((AD$3-Extraction!$H112)*(-((IF($AC$1="absolu",0,Extraction!$I112)+Extraction!$V112-Extraction!$U112)-(IF($AC$1="absolu",0,$O112)+Extraction!$X112-Extraction!$W112))/(Extraction!$N112-Extraction!$H112))))+AD$4,IF(AD$2="za_avt",IF($AC$1="absolu",0,Extraction!$I112)+Extraction!$V112,IF(AD$2="za_arr",IF($AC$1="absolu",0,Extraction!$O112)+Extraction!$X112))))</f>
        <v>20.248427533930268</v>
      </c>
      <c r="AE112" s="25">
        <f>IF(AND(MID($T112,1,9)&lt;&gt;"DYNAMIQUE",MID($T112,1,9)&lt;&gt;"à définir"),IF(AE$2="pt_specif",-((IF($AC$1="absolu",0,Extraction!$I112)+Extraction!$V112-Extraction!$U112)+((AE$3-Extraction!$H112)*(-((IF($AC$1="absolu",0,Extraction!$I112)+Extraction!$V112-Extraction!$U112)-(IF($AC$1="absolu",0,$O112)+Extraction!$X112-Extraction!$W112))/(Extraction!$N112-Extraction!$H112))))+AE$4,IF(AE$2="za_avt",IF($AC$1="absolu",0,Extraction!$I112)+Extraction!$V112,IF(AE$2="za_arr",IF($AC$1="absolu",0,Extraction!$O112)+Extraction!$X112))))</f>
        <v>285.31994861470577</v>
      </c>
    </row>
    <row r="113" spans="1:31" x14ac:dyDescent="0.25">
      <c r="A113" t="s">
        <v>176</v>
      </c>
      <c r="B113">
        <v>1000</v>
      </c>
      <c r="C113">
        <v>1000</v>
      </c>
      <c r="D113">
        <v>2000</v>
      </c>
      <c r="E113">
        <v>1508</v>
      </c>
      <c r="F113">
        <v>73.227221762879395</v>
      </c>
      <c r="G113">
        <v>69.772778237120605</v>
      </c>
      <c r="H113">
        <v>7.3</v>
      </c>
      <c r="I113">
        <v>64.772778237120605</v>
      </c>
      <c r="J113">
        <v>317.08235294117645</v>
      </c>
      <c r="K113">
        <v>1488</v>
      </c>
      <c r="L113">
        <v>78.256011403250881</v>
      </c>
      <c r="M113">
        <v>111.74398859674911</v>
      </c>
      <c r="N113">
        <v>2611</v>
      </c>
      <c r="O113">
        <v>65.943988596749108</v>
      </c>
      <c r="P113">
        <v>317.08235294117645</v>
      </c>
      <c r="Q113" t="s">
        <v>147</v>
      </c>
      <c r="R113" t="s">
        <v>26</v>
      </c>
      <c r="S113" t="s">
        <v>26</v>
      </c>
      <c r="T113" t="s">
        <v>38</v>
      </c>
      <c r="U113">
        <v>300.73837020394052</v>
      </c>
      <c r="V113">
        <v>-19.25354978228232</v>
      </c>
      <c r="W113">
        <v>304.81297695992498</v>
      </c>
      <c r="X113">
        <v>-37.332947543056008</v>
      </c>
      <c r="Y113" t="s">
        <v>217</v>
      </c>
      <c r="AB113" s="25">
        <f>IF(AND(MID($T113,1,9)&lt;&gt;"DYNAMIQUE",MID($T113,1,9)&lt;&gt;"à définir"),IF(AB$2="pt_specif",-((IF($AC$1="absolu",0,Extraction!$I113)+Extraction!$V113-Extraction!$U113)+((AB$3-Extraction!$H113)*(-((IF($AC$1="absolu",0,Extraction!$I113)+Extraction!$V113-Extraction!$U113)-(IF($AC$1="absolu",0,$O113)+Extraction!$X113-Extraction!$W113))/(Extraction!$N113-Extraction!$H113))))+AB$4,IF(AB$2="za_avt",IF($AC$1="absolu",0,Extraction!$I113)+Extraction!$V113,IF(AB$2="za_arr",IF($AC$1="absolu",0,Extraction!$O113)+Extraction!$X113))))</f>
        <v>45.519228454838284</v>
      </c>
      <c r="AC113" s="25">
        <f>IF(AND(MID($T113,1,9)&lt;&gt;"DYNAMIQUE",MID($T113,1,9)&lt;&gt;"à définir"),IF(AC$2="pt_specif",-((IF($AC$1="absolu",0,Extraction!$I113)+Extraction!$V113-Extraction!$U113)+((AC$3-Extraction!$H113)*(-((IF($AC$1="absolu",0,Extraction!$I113)+Extraction!$V113-Extraction!$U113)-(IF($AC$1="absolu",0,$O113)+Extraction!$X113-Extraction!$W113))/(Extraction!$N113-Extraction!$H113))))+AC$4,IF(AC$2="za_avt",IF($AC$1="absolu",0,Extraction!$I113)+Extraction!$V113,IF(AC$2="za_arr",IF($AC$1="absolu",0,Extraction!$O113)+Extraction!$X113))))</f>
        <v>255.21914174910222</v>
      </c>
      <c r="AD113" s="25">
        <f>IF(AND(MID($T113,1,9)&lt;&gt;"DYNAMIQUE",MID($T113,1,9)&lt;&gt;"à définir"),IF(AD$2="pt_specif",-((IF($AC$1="absolu",0,Extraction!$I113)+Extraction!$V113-Extraction!$U113)+((AD$3-Extraction!$H113)*(-((IF($AC$1="absolu",0,Extraction!$I113)+Extraction!$V113-Extraction!$U113)-(IF($AC$1="absolu",0,$O113)+Extraction!$X113-Extraction!$W113))/(Extraction!$N113-Extraction!$H113))))+AD$4,IF(AD$2="za_avt",IF($AC$1="absolu",0,Extraction!$I113)+Extraction!$V113,IF(AD$2="za_arr",IF($AC$1="absolu",0,Extraction!$O113)+Extraction!$X113))))</f>
        <v>28.6110410536931</v>
      </c>
      <c r="AE113" s="25">
        <f>IF(AND(MID($T113,1,9)&lt;&gt;"DYNAMIQUE",MID($T113,1,9)&lt;&gt;"à définir"),IF(AE$2="pt_specif",-((IF($AC$1="absolu",0,Extraction!$I113)+Extraction!$V113-Extraction!$U113)+((AE$3-Extraction!$H113)*(-((IF($AC$1="absolu",0,Extraction!$I113)+Extraction!$V113-Extraction!$U113)-(IF($AC$1="absolu",0,$O113)+Extraction!$X113-Extraction!$W113))/(Extraction!$N113-Extraction!$H113))))+AE$4,IF(AE$2="za_avt",IF($AC$1="absolu",0,Extraction!$I113)+Extraction!$V113,IF(AE$2="za_arr",IF($AC$1="absolu",0,Extraction!$O113)+Extraction!$X113))))</f>
        <v>276.20193590623188</v>
      </c>
    </row>
    <row r="114" spans="1:31" x14ac:dyDescent="0.25">
      <c r="A114" t="s">
        <v>176</v>
      </c>
      <c r="B114">
        <v>1000</v>
      </c>
      <c r="C114">
        <v>1000</v>
      </c>
      <c r="D114">
        <v>2000</v>
      </c>
      <c r="E114">
        <v>1508</v>
      </c>
      <c r="F114">
        <v>73.227221762879395</v>
      </c>
      <c r="G114">
        <v>69.772778237120605</v>
      </c>
      <c r="H114">
        <v>7.3</v>
      </c>
      <c r="I114">
        <v>64.772778237120605</v>
      </c>
      <c r="J114">
        <v>317.08235294117645</v>
      </c>
      <c r="K114">
        <v>1488</v>
      </c>
      <c r="L114">
        <v>78.256011403250881</v>
      </c>
      <c r="M114">
        <v>111.74398859674911</v>
      </c>
      <c r="N114">
        <v>2611</v>
      </c>
      <c r="O114">
        <v>65.943988596749108</v>
      </c>
      <c r="P114">
        <v>317.08235294117645</v>
      </c>
      <c r="Q114" t="s">
        <v>147</v>
      </c>
      <c r="R114" t="s">
        <v>26</v>
      </c>
      <c r="S114" t="s">
        <v>26</v>
      </c>
      <c r="T114" t="s">
        <v>39</v>
      </c>
      <c r="U114">
        <v>300.83157366230279</v>
      </c>
      <c r="V114">
        <v>-20.112512306458221</v>
      </c>
      <c r="W114">
        <v>306.05937434189883</v>
      </c>
      <c r="X114">
        <v>-51.131134982569122</v>
      </c>
      <c r="Y114" t="s">
        <v>218</v>
      </c>
      <c r="AB114" s="25">
        <f>IF(AND(MID($T114,1,9)&lt;&gt;"DYNAMIQUE",MID($T114,1,9)&lt;&gt;"à définir"),IF(AB$2="pt_specif",-((IF($AC$1="absolu",0,Extraction!$I114)+Extraction!$V114-Extraction!$U114)+((AB$3-Extraction!$H114)*(-((IF($AC$1="absolu",0,Extraction!$I114)+Extraction!$V114-Extraction!$U114)-(IF($AC$1="absolu",0,$O114)+Extraction!$X114-Extraction!$W114))/(Extraction!$N114-Extraction!$H114))))+AB$4,IF(AB$2="za_avt",IF($AC$1="absolu",0,Extraction!$I114)+Extraction!$V114,IF(AB$2="za_arr",IF($AC$1="absolu",0,Extraction!$O114)+Extraction!$X114))))</f>
        <v>44.660265930662383</v>
      </c>
      <c r="AC114" s="25">
        <f>IF(AND(MID($T114,1,9)&lt;&gt;"DYNAMIQUE",MID($T114,1,9)&lt;&gt;"à définir"),IF(AC$2="pt_specif",-((IF($AC$1="absolu",0,Extraction!$I114)+Extraction!$V114-Extraction!$U114)+((AC$3-Extraction!$H114)*(-((IF($AC$1="absolu",0,Extraction!$I114)+Extraction!$V114-Extraction!$U114)-(IF($AC$1="absolu",0,$O114)+Extraction!$X114-Extraction!$W114))/(Extraction!$N114-Extraction!$H114))))+AC$4,IF(AC$2="za_avt",IF($AC$1="absolu",0,Extraction!$I114)+Extraction!$V114,IF(AC$2="za_arr",IF($AC$1="absolu",0,Extraction!$O114)+Extraction!$X114))))</f>
        <v>256.17130773164041</v>
      </c>
      <c r="AD114" s="25">
        <f>IF(AND(MID($T114,1,9)&lt;&gt;"DYNAMIQUE",MID($T114,1,9)&lt;&gt;"à définir"),IF(AD$2="pt_specif",-((IF($AC$1="absolu",0,Extraction!$I114)+Extraction!$V114-Extraction!$U114)+((AD$3-Extraction!$H114)*(-((IF($AC$1="absolu",0,Extraction!$I114)+Extraction!$V114-Extraction!$U114)-(IF($AC$1="absolu",0,$O114)+Extraction!$X114-Extraction!$W114))/(Extraction!$N114-Extraction!$H114))))+AD$4,IF(AD$2="za_avt",IF($AC$1="absolu",0,Extraction!$I114)+Extraction!$V114,IF(AD$2="za_arr",IF($AC$1="absolu",0,Extraction!$O114)+Extraction!$X114))))</f>
        <v>14.812853614179986</v>
      </c>
      <c r="AE114" s="25">
        <f>IF(AND(MID($T114,1,9)&lt;&gt;"DYNAMIQUE",MID($T114,1,9)&lt;&gt;"à définir"),IF(AE$2="pt_specif",-((IF($AC$1="absolu",0,Extraction!$I114)+Extraction!$V114-Extraction!$U114)+((AE$3-Extraction!$H114)*(-((IF($AC$1="absolu",0,Extraction!$I114)+Extraction!$V114-Extraction!$U114)-(IF($AC$1="absolu",0,$O114)+Extraction!$X114-Extraction!$W114))/(Extraction!$N114-Extraction!$H114))))+AE$4,IF(AE$2="za_avt",IF($AC$1="absolu",0,Extraction!$I114)+Extraction!$V114,IF(AE$2="za_arr",IF($AC$1="absolu",0,Extraction!$O114)+Extraction!$X114))))</f>
        <v>291.24652072771886</v>
      </c>
    </row>
    <row r="115" spans="1:31" x14ac:dyDescent="0.25">
      <c r="A115" t="s">
        <v>176</v>
      </c>
      <c r="B115">
        <v>1000</v>
      </c>
      <c r="C115">
        <v>1000</v>
      </c>
      <c r="D115">
        <v>2000</v>
      </c>
      <c r="E115">
        <v>1508</v>
      </c>
      <c r="F115">
        <v>73.227221762879395</v>
      </c>
      <c r="G115">
        <v>69.772778237120605</v>
      </c>
      <c r="H115">
        <v>7.3</v>
      </c>
      <c r="I115">
        <v>64.772778237120605</v>
      </c>
      <c r="J115">
        <v>317.08235294117645</v>
      </c>
      <c r="K115">
        <v>1488</v>
      </c>
      <c r="L115">
        <v>78.256011403250881</v>
      </c>
      <c r="M115">
        <v>111.74398859674911</v>
      </c>
      <c r="N115">
        <v>2611</v>
      </c>
      <c r="O115">
        <v>65.943988596749108</v>
      </c>
      <c r="P115">
        <v>317.08235294117645</v>
      </c>
      <c r="Q115" t="s">
        <v>147</v>
      </c>
      <c r="R115" t="s">
        <v>26</v>
      </c>
      <c r="S115" t="s">
        <v>26</v>
      </c>
      <c r="T115" t="s">
        <v>40</v>
      </c>
      <c r="U115">
        <v>298.36054362747518</v>
      </c>
      <c r="V115">
        <v>2.6604859634156428</v>
      </c>
      <c r="W115">
        <v>300.18366067924751</v>
      </c>
      <c r="X115">
        <v>13.915694889439514</v>
      </c>
      <c r="Y115" t="s">
        <v>219</v>
      </c>
      <c r="AB115" s="25">
        <f>IF(AND(MID($T115,1,9)&lt;&gt;"DYNAMIQUE",MID($T115,1,9)&lt;&gt;"à définir"),IF(AB$2="pt_specif",-((IF($AC$1="absolu",0,Extraction!$I115)+Extraction!$V115-Extraction!$U115)+((AB$3-Extraction!$H115)*(-((IF($AC$1="absolu",0,Extraction!$I115)+Extraction!$V115-Extraction!$U115)-(IF($AC$1="absolu",0,$O115)+Extraction!$X115-Extraction!$W115))/(Extraction!$N115-Extraction!$H115))))+AB$4,IF(AB$2="za_avt",IF($AC$1="absolu",0,Extraction!$I115)+Extraction!$V115,IF(AB$2="za_arr",IF($AC$1="absolu",0,Extraction!$O115)+Extraction!$X115))))</f>
        <v>67.433264200536243</v>
      </c>
      <c r="AC115" s="25">
        <f>IF(AND(MID($T115,1,9)&lt;&gt;"DYNAMIQUE",MID($T115,1,9)&lt;&gt;"à définir"),IF(AC$2="pt_specif",-((IF($AC$1="absolu",0,Extraction!$I115)+Extraction!$V115-Extraction!$U115)+((AC$3-Extraction!$H115)*(-((IF($AC$1="absolu",0,Extraction!$I115)+Extraction!$V115-Extraction!$U115)-(IF($AC$1="absolu",0,$O115)+Extraction!$X115-Extraction!$W115))/(Extraction!$N115-Extraction!$H115))))+AC$4,IF(AC$2="za_avt",IF($AC$1="absolu",0,Extraction!$I115)+Extraction!$V115,IF(AC$2="za_arr",IF($AC$1="absolu",0,Extraction!$O115)+Extraction!$X115))))</f>
        <v>230.92727942693892</v>
      </c>
      <c r="AD115" s="25">
        <f>IF(AND(MID($T115,1,9)&lt;&gt;"DYNAMIQUE",MID($T115,1,9)&lt;&gt;"à définir"),IF(AD$2="pt_specif",-((IF($AC$1="absolu",0,Extraction!$I115)+Extraction!$V115-Extraction!$U115)+((AD$3-Extraction!$H115)*(-((IF($AC$1="absolu",0,Extraction!$I115)+Extraction!$V115-Extraction!$U115)-(IF($AC$1="absolu",0,$O115)+Extraction!$X115-Extraction!$W115))/(Extraction!$N115-Extraction!$H115))))+AD$4,IF(AD$2="za_avt",IF($AC$1="absolu",0,Extraction!$I115)+Extraction!$V115,IF(AD$2="za_arr",IF($AC$1="absolu",0,Extraction!$O115)+Extraction!$X115))))</f>
        <v>79.859683486188629</v>
      </c>
      <c r="AE115" s="25">
        <f>IF(AND(MID($T115,1,9)&lt;&gt;"DYNAMIQUE",MID($T115,1,9)&lt;&gt;"à définir"),IF(AE$2="pt_specif",-((IF($AC$1="absolu",0,Extraction!$I115)+Extraction!$V115-Extraction!$U115)+((AE$3-Extraction!$H115)*(-((IF($AC$1="absolu",0,Extraction!$I115)+Extraction!$V115-Extraction!$U115)-(IF($AC$1="absolu",0,$O115)+Extraction!$X115-Extraction!$W115))/(Extraction!$N115-Extraction!$H115))))+AE$4,IF(AE$2="za_avt",IF($AC$1="absolu",0,Extraction!$I115)+Extraction!$V115,IF(AE$2="za_arr",IF($AC$1="absolu",0,Extraction!$O115)+Extraction!$X115))))</f>
        <v>220.32397719305888</v>
      </c>
    </row>
    <row r="116" spans="1:31" x14ac:dyDescent="0.25">
      <c r="A116" t="s">
        <v>176</v>
      </c>
      <c r="B116">
        <v>1000</v>
      </c>
      <c r="C116">
        <v>1000</v>
      </c>
      <c r="D116">
        <v>2000</v>
      </c>
      <c r="E116">
        <v>1508</v>
      </c>
      <c r="F116">
        <v>73.227221762879395</v>
      </c>
      <c r="G116">
        <v>69.772778237120605</v>
      </c>
      <c r="H116">
        <v>7.3</v>
      </c>
      <c r="I116">
        <v>64.772778237120605</v>
      </c>
      <c r="J116">
        <v>317.08235294117645</v>
      </c>
      <c r="K116">
        <v>1488</v>
      </c>
      <c r="L116">
        <v>78.256011403250881</v>
      </c>
      <c r="M116">
        <v>111.74398859674911</v>
      </c>
      <c r="N116">
        <v>2611</v>
      </c>
      <c r="O116">
        <v>65.943988596749108</v>
      </c>
      <c r="P116">
        <v>317.08235294117645</v>
      </c>
      <c r="Q116" t="s">
        <v>147</v>
      </c>
      <c r="R116" t="s">
        <v>26</v>
      </c>
      <c r="S116" t="s">
        <v>26</v>
      </c>
      <c r="T116" t="s">
        <v>41</v>
      </c>
      <c r="U116">
        <v>298.35484076312861</v>
      </c>
      <c r="V116">
        <v>2.7130435276974412</v>
      </c>
      <c r="W116">
        <v>300.20997278729152</v>
      </c>
      <c r="X116">
        <v>13.624407853722564</v>
      </c>
      <c r="Y116" t="s">
        <v>220</v>
      </c>
      <c r="AB116" s="25">
        <f>IF(AND(MID($T116,1,9)&lt;&gt;"DYNAMIQUE",MID($T116,1,9)&lt;&gt;"à définir"),IF(AB$2="pt_specif",-((IF($AC$1="absolu",0,Extraction!$I116)+Extraction!$V116-Extraction!$U116)+((AB$3-Extraction!$H116)*(-((IF($AC$1="absolu",0,Extraction!$I116)+Extraction!$V116-Extraction!$U116)-(IF($AC$1="absolu",0,$O116)+Extraction!$X116-Extraction!$W116))/(Extraction!$N116-Extraction!$H116))))+AB$4,IF(AB$2="za_avt",IF($AC$1="absolu",0,Extraction!$I116)+Extraction!$V116,IF(AB$2="za_arr",IF($AC$1="absolu",0,Extraction!$O116)+Extraction!$X116))))</f>
        <v>67.485821764818041</v>
      </c>
      <c r="AC116" s="25">
        <f>IF(AND(MID($T116,1,9)&lt;&gt;"DYNAMIQUE",MID($T116,1,9)&lt;&gt;"à définir"),IF(AC$2="pt_specif",-((IF($AC$1="absolu",0,Extraction!$I116)+Extraction!$V116-Extraction!$U116)+((AC$3-Extraction!$H116)*(-((IF($AC$1="absolu",0,Extraction!$I116)+Extraction!$V116-Extraction!$U116)-(IF($AC$1="absolu",0,$O116)+Extraction!$X116-Extraction!$W116))/(Extraction!$N116-Extraction!$H116))))+AC$4,IF(AC$2="za_avt",IF($AC$1="absolu",0,Extraction!$I116)+Extraction!$V116,IF(AC$2="za_arr",IF($AC$1="absolu",0,Extraction!$O116)+Extraction!$X116))))</f>
        <v>230.86901899831057</v>
      </c>
      <c r="AD116" s="25">
        <f>IF(AND(MID($T116,1,9)&lt;&gt;"DYNAMIQUE",MID($T116,1,9)&lt;&gt;"à définir"),IF(AD$2="pt_specif",-((IF($AC$1="absolu",0,Extraction!$I116)+Extraction!$V116-Extraction!$U116)+((AD$3-Extraction!$H116)*(-((IF($AC$1="absolu",0,Extraction!$I116)+Extraction!$V116-Extraction!$U116)-(IF($AC$1="absolu",0,$O116)+Extraction!$X116-Extraction!$W116))/(Extraction!$N116-Extraction!$H116))))+AD$4,IF(AD$2="za_avt",IF($AC$1="absolu",0,Extraction!$I116)+Extraction!$V116,IF(AD$2="za_arr",IF($AC$1="absolu",0,Extraction!$O116)+Extraction!$X116))))</f>
        <v>79.568396450471667</v>
      </c>
      <c r="AE116" s="25">
        <f>IF(AND(MID($T116,1,9)&lt;&gt;"DYNAMIQUE",MID($T116,1,9)&lt;&gt;"à définir"),IF(AE$2="pt_specif",-((IF($AC$1="absolu",0,Extraction!$I116)+Extraction!$V116-Extraction!$U116)+((AE$3-Extraction!$H116)*(-((IF($AC$1="absolu",0,Extraction!$I116)+Extraction!$V116-Extraction!$U116)-(IF($AC$1="absolu",0,$O116)+Extraction!$X116-Extraction!$W116))/(Extraction!$N116-Extraction!$H116))))+AE$4,IF(AE$2="za_avt",IF($AC$1="absolu",0,Extraction!$I116)+Extraction!$V116,IF(AE$2="za_arr",IF($AC$1="absolu",0,Extraction!$O116)+Extraction!$X116))))</f>
        <v>220.64157633681987</v>
      </c>
    </row>
    <row r="117" spans="1:31" x14ac:dyDescent="0.25">
      <c r="A117" t="s">
        <v>176</v>
      </c>
      <c r="B117">
        <v>1000</v>
      </c>
      <c r="C117">
        <v>1000</v>
      </c>
      <c r="D117">
        <v>2000</v>
      </c>
      <c r="E117">
        <v>1508</v>
      </c>
      <c r="F117">
        <v>73.227221762879395</v>
      </c>
      <c r="G117">
        <v>69.772778237120605</v>
      </c>
      <c r="H117">
        <v>7.3</v>
      </c>
      <c r="I117">
        <v>64.772778237120605</v>
      </c>
      <c r="J117">
        <v>317.08235294117645</v>
      </c>
      <c r="K117">
        <v>1488</v>
      </c>
      <c r="L117">
        <v>78.256011403250881</v>
      </c>
      <c r="M117">
        <v>111.74398859674911</v>
      </c>
      <c r="N117">
        <v>2611</v>
      </c>
      <c r="O117">
        <v>65.943988596749108</v>
      </c>
      <c r="P117">
        <v>317.08235294117645</v>
      </c>
      <c r="Q117" t="s">
        <v>147</v>
      </c>
      <c r="R117" t="s">
        <v>26</v>
      </c>
      <c r="S117" t="s">
        <v>26</v>
      </c>
      <c r="T117" t="s">
        <v>44</v>
      </c>
      <c r="U117">
        <v>299.88186604074741</v>
      </c>
      <c r="V117">
        <v>-11.360012451038592</v>
      </c>
      <c r="W117">
        <v>304.84511137521895</v>
      </c>
      <c r="X117">
        <v>-37.688690175299691</v>
      </c>
      <c r="Y117" t="s">
        <v>221</v>
      </c>
      <c r="AB117" s="25">
        <f>IF(AND(MID($T117,1,9)&lt;&gt;"DYNAMIQUE",MID($T117,1,9)&lt;&gt;"à définir"),IF(AB$2="pt_specif",-((IF($AC$1="absolu",0,Extraction!$I117)+Extraction!$V117-Extraction!$U117)+((AB$3-Extraction!$H117)*(-((IF($AC$1="absolu",0,Extraction!$I117)+Extraction!$V117-Extraction!$U117)-(IF($AC$1="absolu",0,$O117)+Extraction!$X117-Extraction!$W117))/(Extraction!$N117-Extraction!$H117))))+AB$4,IF(AB$2="za_avt",IF($AC$1="absolu",0,Extraction!$I117)+Extraction!$V117,IF(AB$2="za_arr",IF($AC$1="absolu",0,Extraction!$O117)+Extraction!$X117))))</f>
        <v>53.412765786082012</v>
      </c>
      <c r="AC117" s="25">
        <f>IF(AND(MID($T117,1,9)&lt;&gt;"DYNAMIQUE",MID($T117,1,9)&lt;&gt;"à définir"),IF(AC$2="pt_specif",-((IF($AC$1="absolu",0,Extraction!$I117)+Extraction!$V117-Extraction!$U117)+((AC$3-Extraction!$H117)*(-((IF($AC$1="absolu",0,Extraction!$I117)+Extraction!$V117-Extraction!$U117)-(IF($AC$1="absolu",0,$O117)+Extraction!$X117-Extraction!$W117))/(Extraction!$N117-Extraction!$H117))))+AC$4,IF(AC$2="za_avt",IF($AC$1="absolu",0,Extraction!$I117)+Extraction!$V117,IF(AC$2="za_arr",IF($AC$1="absolu",0,Extraction!$O117)+Extraction!$X117))))</f>
        <v>246.46910025466539</v>
      </c>
      <c r="AD117" s="25">
        <f>IF(AND(MID($T117,1,9)&lt;&gt;"DYNAMIQUE",MID($T117,1,9)&lt;&gt;"à définir"),IF(AD$2="pt_specif",-((IF($AC$1="absolu",0,Extraction!$I117)+Extraction!$V117-Extraction!$U117)+((AD$3-Extraction!$H117)*(-((IF($AC$1="absolu",0,Extraction!$I117)+Extraction!$V117-Extraction!$U117)-(IF($AC$1="absolu",0,$O117)+Extraction!$X117-Extraction!$W117))/(Extraction!$N117-Extraction!$H117))))+AD$4,IF(AD$2="za_avt",IF($AC$1="absolu",0,Extraction!$I117)+Extraction!$V117,IF(AD$2="za_arr",IF($AC$1="absolu",0,Extraction!$O117)+Extraction!$X117))))</f>
        <v>28.255298421449417</v>
      </c>
      <c r="AE117" s="25">
        <f>IF(AND(MID($T117,1,9)&lt;&gt;"DYNAMIQUE",MID($T117,1,9)&lt;&gt;"à définir"),IF(AE$2="pt_specif",-((IF($AC$1="absolu",0,Extraction!$I117)+Extraction!$V117-Extraction!$U117)+((AE$3-Extraction!$H117)*(-((IF($AC$1="absolu",0,Extraction!$I117)+Extraction!$V117-Extraction!$U117)-(IF($AC$1="absolu",0,$O117)+Extraction!$X117-Extraction!$W117))/(Extraction!$N117-Extraction!$H117))))+AE$4,IF(AE$2="za_avt",IF($AC$1="absolu",0,Extraction!$I117)+Extraction!$V117,IF(AE$2="za_arr",IF($AC$1="absolu",0,Extraction!$O117)+Extraction!$X117))))</f>
        <v>276.58981295376952</v>
      </c>
    </row>
    <row r="118" spans="1:31" x14ac:dyDescent="0.25">
      <c r="A118" t="s">
        <v>176</v>
      </c>
      <c r="B118">
        <v>1000</v>
      </c>
      <c r="C118">
        <v>1000</v>
      </c>
      <c r="D118">
        <v>2000</v>
      </c>
      <c r="E118">
        <v>1508</v>
      </c>
      <c r="F118">
        <v>73.227221762879395</v>
      </c>
      <c r="G118">
        <v>69.772778237120605</v>
      </c>
      <c r="H118">
        <v>7.3</v>
      </c>
      <c r="I118">
        <v>64.772778237120605</v>
      </c>
      <c r="J118">
        <v>317.08235294117645</v>
      </c>
      <c r="K118">
        <v>1488</v>
      </c>
      <c r="L118">
        <v>78.256011403250881</v>
      </c>
      <c r="M118">
        <v>111.74398859674911</v>
      </c>
      <c r="N118">
        <v>2611</v>
      </c>
      <c r="O118">
        <v>65.943988596749108</v>
      </c>
      <c r="P118">
        <v>317.08235294117645</v>
      </c>
      <c r="Q118" t="s">
        <v>147</v>
      </c>
      <c r="R118" t="s">
        <v>26</v>
      </c>
      <c r="S118" t="s">
        <v>26</v>
      </c>
      <c r="T118" t="s">
        <v>45</v>
      </c>
      <c r="U118">
        <v>299.05943753685364</v>
      </c>
      <c r="V118">
        <v>-3.7805161955127038</v>
      </c>
      <c r="W118">
        <v>304.12184660180179</v>
      </c>
      <c r="X118">
        <v>-29.681819287780545</v>
      </c>
      <c r="Y118" t="s">
        <v>222</v>
      </c>
      <c r="AB118" s="25">
        <f>IF(AND(MID($T118,1,9)&lt;&gt;"DYNAMIQUE",MID($T118,1,9)&lt;&gt;"à définir"),IF(AB$2="pt_specif",-((IF($AC$1="absolu",0,Extraction!$I118)+Extraction!$V118-Extraction!$U118)+((AB$3-Extraction!$H118)*(-((IF($AC$1="absolu",0,Extraction!$I118)+Extraction!$V118-Extraction!$U118)-(IF($AC$1="absolu",0,$O118)+Extraction!$X118-Extraction!$W118))/(Extraction!$N118-Extraction!$H118))))+AB$4,IF(AB$2="za_avt",IF($AC$1="absolu",0,Extraction!$I118)+Extraction!$V118,IF(AB$2="za_arr",IF($AC$1="absolu",0,Extraction!$O118)+Extraction!$X118))))</f>
        <v>60.992262041607901</v>
      </c>
      <c r="AC118" s="25">
        <f>IF(AND(MID($T118,1,9)&lt;&gt;"DYNAMIQUE",MID($T118,1,9)&lt;&gt;"à définir"),IF(AC$2="pt_specif",-((IF($AC$1="absolu",0,Extraction!$I118)+Extraction!$V118-Extraction!$U118)+((AC$3-Extraction!$H118)*(-((IF($AC$1="absolu",0,Extraction!$I118)+Extraction!$V118-Extraction!$U118)-(IF($AC$1="absolu",0,$O118)+Extraction!$X118-Extraction!$W118))/(Extraction!$N118-Extraction!$H118))))+AC$4,IF(AC$2="za_avt",IF($AC$1="absolu",0,Extraction!$I118)+Extraction!$V118,IF(AC$2="za_arr",IF($AC$1="absolu",0,Extraction!$O118)+Extraction!$X118))))</f>
        <v>238.06717549524575</v>
      </c>
      <c r="AD118" s="25">
        <f>IF(AND(MID($T118,1,9)&lt;&gt;"DYNAMIQUE",MID($T118,1,9)&lt;&gt;"à définir"),IF(AD$2="pt_specif",-((IF($AC$1="absolu",0,Extraction!$I118)+Extraction!$V118-Extraction!$U118)+((AD$3-Extraction!$H118)*(-((IF($AC$1="absolu",0,Extraction!$I118)+Extraction!$V118-Extraction!$U118)-(IF($AC$1="absolu",0,$O118)+Extraction!$X118-Extraction!$W118))/(Extraction!$N118-Extraction!$H118))))+AD$4,IF(AD$2="za_avt",IF($AC$1="absolu",0,Extraction!$I118)+Extraction!$V118,IF(AD$2="za_arr",IF($AC$1="absolu",0,Extraction!$O118)+Extraction!$X118))))</f>
        <v>36.262169308968566</v>
      </c>
      <c r="AE118" s="25">
        <f>IF(AND(MID($T118,1,9)&lt;&gt;"DYNAMIQUE",MID($T118,1,9)&lt;&gt;"à définir"),IF(AE$2="pt_specif",-((IF($AC$1="absolu",0,Extraction!$I118)+Extraction!$V118-Extraction!$U118)+((AE$3-Extraction!$H118)*(-((IF($AC$1="absolu",0,Extraction!$I118)+Extraction!$V118-Extraction!$U118)-(IF($AC$1="absolu",0,$O118)+Extraction!$X118-Extraction!$W118))/(Extraction!$N118-Extraction!$H118))))+AE$4,IF(AE$2="za_avt",IF($AC$1="absolu",0,Extraction!$I118)+Extraction!$V118,IF(AE$2="za_arr",IF($AC$1="absolu",0,Extraction!$O118)+Extraction!$X118))))</f>
        <v>267.85967729283323</v>
      </c>
    </row>
    <row r="119" spans="1:31" x14ac:dyDescent="0.25">
      <c r="A119" t="s">
        <v>176</v>
      </c>
      <c r="B119">
        <v>1000</v>
      </c>
      <c r="C119">
        <v>1000</v>
      </c>
      <c r="D119">
        <v>2000</v>
      </c>
      <c r="E119">
        <v>1508</v>
      </c>
      <c r="F119">
        <v>73.227221762879395</v>
      </c>
      <c r="G119">
        <v>69.772778237120605</v>
      </c>
      <c r="H119">
        <v>7.3</v>
      </c>
      <c r="I119">
        <v>64.772778237120605</v>
      </c>
      <c r="J119">
        <v>317.08235294117645</v>
      </c>
      <c r="K119">
        <v>1488</v>
      </c>
      <c r="L119">
        <v>78.256011403250881</v>
      </c>
      <c r="M119">
        <v>111.74398859674911</v>
      </c>
      <c r="N119">
        <v>2611</v>
      </c>
      <c r="O119">
        <v>65.943988596749108</v>
      </c>
      <c r="P119">
        <v>317.08235294117645</v>
      </c>
      <c r="Q119" t="s">
        <v>147</v>
      </c>
      <c r="R119" t="s">
        <v>26</v>
      </c>
      <c r="S119" t="s">
        <v>26</v>
      </c>
      <c r="T119" t="s">
        <v>46</v>
      </c>
      <c r="U119">
        <v>300.26984247400998</v>
      </c>
      <c r="V119">
        <v>-14.935600978458643</v>
      </c>
      <c r="W119">
        <v>298.29497107641015</v>
      </c>
      <c r="X119">
        <v>34.824350132070002</v>
      </c>
      <c r="Y119" t="s">
        <v>223</v>
      </c>
      <c r="AB119" s="25">
        <f>IF(AND(MID($T119,1,9)&lt;&gt;"DYNAMIQUE",MID($T119,1,9)&lt;&gt;"à définir"),IF(AB$2="pt_specif",-((IF($AC$1="absolu",0,Extraction!$I119)+Extraction!$V119-Extraction!$U119)+((AB$3-Extraction!$H119)*(-((IF($AC$1="absolu",0,Extraction!$I119)+Extraction!$V119-Extraction!$U119)-(IF($AC$1="absolu",0,$O119)+Extraction!$X119-Extraction!$W119))/(Extraction!$N119-Extraction!$H119))))+AB$4,IF(AB$2="za_avt",IF($AC$1="absolu",0,Extraction!$I119)+Extraction!$V119,IF(AB$2="za_arr",IF($AC$1="absolu",0,Extraction!$O119)+Extraction!$X119))))</f>
        <v>49.83717725866196</v>
      </c>
      <c r="AC119" s="25">
        <f>IF(AND(MID($T119,1,9)&lt;&gt;"DYNAMIQUE",MID($T119,1,9)&lt;&gt;"à définir"),IF(AC$2="pt_specif",-((IF($AC$1="absolu",0,Extraction!$I119)+Extraction!$V119-Extraction!$U119)+((AC$3-Extraction!$H119)*(-((IF($AC$1="absolu",0,Extraction!$I119)+Extraction!$V119-Extraction!$U119)-(IF($AC$1="absolu",0,$O119)+Extraction!$X119-Extraction!$W119))/(Extraction!$N119-Extraction!$H119))))+AC$4,IF(AC$2="za_avt",IF($AC$1="absolu",0,Extraction!$I119)+Extraction!$V119,IF(AC$2="za_arr",IF($AC$1="absolu",0,Extraction!$O119)+Extraction!$X119))))</f>
        <v>250.43266521534801</v>
      </c>
      <c r="AD119" s="25">
        <f>IF(AND(MID($T119,1,9)&lt;&gt;"DYNAMIQUE",MID($T119,1,9)&lt;&gt;"à définir"),IF(AD$2="pt_specif",-((IF($AC$1="absolu",0,Extraction!$I119)+Extraction!$V119-Extraction!$U119)+((AD$3-Extraction!$H119)*(-((IF($AC$1="absolu",0,Extraction!$I119)+Extraction!$V119-Extraction!$U119)-(IF($AC$1="absolu",0,$O119)+Extraction!$X119-Extraction!$W119))/(Extraction!$N119-Extraction!$H119))))+AD$4,IF(AD$2="za_avt",IF($AC$1="absolu",0,Extraction!$I119)+Extraction!$V119,IF(AD$2="za_arr",IF($AC$1="absolu",0,Extraction!$O119)+Extraction!$X119))))</f>
        <v>100.76833872881912</v>
      </c>
      <c r="AE119" s="25">
        <f>IF(AND(MID($T119,1,9)&lt;&gt;"DYNAMIQUE",MID($T119,1,9)&lt;&gt;"à définir"),IF(AE$2="pt_specif",-((IF($AC$1="absolu",0,Extraction!$I119)+Extraction!$V119-Extraction!$U119)+((AE$3-Extraction!$H119)*(-((IF($AC$1="absolu",0,Extraction!$I119)+Extraction!$V119-Extraction!$U119)-(IF($AC$1="absolu",0,$O119)+Extraction!$X119-Extraction!$W119))/(Extraction!$N119-Extraction!$H119))))+AE$4,IF(AE$2="za_avt",IF($AC$1="absolu",0,Extraction!$I119)+Extraction!$V119,IF(AE$2="za_arr",IF($AC$1="absolu",0,Extraction!$O119)+Extraction!$X119))))</f>
        <v>197.52663234759103</v>
      </c>
    </row>
    <row r="120" spans="1:31" x14ac:dyDescent="0.25">
      <c r="A120" t="s">
        <v>176</v>
      </c>
      <c r="B120">
        <v>1000</v>
      </c>
      <c r="C120">
        <v>1000</v>
      </c>
      <c r="D120">
        <v>2000</v>
      </c>
      <c r="E120">
        <v>1508</v>
      </c>
      <c r="F120">
        <v>73.227221762879395</v>
      </c>
      <c r="G120">
        <v>69.772778237120605</v>
      </c>
      <c r="H120">
        <v>7.3</v>
      </c>
      <c r="I120">
        <v>64.772778237120605</v>
      </c>
      <c r="J120">
        <v>317.08235294117645</v>
      </c>
      <c r="K120">
        <v>1488</v>
      </c>
      <c r="L120">
        <v>78.256011403250881</v>
      </c>
      <c r="M120">
        <v>111.74398859674911</v>
      </c>
      <c r="N120">
        <v>2611</v>
      </c>
      <c r="O120">
        <v>65.943988596749108</v>
      </c>
      <c r="P120">
        <v>317.08235294117645</v>
      </c>
      <c r="Q120" t="s">
        <v>147</v>
      </c>
      <c r="R120" t="s">
        <v>26</v>
      </c>
      <c r="S120" t="s">
        <v>26</v>
      </c>
      <c r="T120" t="s">
        <v>47</v>
      </c>
      <c r="U120">
        <v>298.08169170295145</v>
      </c>
      <c r="V120">
        <v>5.2303836600141187</v>
      </c>
      <c r="W120">
        <v>300.46251260377119</v>
      </c>
      <c r="X120">
        <v>10.828676914198258</v>
      </c>
      <c r="Y120" t="s">
        <v>224</v>
      </c>
      <c r="AB120" s="25">
        <f>IF(AND(MID($T120,1,9)&lt;&gt;"DYNAMIQUE",MID($T120,1,9)&lt;&gt;"à définir"),IF(AB$2="pt_specif",-((IF($AC$1="absolu",0,Extraction!$I120)+Extraction!$V120-Extraction!$U120)+((AB$3-Extraction!$H120)*(-((IF($AC$1="absolu",0,Extraction!$I120)+Extraction!$V120-Extraction!$U120)-(IF($AC$1="absolu",0,$O120)+Extraction!$X120-Extraction!$W120))/(Extraction!$N120-Extraction!$H120))))+AB$4,IF(AB$2="za_avt",IF($AC$1="absolu",0,Extraction!$I120)+Extraction!$V120,IF(AB$2="za_arr",IF($AC$1="absolu",0,Extraction!$O120)+Extraction!$X120))))</f>
        <v>70.003161897134717</v>
      </c>
      <c r="AC120" s="25">
        <f>IF(AND(MID($T120,1,9)&lt;&gt;"DYNAMIQUE",MID($T120,1,9)&lt;&gt;"à définir"),IF(AC$2="pt_specif",-((IF($AC$1="absolu",0,Extraction!$I120)+Extraction!$V120-Extraction!$U120)+((AC$3-Extraction!$H120)*(-((IF($AC$1="absolu",0,Extraction!$I120)+Extraction!$V120-Extraction!$U120)-(IF($AC$1="absolu",0,$O120)+Extraction!$X120-Extraction!$W120))/(Extraction!$N120-Extraction!$H120))))+AC$4,IF(AC$2="za_avt",IF($AC$1="absolu",0,Extraction!$I120)+Extraction!$V120,IF(AC$2="za_arr",IF($AC$1="absolu",0,Extraction!$O120)+Extraction!$X120))))</f>
        <v>228.07852980581674</v>
      </c>
      <c r="AD120" s="25">
        <f>IF(AND(MID($T120,1,9)&lt;&gt;"DYNAMIQUE",MID($T120,1,9)&lt;&gt;"à définir"),IF(AD$2="pt_specif",-((IF($AC$1="absolu",0,Extraction!$I120)+Extraction!$V120-Extraction!$U120)+((AD$3-Extraction!$H120)*(-((IF($AC$1="absolu",0,Extraction!$I120)+Extraction!$V120-Extraction!$U120)-(IF($AC$1="absolu",0,$O120)+Extraction!$X120-Extraction!$W120))/(Extraction!$N120-Extraction!$H120))))+AD$4,IF(AD$2="za_avt",IF($AC$1="absolu",0,Extraction!$I120)+Extraction!$V120,IF(AD$2="za_arr",IF($AC$1="absolu",0,Extraction!$O120)+Extraction!$X120))))</f>
        <v>76.772665510947363</v>
      </c>
      <c r="AE120" s="25">
        <f>IF(AND(MID($T120,1,9)&lt;&gt;"DYNAMIQUE",MID($T120,1,9)&lt;&gt;"à définir"),IF(AE$2="pt_specif",-((IF($AC$1="absolu",0,Extraction!$I120)+Extraction!$V120-Extraction!$U120)+((AE$3-Extraction!$H120)*(-((IF($AC$1="absolu",0,Extraction!$I120)+Extraction!$V120-Extraction!$U120)-(IF($AC$1="absolu",0,$O120)+Extraction!$X120-Extraction!$W120))/(Extraction!$N120-Extraction!$H120))))+AE$4,IF(AE$2="za_avt",IF($AC$1="absolu",0,Extraction!$I120)+Extraction!$V120,IF(AE$2="za_arr",IF($AC$1="absolu",0,Extraction!$O120)+Extraction!$X120))))</f>
        <v>223.68984709282381</v>
      </c>
    </row>
    <row r="121" spans="1:31" x14ac:dyDescent="0.25">
      <c r="A121" t="s">
        <v>176</v>
      </c>
      <c r="B121">
        <v>1000</v>
      </c>
      <c r="C121">
        <v>1000</v>
      </c>
      <c r="D121">
        <v>2000</v>
      </c>
      <c r="E121">
        <v>1508</v>
      </c>
      <c r="F121">
        <v>73.227221762879395</v>
      </c>
      <c r="G121">
        <v>69.772778237120605</v>
      </c>
      <c r="H121">
        <v>7.3</v>
      </c>
      <c r="I121">
        <v>64.772778237120605</v>
      </c>
      <c r="J121">
        <v>317.08235294117645</v>
      </c>
      <c r="K121">
        <v>1488</v>
      </c>
      <c r="L121">
        <v>78.256011403250881</v>
      </c>
      <c r="M121">
        <v>111.74398859674911</v>
      </c>
      <c r="N121">
        <v>2611</v>
      </c>
      <c r="O121">
        <v>65.943988596749108</v>
      </c>
      <c r="P121">
        <v>317.08235294117645</v>
      </c>
      <c r="Q121" t="s">
        <v>147</v>
      </c>
      <c r="R121" t="s">
        <v>26</v>
      </c>
      <c r="S121" t="s">
        <v>26</v>
      </c>
      <c r="T121" t="s">
        <v>48</v>
      </c>
      <c r="U121">
        <v>299.97732537899361</v>
      </c>
      <c r="V121">
        <v>-12.239765150958869</v>
      </c>
      <c r="W121">
        <v>305.21336002016602</v>
      </c>
      <c r="X121">
        <v>-41.765370615112403</v>
      </c>
      <c r="Y121" t="s">
        <v>225</v>
      </c>
      <c r="AB121" s="25">
        <f>IF(AND(MID($T121,1,9)&lt;&gt;"DYNAMIQUE",MID($T121,1,9)&lt;&gt;"à définir"),IF(AB$2="pt_specif",-((IF($AC$1="absolu",0,Extraction!$I121)+Extraction!$V121-Extraction!$U121)+((AB$3-Extraction!$H121)*(-((IF($AC$1="absolu",0,Extraction!$I121)+Extraction!$V121-Extraction!$U121)-(IF($AC$1="absolu",0,$O121)+Extraction!$X121-Extraction!$W121))/(Extraction!$N121-Extraction!$H121))))+AB$4,IF(AB$2="za_avt",IF($AC$1="absolu",0,Extraction!$I121)+Extraction!$V121,IF(AB$2="za_arr",IF($AC$1="absolu",0,Extraction!$O121)+Extraction!$X121))))</f>
        <v>52.533013086161738</v>
      </c>
      <c r="AC121" s="25">
        <f>IF(AND(MID($T121,1,9)&lt;&gt;"DYNAMIQUE",MID($T121,1,9)&lt;&gt;"à définir"),IF(AC$2="pt_specif",-((IF($AC$1="absolu",0,Extraction!$I121)+Extraction!$V121-Extraction!$U121)+((AC$3-Extraction!$H121)*(-((IF($AC$1="absolu",0,Extraction!$I121)+Extraction!$V121-Extraction!$U121)-(IF($AC$1="absolu",0,$O121)+Extraction!$X121-Extraction!$W121))/(Extraction!$N121-Extraction!$H121))))+AC$4,IF(AC$2="za_avt",IF($AC$1="absolu",0,Extraction!$I121)+Extraction!$V121,IF(AC$2="za_arr",IF($AC$1="absolu",0,Extraction!$O121)+Extraction!$X121))))</f>
        <v>247.44431229283188</v>
      </c>
      <c r="AD121" s="25">
        <f>IF(AND(MID($T121,1,9)&lt;&gt;"DYNAMIQUE",MID($T121,1,9)&lt;&gt;"à définir"),IF(AD$2="pt_specif",-((IF($AC$1="absolu",0,Extraction!$I121)+Extraction!$V121-Extraction!$U121)+((AD$3-Extraction!$H121)*(-((IF($AC$1="absolu",0,Extraction!$I121)+Extraction!$V121-Extraction!$U121)-(IF($AC$1="absolu",0,$O121)+Extraction!$X121-Extraction!$W121))/(Extraction!$N121-Extraction!$H121))))+AD$4,IF(AD$2="za_avt",IF($AC$1="absolu",0,Extraction!$I121)+Extraction!$V121,IF(AD$2="za_arr",IF($AC$1="absolu",0,Extraction!$O121)+Extraction!$X121))))</f>
        <v>24.178617981636705</v>
      </c>
      <c r="AE121" s="25">
        <f>IF(AND(MID($T121,1,9)&lt;&gt;"DYNAMIQUE",MID($T121,1,9)&lt;&gt;"à définir"),IF(AE$2="pt_specif",-((IF($AC$1="absolu",0,Extraction!$I121)+Extraction!$V121-Extraction!$U121)+((AE$3-Extraction!$H121)*(-((IF($AC$1="absolu",0,Extraction!$I121)+Extraction!$V121-Extraction!$U121)-(IF($AC$1="absolu",0,$O121)+Extraction!$X121-Extraction!$W121))/(Extraction!$N121-Extraction!$H121))))+AE$4,IF(AE$2="za_avt",IF($AC$1="absolu",0,Extraction!$I121)+Extraction!$V121,IF(AE$2="za_arr",IF($AC$1="absolu",0,Extraction!$O121)+Extraction!$X121))))</f>
        <v>281.03474203852932</v>
      </c>
    </row>
    <row r="122" spans="1:31" x14ac:dyDescent="0.25">
      <c r="A122" t="s">
        <v>176</v>
      </c>
      <c r="B122">
        <v>1000</v>
      </c>
      <c r="C122">
        <v>1000</v>
      </c>
      <c r="D122">
        <v>2000</v>
      </c>
      <c r="E122">
        <v>1508</v>
      </c>
      <c r="F122">
        <v>73.227221762879395</v>
      </c>
      <c r="G122">
        <v>69.772778237120605</v>
      </c>
      <c r="H122">
        <v>7.3</v>
      </c>
      <c r="I122">
        <v>64.772778237120605</v>
      </c>
      <c r="J122">
        <v>317.08235294117645</v>
      </c>
      <c r="K122">
        <v>1488</v>
      </c>
      <c r="L122">
        <v>78.256011403250881</v>
      </c>
      <c r="M122">
        <v>111.74398859674911</v>
      </c>
      <c r="N122">
        <v>2611</v>
      </c>
      <c r="O122">
        <v>65.943988596749108</v>
      </c>
      <c r="P122">
        <v>317.08235294117645</v>
      </c>
      <c r="Q122" t="s">
        <v>147</v>
      </c>
      <c r="R122" t="s">
        <v>26</v>
      </c>
      <c r="S122" t="s">
        <v>26</v>
      </c>
      <c r="T122" t="s">
        <v>49</v>
      </c>
      <c r="U122">
        <v>300.00914515840901</v>
      </c>
      <c r="V122">
        <v>-12.533016050932311</v>
      </c>
      <c r="W122">
        <v>305.33610956848173</v>
      </c>
      <c r="X122">
        <v>-43.124264095049945</v>
      </c>
      <c r="Y122" t="s">
        <v>226</v>
      </c>
      <c r="AB122" s="25">
        <f>IF(AND(MID($T122,1,9)&lt;&gt;"DYNAMIQUE",MID($T122,1,9)&lt;&gt;"à définir"),IF(AB$2="pt_specif",-((IF($AC$1="absolu",0,Extraction!$I122)+Extraction!$V122-Extraction!$U122)+((AB$3-Extraction!$H122)*(-((IF($AC$1="absolu",0,Extraction!$I122)+Extraction!$V122-Extraction!$U122)-(IF($AC$1="absolu",0,$O122)+Extraction!$X122-Extraction!$W122))/(Extraction!$N122-Extraction!$H122))))+AB$4,IF(AB$2="za_avt",IF($AC$1="absolu",0,Extraction!$I122)+Extraction!$V122,IF(AB$2="za_arr",IF($AC$1="absolu",0,Extraction!$O122)+Extraction!$X122))))</f>
        <v>52.239762186188294</v>
      </c>
      <c r="AC122" s="25">
        <f>IF(AND(MID($T122,1,9)&lt;&gt;"DYNAMIQUE",MID($T122,1,9)&lt;&gt;"à définir"),IF(AC$2="pt_specif",-((IF($AC$1="absolu",0,Extraction!$I122)+Extraction!$V122-Extraction!$U122)+((AC$3-Extraction!$H122)*(-((IF($AC$1="absolu",0,Extraction!$I122)+Extraction!$V122-Extraction!$U122)-(IF($AC$1="absolu",0,$O122)+Extraction!$X122-Extraction!$W122))/(Extraction!$N122-Extraction!$H122))))+AC$4,IF(AC$2="za_avt",IF($AC$1="absolu",0,Extraction!$I122)+Extraction!$V122,IF(AC$2="za_arr",IF($AC$1="absolu",0,Extraction!$O122)+Extraction!$X122))))</f>
        <v>247.76938297222071</v>
      </c>
      <c r="AD122" s="25">
        <f>IF(AND(MID($T122,1,9)&lt;&gt;"DYNAMIQUE",MID($T122,1,9)&lt;&gt;"à définir"),IF(AD$2="pt_specif",-((IF($AC$1="absolu",0,Extraction!$I122)+Extraction!$V122-Extraction!$U122)+((AD$3-Extraction!$H122)*(-((IF($AC$1="absolu",0,Extraction!$I122)+Extraction!$V122-Extraction!$U122)-(IF($AC$1="absolu",0,$O122)+Extraction!$X122-Extraction!$W122))/(Extraction!$N122-Extraction!$H122))))+AD$4,IF(AD$2="za_avt",IF($AC$1="absolu",0,Extraction!$I122)+Extraction!$V122,IF(AD$2="za_arr",IF($AC$1="absolu",0,Extraction!$O122)+Extraction!$X122))))</f>
        <v>22.819724501699163</v>
      </c>
      <c r="AE122" s="25">
        <f>IF(AND(MID($T122,1,9)&lt;&gt;"DYNAMIQUE",MID($T122,1,9)&lt;&gt;"à définir"),IF(AE$2="pt_specif",-((IF($AC$1="absolu",0,Extraction!$I122)+Extraction!$V122-Extraction!$U122)+((AE$3-Extraction!$H122)*(-((IF($AC$1="absolu",0,Extraction!$I122)+Extraction!$V122-Extraction!$U122)-(IF($AC$1="absolu",0,$O122)+Extraction!$X122-Extraction!$W122))/(Extraction!$N122-Extraction!$H122))))+AE$4,IF(AE$2="za_avt",IF($AC$1="absolu",0,Extraction!$I122)+Extraction!$V122,IF(AE$2="za_arr",IF($AC$1="absolu",0,Extraction!$O122)+Extraction!$X122))))</f>
        <v>282.51638506678256</v>
      </c>
    </row>
    <row r="123" spans="1:31" x14ac:dyDescent="0.25">
      <c r="A123" t="s">
        <v>176</v>
      </c>
      <c r="B123">
        <v>1000</v>
      </c>
      <c r="C123">
        <v>1000</v>
      </c>
      <c r="D123">
        <v>2000</v>
      </c>
      <c r="E123">
        <v>1508</v>
      </c>
      <c r="F123">
        <v>73.227221762879395</v>
      </c>
      <c r="G123">
        <v>69.772778237120605</v>
      </c>
      <c r="H123">
        <v>7.3</v>
      </c>
      <c r="I123">
        <v>64.772778237120605</v>
      </c>
      <c r="J123">
        <v>317.08235294117645</v>
      </c>
      <c r="K123">
        <v>1488</v>
      </c>
      <c r="L123">
        <v>78.256011403250881</v>
      </c>
      <c r="M123">
        <v>111.74398859674911</v>
      </c>
      <c r="N123">
        <v>2611</v>
      </c>
      <c r="O123">
        <v>65.943988596749108</v>
      </c>
      <c r="P123">
        <v>317.08235294117645</v>
      </c>
      <c r="Q123" t="s">
        <v>147</v>
      </c>
      <c r="R123" t="s">
        <v>26</v>
      </c>
      <c r="S123" t="s">
        <v>26</v>
      </c>
      <c r="T123" t="s">
        <v>59</v>
      </c>
      <c r="U123">
        <v>299.94123130085075</v>
      </c>
      <c r="V123">
        <v>-11.907122339048717</v>
      </c>
      <c r="W123">
        <v>304.78574611511556</v>
      </c>
      <c r="X123">
        <v>-37.031489672355569</v>
      </c>
      <c r="Y123" t="s">
        <v>227</v>
      </c>
      <c r="AB123" s="25">
        <f>IF(AND(MID($T123,1,9)&lt;&gt;"DYNAMIQUE",MID($T123,1,9)&lt;&gt;"à définir"),IF(AB$2="pt_specif",-((IF($AC$1="absolu",0,Extraction!$I123)+Extraction!$V123-Extraction!$U123)+((AB$3-Extraction!$H123)*(-((IF($AC$1="absolu",0,Extraction!$I123)+Extraction!$V123-Extraction!$U123)-(IF($AC$1="absolu",0,$O123)+Extraction!$X123-Extraction!$W123))/(Extraction!$N123-Extraction!$H123))))+AB$4,IF(AB$2="za_avt",IF($AC$1="absolu",0,Extraction!$I123)+Extraction!$V123,IF(AB$2="za_arr",IF($AC$1="absolu",0,Extraction!$O123)+Extraction!$X123))))</f>
        <v>52.865655898071886</v>
      </c>
      <c r="AC123" s="25">
        <f>IF(AND(MID($T123,1,9)&lt;&gt;"DYNAMIQUE",MID($T123,1,9)&lt;&gt;"à définir"),IF(AC$2="pt_specif",-((IF($AC$1="absolu",0,Extraction!$I123)+Extraction!$V123-Extraction!$U123)+((AC$3-Extraction!$H123)*(-((IF($AC$1="absolu",0,Extraction!$I123)+Extraction!$V123-Extraction!$U123)-(IF($AC$1="absolu",0,$O123)+Extraction!$X123-Extraction!$W123))/(Extraction!$N123-Extraction!$H123))))+AC$4,IF(AC$2="za_avt",IF($AC$1="absolu",0,Extraction!$I123)+Extraction!$V123,IF(AC$2="za_arr",IF($AC$1="absolu",0,Extraction!$O123)+Extraction!$X123))))</f>
        <v>247.07557540277887</v>
      </c>
      <c r="AD123" s="25">
        <f>IF(AND(MID($T123,1,9)&lt;&gt;"DYNAMIQUE",MID($T123,1,9)&lt;&gt;"à définir"),IF(AD$2="pt_specif",-((IF($AC$1="absolu",0,Extraction!$I123)+Extraction!$V123-Extraction!$U123)+((AD$3-Extraction!$H123)*(-((IF($AC$1="absolu",0,Extraction!$I123)+Extraction!$V123-Extraction!$U123)-(IF($AC$1="absolu",0,$O123)+Extraction!$X123-Extraction!$W123))/(Extraction!$N123-Extraction!$H123))))+AD$4,IF(AD$2="za_avt",IF($AC$1="absolu",0,Extraction!$I123)+Extraction!$V123,IF(AD$2="za_arr",IF($AC$1="absolu",0,Extraction!$O123)+Extraction!$X123))))</f>
        <v>28.912498924393539</v>
      </c>
      <c r="AE123" s="25">
        <f>IF(AND(MID($T123,1,9)&lt;&gt;"DYNAMIQUE",MID($T123,1,9)&lt;&gt;"à définir"),IF(AE$2="pt_specif",-((IF($AC$1="absolu",0,Extraction!$I123)+Extraction!$V123-Extraction!$U123)+((AE$3-Extraction!$H123)*(-((IF($AC$1="absolu",0,Extraction!$I123)+Extraction!$V123-Extraction!$U123)-(IF($AC$1="absolu",0,$O123)+Extraction!$X123-Extraction!$W123))/(Extraction!$N123-Extraction!$H123))))+AE$4,IF(AE$2="za_avt",IF($AC$1="absolu",0,Extraction!$I123)+Extraction!$V123,IF(AE$2="za_arr",IF($AC$1="absolu",0,Extraction!$O123)+Extraction!$X123))))</f>
        <v>275.873247190722</v>
      </c>
    </row>
    <row r="124" spans="1:31" x14ac:dyDescent="0.25">
      <c r="A124" t="s">
        <v>176</v>
      </c>
      <c r="B124">
        <v>1000</v>
      </c>
      <c r="C124">
        <v>1000</v>
      </c>
      <c r="D124">
        <v>2000</v>
      </c>
      <c r="E124">
        <v>1508</v>
      </c>
      <c r="F124">
        <v>73.227221762879395</v>
      </c>
      <c r="G124">
        <v>69.772778237120605</v>
      </c>
      <c r="H124">
        <v>7.3</v>
      </c>
      <c r="I124">
        <v>64.772778237120605</v>
      </c>
      <c r="J124">
        <v>317.08235294117645</v>
      </c>
      <c r="K124">
        <v>1488</v>
      </c>
      <c r="L124">
        <v>78.256011403250881</v>
      </c>
      <c r="M124">
        <v>111.74398859674911</v>
      </c>
      <c r="N124">
        <v>2611</v>
      </c>
      <c r="O124">
        <v>65.943988596749108</v>
      </c>
      <c r="P124">
        <v>317.08235294117645</v>
      </c>
      <c r="Q124" t="s">
        <v>147</v>
      </c>
      <c r="R124" t="s">
        <v>26</v>
      </c>
      <c r="S124" t="s">
        <v>26</v>
      </c>
      <c r="T124" t="s">
        <v>50</v>
      </c>
      <c r="U124">
        <v>300.08590515210574</v>
      </c>
      <c r="V124">
        <v>-13.240435701448058</v>
      </c>
      <c r="W124">
        <v>305.40361428066728</v>
      </c>
      <c r="X124">
        <v>-43.871572044551733</v>
      </c>
      <c r="Y124" t="s">
        <v>228</v>
      </c>
      <c r="AB124" s="25">
        <f>IF(AND(MID($T124,1,9)&lt;&gt;"DYNAMIQUE",MID($T124,1,9)&lt;&gt;"à définir"),IF(AB$2="pt_specif",-((IF($AC$1="absolu",0,Extraction!$I124)+Extraction!$V124-Extraction!$U124)+((AB$3-Extraction!$H124)*(-((IF($AC$1="absolu",0,Extraction!$I124)+Extraction!$V124-Extraction!$U124)-(IF($AC$1="absolu",0,$O124)+Extraction!$X124-Extraction!$W124))/(Extraction!$N124-Extraction!$H124))))+AB$4,IF(AB$2="za_avt",IF($AC$1="absolu",0,Extraction!$I124)+Extraction!$V124,IF(AB$2="za_arr",IF($AC$1="absolu",0,Extraction!$O124)+Extraction!$X124))))</f>
        <v>51.532342535672548</v>
      </c>
      <c r="AC124" s="25">
        <f>IF(AND(MID($T124,1,9)&lt;&gt;"DYNAMIQUE",MID($T124,1,9)&lt;&gt;"à définir"),IF(AC$2="pt_specif",-((IF($AC$1="absolu",0,Extraction!$I124)+Extraction!$V124-Extraction!$U124)+((AC$3-Extraction!$H124)*(-((IF($AC$1="absolu",0,Extraction!$I124)+Extraction!$V124-Extraction!$U124)-(IF($AC$1="absolu",0,$O124)+Extraction!$X124-Extraction!$W124))/(Extraction!$N124-Extraction!$H124))))+AC$4,IF(AC$2="za_avt",IF($AC$1="absolu",0,Extraction!$I124)+Extraction!$V124,IF(AC$2="za_arr",IF($AC$1="absolu",0,Extraction!$O124)+Extraction!$X124))))</f>
        <v>248.5535626164332</v>
      </c>
      <c r="AD124" s="25">
        <f>IF(AND(MID($T124,1,9)&lt;&gt;"DYNAMIQUE",MID($T124,1,9)&lt;&gt;"à définir"),IF(AD$2="pt_specif",-((IF($AC$1="absolu",0,Extraction!$I124)+Extraction!$V124-Extraction!$U124)+((AD$3-Extraction!$H124)*(-((IF($AC$1="absolu",0,Extraction!$I124)+Extraction!$V124-Extraction!$U124)-(IF($AC$1="absolu",0,$O124)+Extraction!$X124-Extraction!$W124))/(Extraction!$N124-Extraction!$H124))))+AD$4,IF(AD$2="za_avt",IF($AC$1="absolu",0,Extraction!$I124)+Extraction!$V124,IF(AD$2="za_arr",IF($AC$1="absolu",0,Extraction!$O124)+Extraction!$X124))))</f>
        <v>22.072416552197375</v>
      </c>
      <c r="AE124" s="25">
        <f>IF(AND(MID($T124,1,9)&lt;&gt;"DYNAMIQUE",MID($T124,1,9)&lt;&gt;"à définir"),IF(AE$2="pt_specif",-((IF($AC$1="absolu",0,Extraction!$I124)+Extraction!$V124-Extraction!$U124)+((AE$3-Extraction!$H124)*(-((IF($AC$1="absolu",0,Extraction!$I124)+Extraction!$V124-Extraction!$U124)-(IF($AC$1="absolu",0,$O124)+Extraction!$X124-Extraction!$W124))/(Extraction!$N124-Extraction!$H124))))+AE$4,IF(AE$2="za_avt",IF($AC$1="absolu",0,Extraction!$I124)+Extraction!$V124,IF(AE$2="za_arr",IF($AC$1="absolu",0,Extraction!$O124)+Extraction!$X124))))</f>
        <v>283.33119772846993</v>
      </c>
    </row>
    <row r="125" spans="1:31" x14ac:dyDescent="0.25">
      <c r="A125" t="s">
        <v>176</v>
      </c>
      <c r="B125">
        <v>1000</v>
      </c>
      <c r="C125">
        <v>1000</v>
      </c>
      <c r="D125">
        <v>2000</v>
      </c>
      <c r="E125">
        <v>1508</v>
      </c>
      <c r="F125">
        <v>73.227221762879395</v>
      </c>
      <c r="G125">
        <v>69.772778237120605</v>
      </c>
      <c r="H125">
        <v>7.3</v>
      </c>
      <c r="I125">
        <v>64.772778237120605</v>
      </c>
      <c r="J125">
        <v>317.08235294117645</v>
      </c>
      <c r="K125">
        <v>1488</v>
      </c>
      <c r="L125">
        <v>78.256011403250881</v>
      </c>
      <c r="M125">
        <v>111.74398859674911</v>
      </c>
      <c r="N125">
        <v>2611</v>
      </c>
      <c r="O125">
        <v>65.943988596749108</v>
      </c>
      <c r="P125">
        <v>317.08235294117645</v>
      </c>
      <c r="Q125" t="s">
        <v>147</v>
      </c>
      <c r="R125" t="s">
        <v>26</v>
      </c>
      <c r="S125" t="s">
        <v>26</v>
      </c>
      <c r="T125" t="s">
        <v>52</v>
      </c>
      <c r="U125">
        <v>299.49806607226367</v>
      </c>
      <c r="V125">
        <v>-7.8229141984598218</v>
      </c>
      <c r="W125">
        <v>304.5075878142909</v>
      </c>
      <c r="X125">
        <v>-33.952150427790755</v>
      </c>
      <c r="Y125" t="s">
        <v>229</v>
      </c>
      <c r="AB125" s="25">
        <f>IF(AND(MID($T125,1,9)&lt;&gt;"DYNAMIQUE",MID($T125,1,9)&lt;&gt;"à définir"),IF(AB$2="pt_specif",-((IF($AC$1="absolu",0,Extraction!$I125)+Extraction!$V125-Extraction!$U125)+((AB$3-Extraction!$H125)*(-((IF($AC$1="absolu",0,Extraction!$I125)+Extraction!$V125-Extraction!$U125)-(IF($AC$1="absolu",0,$O125)+Extraction!$X125-Extraction!$W125))/(Extraction!$N125-Extraction!$H125))))+AB$4,IF(AB$2="za_avt",IF($AC$1="absolu",0,Extraction!$I125)+Extraction!$V125,IF(AB$2="za_arr",IF($AC$1="absolu",0,Extraction!$O125)+Extraction!$X125))))</f>
        <v>56.949864038660785</v>
      </c>
      <c r="AC125" s="25">
        <f>IF(AND(MID($T125,1,9)&lt;&gt;"DYNAMIQUE",MID($T125,1,9)&lt;&gt;"à définir"),IF(AC$2="pt_specif",-((IF($AC$1="absolu",0,Extraction!$I125)+Extraction!$V125-Extraction!$U125)+((AC$3-Extraction!$H125)*(-((IF($AC$1="absolu",0,Extraction!$I125)+Extraction!$V125-Extraction!$U125)-(IF($AC$1="absolu",0,$O125)+Extraction!$X125-Extraction!$W125))/(Extraction!$N125-Extraction!$H125))))+AC$4,IF(AC$2="za_avt",IF($AC$1="absolu",0,Extraction!$I125)+Extraction!$V125,IF(AC$2="za_arr",IF($AC$1="absolu",0,Extraction!$O125)+Extraction!$X125))))</f>
        <v>242.54820203360288</v>
      </c>
      <c r="AD125" s="25">
        <f>IF(AND(MID($T125,1,9)&lt;&gt;"DYNAMIQUE",MID($T125,1,9)&lt;&gt;"à définir"),IF(AD$2="pt_specif",-((IF($AC$1="absolu",0,Extraction!$I125)+Extraction!$V125-Extraction!$U125)+((AD$3-Extraction!$H125)*(-((IF($AC$1="absolu",0,Extraction!$I125)+Extraction!$V125-Extraction!$U125)-(IF($AC$1="absolu",0,$O125)+Extraction!$X125-Extraction!$W125))/(Extraction!$N125-Extraction!$H125))))+AD$4,IF(AD$2="za_avt",IF($AC$1="absolu",0,Extraction!$I125)+Extraction!$V125,IF(AD$2="za_arr",IF($AC$1="absolu",0,Extraction!$O125)+Extraction!$X125))))</f>
        <v>31.991838168958353</v>
      </c>
      <c r="AE125" s="25">
        <f>IF(AND(MID($T125,1,9)&lt;&gt;"DYNAMIQUE",MID($T125,1,9)&lt;&gt;"à définir"),IF(AE$2="pt_specif",-((IF($AC$1="absolu",0,Extraction!$I125)+Extraction!$V125-Extraction!$U125)+((AE$3-Extraction!$H125)*(-((IF($AC$1="absolu",0,Extraction!$I125)+Extraction!$V125-Extraction!$U125)-(IF($AC$1="absolu",0,$O125)+Extraction!$X125-Extraction!$W125))/(Extraction!$N125-Extraction!$H125))))+AE$4,IF(AE$2="za_avt",IF($AC$1="absolu",0,Extraction!$I125)+Extraction!$V125,IF(AE$2="za_arr",IF($AC$1="absolu",0,Extraction!$O125)+Extraction!$X125))))</f>
        <v>272.51574964533256</v>
      </c>
    </row>
    <row r="126" spans="1:31" x14ac:dyDescent="0.25">
      <c r="A126" t="s">
        <v>176</v>
      </c>
      <c r="B126">
        <v>1000</v>
      </c>
      <c r="C126">
        <v>1000</v>
      </c>
      <c r="D126">
        <v>2000</v>
      </c>
      <c r="E126">
        <v>1508</v>
      </c>
      <c r="F126">
        <v>73.227221762879395</v>
      </c>
      <c r="G126">
        <v>69.772778237120605</v>
      </c>
      <c r="H126">
        <v>7.3</v>
      </c>
      <c r="I126">
        <v>64.772778237120605</v>
      </c>
      <c r="J126">
        <v>317.08235294117645</v>
      </c>
      <c r="K126">
        <v>1488</v>
      </c>
      <c r="L126">
        <v>78.256011403250881</v>
      </c>
      <c r="M126">
        <v>111.74398859674911</v>
      </c>
      <c r="N126">
        <v>2611</v>
      </c>
      <c r="O126">
        <v>65.943988596749108</v>
      </c>
      <c r="P126">
        <v>317.08235294117645</v>
      </c>
      <c r="Q126" t="s">
        <v>147</v>
      </c>
      <c r="R126" t="s">
        <v>26</v>
      </c>
      <c r="S126" t="s">
        <v>26</v>
      </c>
      <c r="T126" t="s">
        <v>60</v>
      </c>
      <c r="U126">
        <v>299.37122340799436</v>
      </c>
      <c r="V126">
        <v>-6.653932950462786</v>
      </c>
      <c r="W126">
        <v>303.34377659200561</v>
      </c>
      <c r="X126">
        <v>-21.068229439549874</v>
      </c>
      <c r="Y126" t="s">
        <v>230</v>
      </c>
      <c r="AB126" s="25">
        <f>IF(AND(MID($T126,1,9)&lt;&gt;"DYNAMIQUE",MID($T126,1,9)&lt;&gt;"à définir"),IF(AB$2="pt_specif",-((IF($AC$1="absolu",0,Extraction!$I126)+Extraction!$V126-Extraction!$U126)+((AB$3-Extraction!$H126)*(-((IF($AC$1="absolu",0,Extraction!$I126)+Extraction!$V126-Extraction!$U126)-(IF($AC$1="absolu",0,$O126)+Extraction!$X126-Extraction!$W126))/(Extraction!$N126-Extraction!$H126))))+AB$4,IF(AB$2="za_avt",IF($AC$1="absolu",0,Extraction!$I126)+Extraction!$V126,IF(AB$2="za_arr",IF($AC$1="absolu",0,Extraction!$O126)+Extraction!$X126))))</f>
        <v>58.118845286657816</v>
      </c>
      <c r="AC126" s="25">
        <f>IF(AND(MID($T126,1,9)&lt;&gt;"DYNAMIQUE",MID($T126,1,9)&lt;&gt;"à définir"),IF(AC$2="pt_specif",-((IF($AC$1="absolu",0,Extraction!$I126)+Extraction!$V126-Extraction!$U126)+((AC$3-Extraction!$H126)*(-((IF($AC$1="absolu",0,Extraction!$I126)+Extraction!$V126-Extraction!$U126)-(IF($AC$1="absolu",0,$O126)+Extraction!$X126-Extraction!$W126))/(Extraction!$N126-Extraction!$H126))))+AC$4,IF(AC$2="za_avt",IF($AC$1="absolu",0,Extraction!$I126)+Extraction!$V126,IF(AC$2="za_arr",IF($AC$1="absolu",0,Extraction!$O126)+Extraction!$X126))))</f>
        <v>241.25237812133656</v>
      </c>
      <c r="AD126" s="25">
        <f>IF(AND(MID($T126,1,9)&lt;&gt;"DYNAMIQUE",MID($T126,1,9)&lt;&gt;"à définir"),IF(AD$2="pt_specif",-((IF($AC$1="absolu",0,Extraction!$I126)+Extraction!$V126-Extraction!$U126)+((AD$3-Extraction!$H126)*(-((IF($AC$1="absolu",0,Extraction!$I126)+Extraction!$V126-Extraction!$U126)-(IF($AC$1="absolu",0,$O126)+Extraction!$X126-Extraction!$W126))/(Extraction!$N126-Extraction!$H126))))+AD$4,IF(AD$2="za_avt",IF($AC$1="absolu",0,Extraction!$I126)+Extraction!$V126,IF(AD$2="za_arr",IF($AC$1="absolu",0,Extraction!$O126)+Extraction!$X126))))</f>
        <v>44.875759157199234</v>
      </c>
      <c r="AE126" s="25">
        <f>IF(AND(MID($T126,1,9)&lt;&gt;"DYNAMIQUE",MID($T126,1,9)&lt;&gt;"à définir"),IF(AE$2="pt_specif",-((IF($AC$1="absolu",0,Extraction!$I126)+Extraction!$V126-Extraction!$U126)+((AE$3-Extraction!$H126)*(-((IF($AC$1="absolu",0,Extraction!$I126)+Extraction!$V126-Extraction!$U126)-(IF($AC$1="absolu",0,$O126)+Extraction!$X126-Extraction!$W126))/(Extraction!$N126-Extraction!$H126))))+AE$4,IF(AE$2="za_avt",IF($AC$1="absolu",0,Extraction!$I126)+Extraction!$V126,IF(AE$2="za_arr",IF($AC$1="absolu",0,Extraction!$O126)+Extraction!$X126))))</f>
        <v>258.46801743480637</v>
      </c>
    </row>
    <row r="127" spans="1:31" x14ac:dyDescent="0.25">
      <c r="A127" t="s">
        <v>176</v>
      </c>
      <c r="B127">
        <v>1000</v>
      </c>
      <c r="C127">
        <v>1000</v>
      </c>
      <c r="D127">
        <v>2000</v>
      </c>
      <c r="E127">
        <v>1508</v>
      </c>
      <c r="F127">
        <v>73.227221762879395</v>
      </c>
      <c r="G127">
        <v>69.772778237120605</v>
      </c>
      <c r="H127">
        <v>7.3</v>
      </c>
      <c r="I127">
        <v>64.772778237120605</v>
      </c>
      <c r="J127">
        <v>317.08235294117645</v>
      </c>
      <c r="K127">
        <v>1488</v>
      </c>
      <c r="L127">
        <v>78.256011403250881</v>
      </c>
      <c r="M127">
        <v>111.74398859674911</v>
      </c>
      <c r="N127">
        <v>2611</v>
      </c>
      <c r="O127">
        <v>65.943988596749108</v>
      </c>
      <c r="P127">
        <v>317.08235294117645</v>
      </c>
      <c r="Q127" t="s">
        <v>147</v>
      </c>
      <c r="R127" t="s">
        <v>26</v>
      </c>
      <c r="S127" t="s">
        <v>26</v>
      </c>
      <c r="T127" t="s">
        <v>54</v>
      </c>
      <c r="U127">
        <v>299.15994790889044</v>
      </c>
      <c r="V127">
        <v>-4.7068191931444217</v>
      </c>
      <c r="W127">
        <v>302.45503370875656</v>
      </c>
      <c r="X127">
        <v>-11.22944040969562</v>
      </c>
      <c r="Y127" t="s">
        <v>231</v>
      </c>
      <c r="AB127" s="25">
        <f>IF(AND(MID($T127,1,9)&lt;&gt;"DYNAMIQUE",MID($T127,1,9)&lt;&gt;"à définir"),IF(AB$2="pt_specif",-((IF($AC$1="absolu",0,Extraction!$I127)+Extraction!$V127-Extraction!$U127)+((AB$3-Extraction!$H127)*(-((IF($AC$1="absolu",0,Extraction!$I127)+Extraction!$V127-Extraction!$U127)-(IF($AC$1="absolu",0,$O127)+Extraction!$X127-Extraction!$W127))/(Extraction!$N127-Extraction!$H127))))+AB$4,IF(AB$2="za_avt",IF($AC$1="absolu",0,Extraction!$I127)+Extraction!$V127,IF(AB$2="za_arr",IF($AC$1="absolu",0,Extraction!$O127)+Extraction!$X127))))</f>
        <v>60.065959043976186</v>
      </c>
      <c r="AC127" s="25">
        <f>IF(AND(MID($T127,1,9)&lt;&gt;"DYNAMIQUE",MID($T127,1,9)&lt;&gt;"à définir"),IF(AC$2="pt_specif",-((IF($AC$1="absolu",0,Extraction!$I127)+Extraction!$V127-Extraction!$U127)+((AC$3-Extraction!$H127)*(-((IF($AC$1="absolu",0,Extraction!$I127)+Extraction!$V127-Extraction!$U127)-(IF($AC$1="absolu",0,$O127)+Extraction!$X127-Extraction!$W127))/(Extraction!$N127-Extraction!$H127))))+AC$4,IF(AC$2="za_avt",IF($AC$1="absolu",0,Extraction!$I127)+Extraction!$V127,IF(AC$2="za_arr",IF($AC$1="absolu",0,Extraction!$O127)+Extraction!$X127))))</f>
        <v>239.09398886491425</v>
      </c>
      <c r="AD127" s="25">
        <f>IF(AND(MID($T127,1,9)&lt;&gt;"DYNAMIQUE",MID($T127,1,9)&lt;&gt;"à définir"),IF(AD$2="pt_specif",-((IF($AC$1="absolu",0,Extraction!$I127)+Extraction!$V127-Extraction!$U127)+((AD$3-Extraction!$H127)*(-((IF($AC$1="absolu",0,Extraction!$I127)+Extraction!$V127-Extraction!$U127)-(IF($AC$1="absolu",0,$O127)+Extraction!$X127-Extraction!$W127))/(Extraction!$N127-Extraction!$H127))))+AD$4,IF(AD$2="za_avt",IF($AC$1="absolu",0,Extraction!$I127)+Extraction!$V127,IF(AD$2="za_arr",IF($AC$1="absolu",0,Extraction!$O127)+Extraction!$X127))))</f>
        <v>54.714548187053488</v>
      </c>
      <c r="AE127" s="25">
        <f>IF(AND(MID($T127,1,9)&lt;&gt;"DYNAMIQUE",MID($T127,1,9)&lt;&gt;"à définir"),IF(AE$2="pt_specif",-((IF($AC$1="absolu",0,Extraction!$I127)+Extraction!$V127-Extraction!$U127)+((AE$3-Extraction!$H127)*(-((IF($AC$1="absolu",0,Extraction!$I127)+Extraction!$V127-Extraction!$U127)-(IF($AC$1="absolu",0,$O127)+Extraction!$X127-Extraction!$W127))/(Extraction!$N127-Extraction!$H127))))+AE$4,IF(AE$2="za_avt",IF($AC$1="absolu",0,Extraction!$I127)+Extraction!$V127,IF(AE$2="za_arr",IF($AC$1="absolu",0,Extraction!$O127)+Extraction!$X127))))</f>
        <v>247.74048552170308</v>
      </c>
    </row>
    <row r="128" spans="1:31" x14ac:dyDescent="0.25">
      <c r="A128" t="s">
        <v>176</v>
      </c>
      <c r="B128">
        <v>1000</v>
      </c>
      <c r="C128">
        <v>1000</v>
      </c>
      <c r="D128">
        <v>2000</v>
      </c>
      <c r="E128">
        <v>1508</v>
      </c>
      <c r="F128">
        <v>73.227221762879395</v>
      </c>
      <c r="G128">
        <v>69.772778237120605</v>
      </c>
      <c r="H128">
        <v>7.3</v>
      </c>
      <c r="I128">
        <v>64.772778237120605</v>
      </c>
      <c r="J128">
        <v>317.08235294117645</v>
      </c>
      <c r="K128">
        <v>1488</v>
      </c>
      <c r="L128">
        <v>78.256011403250881</v>
      </c>
      <c r="M128">
        <v>111.74398859674911</v>
      </c>
      <c r="N128">
        <v>2611</v>
      </c>
      <c r="O128">
        <v>65.943988596749108</v>
      </c>
      <c r="P128">
        <v>317.08235294117645</v>
      </c>
      <c r="Q128" t="s">
        <v>147</v>
      </c>
      <c r="R128" t="s">
        <v>26</v>
      </c>
      <c r="S128" t="s">
        <v>26</v>
      </c>
      <c r="T128" t="s">
        <v>61</v>
      </c>
      <c r="U128">
        <v>299.39489352450278</v>
      </c>
      <c r="V128">
        <v>-6.87207660501016</v>
      </c>
      <c r="W128">
        <v>302.09643263095938</v>
      </c>
      <c r="X128">
        <v>-7.259562938017365</v>
      </c>
      <c r="Y128" t="s">
        <v>232</v>
      </c>
      <c r="AB128" s="25">
        <f>IF(AND(MID($T128,1,9)&lt;&gt;"DYNAMIQUE",MID($T128,1,9)&lt;&gt;"à définir"),IF(AB$2="pt_specif",-((IF($AC$1="absolu",0,Extraction!$I128)+Extraction!$V128-Extraction!$U128)+((AB$3-Extraction!$H128)*(-((IF($AC$1="absolu",0,Extraction!$I128)+Extraction!$V128-Extraction!$U128)-(IF($AC$1="absolu",0,$O128)+Extraction!$X128-Extraction!$W128))/(Extraction!$N128-Extraction!$H128))))+AB$4,IF(AB$2="za_avt",IF($AC$1="absolu",0,Extraction!$I128)+Extraction!$V128,IF(AB$2="za_arr",IF($AC$1="absolu",0,Extraction!$O128)+Extraction!$X128))))</f>
        <v>57.900701632110447</v>
      </c>
      <c r="AC128" s="25">
        <f>IF(AND(MID($T128,1,9)&lt;&gt;"DYNAMIQUE",MID($T128,1,9)&lt;&gt;"à définir"),IF(AC$2="pt_specif",-((IF($AC$1="absolu",0,Extraction!$I128)+Extraction!$V128-Extraction!$U128)+((AC$3-Extraction!$H128)*(-((IF($AC$1="absolu",0,Extraction!$I128)+Extraction!$V128-Extraction!$U128)-(IF($AC$1="absolu",0,$O128)+Extraction!$X128-Extraction!$W128))/(Extraction!$N128-Extraction!$H128))))+AC$4,IF(AC$2="za_avt",IF($AC$1="absolu",0,Extraction!$I128)+Extraction!$V128,IF(AC$2="za_arr",IF($AC$1="absolu",0,Extraction!$O128)+Extraction!$X128))))</f>
        <v>241.49419189239234</v>
      </c>
      <c r="AD128" s="25">
        <f>IF(AND(MID($T128,1,9)&lt;&gt;"DYNAMIQUE",MID($T128,1,9)&lt;&gt;"à définir"),IF(AD$2="pt_specif",-((IF($AC$1="absolu",0,Extraction!$I128)+Extraction!$V128-Extraction!$U128)+((AD$3-Extraction!$H128)*(-((IF($AC$1="absolu",0,Extraction!$I128)+Extraction!$V128-Extraction!$U128)-(IF($AC$1="absolu",0,$O128)+Extraction!$X128-Extraction!$W128))/(Extraction!$N128-Extraction!$H128))))+AD$4,IF(AD$2="za_avt",IF($AC$1="absolu",0,Extraction!$I128)+Extraction!$V128,IF(AD$2="za_arr",IF($AC$1="absolu",0,Extraction!$O128)+Extraction!$X128))))</f>
        <v>58.68442565873174</v>
      </c>
      <c r="AE128" s="25">
        <f>IF(AND(MID($T128,1,9)&lt;&gt;"DYNAMIQUE",MID($T128,1,9)&lt;&gt;"à définir"),IF(AE$2="pt_specif",-((IF($AC$1="absolu",0,Extraction!$I128)+Extraction!$V128-Extraction!$U128)+((AE$3-Extraction!$H128)*(-((IF($AC$1="absolu",0,Extraction!$I128)+Extraction!$V128-Extraction!$U128)-(IF($AC$1="absolu",0,$O128)+Extraction!$X128-Extraction!$W128))/(Extraction!$N128-Extraction!$H128))))+AE$4,IF(AE$2="za_avt",IF($AC$1="absolu",0,Extraction!$I128)+Extraction!$V128,IF(AE$2="za_arr",IF($AC$1="absolu",0,Extraction!$O128)+Extraction!$X128))))</f>
        <v>243.41200697222763</v>
      </c>
    </row>
    <row r="129" spans="1:31" x14ac:dyDescent="0.25">
      <c r="A129" t="s">
        <v>176</v>
      </c>
      <c r="B129">
        <v>1000</v>
      </c>
      <c r="C129">
        <v>1000</v>
      </c>
      <c r="D129">
        <v>2000</v>
      </c>
      <c r="E129">
        <v>1508</v>
      </c>
      <c r="F129">
        <v>73.227221762879395</v>
      </c>
      <c r="G129">
        <v>69.772778237120605</v>
      </c>
      <c r="H129">
        <v>7.3</v>
      </c>
      <c r="I129">
        <v>64.772778237120605</v>
      </c>
      <c r="J129">
        <v>317.08235294117645</v>
      </c>
      <c r="K129">
        <v>1488</v>
      </c>
      <c r="L129">
        <v>78.256011403250881</v>
      </c>
      <c r="M129">
        <v>111.74398859674911</v>
      </c>
      <c r="N129">
        <v>2611</v>
      </c>
      <c r="O129">
        <v>65.943988596749108</v>
      </c>
      <c r="P129">
        <v>317.08235294117645</v>
      </c>
      <c r="Q129" t="s">
        <v>147</v>
      </c>
      <c r="R129" t="s">
        <v>26</v>
      </c>
      <c r="S129" t="s">
        <v>26</v>
      </c>
      <c r="T129" t="s">
        <v>172</v>
      </c>
      <c r="U129" t="s">
        <v>143</v>
      </c>
      <c r="V129" t="s">
        <v>143</v>
      </c>
      <c r="W129" t="s">
        <v>143</v>
      </c>
      <c r="X129" t="s">
        <v>143</v>
      </c>
      <c r="Y129" t="s">
        <v>233</v>
      </c>
      <c r="AB129" s="25" t="b">
        <f>IF(AND(MID($T129,1,9)&lt;&gt;"DYNAMIQUE",MID($T129,1,9)&lt;&gt;"à définir"),IF(AB$2="pt_specif",-((IF($AC$1="absolu",0,Extraction!$I129)+Extraction!$V129-Extraction!$U129)+((AB$3-Extraction!$H129)*(-((IF($AC$1="absolu",0,Extraction!$I129)+Extraction!$V129-Extraction!$U129)-(IF($AC$1="absolu",0,$O129)+Extraction!$X129-Extraction!$W129))/(Extraction!$N129-Extraction!$H129))))+AB$4,IF(AB$2="za_avt",IF($AC$1="absolu",0,Extraction!$I129)+Extraction!$V129,IF(AB$2="za_arr",IF($AC$1="absolu",0,Extraction!$O129)+Extraction!$X129))))</f>
        <v>0</v>
      </c>
      <c r="AC129" s="25" t="b">
        <f>IF(AND(MID($T129,1,9)&lt;&gt;"DYNAMIQUE",MID($T129,1,9)&lt;&gt;"à définir"),IF(AC$2="pt_specif",-((IF($AC$1="absolu",0,Extraction!$I129)+Extraction!$V129-Extraction!$U129)+((AC$3-Extraction!$H129)*(-((IF($AC$1="absolu",0,Extraction!$I129)+Extraction!$V129-Extraction!$U129)-(IF($AC$1="absolu",0,$O129)+Extraction!$X129-Extraction!$W129))/(Extraction!$N129-Extraction!$H129))))+AC$4,IF(AC$2="za_avt",IF($AC$1="absolu",0,Extraction!$I129)+Extraction!$V129,IF(AC$2="za_arr",IF($AC$1="absolu",0,Extraction!$O129)+Extraction!$X129))))</f>
        <v>0</v>
      </c>
      <c r="AD129" s="25" t="b">
        <f>IF(AND(MID($T129,1,9)&lt;&gt;"DYNAMIQUE",MID($T129,1,9)&lt;&gt;"à définir"),IF(AD$2="pt_specif",-((IF($AC$1="absolu",0,Extraction!$I129)+Extraction!$V129-Extraction!$U129)+((AD$3-Extraction!$H129)*(-((IF($AC$1="absolu",0,Extraction!$I129)+Extraction!$V129-Extraction!$U129)-(IF($AC$1="absolu",0,$O129)+Extraction!$X129-Extraction!$W129))/(Extraction!$N129-Extraction!$H129))))+AD$4,IF(AD$2="za_avt",IF($AC$1="absolu",0,Extraction!$I129)+Extraction!$V129,IF(AD$2="za_arr",IF($AC$1="absolu",0,Extraction!$O129)+Extraction!$X129))))</f>
        <v>0</v>
      </c>
      <c r="AE129" s="25" t="b">
        <f>IF(AND(MID($T129,1,9)&lt;&gt;"DYNAMIQUE",MID($T129,1,9)&lt;&gt;"à définir"),IF(AE$2="pt_specif",-((IF($AC$1="absolu",0,Extraction!$I129)+Extraction!$V129-Extraction!$U129)+((AE$3-Extraction!$H129)*(-((IF($AC$1="absolu",0,Extraction!$I129)+Extraction!$V129-Extraction!$U129)-(IF($AC$1="absolu",0,$O129)+Extraction!$X129-Extraction!$W129))/(Extraction!$N129-Extraction!$H129))))+AE$4,IF(AE$2="za_avt",IF($AC$1="absolu",0,Extraction!$I129)+Extraction!$V129,IF(AE$2="za_arr",IF($AC$1="absolu",0,Extraction!$O129)+Extraction!$X129))))</f>
        <v>0</v>
      </c>
    </row>
    <row r="130" spans="1:31" x14ac:dyDescent="0.25">
      <c r="A130" t="s">
        <v>176</v>
      </c>
      <c r="B130">
        <v>1000</v>
      </c>
      <c r="C130">
        <v>1000</v>
      </c>
      <c r="D130">
        <v>2000</v>
      </c>
      <c r="E130">
        <v>1508</v>
      </c>
      <c r="F130">
        <v>73.227221762879395</v>
      </c>
      <c r="G130">
        <v>69.772778237120605</v>
      </c>
      <c r="H130">
        <v>7.3</v>
      </c>
      <c r="I130">
        <v>64.772778237120605</v>
      </c>
      <c r="J130">
        <v>317.08235294117645</v>
      </c>
      <c r="K130">
        <v>1488</v>
      </c>
      <c r="L130">
        <v>78.256011403250881</v>
      </c>
      <c r="M130">
        <v>111.74398859674911</v>
      </c>
      <c r="N130">
        <v>2611</v>
      </c>
      <c r="O130">
        <v>65.943988596749108</v>
      </c>
      <c r="P130">
        <v>317.08235294117645</v>
      </c>
      <c r="Q130" t="s">
        <v>147</v>
      </c>
      <c r="R130" t="s">
        <v>26</v>
      </c>
      <c r="S130" t="s">
        <v>26</v>
      </c>
      <c r="T130" t="s">
        <v>174</v>
      </c>
      <c r="U130" t="s">
        <v>143</v>
      </c>
      <c r="V130" t="s">
        <v>143</v>
      </c>
      <c r="W130" t="s">
        <v>143</v>
      </c>
      <c r="X130" t="s">
        <v>143</v>
      </c>
      <c r="Y130" t="s">
        <v>234</v>
      </c>
      <c r="AB130" s="25" t="b">
        <f>IF(AND(MID($T130,1,9)&lt;&gt;"DYNAMIQUE",MID($T130,1,9)&lt;&gt;"à définir"),IF(AB$2="pt_specif",-((IF($AC$1="absolu",0,Extraction!$I130)+Extraction!$V130-Extraction!$U130)+((AB$3-Extraction!$H130)*(-((IF($AC$1="absolu",0,Extraction!$I130)+Extraction!$V130-Extraction!$U130)-(IF($AC$1="absolu",0,$O130)+Extraction!$X130-Extraction!$W130))/(Extraction!$N130-Extraction!$H130))))+AB$4,IF(AB$2="za_avt",IF($AC$1="absolu",0,Extraction!$I130)+Extraction!$V130,IF(AB$2="za_arr",IF($AC$1="absolu",0,Extraction!$O130)+Extraction!$X130))))</f>
        <v>0</v>
      </c>
      <c r="AC130" s="25" t="b">
        <f>IF(AND(MID($T130,1,9)&lt;&gt;"DYNAMIQUE",MID($T130,1,9)&lt;&gt;"à définir"),IF(AC$2="pt_specif",-((IF($AC$1="absolu",0,Extraction!$I130)+Extraction!$V130-Extraction!$U130)+((AC$3-Extraction!$H130)*(-((IF($AC$1="absolu",0,Extraction!$I130)+Extraction!$V130-Extraction!$U130)-(IF($AC$1="absolu",0,$O130)+Extraction!$X130-Extraction!$W130))/(Extraction!$N130-Extraction!$H130))))+AC$4,IF(AC$2="za_avt",IF($AC$1="absolu",0,Extraction!$I130)+Extraction!$V130,IF(AC$2="za_arr",IF($AC$1="absolu",0,Extraction!$O130)+Extraction!$X130))))</f>
        <v>0</v>
      </c>
      <c r="AD130" s="25" t="b">
        <f>IF(AND(MID($T130,1,9)&lt;&gt;"DYNAMIQUE",MID($T130,1,9)&lt;&gt;"à définir"),IF(AD$2="pt_specif",-((IF($AC$1="absolu",0,Extraction!$I130)+Extraction!$V130-Extraction!$U130)+((AD$3-Extraction!$H130)*(-((IF($AC$1="absolu",0,Extraction!$I130)+Extraction!$V130-Extraction!$U130)-(IF($AC$1="absolu",0,$O130)+Extraction!$X130-Extraction!$W130))/(Extraction!$N130-Extraction!$H130))))+AD$4,IF(AD$2="za_avt",IF($AC$1="absolu",0,Extraction!$I130)+Extraction!$V130,IF(AD$2="za_arr",IF($AC$1="absolu",0,Extraction!$O130)+Extraction!$X130))))</f>
        <v>0</v>
      </c>
      <c r="AE130" s="25" t="b">
        <f>IF(AND(MID($T130,1,9)&lt;&gt;"DYNAMIQUE",MID($T130,1,9)&lt;&gt;"à définir"),IF(AE$2="pt_specif",-((IF($AC$1="absolu",0,Extraction!$I130)+Extraction!$V130-Extraction!$U130)+((AE$3-Extraction!$H130)*(-((IF($AC$1="absolu",0,Extraction!$I130)+Extraction!$V130-Extraction!$U130)-(IF($AC$1="absolu",0,$O130)+Extraction!$X130-Extraction!$W130))/(Extraction!$N130-Extraction!$H130))))+AE$4,IF(AE$2="za_avt",IF($AC$1="absolu",0,Extraction!$I130)+Extraction!$V130,IF(AE$2="za_arr",IF($AC$1="absolu",0,Extraction!$O130)+Extraction!$X130))))</f>
        <v>0</v>
      </c>
    </row>
    <row r="131" spans="1:31" x14ac:dyDescent="0.25">
      <c r="A131" t="s">
        <v>235</v>
      </c>
      <c r="B131">
        <v>1000</v>
      </c>
      <c r="C131">
        <v>1000</v>
      </c>
      <c r="D131">
        <v>2000</v>
      </c>
      <c r="E131">
        <v>1508</v>
      </c>
      <c r="F131">
        <v>73.131933057860067</v>
      </c>
      <c r="G131">
        <v>69.868066942139933</v>
      </c>
      <c r="H131">
        <v>7.3</v>
      </c>
      <c r="I131">
        <v>64.868066942139933</v>
      </c>
      <c r="J131">
        <v>322.82777777777778</v>
      </c>
      <c r="K131">
        <v>1489</v>
      </c>
      <c r="L131">
        <v>77.732094929542626</v>
      </c>
      <c r="M131">
        <v>112.26790507045736</v>
      </c>
      <c r="N131">
        <v>2611</v>
      </c>
      <c r="O131">
        <v>66.467905070457363</v>
      </c>
      <c r="P131">
        <v>322.82777777777778</v>
      </c>
      <c r="Q131" t="s">
        <v>25</v>
      </c>
      <c r="R131" t="s">
        <v>26</v>
      </c>
      <c r="S131" t="s">
        <v>26</v>
      </c>
      <c r="T131" t="s">
        <v>27</v>
      </c>
      <c r="U131">
        <v>305.25837676298261</v>
      </c>
      <c r="V131">
        <v>0</v>
      </c>
      <c r="W131">
        <v>309.40535008886928</v>
      </c>
      <c r="X131">
        <v>0</v>
      </c>
      <c r="Y131" t="s">
        <v>236</v>
      </c>
      <c r="AB131" s="25">
        <f>IF(AND(MID($T131,1,9)&lt;&gt;"DYNAMIQUE",MID($T131,1,9)&lt;&gt;"à définir"),IF(AB$2="pt_specif",-((IF($AC$1="absolu",0,Extraction!$I131)+Extraction!$V131-Extraction!$U131)+((AB$3-Extraction!$H131)*(-((IF($AC$1="absolu",0,Extraction!$I131)+Extraction!$V131-Extraction!$U131)-(IF($AC$1="absolu",0,$O131)+Extraction!$X131-Extraction!$W131))/(Extraction!$N131-Extraction!$H131))))+AB$4,IF(AB$2="za_avt",IF($AC$1="absolu",0,Extraction!$I131)+Extraction!$V131,IF(AB$2="za_arr",IF($AC$1="absolu",0,Extraction!$O131)+Extraction!$X131))))</f>
        <v>64.868066942139933</v>
      </c>
      <c r="AC131" s="25">
        <f>IF(AND(MID($T131,1,9)&lt;&gt;"DYNAMIQUE",MID($T131,1,9)&lt;&gt;"à définir"),IF(AC$2="pt_specif",-((IF($AC$1="absolu",0,Extraction!$I131)+Extraction!$V131-Extraction!$U131)+((AC$3-Extraction!$H131)*(-((IF($AC$1="absolu",0,Extraction!$I131)+Extraction!$V131-Extraction!$U131)-(IF($AC$1="absolu",0,$O131)+Extraction!$X131-Extraction!$W131))/(Extraction!$N131-Extraction!$H131))))+AC$4,IF(AC$2="za_avt",IF($AC$1="absolu",0,Extraction!$I131)+Extraction!$V131,IF(AC$2="za_arr",IF($AC$1="absolu",0,Extraction!$O131)+Extraction!$X131))))</f>
        <v>240.39030982084267</v>
      </c>
      <c r="AD131" s="25">
        <f>IF(AND(MID($T131,1,9)&lt;&gt;"DYNAMIQUE",MID($T131,1,9)&lt;&gt;"à définir"),IF(AD$2="pt_specif",-((IF($AC$1="absolu",0,Extraction!$I131)+Extraction!$V131-Extraction!$U131)+((AD$3-Extraction!$H131)*(-((IF($AC$1="absolu",0,Extraction!$I131)+Extraction!$V131-Extraction!$U131)-(IF($AC$1="absolu",0,$O131)+Extraction!$X131-Extraction!$W131))/(Extraction!$N131-Extraction!$H131))))+AD$4,IF(AD$2="za_avt",IF($AC$1="absolu",0,Extraction!$I131)+Extraction!$V131,IF(AD$2="za_arr",IF($AC$1="absolu",0,Extraction!$O131)+Extraction!$X131))))</f>
        <v>66.467905070457363</v>
      </c>
      <c r="AE131" s="25">
        <f>IF(AND(MID($T131,1,9)&lt;&gt;"DYNAMIQUE",MID($T131,1,9)&lt;&gt;"à définir"),IF(AE$2="pt_specif",-((IF($AC$1="absolu",0,Extraction!$I131)+Extraction!$V131-Extraction!$U131)+((AE$3-Extraction!$H131)*(-((IF($AC$1="absolu",0,Extraction!$I131)+Extraction!$V131-Extraction!$U131)-(IF($AC$1="absolu",0,$O131)+Extraction!$X131-Extraction!$W131))/(Extraction!$N131-Extraction!$H131))))+AE$4,IF(AE$2="za_avt",IF($AC$1="absolu",0,Extraction!$I131)+Extraction!$V131,IF(AE$2="za_arr",IF($AC$1="absolu",0,Extraction!$O131)+Extraction!$X131))))</f>
        <v>242.93744501841192</v>
      </c>
    </row>
    <row r="132" spans="1:31" x14ac:dyDescent="0.25">
      <c r="A132" t="s">
        <v>235</v>
      </c>
      <c r="B132">
        <v>1000</v>
      </c>
      <c r="C132">
        <v>1000</v>
      </c>
      <c r="D132">
        <v>2000</v>
      </c>
      <c r="E132">
        <v>1508</v>
      </c>
      <c r="F132">
        <v>73.131933057860067</v>
      </c>
      <c r="G132">
        <v>69.868066942139933</v>
      </c>
      <c r="H132">
        <v>7.3</v>
      </c>
      <c r="I132">
        <v>64.868066942139933</v>
      </c>
      <c r="J132">
        <v>322.82777777777778</v>
      </c>
      <c r="K132">
        <v>1489</v>
      </c>
      <c r="L132">
        <v>77.732094929542626</v>
      </c>
      <c r="M132">
        <v>112.26790507045736</v>
      </c>
      <c r="N132">
        <v>2611</v>
      </c>
      <c r="O132">
        <v>66.467905070457363</v>
      </c>
      <c r="P132">
        <v>322.82777777777778</v>
      </c>
      <c r="Q132" t="s">
        <v>25</v>
      </c>
      <c r="R132" t="s">
        <v>26</v>
      </c>
      <c r="S132" t="s">
        <v>26</v>
      </c>
      <c r="T132" t="s">
        <v>28</v>
      </c>
      <c r="U132">
        <v>304.92696807107836</v>
      </c>
      <c r="V132">
        <v>3.1378819273607608</v>
      </c>
      <c r="W132">
        <v>310.8267587807735</v>
      </c>
      <c r="X132">
        <v>-16.267865601092531</v>
      </c>
      <c r="Y132" t="s">
        <v>237</v>
      </c>
      <c r="AB132" s="25">
        <f>IF(AND(MID($T132,1,9)&lt;&gt;"DYNAMIQUE",MID($T132,1,9)&lt;&gt;"à définir"),IF(AB$2="pt_specif",-((IF($AC$1="absolu",0,Extraction!$I132)+Extraction!$V132-Extraction!$U132)+((AB$3-Extraction!$H132)*(-((IF($AC$1="absolu",0,Extraction!$I132)+Extraction!$V132-Extraction!$U132)-(IF($AC$1="absolu",0,$O132)+Extraction!$X132-Extraction!$W132))/(Extraction!$N132-Extraction!$H132))))+AB$4,IF(AB$2="za_avt",IF($AC$1="absolu",0,Extraction!$I132)+Extraction!$V132,IF(AB$2="za_arr",IF($AC$1="absolu",0,Extraction!$O132)+Extraction!$X132))))</f>
        <v>68.005948869500699</v>
      </c>
      <c r="AC132" s="25">
        <f>IF(AND(MID($T132,1,9)&lt;&gt;"DYNAMIQUE",MID($T132,1,9)&lt;&gt;"à définir"),IF(AC$2="pt_specif",-((IF($AC$1="absolu",0,Extraction!$I132)+Extraction!$V132-Extraction!$U132)+((AC$3-Extraction!$H132)*(-((IF($AC$1="absolu",0,Extraction!$I132)+Extraction!$V132-Extraction!$U132)-(IF($AC$1="absolu",0,$O132)+Extraction!$X132-Extraction!$W132))/(Extraction!$N132-Extraction!$H132))))+AC$4,IF(AC$2="za_avt",IF($AC$1="absolu",0,Extraction!$I132)+Extraction!$V132,IF(AC$2="za_arr",IF($AC$1="absolu",0,Extraction!$O132)+Extraction!$X132))))</f>
        <v>236.92101920157768</v>
      </c>
      <c r="AD132" s="25">
        <f>IF(AND(MID($T132,1,9)&lt;&gt;"DYNAMIQUE",MID($T132,1,9)&lt;&gt;"à définir"),IF(AD$2="pt_specif",-((IF($AC$1="absolu",0,Extraction!$I132)+Extraction!$V132-Extraction!$U132)+((AD$3-Extraction!$H132)*(-((IF($AC$1="absolu",0,Extraction!$I132)+Extraction!$V132-Extraction!$U132)-(IF($AC$1="absolu",0,$O132)+Extraction!$X132-Extraction!$W132))/(Extraction!$N132-Extraction!$H132))))+AD$4,IF(AD$2="za_avt",IF($AC$1="absolu",0,Extraction!$I132)+Extraction!$V132,IF(AD$2="za_arr",IF($AC$1="absolu",0,Extraction!$O132)+Extraction!$X132))))</f>
        <v>50.200039469364832</v>
      </c>
      <c r="AE132" s="25">
        <f>IF(AND(MID($T132,1,9)&lt;&gt;"DYNAMIQUE",MID($T132,1,9)&lt;&gt;"à définir"),IF(AE$2="pt_specif",-((IF($AC$1="absolu",0,Extraction!$I132)+Extraction!$V132-Extraction!$U132)+((AE$3-Extraction!$H132)*(-((IF($AC$1="absolu",0,Extraction!$I132)+Extraction!$V132-Extraction!$U132)-(IF($AC$1="absolu",0,$O132)+Extraction!$X132-Extraction!$W132))/(Extraction!$N132-Extraction!$H132))))+AE$4,IF(AE$2="za_avt",IF($AC$1="absolu",0,Extraction!$I132)+Extraction!$V132,IF(AE$2="za_arr",IF($AC$1="absolu",0,Extraction!$O132)+Extraction!$X132))))</f>
        <v>260.62671931140869</v>
      </c>
    </row>
    <row r="133" spans="1:31" x14ac:dyDescent="0.25">
      <c r="A133" t="s">
        <v>235</v>
      </c>
      <c r="B133">
        <v>1000</v>
      </c>
      <c r="C133">
        <v>1000</v>
      </c>
      <c r="D133">
        <v>2000</v>
      </c>
      <c r="E133">
        <v>1508</v>
      </c>
      <c r="F133">
        <v>73.131933057860067</v>
      </c>
      <c r="G133">
        <v>69.868066942139933</v>
      </c>
      <c r="H133">
        <v>7.3</v>
      </c>
      <c r="I133">
        <v>64.868066942139933</v>
      </c>
      <c r="J133">
        <v>322.82777777777778</v>
      </c>
      <c r="K133">
        <v>1489</v>
      </c>
      <c r="L133">
        <v>77.732094929542626</v>
      </c>
      <c r="M133">
        <v>112.26790507045736</v>
      </c>
      <c r="N133">
        <v>2611</v>
      </c>
      <c r="O133">
        <v>66.467905070457363</v>
      </c>
      <c r="P133">
        <v>322.82777777777778</v>
      </c>
      <c r="Q133" t="s">
        <v>25</v>
      </c>
      <c r="R133" t="s">
        <v>26</v>
      </c>
      <c r="S133" t="s">
        <v>26</v>
      </c>
      <c r="T133" t="s">
        <v>29</v>
      </c>
      <c r="U133">
        <v>281.76785013036999</v>
      </c>
      <c r="V133">
        <v>69.631933057860067</v>
      </c>
      <c r="W133">
        <v>308.17420264057989</v>
      </c>
      <c r="X133">
        <v>14.090346666635593</v>
      </c>
      <c r="Y133" t="s">
        <v>238</v>
      </c>
      <c r="AB133" s="25" t="b">
        <f>IF(AND(MID($T133,1,9)&lt;&gt;"DYNAMIQUE",MID($T133,1,9)&lt;&gt;"à définir"),IF(AB$2="pt_specif",-((IF($AC$1="absolu",0,Extraction!$I133)+Extraction!$V133-Extraction!$U133)+((AB$3-Extraction!$H133)*(-((IF($AC$1="absolu",0,Extraction!$I133)+Extraction!$V133-Extraction!$U133)-(IF($AC$1="absolu",0,$O133)+Extraction!$X133-Extraction!$W133))/(Extraction!$N133-Extraction!$H133))))+AB$4,IF(AB$2="za_avt",IF($AC$1="absolu",0,Extraction!$I133)+Extraction!$V133,IF(AB$2="za_arr",IF($AC$1="absolu",0,Extraction!$O133)+Extraction!$X133))))</f>
        <v>0</v>
      </c>
      <c r="AC133" s="25" t="b">
        <f>IF(AND(MID($T133,1,9)&lt;&gt;"DYNAMIQUE",MID($T133,1,9)&lt;&gt;"à définir"),IF(AC$2="pt_specif",-((IF($AC$1="absolu",0,Extraction!$I133)+Extraction!$V133-Extraction!$U133)+((AC$3-Extraction!$H133)*(-((IF($AC$1="absolu",0,Extraction!$I133)+Extraction!$V133-Extraction!$U133)-(IF($AC$1="absolu",0,$O133)+Extraction!$X133-Extraction!$W133))/(Extraction!$N133-Extraction!$H133))))+AC$4,IF(AC$2="za_avt",IF($AC$1="absolu",0,Extraction!$I133)+Extraction!$V133,IF(AC$2="za_arr",IF($AC$1="absolu",0,Extraction!$O133)+Extraction!$X133))))</f>
        <v>0</v>
      </c>
      <c r="AD133" s="25" t="b">
        <f>IF(AND(MID($T133,1,9)&lt;&gt;"DYNAMIQUE",MID($T133,1,9)&lt;&gt;"à définir"),IF(AD$2="pt_specif",-((IF($AC$1="absolu",0,Extraction!$I133)+Extraction!$V133-Extraction!$U133)+((AD$3-Extraction!$H133)*(-((IF($AC$1="absolu",0,Extraction!$I133)+Extraction!$V133-Extraction!$U133)-(IF($AC$1="absolu",0,$O133)+Extraction!$X133-Extraction!$W133))/(Extraction!$N133-Extraction!$H133))))+AD$4,IF(AD$2="za_avt",IF($AC$1="absolu",0,Extraction!$I133)+Extraction!$V133,IF(AD$2="za_arr",IF($AC$1="absolu",0,Extraction!$O133)+Extraction!$X133))))</f>
        <v>0</v>
      </c>
      <c r="AE133" s="25" t="b">
        <f>IF(AND(MID($T133,1,9)&lt;&gt;"DYNAMIQUE",MID($T133,1,9)&lt;&gt;"à définir"),IF(AE$2="pt_specif",-((IF($AC$1="absolu",0,Extraction!$I133)+Extraction!$V133-Extraction!$U133)+((AE$3-Extraction!$H133)*(-((IF($AC$1="absolu",0,Extraction!$I133)+Extraction!$V133-Extraction!$U133)-(IF($AC$1="absolu",0,$O133)+Extraction!$X133-Extraction!$W133))/(Extraction!$N133-Extraction!$H133))))+AE$4,IF(AE$2="za_avt",IF($AC$1="absolu",0,Extraction!$I133)+Extraction!$V133,IF(AE$2="za_arr",IF($AC$1="absolu",0,Extraction!$O133)+Extraction!$X133))))</f>
        <v>0</v>
      </c>
    </row>
    <row r="134" spans="1:31" x14ac:dyDescent="0.25">
      <c r="A134" t="s">
        <v>235</v>
      </c>
      <c r="B134">
        <v>1000</v>
      </c>
      <c r="C134">
        <v>1000</v>
      </c>
      <c r="D134">
        <v>2000</v>
      </c>
      <c r="E134">
        <v>1508</v>
      </c>
      <c r="F134">
        <v>73.131933057860067</v>
      </c>
      <c r="G134">
        <v>69.868066942139933</v>
      </c>
      <c r="H134">
        <v>7.3</v>
      </c>
      <c r="I134">
        <v>64.868066942139933</v>
      </c>
      <c r="J134">
        <v>322.82777777777778</v>
      </c>
      <c r="K134">
        <v>1489</v>
      </c>
      <c r="L134">
        <v>77.732094929542626</v>
      </c>
      <c r="M134">
        <v>112.26790507045736</v>
      </c>
      <c r="N134">
        <v>2611</v>
      </c>
      <c r="O134">
        <v>66.467905070457363</v>
      </c>
      <c r="P134">
        <v>322.82777777777778</v>
      </c>
      <c r="Q134" t="s">
        <v>25</v>
      </c>
      <c r="R134" t="s">
        <v>26</v>
      </c>
      <c r="S134" t="s">
        <v>26</v>
      </c>
      <c r="T134" t="s">
        <v>30</v>
      </c>
      <c r="U134">
        <v>304.97563532238308</v>
      </c>
      <c r="V134">
        <v>2.6770850561439152</v>
      </c>
      <c r="W134">
        <v>278.86705236618411</v>
      </c>
      <c r="X134">
        <v>77.732094929542626</v>
      </c>
      <c r="Y134" t="s">
        <v>239</v>
      </c>
      <c r="AB134" s="25" t="b">
        <f>IF(AND(MID($T134,1,9)&lt;&gt;"DYNAMIQUE",MID($T134,1,9)&lt;&gt;"à définir"),IF(AB$2="pt_specif",-((IF($AC$1="absolu",0,Extraction!$I134)+Extraction!$V134-Extraction!$U134)+((AB$3-Extraction!$H134)*(-((IF($AC$1="absolu",0,Extraction!$I134)+Extraction!$V134-Extraction!$U134)-(IF($AC$1="absolu",0,$O134)+Extraction!$X134-Extraction!$W134))/(Extraction!$N134-Extraction!$H134))))+AB$4,IF(AB$2="za_avt",IF($AC$1="absolu",0,Extraction!$I134)+Extraction!$V134,IF(AB$2="za_arr",IF($AC$1="absolu",0,Extraction!$O134)+Extraction!$X134))))</f>
        <v>0</v>
      </c>
      <c r="AC134" s="25" t="b">
        <f>IF(AND(MID($T134,1,9)&lt;&gt;"DYNAMIQUE",MID($T134,1,9)&lt;&gt;"à définir"),IF(AC$2="pt_specif",-((IF($AC$1="absolu",0,Extraction!$I134)+Extraction!$V134-Extraction!$U134)+((AC$3-Extraction!$H134)*(-((IF($AC$1="absolu",0,Extraction!$I134)+Extraction!$V134-Extraction!$U134)-(IF($AC$1="absolu",0,$O134)+Extraction!$X134-Extraction!$W134))/(Extraction!$N134-Extraction!$H134))))+AC$4,IF(AC$2="za_avt",IF($AC$1="absolu",0,Extraction!$I134)+Extraction!$V134,IF(AC$2="za_arr",IF($AC$1="absolu",0,Extraction!$O134)+Extraction!$X134))))</f>
        <v>0</v>
      </c>
      <c r="AD134" s="25" t="b">
        <f>IF(AND(MID($T134,1,9)&lt;&gt;"DYNAMIQUE",MID($T134,1,9)&lt;&gt;"à définir"),IF(AD$2="pt_specif",-((IF($AC$1="absolu",0,Extraction!$I134)+Extraction!$V134-Extraction!$U134)+((AD$3-Extraction!$H134)*(-((IF($AC$1="absolu",0,Extraction!$I134)+Extraction!$V134-Extraction!$U134)-(IF($AC$1="absolu",0,$O134)+Extraction!$X134-Extraction!$W134))/(Extraction!$N134-Extraction!$H134))))+AD$4,IF(AD$2="za_avt",IF($AC$1="absolu",0,Extraction!$I134)+Extraction!$V134,IF(AD$2="za_arr",IF($AC$1="absolu",0,Extraction!$O134)+Extraction!$X134))))</f>
        <v>0</v>
      </c>
      <c r="AE134" s="25" t="b">
        <f>IF(AND(MID($T134,1,9)&lt;&gt;"DYNAMIQUE",MID($T134,1,9)&lt;&gt;"à définir"),IF(AE$2="pt_specif",-((IF($AC$1="absolu",0,Extraction!$I134)+Extraction!$V134-Extraction!$U134)+((AE$3-Extraction!$H134)*(-((IF($AC$1="absolu",0,Extraction!$I134)+Extraction!$V134-Extraction!$U134)-(IF($AC$1="absolu",0,$O134)+Extraction!$X134-Extraction!$W134))/(Extraction!$N134-Extraction!$H134))))+AE$4,IF(AE$2="za_avt",IF($AC$1="absolu",0,Extraction!$I134)+Extraction!$V134,IF(AE$2="za_arr",IF($AC$1="absolu",0,Extraction!$O134)+Extraction!$X134))))</f>
        <v>0</v>
      </c>
    </row>
    <row r="135" spans="1:31" x14ac:dyDescent="0.25">
      <c r="A135" t="s">
        <v>235</v>
      </c>
      <c r="B135">
        <v>1000</v>
      </c>
      <c r="C135">
        <v>1000</v>
      </c>
      <c r="D135">
        <v>2000</v>
      </c>
      <c r="E135">
        <v>1508</v>
      </c>
      <c r="F135">
        <v>73.131933057860067</v>
      </c>
      <c r="G135">
        <v>69.868066942139933</v>
      </c>
      <c r="H135">
        <v>7.3</v>
      </c>
      <c r="I135">
        <v>64.868066942139933</v>
      </c>
      <c r="J135">
        <v>322.82777777777778</v>
      </c>
      <c r="K135">
        <v>1489</v>
      </c>
      <c r="L135">
        <v>77.732094929542626</v>
      </c>
      <c r="M135">
        <v>112.26790507045736</v>
      </c>
      <c r="N135">
        <v>2611</v>
      </c>
      <c r="O135">
        <v>66.467905070457363</v>
      </c>
      <c r="P135">
        <v>322.82777777777778</v>
      </c>
      <c r="Q135" t="s">
        <v>25</v>
      </c>
      <c r="R135" t="s">
        <v>26</v>
      </c>
      <c r="S135" t="s">
        <v>26</v>
      </c>
      <c r="T135" t="s">
        <v>31</v>
      </c>
      <c r="U135">
        <v>287.12349286698839</v>
      </c>
      <c r="V135">
        <v>68.131933057860067</v>
      </c>
      <c r="W135">
        <v>293.520627503382</v>
      </c>
      <c r="X135">
        <v>72.732094929542626</v>
      </c>
      <c r="Y135" t="s">
        <v>240</v>
      </c>
      <c r="AB135" s="25" t="b">
        <f>IF(AND(MID($T135,1,9)&lt;&gt;"DYNAMIQUE",MID($T135,1,9)&lt;&gt;"à définir"),IF(AB$2="pt_specif",-((IF($AC$1="absolu",0,Extraction!$I135)+Extraction!$V135-Extraction!$U135)+((AB$3-Extraction!$H135)*(-((IF($AC$1="absolu",0,Extraction!$I135)+Extraction!$V135-Extraction!$U135)-(IF($AC$1="absolu",0,$O135)+Extraction!$X135-Extraction!$W135))/(Extraction!$N135-Extraction!$H135))))+AB$4,IF(AB$2="za_avt",IF($AC$1="absolu",0,Extraction!$I135)+Extraction!$V135,IF(AB$2="za_arr",IF($AC$1="absolu",0,Extraction!$O135)+Extraction!$X135))))</f>
        <v>0</v>
      </c>
      <c r="AC135" s="25" t="b">
        <f>IF(AND(MID($T135,1,9)&lt;&gt;"DYNAMIQUE",MID($T135,1,9)&lt;&gt;"à définir"),IF(AC$2="pt_specif",-((IF($AC$1="absolu",0,Extraction!$I135)+Extraction!$V135-Extraction!$U135)+((AC$3-Extraction!$H135)*(-((IF($AC$1="absolu",0,Extraction!$I135)+Extraction!$V135-Extraction!$U135)-(IF($AC$1="absolu",0,$O135)+Extraction!$X135-Extraction!$W135))/(Extraction!$N135-Extraction!$H135))))+AC$4,IF(AC$2="za_avt",IF($AC$1="absolu",0,Extraction!$I135)+Extraction!$V135,IF(AC$2="za_arr",IF($AC$1="absolu",0,Extraction!$O135)+Extraction!$X135))))</f>
        <v>0</v>
      </c>
      <c r="AD135" s="25" t="b">
        <f>IF(AND(MID($T135,1,9)&lt;&gt;"DYNAMIQUE",MID($T135,1,9)&lt;&gt;"à définir"),IF(AD$2="pt_specif",-((IF($AC$1="absolu",0,Extraction!$I135)+Extraction!$V135-Extraction!$U135)+((AD$3-Extraction!$H135)*(-((IF($AC$1="absolu",0,Extraction!$I135)+Extraction!$V135-Extraction!$U135)-(IF($AC$1="absolu",0,$O135)+Extraction!$X135-Extraction!$W135))/(Extraction!$N135-Extraction!$H135))))+AD$4,IF(AD$2="za_avt",IF($AC$1="absolu",0,Extraction!$I135)+Extraction!$V135,IF(AD$2="za_arr",IF($AC$1="absolu",0,Extraction!$O135)+Extraction!$X135))))</f>
        <v>0</v>
      </c>
      <c r="AE135" s="25" t="b">
        <f>IF(AND(MID($T135,1,9)&lt;&gt;"DYNAMIQUE",MID($T135,1,9)&lt;&gt;"à définir"),IF(AE$2="pt_specif",-((IF($AC$1="absolu",0,Extraction!$I135)+Extraction!$V135-Extraction!$U135)+((AE$3-Extraction!$H135)*(-((IF($AC$1="absolu",0,Extraction!$I135)+Extraction!$V135-Extraction!$U135)-(IF($AC$1="absolu",0,$O135)+Extraction!$X135-Extraction!$W135))/(Extraction!$N135-Extraction!$H135))))+AE$4,IF(AE$2="za_avt",IF($AC$1="absolu",0,Extraction!$I135)+Extraction!$V135,IF(AE$2="za_arr",IF($AC$1="absolu",0,Extraction!$O135)+Extraction!$X135))))</f>
        <v>0</v>
      </c>
    </row>
    <row r="136" spans="1:31" x14ac:dyDescent="0.25">
      <c r="A136" t="s">
        <v>235</v>
      </c>
      <c r="B136">
        <v>1000</v>
      </c>
      <c r="C136">
        <v>1000</v>
      </c>
      <c r="D136">
        <v>2000</v>
      </c>
      <c r="E136">
        <v>1508</v>
      </c>
      <c r="F136">
        <v>73.131933057860067</v>
      </c>
      <c r="G136">
        <v>69.868066942139933</v>
      </c>
      <c r="H136">
        <v>7.3</v>
      </c>
      <c r="I136">
        <v>64.868066942139933</v>
      </c>
      <c r="J136">
        <v>322.82777777777778</v>
      </c>
      <c r="K136">
        <v>1489</v>
      </c>
      <c r="L136">
        <v>77.732094929542626</v>
      </c>
      <c r="M136">
        <v>112.26790507045736</v>
      </c>
      <c r="N136">
        <v>2611</v>
      </c>
      <c r="O136">
        <v>66.467905070457363</v>
      </c>
      <c r="P136">
        <v>322.82777777777778</v>
      </c>
      <c r="Q136" t="s">
        <v>25</v>
      </c>
      <c r="R136" t="s">
        <v>26</v>
      </c>
      <c r="S136" t="s">
        <v>26</v>
      </c>
      <c r="T136" t="s">
        <v>32</v>
      </c>
      <c r="U136">
        <v>305.25837676298261</v>
      </c>
      <c r="V136">
        <v>0</v>
      </c>
      <c r="W136">
        <v>309.40535008886928</v>
      </c>
      <c r="X136">
        <v>0</v>
      </c>
      <c r="Y136" t="s">
        <v>241</v>
      </c>
      <c r="AB136" s="25">
        <f>IF(AND(MID($T136,1,9)&lt;&gt;"DYNAMIQUE",MID($T136,1,9)&lt;&gt;"à définir"),IF(AB$2="pt_specif",-((IF($AC$1="absolu",0,Extraction!$I136)+Extraction!$V136-Extraction!$U136)+((AB$3-Extraction!$H136)*(-((IF($AC$1="absolu",0,Extraction!$I136)+Extraction!$V136-Extraction!$U136)-(IF($AC$1="absolu",0,$O136)+Extraction!$X136-Extraction!$W136))/(Extraction!$N136-Extraction!$H136))))+AB$4,IF(AB$2="za_avt",IF($AC$1="absolu",0,Extraction!$I136)+Extraction!$V136,IF(AB$2="za_arr",IF($AC$1="absolu",0,Extraction!$O136)+Extraction!$X136))))</f>
        <v>64.868066942139933</v>
      </c>
      <c r="AC136" s="25">
        <f>IF(AND(MID($T136,1,9)&lt;&gt;"DYNAMIQUE",MID($T136,1,9)&lt;&gt;"à définir"),IF(AC$2="pt_specif",-((IF($AC$1="absolu",0,Extraction!$I136)+Extraction!$V136-Extraction!$U136)+((AC$3-Extraction!$H136)*(-((IF($AC$1="absolu",0,Extraction!$I136)+Extraction!$V136-Extraction!$U136)-(IF($AC$1="absolu",0,$O136)+Extraction!$X136-Extraction!$W136))/(Extraction!$N136-Extraction!$H136))))+AC$4,IF(AC$2="za_avt",IF($AC$1="absolu",0,Extraction!$I136)+Extraction!$V136,IF(AC$2="za_arr",IF($AC$1="absolu",0,Extraction!$O136)+Extraction!$X136))))</f>
        <v>240.39030982084267</v>
      </c>
      <c r="AD136" s="25">
        <f>IF(AND(MID($T136,1,9)&lt;&gt;"DYNAMIQUE",MID($T136,1,9)&lt;&gt;"à définir"),IF(AD$2="pt_specif",-((IF($AC$1="absolu",0,Extraction!$I136)+Extraction!$V136-Extraction!$U136)+((AD$3-Extraction!$H136)*(-((IF($AC$1="absolu",0,Extraction!$I136)+Extraction!$V136-Extraction!$U136)-(IF($AC$1="absolu",0,$O136)+Extraction!$X136-Extraction!$W136))/(Extraction!$N136-Extraction!$H136))))+AD$4,IF(AD$2="za_avt",IF($AC$1="absolu",0,Extraction!$I136)+Extraction!$V136,IF(AD$2="za_arr",IF($AC$1="absolu",0,Extraction!$O136)+Extraction!$X136))))</f>
        <v>66.467905070457363</v>
      </c>
      <c r="AE136" s="25">
        <f>IF(AND(MID($T136,1,9)&lt;&gt;"DYNAMIQUE",MID($T136,1,9)&lt;&gt;"à définir"),IF(AE$2="pt_specif",-((IF($AC$1="absolu",0,Extraction!$I136)+Extraction!$V136-Extraction!$U136)+((AE$3-Extraction!$H136)*(-((IF($AC$1="absolu",0,Extraction!$I136)+Extraction!$V136-Extraction!$U136)-(IF($AC$1="absolu",0,$O136)+Extraction!$X136-Extraction!$W136))/(Extraction!$N136-Extraction!$H136))))+AE$4,IF(AE$2="za_avt",IF($AC$1="absolu",0,Extraction!$I136)+Extraction!$V136,IF(AE$2="za_arr",IF($AC$1="absolu",0,Extraction!$O136)+Extraction!$X136))))</f>
        <v>242.93744501841192</v>
      </c>
    </row>
    <row r="137" spans="1:31" x14ac:dyDescent="0.25">
      <c r="A137" t="s">
        <v>235</v>
      </c>
      <c r="B137">
        <v>1000</v>
      </c>
      <c r="C137">
        <v>1000</v>
      </c>
      <c r="D137">
        <v>2000</v>
      </c>
      <c r="E137">
        <v>1508</v>
      </c>
      <c r="F137">
        <v>73.131933057860067</v>
      </c>
      <c r="G137">
        <v>69.868066942139933</v>
      </c>
      <c r="H137">
        <v>7.3</v>
      </c>
      <c r="I137">
        <v>64.868066942139933</v>
      </c>
      <c r="J137">
        <v>322.82777777777778</v>
      </c>
      <c r="K137">
        <v>1489</v>
      </c>
      <c r="L137">
        <v>77.732094929542626</v>
      </c>
      <c r="M137">
        <v>112.26790507045736</v>
      </c>
      <c r="N137">
        <v>2611</v>
      </c>
      <c r="O137">
        <v>66.467905070457363</v>
      </c>
      <c r="P137">
        <v>322.82777777777778</v>
      </c>
      <c r="Q137" t="s">
        <v>25</v>
      </c>
      <c r="R137" t="s">
        <v>26</v>
      </c>
      <c r="S137" t="s">
        <v>26</v>
      </c>
      <c r="T137" t="s">
        <v>33</v>
      </c>
      <c r="U137">
        <v>304.81880859716728</v>
      </c>
      <c r="V137">
        <v>4.1619699092064808</v>
      </c>
      <c r="W137">
        <v>308.3310293657957</v>
      </c>
      <c r="X137">
        <v>12.295482105161259</v>
      </c>
      <c r="Y137" t="s">
        <v>242</v>
      </c>
      <c r="AB137" s="25">
        <f>IF(AND(MID($T137,1,9)&lt;&gt;"DYNAMIQUE",MID($T137,1,9)&lt;&gt;"à définir"),IF(AB$2="pt_specif",-((IF($AC$1="absolu",0,Extraction!$I137)+Extraction!$V137-Extraction!$U137)+((AB$3-Extraction!$H137)*(-((IF($AC$1="absolu",0,Extraction!$I137)+Extraction!$V137-Extraction!$U137)-(IF($AC$1="absolu",0,$O137)+Extraction!$X137-Extraction!$W137))/(Extraction!$N137-Extraction!$H137))))+AB$4,IF(AB$2="za_avt",IF($AC$1="absolu",0,Extraction!$I137)+Extraction!$V137,IF(AB$2="za_arr",IF($AC$1="absolu",0,Extraction!$O137)+Extraction!$X137))))</f>
        <v>69.030036851346409</v>
      </c>
      <c r="AC137" s="25">
        <f>IF(AND(MID($T137,1,9)&lt;&gt;"DYNAMIQUE",MID($T137,1,9)&lt;&gt;"à définir"),IF(AC$2="pt_specif",-((IF($AC$1="absolu",0,Extraction!$I137)+Extraction!$V137-Extraction!$U137)+((AC$3-Extraction!$H137)*(-((IF($AC$1="absolu",0,Extraction!$I137)+Extraction!$V137-Extraction!$U137)-(IF($AC$1="absolu",0,$O137)+Extraction!$X137-Extraction!$W137))/(Extraction!$N137-Extraction!$H137))))+AC$4,IF(AC$2="za_avt",IF($AC$1="absolu",0,Extraction!$I137)+Extraction!$V137,IF(AC$2="za_arr",IF($AC$1="absolu",0,Extraction!$O137)+Extraction!$X137))))</f>
        <v>235.78877174582087</v>
      </c>
      <c r="AD137" s="25">
        <f>IF(AND(MID($T137,1,9)&lt;&gt;"DYNAMIQUE",MID($T137,1,9)&lt;&gt;"à définir"),IF(AD$2="pt_specif",-((IF($AC$1="absolu",0,Extraction!$I137)+Extraction!$V137-Extraction!$U137)+((AD$3-Extraction!$H137)*(-((IF($AC$1="absolu",0,Extraction!$I137)+Extraction!$V137-Extraction!$U137)-(IF($AC$1="absolu",0,$O137)+Extraction!$X137-Extraction!$W137))/(Extraction!$N137-Extraction!$H137))))+AD$4,IF(AD$2="za_avt",IF($AC$1="absolu",0,Extraction!$I137)+Extraction!$V137,IF(AD$2="za_arr",IF($AC$1="absolu",0,Extraction!$O137)+Extraction!$X137))))</f>
        <v>78.763387175618618</v>
      </c>
      <c r="AE137" s="25">
        <f>IF(AND(MID($T137,1,9)&lt;&gt;"DYNAMIQUE",MID($T137,1,9)&lt;&gt;"à définir"),IF(AE$2="pt_specif",-((IF($AC$1="absolu",0,Extraction!$I137)+Extraction!$V137-Extraction!$U137)+((AE$3-Extraction!$H137)*(-((IF($AC$1="absolu",0,Extraction!$I137)+Extraction!$V137-Extraction!$U137)-(IF($AC$1="absolu",0,$O137)+Extraction!$X137-Extraction!$W137))/(Extraction!$N137-Extraction!$H137))))+AE$4,IF(AE$2="za_avt",IF($AC$1="absolu",0,Extraction!$I137)+Extraction!$V137,IF(AE$2="za_arr",IF($AC$1="absolu",0,Extraction!$O137)+Extraction!$X137))))</f>
        <v>229.56764219017708</v>
      </c>
    </row>
    <row r="138" spans="1:31" x14ac:dyDescent="0.25">
      <c r="A138" t="s">
        <v>235</v>
      </c>
      <c r="B138">
        <v>1000</v>
      </c>
      <c r="C138">
        <v>1000</v>
      </c>
      <c r="D138">
        <v>2000</v>
      </c>
      <c r="E138">
        <v>1508</v>
      </c>
      <c r="F138">
        <v>73.131933057860067</v>
      </c>
      <c r="G138">
        <v>69.868066942139933</v>
      </c>
      <c r="H138">
        <v>7.3</v>
      </c>
      <c r="I138">
        <v>64.868066942139933</v>
      </c>
      <c r="J138">
        <v>322.82777777777778</v>
      </c>
      <c r="K138">
        <v>1489</v>
      </c>
      <c r="L138">
        <v>77.732094929542626</v>
      </c>
      <c r="M138">
        <v>112.26790507045736</v>
      </c>
      <c r="N138">
        <v>2611</v>
      </c>
      <c r="O138">
        <v>66.467905070457363</v>
      </c>
      <c r="P138">
        <v>322.82777777777778</v>
      </c>
      <c r="Q138" t="s">
        <v>25</v>
      </c>
      <c r="R138" t="s">
        <v>26</v>
      </c>
      <c r="S138" t="s">
        <v>26</v>
      </c>
      <c r="T138" t="s">
        <v>34</v>
      </c>
      <c r="U138">
        <v>307.28518518518518</v>
      </c>
      <c r="V138">
        <v>-19.19046082258296</v>
      </c>
      <c r="W138">
        <v>313.5022222222222</v>
      </c>
      <c r="X138">
        <v>-46.8882494034562</v>
      </c>
      <c r="Y138" t="s">
        <v>243</v>
      </c>
      <c r="AB138" s="25">
        <f>IF(AND(MID($T138,1,9)&lt;&gt;"DYNAMIQUE",MID($T138,1,9)&lt;&gt;"à définir"),IF(AB$2="pt_specif",-((IF($AC$1="absolu",0,Extraction!$I138)+Extraction!$V138-Extraction!$U138)+((AB$3-Extraction!$H138)*(-((IF($AC$1="absolu",0,Extraction!$I138)+Extraction!$V138-Extraction!$U138)-(IF($AC$1="absolu",0,$O138)+Extraction!$X138-Extraction!$W138))/(Extraction!$N138-Extraction!$H138))))+AB$4,IF(AB$2="za_avt",IF($AC$1="absolu",0,Extraction!$I138)+Extraction!$V138,IF(AB$2="za_arr",IF($AC$1="absolu",0,Extraction!$O138)+Extraction!$X138))))</f>
        <v>45.67760611955697</v>
      </c>
      <c r="AC138" s="25">
        <f>IF(AND(MID($T138,1,9)&lt;&gt;"DYNAMIQUE",MID($T138,1,9)&lt;&gt;"à définir"),IF(AC$2="pt_specif",-((IF($AC$1="absolu",0,Extraction!$I138)+Extraction!$V138-Extraction!$U138)+((AC$3-Extraction!$H138)*(-((IF($AC$1="absolu",0,Extraction!$I138)+Extraction!$V138-Extraction!$U138)-(IF($AC$1="absolu",0,$O138)+Extraction!$X138-Extraction!$W138))/(Extraction!$N138-Extraction!$H138))))+AC$4,IF(AC$2="za_avt",IF($AC$1="absolu",0,Extraction!$I138)+Extraction!$V138,IF(AC$2="za_arr",IF($AC$1="absolu",0,Extraction!$O138)+Extraction!$X138))))</f>
        <v>261.60757906562822</v>
      </c>
      <c r="AD138" s="25">
        <f>IF(AND(MID($T138,1,9)&lt;&gt;"DYNAMIQUE",MID($T138,1,9)&lt;&gt;"à définir"),IF(AD$2="pt_specif",-((IF($AC$1="absolu",0,Extraction!$I138)+Extraction!$V138-Extraction!$U138)+((AD$3-Extraction!$H138)*(-((IF($AC$1="absolu",0,Extraction!$I138)+Extraction!$V138-Extraction!$U138)-(IF($AC$1="absolu",0,$O138)+Extraction!$X138-Extraction!$W138))/(Extraction!$N138-Extraction!$H138))))+AD$4,IF(AD$2="za_avt",IF($AC$1="absolu",0,Extraction!$I138)+Extraction!$V138,IF(AD$2="za_arr",IF($AC$1="absolu",0,Extraction!$O138)+Extraction!$X138))))</f>
        <v>19.579655667001163</v>
      </c>
      <c r="AE138" s="25">
        <f>IF(AND(MID($T138,1,9)&lt;&gt;"DYNAMIQUE",MID($T138,1,9)&lt;&gt;"à définir"),IF(AE$2="pt_specif",-((IF($AC$1="absolu",0,Extraction!$I138)+Extraction!$V138-Extraction!$U138)+((AE$3-Extraction!$H138)*(-((IF($AC$1="absolu",0,Extraction!$I138)+Extraction!$V138-Extraction!$U138)-(IF($AC$1="absolu",0,$O138)+Extraction!$X138-Extraction!$W138))/(Extraction!$N138-Extraction!$H138))))+AE$4,IF(AE$2="za_avt",IF($AC$1="absolu",0,Extraction!$I138)+Extraction!$V138,IF(AE$2="za_arr",IF($AC$1="absolu",0,Extraction!$O138)+Extraction!$X138))))</f>
        <v>293.92256655522101</v>
      </c>
    </row>
    <row r="139" spans="1:31" x14ac:dyDescent="0.25">
      <c r="A139" t="s">
        <v>235</v>
      </c>
      <c r="B139">
        <v>1000</v>
      </c>
      <c r="C139">
        <v>1000</v>
      </c>
      <c r="D139">
        <v>2000</v>
      </c>
      <c r="E139">
        <v>1508</v>
      </c>
      <c r="F139">
        <v>73.131933057860067</v>
      </c>
      <c r="G139">
        <v>69.868066942139933</v>
      </c>
      <c r="H139">
        <v>7.3</v>
      </c>
      <c r="I139">
        <v>64.868066942139933</v>
      </c>
      <c r="J139">
        <v>322.82777777777778</v>
      </c>
      <c r="K139">
        <v>1489</v>
      </c>
      <c r="L139">
        <v>77.732094929542626</v>
      </c>
      <c r="M139">
        <v>112.26790507045736</v>
      </c>
      <c r="N139">
        <v>2611</v>
      </c>
      <c r="O139">
        <v>66.467905070457363</v>
      </c>
      <c r="P139">
        <v>322.82777777777778</v>
      </c>
      <c r="Q139" t="s">
        <v>25</v>
      </c>
      <c r="R139" t="s">
        <v>26</v>
      </c>
      <c r="S139" t="s">
        <v>26</v>
      </c>
      <c r="T139" t="s">
        <v>35</v>
      </c>
      <c r="U139">
        <v>305.55514247673182</v>
      </c>
      <c r="V139">
        <v>-2.8098712936083117</v>
      </c>
      <c r="W139">
        <v>310.69059826400894</v>
      </c>
      <c r="X139">
        <v>-14.709523514458427</v>
      </c>
      <c r="Y139" t="s">
        <v>244</v>
      </c>
      <c r="AB139" s="25">
        <f>IF(AND(MID($T139,1,9)&lt;&gt;"DYNAMIQUE",MID($T139,1,9)&lt;&gt;"à définir"),IF(AB$2="pt_specif",-((IF($AC$1="absolu",0,Extraction!$I139)+Extraction!$V139-Extraction!$U139)+((AB$3-Extraction!$H139)*(-((IF($AC$1="absolu",0,Extraction!$I139)+Extraction!$V139-Extraction!$U139)-(IF($AC$1="absolu",0,$O139)+Extraction!$X139-Extraction!$W139))/(Extraction!$N139-Extraction!$H139))))+AB$4,IF(AB$2="za_avt",IF($AC$1="absolu",0,Extraction!$I139)+Extraction!$V139,IF(AB$2="za_arr",IF($AC$1="absolu",0,Extraction!$O139)+Extraction!$X139))))</f>
        <v>62.058195648531623</v>
      </c>
      <c r="AC139" s="25">
        <f>IF(AND(MID($T139,1,9)&lt;&gt;"DYNAMIQUE",MID($T139,1,9)&lt;&gt;"à définir"),IF(AC$2="pt_specif",-((IF($AC$1="absolu",0,Extraction!$I139)+Extraction!$V139-Extraction!$U139)+((AC$3-Extraction!$H139)*(-((IF($AC$1="absolu",0,Extraction!$I139)+Extraction!$V139-Extraction!$U139)-(IF($AC$1="absolu",0,$O139)+Extraction!$X139-Extraction!$W139))/(Extraction!$N139-Extraction!$H139))))+AC$4,IF(AC$2="za_avt",IF($AC$1="absolu",0,Extraction!$I139)+Extraction!$V139,IF(AC$2="za_arr",IF($AC$1="absolu",0,Extraction!$O139)+Extraction!$X139))))</f>
        <v>243.49694682820018</v>
      </c>
      <c r="AD139" s="25">
        <f>IF(AND(MID($T139,1,9)&lt;&gt;"DYNAMIQUE",MID($T139,1,9)&lt;&gt;"à définir"),IF(AD$2="pt_specif",-((IF($AC$1="absolu",0,Extraction!$I139)+Extraction!$V139-Extraction!$U139)+((AD$3-Extraction!$H139)*(-((IF($AC$1="absolu",0,Extraction!$I139)+Extraction!$V139-Extraction!$U139)-(IF($AC$1="absolu",0,$O139)+Extraction!$X139-Extraction!$W139))/(Extraction!$N139-Extraction!$H139))))+AD$4,IF(AD$2="za_avt",IF($AC$1="absolu",0,Extraction!$I139)+Extraction!$V139,IF(AD$2="za_arr",IF($AC$1="absolu",0,Extraction!$O139)+Extraction!$X139))))</f>
        <v>51.758381555998938</v>
      </c>
      <c r="AE139" s="25">
        <f>IF(AND(MID($T139,1,9)&lt;&gt;"DYNAMIQUE",MID($T139,1,9)&lt;&gt;"à définir"),IF(AE$2="pt_specif",-((IF($AC$1="absolu",0,Extraction!$I139)+Extraction!$V139-Extraction!$U139)+((AE$3-Extraction!$H139)*(-((IF($AC$1="absolu",0,Extraction!$I139)+Extraction!$V139-Extraction!$U139)-(IF($AC$1="absolu",0,$O139)+Extraction!$X139-Extraction!$W139))/(Extraction!$N139-Extraction!$H139))))+AE$4,IF(AE$2="za_avt",IF($AC$1="absolu",0,Extraction!$I139)+Extraction!$V139,IF(AE$2="za_arr",IF($AC$1="absolu",0,Extraction!$O139)+Extraction!$X139))))</f>
        <v>258.93221670801</v>
      </c>
    </row>
    <row r="140" spans="1:31" x14ac:dyDescent="0.25">
      <c r="A140" t="s">
        <v>235</v>
      </c>
      <c r="B140">
        <v>1000</v>
      </c>
      <c r="C140">
        <v>1000</v>
      </c>
      <c r="D140">
        <v>2000</v>
      </c>
      <c r="E140">
        <v>1508</v>
      </c>
      <c r="F140">
        <v>73.131933057860067</v>
      </c>
      <c r="G140">
        <v>69.868066942139933</v>
      </c>
      <c r="H140">
        <v>7.3</v>
      </c>
      <c r="I140">
        <v>64.868066942139933</v>
      </c>
      <c r="J140">
        <v>322.82777777777778</v>
      </c>
      <c r="K140">
        <v>1489</v>
      </c>
      <c r="L140">
        <v>77.732094929542626</v>
      </c>
      <c r="M140">
        <v>112.26790507045736</v>
      </c>
      <c r="N140">
        <v>2611</v>
      </c>
      <c r="O140">
        <v>66.467905070457363</v>
      </c>
      <c r="P140">
        <v>322.82777777777778</v>
      </c>
      <c r="Q140" t="s">
        <v>25</v>
      </c>
      <c r="R140" t="s">
        <v>26</v>
      </c>
      <c r="S140" t="s">
        <v>26</v>
      </c>
      <c r="T140" t="s">
        <v>36</v>
      </c>
      <c r="U140">
        <v>305.10122582820173</v>
      </c>
      <c r="V140">
        <v>1.4879545713880293</v>
      </c>
      <c r="W140">
        <v>305.75507046809457</v>
      </c>
      <c r="X140">
        <v>41.77704738643169</v>
      </c>
      <c r="Y140" t="s">
        <v>245</v>
      </c>
      <c r="AB140" s="25">
        <f>IF(AND(MID($T140,1,9)&lt;&gt;"DYNAMIQUE",MID($T140,1,9)&lt;&gt;"à définir"),IF(AB$2="pt_specif",-((IF($AC$1="absolu",0,Extraction!$I140)+Extraction!$V140-Extraction!$U140)+((AB$3-Extraction!$H140)*(-((IF($AC$1="absolu",0,Extraction!$I140)+Extraction!$V140-Extraction!$U140)-(IF($AC$1="absolu",0,$O140)+Extraction!$X140-Extraction!$W140))/(Extraction!$N140-Extraction!$H140))))+AB$4,IF(AB$2="za_avt",IF($AC$1="absolu",0,Extraction!$I140)+Extraction!$V140,IF(AB$2="za_arr",IF($AC$1="absolu",0,Extraction!$O140)+Extraction!$X140))))</f>
        <v>66.356021513527963</v>
      </c>
      <c r="AC140" s="25">
        <f>IF(AND(MID($T140,1,9)&lt;&gt;"DYNAMIQUE",MID($T140,1,9)&lt;&gt;"à définir"),IF(AC$2="pt_specif",-((IF($AC$1="absolu",0,Extraction!$I140)+Extraction!$V140-Extraction!$U140)+((AC$3-Extraction!$H140)*(-((IF($AC$1="absolu",0,Extraction!$I140)+Extraction!$V140-Extraction!$U140)-(IF($AC$1="absolu",0,$O140)+Extraction!$X140-Extraction!$W140))/(Extraction!$N140-Extraction!$H140))))+AC$4,IF(AC$2="za_avt",IF($AC$1="absolu",0,Extraction!$I140)+Extraction!$V140,IF(AC$2="za_arr",IF($AC$1="absolu",0,Extraction!$O140)+Extraction!$X140))))</f>
        <v>238.74520431467377</v>
      </c>
      <c r="AD140" s="25">
        <f>IF(AND(MID($T140,1,9)&lt;&gt;"DYNAMIQUE",MID($T140,1,9)&lt;&gt;"à définir"),IF(AD$2="pt_specif",-((IF($AC$1="absolu",0,Extraction!$I140)+Extraction!$V140-Extraction!$U140)+((AD$3-Extraction!$H140)*(-((IF($AC$1="absolu",0,Extraction!$I140)+Extraction!$V140-Extraction!$U140)-(IF($AC$1="absolu",0,$O140)+Extraction!$X140-Extraction!$W140))/(Extraction!$N140-Extraction!$H140))))+AD$4,IF(AD$2="za_avt",IF($AC$1="absolu",0,Extraction!$I140)+Extraction!$V140,IF(AD$2="za_arr",IF($AC$1="absolu",0,Extraction!$O140)+Extraction!$X140))))</f>
        <v>108.24495245688905</v>
      </c>
      <c r="AE140" s="25">
        <f>IF(AND(MID($T140,1,9)&lt;&gt;"DYNAMIQUE",MID($T140,1,9)&lt;&gt;"à définir"),IF(AE$2="pt_specif",-((IF($AC$1="absolu",0,Extraction!$I140)+Extraction!$V140-Extraction!$U140)+((AE$3-Extraction!$H140)*(-((IF($AC$1="absolu",0,Extraction!$I140)+Extraction!$V140-Extraction!$U140)-(IF($AC$1="absolu",0,$O140)+Extraction!$X140-Extraction!$W140))/(Extraction!$N140-Extraction!$H140))))+AE$4,IF(AE$2="za_avt",IF($AC$1="absolu",0,Extraction!$I140)+Extraction!$V140,IF(AE$2="za_arr",IF($AC$1="absolu",0,Extraction!$O140)+Extraction!$X140))))</f>
        <v>197.51011801120552</v>
      </c>
    </row>
    <row r="141" spans="1:31" x14ac:dyDescent="0.25">
      <c r="A141" t="s">
        <v>235</v>
      </c>
      <c r="B141">
        <v>1000</v>
      </c>
      <c r="C141">
        <v>1000</v>
      </c>
      <c r="D141">
        <v>2000</v>
      </c>
      <c r="E141">
        <v>1508</v>
      </c>
      <c r="F141">
        <v>73.131933057860067</v>
      </c>
      <c r="G141">
        <v>69.868066942139933</v>
      </c>
      <c r="H141">
        <v>7.3</v>
      </c>
      <c r="I141">
        <v>64.868066942139933</v>
      </c>
      <c r="J141">
        <v>322.82777777777778</v>
      </c>
      <c r="K141">
        <v>1489</v>
      </c>
      <c r="L141">
        <v>77.732094929542626</v>
      </c>
      <c r="M141">
        <v>112.26790507045736</v>
      </c>
      <c r="N141">
        <v>2611</v>
      </c>
      <c r="O141">
        <v>66.467905070457363</v>
      </c>
      <c r="P141">
        <v>322.82777777777778</v>
      </c>
      <c r="Q141" t="s">
        <v>25</v>
      </c>
      <c r="R141" t="s">
        <v>26</v>
      </c>
      <c r="S141" t="s">
        <v>26</v>
      </c>
      <c r="T141" t="s">
        <v>37</v>
      </c>
      <c r="U141">
        <v>307.27116091203544</v>
      </c>
      <c r="V141">
        <v>-19.057674585118544</v>
      </c>
      <c r="W141">
        <v>313.44812149537199</v>
      </c>
      <c r="X141">
        <v>-46.269072555633336</v>
      </c>
      <c r="Y141" t="s">
        <v>246</v>
      </c>
      <c r="AB141" s="25">
        <f>IF(AND(MID($T141,1,9)&lt;&gt;"DYNAMIQUE",MID($T141,1,9)&lt;&gt;"à définir"),IF(AB$2="pt_specif",-((IF($AC$1="absolu",0,Extraction!$I141)+Extraction!$V141-Extraction!$U141)+((AB$3-Extraction!$H141)*(-((IF($AC$1="absolu",0,Extraction!$I141)+Extraction!$V141-Extraction!$U141)-(IF($AC$1="absolu",0,$O141)+Extraction!$X141-Extraction!$W141))/(Extraction!$N141-Extraction!$H141))))+AB$4,IF(AB$2="za_avt",IF($AC$1="absolu",0,Extraction!$I141)+Extraction!$V141,IF(AB$2="za_arr",IF($AC$1="absolu",0,Extraction!$O141)+Extraction!$X141))))</f>
        <v>45.810392357021385</v>
      </c>
      <c r="AC141" s="25">
        <f>IF(AND(MID($T141,1,9)&lt;&gt;"DYNAMIQUE",MID($T141,1,9)&lt;&gt;"à définir"),IF(AC$2="pt_specif",-((IF($AC$1="absolu",0,Extraction!$I141)+Extraction!$V141-Extraction!$U141)+((AC$3-Extraction!$H141)*(-((IF($AC$1="absolu",0,Extraction!$I141)+Extraction!$V141-Extraction!$U141)-(IF($AC$1="absolu",0,$O141)+Extraction!$X141-Extraction!$W141))/(Extraction!$N141-Extraction!$H141))))+AC$4,IF(AC$2="za_avt",IF($AC$1="absolu",0,Extraction!$I141)+Extraction!$V141,IF(AC$2="za_arr",IF($AC$1="absolu",0,Extraction!$O141)+Extraction!$X141))))</f>
        <v>261.46076855501406</v>
      </c>
      <c r="AD141" s="25">
        <f>IF(AND(MID($T141,1,9)&lt;&gt;"DYNAMIQUE",MID($T141,1,9)&lt;&gt;"à définir"),IF(AD$2="pt_specif",-((IF($AC$1="absolu",0,Extraction!$I141)+Extraction!$V141-Extraction!$U141)+((AD$3-Extraction!$H141)*(-((IF($AC$1="absolu",0,Extraction!$I141)+Extraction!$V141-Extraction!$U141)-(IF($AC$1="absolu",0,$O141)+Extraction!$X141-Extraction!$W141))/(Extraction!$N141-Extraction!$H141))))+AD$4,IF(AD$2="za_avt",IF($AC$1="absolu",0,Extraction!$I141)+Extraction!$V141,IF(AD$2="za_arr",IF($AC$1="absolu",0,Extraction!$O141)+Extraction!$X141))))</f>
        <v>20.198832514824026</v>
      </c>
      <c r="AE141" s="25">
        <f>IF(AND(MID($T141,1,9)&lt;&gt;"DYNAMIQUE",MID($T141,1,9)&lt;&gt;"à définir"),IF(AE$2="pt_specif",-((IF($AC$1="absolu",0,Extraction!$I141)+Extraction!$V141-Extraction!$U141)+((AE$3-Extraction!$H141)*(-((IF($AC$1="absolu",0,Extraction!$I141)+Extraction!$V141-Extraction!$U141)-(IF($AC$1="absolu",0,$O141)+Extraction!$X141-Extraction!$W141))/(Extraction!$N141-Extraction!$H141))))+AE$4,IF(AE$2="za_avt",IF($AC$1="absolu",0,Extraction!$I141)+Extraction!$V141,IF(AE$2="za_arr",IF($AC$1="absolu",0,Extraction!$O141)+Extraction!$X141))))</f>
        <v>293.24928898054799</v>
      </c>
    </row>
    <row r="142" spans="1:31" x14ac:dyDescent="0.25">
      <c r="A142" t="s">
        <v>235</v>
      </c>
      <c r="B142">
        <v>1000</v>
      </c>
      <c r="C142">
        <v>1000</v>
      </c>
      <c r="D142">
        <v>2000</v>
      </c>
      <c r="E142">
        <v>1508</v>
      </c>
      <c r="F142">
        <v>73.131933057860067</v>
      </c>
      <c r="G142">
        <v>69.868066942139933</v>
      </c>
      <c r="H142">
        <v>7.3</v>
      </c>
      <c r="I142">
        <v>64.868066942139933</v>
      </c>
      <c r="J142">
        <v>322.82777777777778</v>
      </c>
      <c r="K142">
        <v>1489</v>
      </c>
      <c r="L142">
        <v>77.732094929542626</v>
      </c>
      <c r="M142">
        <v>112.26790507045736</v>
      </c>
      <c r="N142">
        <v>2611</v>
      </c>
      <c r="O142">
        <v>66.467905070457363</v>
      </c>
      <c r="P142">
        <v>322.82777777777778</v>
      </c>
      <c r="Q142" t="s">
        <v>25</v>
      </c>
      <c r="R142" t="s">
        <v>26</v>
      </c>
      <c r="S142" t="s">
        <v>26</v>
      </c>
      <c r="T142" t="s">
        <v>38</v>
      </c>
      <c r="U142">
        <v>307.30453542608171</v>
      </c>
      <c r="V142">
        <v>-19.373675000974991</v>
      </c>
      <c r="W142">
        <v>312.70826549984423</v>
      </c>
      <c r="X142">
        <v>-37.801502343097745</v>
      </c>
      <c r="Y142" t="s">
        <v>247</v>
      </c>
      <c r="AB142" s="25">
        <f>IF(AND(MID($T142,1,9)&lt;&gt;"DYNAMIQUE",MID($T142,1,9)&lt;&gt;"à définir"),IF(AB$2="pt_specif",-((IF($AC$1="absolu",0,Extraction!$I142)+Extraction!$V142-Extraction!$U142)+((AB$3-Extraction!$H142)*(-((IF($AC$1="absolu",0,Extraction!$I142)+Extraction!$V142-Extraction!$U142)-(IF($AC$1="absolu",0,$O142)+Extraction!$X142-Extraction!$W142))/(Extraction!$N142-Extraction!$H142))))+AB$4,IF(AB$2="za_avt",IF($AC$1="absolu",0,Extraction!$I142)+Extraction!$V142,IF(AB$2="za_arr",IF($AC$1="absolu",0,Extraction!$O142)+Extraction!$X142))))</f>
        <v>45.494391941164942</v>
      </c>
      <c r="AC142" s="25">
        <f>IF(AND(MID($T142,1,9)&lt;&gt;"DYNAMIQUE",MID($T142,1,9)&lt;&gt;"à définir"),IF(AC$2="pt_specif",-((IF($AC$1="absolu",0,Extraction!$I142)+Extraction!$V142-Extraction!$U142)+((AC$3-Extraction!$H142)*(-((IF($AC$1="absolu",0,Extraction!$I142)+Extraction!$V142-Extraction!$U142)-(IF($AC$1="absolu",0,$O142)+Extraction!$X142-Extraction!$W142))/(Extraction!$N142-Extraction!$H142))))+AC$4,IF(AC$2="za_avt",IF($AC$1="absolu",0,Extraction!$I142)+Extraction!$V142,IF(AC$2="za_arr",IF($AC$1="absolu",0,Extraction!$O142)+Extraction!$X142))))</f>
        <v>261.81014348491675</v>
      </c>
      <c r="AD142" s="25">
        <f>IF(AND(MID($T142,1,9)&lt;&gt;"DYNAMIQUE",MID($T142,1,9)&lt;&gt;"à définir"),IF(AD$2="pt_specif",-((IF($AC$1="absolu",0,Extraction!$I142)+Extraction!$V142-Extraction!$U142)+((AD$3-Extraction!$H142)*(-((IF($AC$1="absolu",0,Extraction!$I142)+Extraction!$V142-Extraction!$U142)-(IF($AC$1="absolu",0,$O142)+Extraction!$X142-Extraction!$W142))/(Extraction!$N142-Extraction!$H142))))+AD$4,IF(AD$2="za_avt",IF($AC$1="absolu",0,Extraction!$I142)+Extraction!$V142,IF(AD$2="za_arr",IF($AC$1="absolu",0,Extraction!$O142)+Extraction!$X142))))</f>
        <v>28.666402727359618</v>
      </c>
      <c r="AE142" s="25">
        <f>IF(AND(MID($T142,1,9)&lt;&gt;"DYNAMIQUE",MID($T142,1,9)&lt;&gt;"à définir"),IF(AE$2="pt_specif",-((IF($AC$1="absolu",0,Extraction!$I142)+Extraction!$V142-Extraction!$U142)+((AE$3-Extraction!$H142)*(-((IF($AC$1="absolu",0,Extraction!$I142)+Extraction!$V142-Extraction!$U142)-(IF($AC$1="absolu",0,$O142)+Extraction!$X142-Extraction!$W142))/(Extraction!$N142-Extraction!$H142))))+AE$4,IF(AE$2="za_avt",IF($AC$1="absolu",0,Extraction!$I142)+Extraction!$V142,IF(AE$2="za_arr",IF($AC$1="absolu",0,Extraction!$O142)+Extraction!$X142))))</f>
        <v>284.04186277248459</v>
      </c>
    </row>
    <row r="143" spans="1:31" x14ac:dyDescent="0.25">
      <c r="A143" t="s">
        <v>235</v>
      </c>
      <c r="B143">
        <v>1000</v>
      </c>
      <c r="C143">
        <v>1000</v>
      </c>
      <c r="D143">
        <v>2000</v>
      </c>
      <c r="E143">
        <v>1508</v>
      </c>
      <c r="F143">
        <v>73.131933057860067</v>
      </c>
      <c r="G143">
        <v>69.868066942139933</v>
      </c>
      <c r="H143">
        <v>7.3</v>
      </c>
      <c r="I143">
        <v>64.868066942139933</v>
      </c>
      <c r="J143">
        <v>322.82777777777778</v>
      </c>
      <c r="K143">
        <v>1489</v>
      </c>
      <c r="L143">
        <v>77.732094929542626</v>
      </c>
      <c r="M143">
        <v>112.26790507045736</v>
      </c>
      <c r="N143">
        <v>2611</v>
      </c>
      <c r="O143">
        <v>66.467905070457363</v>
      </c>
      <c r="P143">
        <v>322.82777777777778</v>
      </c>
      <c r="Q143" t="s">
        <v>25</v>
      </c>
      <c r="R143" t="s">
        <v>26</v>
      </c>
      <c r="S143" t="s">
        <v>26</v>
      </c>
      <c r="T143" t="s">
        <v>39</v>
      </c>
      <c r="U143">
        <v>307.39582111781101</v>
      </c>
      <c r="V143">
        <v>-20.23799669591326</v>
      </c>
      <c r="W143">
        <v>313.92901684515198</v>
      </c>
      <c r="X143">
        <v>-51.772866758503298</v>
      </c>
      <c r="Y143" t="s">
        <v>248</v>
      </c>
      <c r="AB143" s="25">
        <f>IF(AND(MID($T143,1,9)&lt;&gt;"DYNAMIQUE",MID($T143,1,9)&lt;&gt;"à définir"),IF(AB$2="pt_specif",-((IF($AC$1="absolu",0,Extraction!$I143)+Extraction!$V143-Extraction!$U143)+((AB$3-Extraction!$H143)*(-((IF($AC$1="absolu",0,Extraction!$I143)+Extraction!$V143-Extraction!$U143)-(IF($AC$1="absolu",0,$O143)+Extraction!$X143-Extraction!$W143))/(Extraction!$N143-Extraction!$H143))))+AB$4,IF(AB$2="za_avt",IF($AC$1="absolu",0,Extraction!$I143)+Extraction!$V143,IF(AB$2="za_arr",IF($AC$1="absolu",0,Extraction!$O143)+Extraction!$X143))))</f>
        <v>44.630070246226673</v>
      </c>
      <c r="AC143" s="25">
        <f>IF(AND(MID($T143,1,9)&lt;&gt;"DYNAMIQUE",MID($T143,1,9)&lt;&gt;"à définir"),IF(AC$2="pt_specif",-((IF($AC$1="absolu",0,Extraction!$I143)+Extraction!$V143-Extraction!$U143)+((AC$3-Extraction!$H143)*(-((IF($AC$1="absolu",0,Extraction!$I143)+Extraction!$V143-Extraction!$U143)-(IF($AC$1="absolu",0,$O143)+Extraction!$X143-Extraction!$W143))/(Extraction!$N143-Extraction!$H143))))+AC$4,IF(AC$2="za_avt",IF($AC$1="absolu",0,Extraction!$I143)+Extraction!$V143,IF(AC$2="za_arr",IF($AC$1="absolu",0,Extraction!$O143)+Extraction!$X143))))</f>
        <v>262.76575087158432</v>
      </c>
      <c r="AD143" s="25">
        <f>IF(AND(MID($T143,1,9)&lt;&gt;"DYNAMIQUE",MID($T143,1,9)&lt;&gt;"à définir"),IF(AD$2="pt_specif",-((IF($AC$1="absolu",0,Extraction!$I143)+Extraction!$V143-Extraction!$U143)+((AD$3-Extraction!$H143)*(-((IF($AC$1="absolu",0,Extraction!$I143)+Extraction!$V143-Extraction!$U143)-(IF($AC$1="absolu",0,$O143)+Extraction!$X143-Extraction!$W143))/(Extraction!$N143-Extraction!$H143))))+AD$4,IF(AD$2="za_avt",IF($AC$1="absolu",0,Extraction!$I143)+Extraction!$V143,IF(AD$2="za_arr",IF($AC$1="absolu",0,Extraction!$O143)+Extraction!$X143))))</f>
        <v>14.695038311954065</v>
      </c>
      <c r="AE143" s="25">
        <f>IF(AND(MID($T143,1,9)&lt;&gt;"DYNAMIQUE",MID($T143,1,9)&lt;&gt;"à définir"),IF(AE$2="pt_specif",-((IF($AC$1="absolu",0,Extraction!$I143)+Extraction!$V143-Extraction!$U143)+((AE$3-Extraction!$H143)*(-((IF($AC$1="absolu",0,Extraction!$I143)+Extraction!$V143-Extraction!$U143)-(IF($AC$1="absolu",0,$O143)+Extraction!$X143-Extraction!$W143))/(Extraction!$N143-Extraction!$H143))))+AE$4,IF(AE$2="za_avt",IF($AC$1="absolu",0,Extraction!$I143)+Extraction!$V143,IF(AE$2="za_arr",IF($AC$1="absolu",0,Extraction!$O143)+Extraction!$X143))))</f>
        <v>299.2339785331979</v>
      </c>
    </row>
    <row r="144" spans="1:31" x14ac:dyDescent="0.25">
      <c r="A144" t="s">
        <v>235</v>
      </c>
      <c r="B144">
        <v>1000</v>
      </c>
      <c r="C144">
        <v>1000</v>
      </c>
      <c r="D144">
        <v>2000</v>
      </c>
      <c r="E144">
        <v>1508</v>
      </c>
      <c r="F144">
        <v>73.131933057860067</v>
      </c>
      <c r="G144">
        <v>69.868066942139933</v>
      </c>
      <c r="H144">
        <v>7.3</v>
      </c>
      <c r="I144">
        <v>64.868066942139933</v>
      </c>
      <c r="J144">
        <v>322.82777777777778</v>
      </c>
      <c r="K144">
        <v>1489</v>
      </c>
      <c r="L144">
        <v>77.732094929542626</v>
      </c>
      <c r="M144">
        <v>112.26790507045736</v>
      </c>
      <c r="N144">
        <v>2611</v>
      </c>
      <c r="O144">
        <v>66.467905070457363</v>
      </c>
      <c r="P144">
        <v>322.82777777777778</v>
      </c>
      <c r="Q144" t="s">
        <v>25</v>
      </c>
      <c r="R144" t="s">
        <v>26</v>
      </c>
      <c r="S144" t="s">
        <v>26</v>
      </c>
      <c r="T144" t="s">
        <v>40</v>
      </c>
      <c r="U144">
        <v>304.97563532238308</v>
      </c>
      <c r="V144">
        <v>2.6770850561439152</v>
      </c>
      <c r="W144">
        <v>308.17420264057989</v>
      </c>
      <c r="X144">
        <v>14.090346666635593</v>
      </c>
      <c r="Y144" t="s">
        <v>249</v>
      </c>
      <c r="AB144" s="25">
        <f>IF(AND(MID($T144,1,9)&lt;&gt;"DYNAMIQUE",MID($T144,1,9)&lt;&gt;"à définir"),IF(AB$2="pt_specif",-((IF($AC$1="absolu",0,Extraction!$I144)+Extraction!$V144-Extraction!$U144)+((AB$3-Extraction!$H144)*(-((IF($AC$1="absolu",0,Extraction!$I144)+Extraction!$V144-Extraction!$U144)-(IF($AC$1="absolu",0,$O144)+Extraction!$X144-Extraction!$W144))/(Extraction!$N144-Extraction!$H144))))+AB$4,IF(AB$2="za_avt",IF($AC$1="absolu",0,Extraction!$I144)+Extraction!$V144,IF(AB$2="za_arr",IF($AC$1="absolu",0,Extraction!$O144)+Extraction!$X144))))</f>
        <v>67.545151998283842</v>
      </c>
      <c r="AC144" s="25">
        <f>IF(AND(MID($T144,1,9)&lt;&gt;"DYNAMIQUE",MID($T144,1,9)&lt;&gt;"à définir"),IF(AC$2="pt_specif",-((IF($AC$1="absolu",0,Extraction!$I144)+Extraction!$V144-Extraction!$U144)+((AC$3-Extraction!$H144)*(-((IF($AC$1="absolu",0,Extraction!$I144)+Extraction!$V144-Extraction!$U144)-(IF($AC$1="absolu",0,$O144)+Extraction!$X144-Extraction!$W144))/(Extraction!$N144-Extraction!$H144))))+AC$4,IF(AC$2="za_avt",IF($AC$1="absolu",0,Extraction!$I144)+Extraction!$V144,IF(AC$2="za_arr",IF($AC$1="absolu",0,Extraction!$O144)+Extraction!$X144))))</f>
        <v>237.43048332409924</v>
      </c>
      <c r="AD144" s="25">
        <f>IF(AND(MID($T144,1,9)&lt;&gt;"DYNAMIQUE",MID($T144,1,9)&lt;&gt;"à définir"),IF(AD$2="pt_specif",-((IF($AC$1="absolu",0,Extraction!$I144)+Extraction!$V144-Extraction!$U144)+((AD$3-Extraction!$H144)*(-((IF($AC$1="absolu",0,Extraction!$I144)+Extraction!$V144-Extraction!$U144)-(IF($AC$1="absolu",0,$O144)+Extraction!$X144-Extraction!$W144))/(Extraction!$N144-Extraction!$H144))))+AD$4,IF(AD$2="za_avt",IF($AC$1="absolu",0,Extraction!$I144)+Extraction!$V144,IF(AD$2="za_arr",IF($AC$1="absolu",0,Extraction!$O144)+Extraction!$X144))))</f>
        <v>80.558251737092959</v>
      </c>
      <c r="AE144" s="25">
        <f>IF(AND(MID($T144,1,9)&lt;&gt;"DYNAMIQUE",MID($T144,1,9)&lt;&gt;"à définir"),IF(AE$2="pt_specif",-((IF($AC$1="absolu",0,Extraction!$I144)+Extraction!$V144-Extraction!$U144)+((AE$3-Extraction!$H144)*(-((IF($AC$1="absolu",0,Extraction!$I144)+Extraction!$V144-Extraction!$U144)-(IF($AC$1="absolu",0,$O144)+Extraction!$X144-Extraction!$W144))/(Extraction!$N144-Extraction!$H144))))+AE$4,IF(AE$2="za_avt",IF($AC$1="absolu",0,Extraction!$I144)+Extraction!$V144,IF(AE$2="za_arr",IF($AC$1="absolu",0,Extraction!$O144)+Extraction!$X144))))</f>
        <v>227.61595090348692</v>
      </c>
    </row>
    <row r="145" spans="1:31" x14ac:dyDescent="0.25">
      <c r="A145" t="s">
        <v>235</v>
      </c>
      <c r="B145">
        <v>1000</v>
      </c>
      <c r="C145">
        <v>1000</v>
      </c>
      <c r="D145">
        <v>2000</v>
      </c>
      <c r="E145">
        <v>1508</v>
      </c>
      <c r="F145">
        <v>73.131933057860067</v>
      </c>
      <c r="G145">
        <v>69.868066942139933</v>
      </c>
      <c r="H145">
        <v>7.3</v>
      </c>
      <c r="I145">
        <v>64.868066942139933</v>
      </c>
      <c r="J145">
        <v>322.82777777777778</v>
      </c>
      <c r="K145">
        <v>1489</v>
      </c>
      <c r="L145">
        <v>77.732094929542626</v>
      </c>
      <c r="M145">
        <v>112.26790507045736</v>
      </c>
      <c r="N145">
        <v>2611</v>
      </c>
      <c r="O145">
        <v>66.467905070457363</v>
      </c>
      <c r="P145">
        <v>322.82777777777778</v>
      </c>
      <c r="Q145" t="s">
        <v>25</v>
      </c>
      <c r="R145" t="s">
        <v>26</v>
      </c>
      <c r="S145" t="s">
        <v>26</v>
      </c>
      <c r="T145" t="s">
        <v>41</v>
      </c>
      <c r="U145">
        <v>304.48560535647988</v>
      </c>
      <c r="V145">
        <v>7.3168431899383055</v>
      </c>
      <c r="W145">
        <v>306.30256593981642</v>
      </c>
      <c r="X145">
        <v>35.511022138446179</v>
      </c>
      <c r="Y145" t="s">
        <v>250</v>
      </c>
      <c r="AB145" s="25">
        <f>IF(AND(MID($T145,1,9)&lt;&gt;"DYNAMIQUE",MID($T145,1,9)&lt;&gt;"à définir"),IF(AB$2="pt_specif",-((IF($AC$1="absolu",0,Extraction!$I145)+Extraction!$V145-Extraction!$U145)+((AB$3-Extraction!$H145)*(-((IF($AC$1="absolu",0,Extraction!$I145)+Extraction!$V145-Extraction!$U145)-(IF($AC$1="absolu",0,$O145)+Extraction!$X145-Extraction!$W145))/(Extraction!$N145-Extraction!$H145))))+AB$4,IF(AB$2="za_avt",IF($AC$1="absolu",0,Extraction!$I145)+Extraction!$V145,IF(AB$2="za_arr",IF($AC$1="absolu",0,Extraction!$O145)+Extraction!$X145))))</f>
        <v>72.184910132078244</v>
      </c>
      <c r="AC145" s="25">
        <f>IF(AND(MID($T145,1,9)&lt;&gt;"DYNAMIQUE",MID($T145,1,9)&lt;&gt;"à définir"),IF(AC$2="pt_specif",-((IF($AC$1="absolu",0,Extraction!$I145)+Extraction!$V145-Extraction!$U145)+((AC$3-Extraction!$H145)*(-((IF($AC$1="absolu",0,Extraction!$I145)+Extraction!$V145-Extraction!$U145)-(IF($AC$1="absolu",0,$O145)+Extraction!$X145-Extraction!$W145))/(Extraction!$N145-Extraction!$H145))))+AC$4,IF(AC$2="za_avt",IF($AC$1="absolu",0,Extraction!$I145)+Extraction!$V145,IF(AC$2="za_arr",IF($AC$1="absolu",0,Extraction!$O145)+Extraction!$X145))))</f>
        <v>232.30069522440164</v>
      </c>
      <c r="AD145" s="25">
        <f>IF(AND(MID($T145,1,9)&lt;&gt;"DYNAMIQUE",MID($T145,1,9)&lt;&gt;"à définir"),IF(AD$2="pt_specif",-((IF($AC$1="absolu",0,Extraction!$I145)+Extraction!$V145-Extraction!$U145)+((AD$3-Extraction!$H145)*(-((IF($AC$1="absolu",0,Extraction!$I145)+Extraction!$V145-Extraction!$U145)-(IF($AC$1="absolu",0,$O145)+Extraction!$X145-Extraction!$W145))/(Extraction!$N145-Extraction!$H145))))+AD$4,IF(AD$2="za_avt",IF($AC$1="absolu",0,Extraction!$I145)+Extraction!$V145,IF(AD$2="za_arr",IF($AC$1="absolu",0,Extraction!$O145)+Extraction!$X145))))</f>
        <v>101.97892720890354</v>
      </c>
      <c r="AE145" s="25">
        <f>IF(AND(MID($T145,1,9)&lt;&gt;"DYNAMIQUE",MID($T145,1,9)&lt;&gt;"à définir"),IF(AE$2="pt_specif",-((IF($AC$1="absolu",0,Extraction!$I145)+Extraction!$V145-Extraction!$U145)+((AE$3-Extraction!$H145)*(-((IF($AC$1="absolu",0,Extraction!$I145)+Extraction!$V145-Extraction!$U145)-(IF($AC$1="absolu",0,$O145)+Extraction!$X145-Extraction!$W145))/(Extraction!$N145-Extraction!$H145))))+AE$4,IF(AE$2="za_avt",IF($AC$1="absolu",0,Extraction!$I145)+Extraction!$V145,IF(AE$2="za_arr",IF($AC$1="absolu",0,Extraction!$O145)+Extraction!$X145))))</f>
        <v>204.32363873091288</v>
      </c>
    </row>
    <row r="146" spans="1:31" x14ac:dyDescent="0.25">
      <c r="A146" t="s">
        <v>235</v>
      </c>
      <c r="B146">
        <v>1000</v>
      </c>
      <c r="C146">
        <v>1000</v>
      </c>
      <c r="D146">
        <v>2000</v>
      </c>
      <c r="E146">
        <v>1508</v>
      </c>
      <c r="F146">
        <v>73.131933057860067</v>
      </c>
      <c r="G146">
        <v>69.868066942139933</v>
      </c>
      <c r="H146">
        <v>7.3</v>
      </c>
      <c r="I146">
        <v>64.868066942139933</v>
      </c>
      <c r="J146">
        <v>322.82777777777778</v>
      </c>
      <c r="K146">
        <v>1489</v>
      </c>
      <c r="L146">
        <v>77.732094929542626</v>
      </c>
      <c r="M146">
        <v>112.26790507045736</v>
      </c>
      <c r="N146">
        <v>2611</v>
      </c>
      <c r="O146">
        <v>66.467905070457363</v>
      </c>
      <c r="P146">
        <v>322.82777777777778</v>
      </c>
      <c r="Q146" t="s">
        <v>25</v>
      </c>
      <c r="R146" t="s">
        <v>26</v>
      </c>
      <c r="S146" t="s">
        <v>26</v>
      </c>
      <c r="T146" t="s">
        <v>42</v>
      </c>
      <c r="U146">
        <v>306.52379855803491</v>
      </c>
      <c r="V146">
        <v>-11.981412311087768</v>
      </c>
      <c r="W146">
        <v>312.68159496048361</v>
      </c>
      <c r="X146">
        <v>-37.496260963683838</v>
      </c>
      <c r="Y146" t="s">
        <v>251</v>
      </c>
      <c r="AB146" s="25">
        <f>IF(AND(MID($T146,1,9)&lt;&gt;"DYNAMIQUE",MID($T146,1,9)&lt;&gt;"à définir"),IF(AB$2="pt_specif",-((IF($AC$1="absolu",0,Extraction!$I146)+Extraction!$V146-Extraction!$U146)+((AB$3-Extraction!$H146)*(-((IF($AC$1="absolu",0,Extraction!$I146)+Extraction!$V146-Extraction!$U146)-(IF($AC$1="absolu",0,$O146)+Extraction!$X146-Extraction!$W146))/(Extraction!$N146-Extraction!$H146))))+AB$4,IF(AB$2="za_avt",IF($AC$1="absolu",0,Extraction!$I146)+Extraction!$V146,IF(AB$2="za_arr",IF($AC$1="absolu",0,Extraction!$O146)+Extraction!$X146))))</f>
        <v>52.886654631052167</v>
      </c>
      <c r="AC146" s="25">
        <f>IF(AND(MID($T146,1,9)&lt;&gt;"DYNAMIQUE",MID($T146,1,9)&lt;&gt;"à définir"),IF(AC$2="pt_specif",-((IF($AC$1="absolu",0,Extraction!$I146)+Extraction!$V146-Extraction!$U146)+((AC$3-Extraction!$H146)*(-((IF($AC$1="absolu",0,Extraction!$I146)+Extraction!$V146-Extraction!$U146)-(IF($AC$1="absolu",0,$O146)+Extraction!$X146-Extraction!$W146))/(Extraction!$N146-Extraction!$H146))))+AC$4,IF(AC$2="za_avt",IF($AC$1="absolu",0,Extraction!$I146)+Extraction!$V146,IF(AC$2="za_arr",IF($AC$1="absolu",0,Extraction!$O146)+Extraction!$X146))))</f>
        <v>253.63714392698273</v>
      </c>
      <c r="AD146" s="25">
        <f>IF(AND(MID($T146,1,9)&lt;&gt;"DYNAMIQUE",MID($T146,1,9)&lt;&gt;"à définir"),IF(AD$2="pt_specif",-((IF($AC$1="absolu",0,Extraction!$I146)+Extraction!$V146-Extraction!$U146)+((AD$3-Extraction!$H146)*(-((IF($AC$1="absolu",0,Extraction!$I146)+Extraction!$V146-Extraction!$U146)-(IF($AC$1="absolu",0,$O146)+Extraction!$X146-Extraction!$W146))/(Extraction!$N146-Extraction!$H146))))+AD$4,IF(AD$2="za_avt",IF($AC$1="absolu",0,Extraction!$I146)+Extraction!$V146,IF(AD$2="za_arr",IF($AC$1="absolu",0,Extraction!$O146)+Extraction!$X146))))</f>
        <v>28.971644106773525</v>
      </c>
      <c r="AE146" s="25">
        <f>IF(AND(MID($T146,1,9)&lt;&gt;"DYNAMIQUE",MID($T146,1,9)&lt;&gt;"à définir"),IF(AE$2="pt_specif",-((IF($AC$1="absolu",0,Extraction!$I146)+Extraction!$V146-Extraction!$U146)+((AE$3-Extraction!$H146)*(-((IF($AC$1="absolu",0,Extraction!$I146)+Extraction!$V146-Extraction!$U146)-(IF($AC$1="absolu",0,$O146)+Extraction!$X146-Extraction!$W146))/(Extraction!$N146-Extraction!$H146))))+AE$4,IF(AE$2="za_avt",IF($AC$1="absolu",0,Extraction!$I146)+Extraction!$V146,IF(AE$2="za_arr",IF($AC$1="absolu",0,Extraction!$O146)+Extraction!$X146))))</f>
        <v>283.7099508537101</v>
      </c>
    </row>
    <row r="147" spans="1:31" x14ac:dyDescent="0.25">
      <c r="A147" t="s">
        <v>235</v>
      </c>
      <c r="B147">
        <v>1000</v>
      </c>
      <c r="C147">
        <v>1000</v>
      </c>
      <c r="D147">
        <v>2000</v>
      </c>
      <c r="E147">
        <v>1508</v>
      </c>
      <c r="F147">
        <v>73.131933057860067</v>
      </c>
      <c r="G147">
        <v>69.868066942139933</v>
      </c>
      <c r="H147">
        <v>7.3</v>
      </c>
      <c r="I147">
        <v>64.868066942139933</v>
      </c>
      <c r="J147">
        <v>322.82777777777778</v>
      </c>
      <c r="K147">
        <v>1489</v>
      </c>
      <c r="L147">
        <v>77.732094929542626</v>
      </c>
      <c r="M147">
        <v>112.26790507045736</v>
      </c>
      <c r="N147">
        <v>2611</v>
      </c>
      <c r="O147">
        <v>66.467905070457363</v>
      </c>
      <c r="P147">
        <v>322.82777777777778</v>
      </c>
      <c r="Q147" t="s">
        <v>25</v>
      </c>
      <c r="R147" t="s">
        <v>26</v>
      </c>
      <c r="S147" t="s">
        <v>26</v>
      </c>
      <c r="T147" t="s">
        <v>43</v>
      </c>
      <c r="U147">
        <v>305.77643620403444</v>
      </c>
      <c r="V147">
        <v>-4.9051500370570125</v>
      </c>
      <c r="W147">
        <v>311.91506842559522</v>
      </c>
      <c r="X147">
        <v>-28.723449371734354</v>
      </c>
      <c r="Y147" t="s">
        <v>252</v>
      </c>
      <c r="AB147" s="25">
        <f>IF(AND(MID($T147,1,9)&lt;&gt;"DYNAMIQUE",MID($T147,1,9)&lt;&gt;"à définir"),IF(AB$2="pt_specif",-((IF($AC$1="absolu",0,Extraction!$I147)+Extraction!$V147-Extraction!$U147)+((AB$3-Extraction!$H147)*(-((IF($AC$1="absolu",0,Extraction!$I147)+Extraction!$V147-Extraction!$U147)-(IF($AC$1="absolu",0,$O147)+Extraction!$X147-Extraction!$W147))/(Extraction!$N147-Extraction!$H147))))+AB$4,IF(AB$2="za_avt",IF($AC$1="absolu",0,Extraction!$I147)+Extraction!$V147,IF(AB$2="za_arr",IF($AC$1="absolu",0,Extraction!$O147)+Extraction!$X147))))</f>
        <v>59.96291690508292</v>
      </c>
      <c r="AC147" s="25">
        <f>IF(AND(MID($T147,1,9)&lt;&gt;"DYNAMIQUE",MID($T147,1,9)&lt;&gt;"à définir"),IF(AC$2="pt_specif",-((IF($AC$1="absolu",0,Extraction!$I147)+Extraction!$V147-Extraction!$U147)+((AC$3-Extraction!$H147)*(-((IF($AC$1="absolu",0,Extraction!$I147)+Extraction!$V147-Extraction!$U147)-(IF($AC$1="absolu",0,$O147)+Extraction!$X147-Extraction!$W147))/(Extraction!$N147-Extraction!$H147))))+AC$4,IF(AC$2="za_avt",IF($AC$1="absolu",0,Extraction!$I147)+Extraction!$V147,IF(AC$2="za_arr",IF($AC$1="absolu",0,Extraction!$O147)+Extraction!$X147))))</f>
        <v>245.81351929895152</v>
      </c>
      <c r="AD147" s="25">
        <f>IF(AND(MID($T147,1,9)&lt;&gt;"DYNAMIQUE",MID($T147,1,9)&lt;&gt;"à définir"),IF(AD$2="pt_specif",-((IF($AC$1="absolu",0,Extraction!$I147)+Extraction!$V147-Extraction!$U147)+((AD$3-Extraction!$H147)*(-((IF($AC$1="absolu",0,Extraction!$I147)+Extraction!$V147-Extraction!$U147)-(IF($AC$1="absolu",0,$O147)+Extraction!$X147-Extraction!$W147))/(Extraction!$N147-Extraction!$H147))))+AD$4,IF(AD$2="za_avt",IF($AC$1="absolu",0,Extraction!$I147)+Extraction!$V147,IF(AD$2="za_arr",IF($AC$1="absolu",0,Extraction!$O147)+Extraction!$X147))))</f>
        <v>37.744455698723009</v>
      </c>
      <c r="AE147" s="25">
        <f>IF(AND(MID($T147,1,9)&lt;&gt;"DYNAMIQUE",MID($T147,1,9)&lt;&gt;"à définir"),IF(AE$2="pt_specif",-((IF($AC$1="absolu",0,Extraction!$I147)+Extraction!$V147-Extraction!$U147)+((AE$3-Extraction!$H147)*(-((IF($AC$1="absolu",0,Extraction!$I147)+Extraction!$V147-Extraction!$U147)-(IF($AC$1="absolu",0,$O147)+Extraction!$X147-Extraction!$W147))/(Extraction!$N147-Extraction!$H147))))+AE$4,IF(AE$2="za_avt",IF($AC$1="absolu",0,Extraction!$I147)+Extraction!$V147,IF(AE$2="za_arr",IF($AC$1="absolu",0,Extraction!$O147)+Extraction!$X147))))</f>
        <v>274.17061272687221</v>
      </c>
    </row>
    <row r="148" spans="1:31" x14ac:dyDescent="0.25">
      <c r="A148" t="s">
        <v>235</v>
      </c>
      <c r="B148">
        <v>1000</v>
      </c>
      <c r="C148">
        <v>1000</v>
      </c>
      <c r="D148">
        <v>2000</v>
      </c>
      <c r="E148">
        <v>1508</v>
      </c>
      <c r="F148">
        <v>73.131933057860067</v>
      </c>
      <c r="G148">
        <v>69.868066942139933</v>
      </c>
      <c r="H148">
        <v>7.3</v>
      </c>
      <c r="I148">
        <v>64.868066942139933</v>
      </c>
      <c r="J148">
        <v>322.82777777777778</v>
      </c>
      <c r="K148">
        <v>1489</v>
      </c>
      <c r="L148">
        <v>77.732094929542626</v>
      </c>
      <c r="M148">
        <v>112.26790507045736</v>
      </c>
      <c r="N148">
        <v>2611</v>
      </c>
      <c r="O148">
        <v>66.467905070457363</v>
      </c>
      <c r="P148">
        <v>322.82777777777778</v>
      </c>
      <c r="Q148" t="s">
        <v>25</v>
      </c>
      <c r="R148" t="s">
        <v>26</v>
      </c>
      <c r="S148" t="s">
        <v>26</v>
      </c>
      <c r="T148" t="s">
        <v>44</v>
      </c>
      <c r="U148">
        <v>306.4656548053411</v>
      </c>
      <c r="V148">
        <v>-11.430888938515606</v>
      </c>
      <c r="W148">
        <v>312.73973871317742</v>
      </c>
      <c r="X148">
        <v>-38.161709796066432</v>
      </c>
      <c r="Y148" t="s">
        <v>253</v>
      </c>
      <c r="AB148" s="25">
        <f>IF(AND(MID($T148,1,9)&lt;&gt;"DYNAMIQUE",MID($T148,1,9)&lt;&gt;"à définir"),IF(AB$2="pt_specif",-((IF($AC$1="absolu",0,Extraction!$I148)+Extraction!$V148-Extraction!$U148)+((AB$3-Extraction!$H148)*(-((IF($AC$1="absolu",0,Extraction!$I148)+Extraction!$V148-Extraction!$U148)-(IF($AC$1="absolu",0,$O148)+Extraction!$X148-Extraction!$W148))/(Extraction!$N148-Extraction!$H148))))+AB$4,IF(AB$2="za_avt",IF($AC$1="absolu",0,Extraction!$I148)+Extraction!$V148,IF(AB$2="za_arr",IF($AC$1="absolu",0,Extraction!$O148)+Extraction!$X148))))</f>
        <v>53.437178003624325</v>
      </c>
      <c r="AC148" s="25">
        <f>IF(AND(MID($T148,1,9)&lt;&gt;"DYNAMIQUE",MID($T148,1,9)&lt;&gt;"à définir"),IF(AC$2="pt_specif",-((IF($AC$1="absolu",0,Extraction!$I148)+Extraction!$V148-Extraction!$U148)+((AC$3-Extraction!$H148)*(-((IF($AC$1="absolu",0,Extraction!$I148)+Extraction!$V148-Extraction!$U148)-(IF($AC$1="absolu",0,$O148)+Extraction!$X148-Extraction!$W148))/(Extraction!$N148-Extraction!$H148))))+AC$4,IF(AC$2="za_avt",IF($AC$1="absolu",0,Extraction!$I148)+Extraction!$V148,IF(AC$2="za_arr",IF($AC$1="absolu",0,Extraction!$O148)+Extraction!$X148))))</f>
        <v>253.02847680171678</v>
      </c>
      <c r="AD148" s="25">
        <f>IF(AND(MID($T148,1,9)&lt;&gt;"DYNAMIQUE",MID($T148,1,9)&lt;&gt;"à définir"),IF(AD$2="pt_specif",-((IF($AC$1="absolu",0,Extraction!$I148)+Extraction!$V148-Extraction!$U148)+((AD$3-Extraction!$H148)*(-((IF($AC$1="absolu",0,Extraction!$I148)+Extraction!$V148-Extraction!$U148)-(IF($AC$1="absolu",0,$O148)+Extraction!$X148-Extraction!$W148))/(Extraction!$N148-Extraction!$H148))))+AD$4,IF(AD$2="za_avt",IF($AC$1="absolu",0,Extraction!$I148)+Extraction!$V148,IF(AD$2="za_arr",IF($AC$1="absolu",0,Extraction!$O148)+Extraction!$X148))))</f>
        <v>28.30619527439093</v>
      </c>
      <c r="AE148" s="25">
        <f>IF(AND(MID($T148,1,9)&lt;&gt;"DYNAMIQUE",MID($T148,1,9)&lt;&gt;"à définir"),IF(AE$2="pt_specif",-((IF($AC$1="absolu",0,Extraction!$I148)+Extraction!$V148-Extraction!$U148)+((AE$3-Extraction!$H148)*(-((IF($AC$1="absolu",0,Extraction!$I148)+Extraction!$V148-Extraction!$U148)-(IF($AC$1="absolu",0,$O148)+Extraction!$X148-Extraction!$W148))/(Extraction!$N148-Extraction!$H148))))+AE$4,IF(AE$2="za_avt",IF($AC$1="absolu",0,Extraction!$I148)+Extraction!$V148,IF(AE$2="za_arr",IF($AC$1="absolu",0,Extraction!$O148)+Extraction!$X148))))</f>
        <v>284.4335434387865</v>
      </c>
    </row>
    <row r="149" spans="1:31" x14ac:dyDescent="0.25">
      <c r="A149" t="s">
        <v>235</v>
      </c>
      <c r="B149">
        <v>1000</v>
      </c>
      <c r="C149">
        <v>1000</v>
      </c>
      <c r="D149">
        <v>2000</v>
      </c>
      <c r="E149">
        <v>1508</v>
      </c>
      <c r="F149">
        <v>73.131933057860067</v>
      </c>
      <c r="G149">
        <v>69.868066942139933</v>
      </c>
      <c r="H149">
        <v>7.3</v>
      </c>
      <c r="I149">
        <v>64.868066942139933</v>
      </c>
      <c r="J149">
        <v>322.82777777777778</v>
      </c>
      <c r="K149">
        <v>1489</v>
      </c>
      <c r="L149">
        <v>77.732094929542626</v>
      </c>
      <c r="M149">
        <v>112.26790507045736</v>
      </c>
      <c r="N149">
        <v>2611</v>
      </c>
      <c r="O149">
        <v>66.467905070457363</v>
      </c>
      <c r="P149">
        <v>322.82777777777778</v>
      </c>
      <c r="Q149" t="s">
        <v>25</v>
      </c>
      <c r="R149" t="s">
        <v>26</v>
      </c>
      <c r="S149" t="s">
        <v>26</v>
      </c>
      <c r="T149" t="s">
        <v>45</v>
      </c>
      <c r="U149">
        <v>305.66014869864682</v>
      </c>
      <c r="V149">
        <v>-3.8041032919126949</v>
      </c>
      <c r="W149">
        <v>312.03135593098284</v>
      </c>
      <c r="X149">
        <v>-30.054347036499543</v>
      </c>
      <c r="Y149" t="s">
        <v>254</v>
      </c>
      <c r="AB149" s="25">
        <f>IF(AND(MID($T149,1,9)&lt;&gt;"DYNAMIQUE",MID($T149,1,9)&lt;&gt;"à définir"),IF(AB$2="pt_specif",-((IF($AC$1="absolu",0,Extraction!$I149)+Extraction!$V149-Extraction!$U149)+((AB$3-Extraction!$H149)*(-((IF($AC$1="absolu",0,Extraction!$I149)+Extraction!$V149-Extraction!$U149)-(IF($AC$1="absolu",0,$O149)+Extraction!$X149-Extraction!$W149))/(Extraction!$N149-Extraction!$H149))))+AB$4,IF(AB$2="za_avt",IF($AC$1="absolu",0,Extraction!$I149)+Extraction!$V149,IF(AB$2="za_arr",IF($AC$1="absolu",0,Extraction!$O149)+Extraction!$X149))))</f>
        <v>61.063963650227237</v>
      </c>
      <c r="AC149" s="25">
        <f>IF(AND(MID($T149,1,9)&lt;&gt;"DYNAMIQUE",MID($T149,1,9)&lt;&gt;"à définir"),IF(AC$2="pt_specif",-((IF($AC$1="absolu",0,Extraction!$I149)+Extraction!$V149-Extraction!$U149)+((AC$3-Extraction!$H149)*(-((IF($AC$1="absolu",0,Extraction!$I149)+Extraction!$V149-Extraction!$U149)-(IF($AC$1="absolu",0,$O149)+Extraction!$X149-Extraction!$W149))/(Extraction!$N149-Extraction!$H149))))+AC$4,IF(AC$2="za_avt",IF($AC$1="absolu",0,Extraction!$I149)+Extraction!$V149,IF(AC$2="za_arr",IF($AC$1="absolu",0,Extraction!$O149)+Extraction!$X149))))</f>
        <v>244.59618504841958</v>
      </c>
      <c r="AD149" s="25">
        <f>IF(AND(MID($T149,1,9)&lt;&gt;"DYNAMIQUE",MID($T149,1,9)&lt;&gt;"à définir"),IF(AD$2="pt_specif",-((IF($AC$1="absolu",0,Extraction!$I149)+Extraction!$V149-Extraction!$U149)+((AD$3-Extraction!$H149)*(-((IF($AC$1="absolu",0,Extraction!$I149)+Extraction!$V149-Extraction!$U149)-(IF($AC$1="absolu",0,$O149)+Extraction!$X149-Extraction!$W149))/(Extraction!$N149-Extraction!$H149))))+AD$4,IF(AD$2="za_avt",IF($AC$1="absolu",0,Extraction!$I149)+Extraction!$V149,IF(AD$2="za_arr",IF($AC$1="absolu",0,Extraction!$O149)+Extraction!$X149))))</f>
        <v>36.41355803395782</v>
      </c>
      <c r="AE149" s="25">
        <f>IF(AND(MID($T149,1,9)&lt;&gt;"DYNAMIQUE",MID($T149,1,9)&lt;&gt;"à définir"),IF(AE$2="pt_specif",-((IF($AC$1="absolu",0,Extraction!$I149)+Extraction!$V149-Extraction!$U149)+((AE$3-Extraction!$H149)*(-((IF($AC$1="absolu",0,Extraction!$I149)+Extraction!$V149-Extraction!$U149)-(IF($AC$1="absolu",0,$O149)+Extraction!$X149-Extraction!$W149))/(Extraction!$N149-Extraction!$H149))))+AE$4,IF(AE$2="za_avt",IF($AC$1="absolu",0,Extraction!$I149)+Extraction!$V149,IF(AE$2="za_arr",IF($AC$1="absolu",0,Extraction!$O149)+Extraction!$X149))))</f>
        <v>275.61779789702501</v>
      </c>
    </row>
    <row r="150" spans="1:31" x14ac:dyDescent="0.25">
      <c r="A150" t="s">
        <v>235</v>
      </c>
      <c r="B150">
        <v>1000</v>
      </c>
      <c r="C150">
        <v>1000</v>
      </c>
      <c r="D150">
        <v>2000</v>
      </c>
      <c r="E150">
        <v>1508</v>
      </c>
      <c r="F150">
        <v>73.131933057860067</v>
      </c>
      <c r="G150">
        <v>69.868066942139933</v>
      </c>
      <c r="H150">
        <v>7.3</v>
      </c>
      <c r="I150">
        <v>64.868066942139933</v>
      </c>
      <c r="J150">
        <v>322.82777777777778</v>
      </c>
      <c r="K150">
        <v>1489</v>
      </c>
      <c r="L150">
        <v>77.732094929542626</v>
      </c>
      <c r="M150">
        <v>112.26790507045736</v>
      </c>
      <c r="N150">
        <v>2611</v>
      </c>
      <c r="O150">
        <v>66.467905070457363</v>
      </c>
      <c r="P150">
        <v>322.82777777777778</v>
      </c>
      <c r="Q150" t="s">
        <v>25</v>
      </c>
      <c r="R150" t="s">
        <v>26</v>
      </c>
      <c r="S150" t="s">
        <v>26</v>
      </c>
      <c r="T150" t="s">
        <v>46</v>
      </c>
      <c r="U150">
        <v>306.80490104253352</v>
      </c>
      <c r="V150">
        <v>-14.642979214405614</v>
      </c>
      <c r="W150">
        <v>303.98327025376284</v>
      </c>
      <c r="X150">
        <v>62.055105289764903</v>
      </c>
      <c r="Y150" t="s">
        <v>255</v>
      </c>
      <c r="AB150" s="25">
        <f>IF(AND(MID($T150,1,9)&lt;&gt;"DYNAMIQUE",MID($T150,1,9)&lt;&gt;"à définir"),IF(AB$2="pt_specif",-((IF($AC$1="absolu",0,Extraction!$I150)+Extraction!$V150-Extraction!$U150)+((AB$3-Extraction!$H150)*(-((IF($AC$1="absolu",0,Extraction!$I150)+Extraction!$V150-Extraction!$U150)-(IF($AC$1="absolu",0,$O150)+Extraction!$X150-Extraction!$W150))/(Extraction!$N150-Extraction!$H150))))+AB$4,IF(AB$2="za_avt",IF($AC$1="absolu",0,Extraction!$I150)+Extraction!$V150,IF(AB$2="za_arr",IF($AC$1="absolu",0,Extraction!$O150)+Extraction!$X150))))</f>
        <v>50.225087727734319</v>
      </c>
      <c r="AC150" s="25">
        <f>IF(AND(MID($T150,1,9)&lt;&gt;"DYNAMIQUE",MID($T150,1,9)&lt;&gt;"à définir"),IF(AC$2="pt_specif",-((IF($AC$1="absolu",0,Extraction!$I150)+Extraction!$V150-Extraction!$U150)+((AC$3-Extraction!$H150)*(-((IF($AC$1="absolu",0,Extraction!$I150)+Extraction!$V150-Extraction!$U150)-(IF($AC$1="absolu",0,$O150)+Extraction!$X150-Extraction!$W150))/(Extraction!$N150-Extraction!$H150))))+AC$4,IF(AC$2="za_avt",IF($AC$1="absolu",0,Extraction!$I150)+Extraction!$V150,IF(AC$2="za_arr",IF($AC$1="absolu",0,Extraction!$O150)+Extraction!$X150))))</f>
        <v>256.5798133147992</v>
      </c>
      <c r="AD150" s="25">
        <f>IF(AND(MID($T150,1,9)&lt;&gt;"DYNAMIQUE",MID($T150,1,9)&lt;&gt;"à définir"),IF(AD$2="pt_specif",-((IF($AC$1="absolu",0,Extraction!$I150)+Extraction!$V150-Extraction!$U150)+((AD$3-Extraction!$H150)*(-((IF($AC$1="absolu",0,Extraction!$I150)+Extraction!$V150-Extraction!$U150)-(IF($AC$1="absolu",0,$O150)+Extraction!$X150-Extraction!$W150))/(Extraction!$N150-Extraction!$H150))))+AD$4,IF(AD$2="za_avt",IF($AC$1="absolu",0,Extraction!$I150)+Extraction!$V150,IF(AD$2="za_arr",IF($AC$1="absolu",0,Extraction!$O150)+Extraction!$X150))))</f>
        <v>128.52301036022226</v>
      </c>
      <c r="AE150" s="25">
        <f>IF(AND(MID($T150,1,9)&lt;&gt;"DYNAMIQUE",MID($T150,1,9)&lt;&gt;"à définir"),IF(AE$2="pt_specif",-((IF($AC$1="absolu",0,Extraction!$I150)+Extraction!$V150-Extraction!$U150)+((AE$3-Extraction!$H150)*(-((IF($AC$1="absolu",0,Extraction!$I150)+Extraction!$V150-Extraction!$U150)-(IF($AC$1="absolu",0,$O150)+Extraction!$X150-Extraction!$W150))/(Extraction!$N150-Extraction!$H150))))+AE$4,IF(AE$2="za_avt",IF($AC$1="absolu",0,Extraction!$I150)+Extraction!$V150,IF(AE$2="za_arr",IF($AC$1="absolu",0,Extraction!$O150)+Extraction!$X150))))</f>
        <v>175.46025989354058</v>
      </c>
    </row>
    <row r="151" spans="1:31" x14ac:dyDescent="0.25">
      <c r="A151" t="s">
        <v>235</v>
      </c>
      <c r="B151">
        <v>1000</v>
      </c>
      <c r="C151">
        <v>1000</v>
      </c>
      <c r="D151">
        <v>2000</v>
      </c>
      <c r="E151">
        <v>1508</v>
      </c>
      <c r="F151">
        <v>73.131933057860067</v>
      </c>
      <c r="G151">
        <v>69.868066942139933</v>
      </c>
      <c r="H151">
        <v>7.3</v>
      </c>
      <c r="I151">
        <v>64.868066942139933</v>
      </c>
      <c r="J151">
        <v>322.82777777777778</v>
      </c>
      <c r="K151">
        <v>1489</v>
      </c>
      <c r="L151">
        <v>77.732094929542626</v>
      </c>
      <c r="M151">
        <v>112.26790507045736</v>
      </c>
      <c r="N151">
        <v>2611</v>
      </c>
      <c r="O151">
        <v>66.467905070457363</v>
      </c>
      <c r="P151">
        <v>322.82777777777778</v>
      </c>
      <c r="Q151" t="s">
        <v>25</v>
      </c>
      <c r="R151" t="s">
        <v>26</v>
      </c>
      <c r="S151" t="s">
        <v>26</v>
      </c>
      <c r="T151" t="s">
        <v>47</v>
      </c>
      <c r="U151">
        <v>304.70252109177966</v>
      </c>
      <c r="V151">
        <v>5.2630166543507979</v>
      </c>
      <c r="W151">
        <v>308.44731687118332</v>
      </c>
      <c r="X151">
        <v>10.96458444039607</v>
      </c>
      <c r="Y151" t="s">
        <v>256</v>
      </c>
      <c r="AB151" s="25">
        <f>IF(AND(MID($T151,1,9)&lt;&gt;"DYNAMIQUE",MID($T151,1,9)&lt;&gt;"à définir"),IF(AB$2="pt_specif",-((IF($AC$1="absolu",0,Extraction!$I151)+Extraction!$V151-Extraction!$U151)+((AB$3-Extraction!$H151)*(-((IF($AC$1="absolu",0,Extraction!$I151)+Extraction!$V151-Extraction!$U151)-(IF($AC$1="absolu",0,$O151)+Extraction!$X151-Extraction!$W151))/(Extraction!$N151-Extraction!$H151))))+AB$4,IF(AB$2="za_avt",IF($AC$1="absolu",0,Extraction!$I151)+Extraction!$V151,IF(AB$2="za_arr",IF($AC$1="absolu",0,Extraction!$O151)+Extraction!$X151))))</f>
        <v>70.131083596490726</v>
      </c>
      <c r="AC151" s="25">
        <f>IF(AND(MID($T151,1,9)&lt;&gt;"DYNAMIQUE",MID($T151,1,9)&lt;&gt;"à définir"),IF(AC$2="pt_specif",-((IF($AC$1="absolu",0,Extraction!$I151)+Extraction!$V151-Extraction!$U151)+((AC$3-Extraction!$H151)*(-((IF($AC$1="absolu",0,Extraction!$I151)+Extraction!$V151-Extraction!$U151)-(IF($AC$1="absolu",0,$O151)+Extraction!$X151-Extraction!$W151))/(Extraction!$N151-Extraction!$H151))))+AC$4,IF(AC$2="za_avt",IF($AC$1="absolu",0,Extraction!$I151)+Extraction!$V151,IF(AC$2="za_arr",IF($AC$1="absolu",0,Extraction!$O151)+Extraction!$X151))))</f>
        <v>234.57143749528893</v>
      </c>
      <c r="AD151" s="25">
        <f>IF(AND(MID($T151,1,9)&lt;&gt;"DYNAMIQUE",MID($T151,1,9)&lt;&gt;"à définir"),IF(AD$2="pt_specif",-((IF($AC$1="absolu",0,Extraction!$I151)+Extraction!$V151-Extraction!$U151)+((AD$3-Extraction!$H151)*(-((IF($AC$1="absolu",0,Extraction!$I151)+Extraction!$V151-Extraction!$U151)-(IF($AC$1="absolu",0,$O151)+Extraction!$X151-Extraction!$W151))/(Extraction!$N151-Extraction!$H151))))+AD$4,IF(AD$2="za_avt",IF($AC$1="absolu",0,Extraction!$I151)+Extraction!$V151,IF(AD$2="za_arr",IF($AC$1="absolu",0,Extraction!$O151)+Extraction!$X151))))</f>
        <v>77.432489510853429</v>
      </c>
      <c r="AE151" s="25">
        <f>IF(AND(MID($T151,1,9)&lt;&gt;"DYNAMIQUE",MID($T151,1,9)&lt;&gt;"à définir"),IF(AE$2="pt_specif",-((IF($AC$1="absolu",0,Extraction!$I151)+Extraction!$V151-Extraction!$U151)+((AE$3-Extraction!$H151)*(-((IF($AC$1="absolu",0,Extraction!$I151)+Extraction!$V151-Extraction!$U151)-(IF($AC$1="absolu",0,$O151)+Extraction!$X151-Extraction!$W151))/(Extraction!$N151-Extraction!$H151))))+AE$4,IF(AE$2="za_avt",IF($AC$1="absolu",0,Extraction!$I151)+Extraction!$V151,IF(AE$2="za_arr",IF($AC$1="absolu",0,Extraction!$O151)+Extraction!$X151))))</f>
        <v>231.01482736032989</v>
      </c>
    </row>
    <row r="152" spans="1:31" x14ac:dyDescent="0.25">
      <c r="A152" t="s">
        <v>235</v>
      </c>
      <c r="B152">
        <v>1000</v>
      </c>
      <c r="C152">
        <v>1000</v>
      </c>
      <c r="D152">
        <v>2000</v>
      </c>
      <c r="E152">
        <v>1508</v>
      </c>
      <c r="F152">
        <v>73.131933057860067</v>
      </c>
      <c r="G152">
        <v>69.868066942139933</v>
      </c>
      <c r="H152">
        <v>7.3</v>
      </c>
      <c r="I152">
        <v>64.868066942139933</v>
      </c>
      <c r="J152">
        <v>322.82777777777778</v>
      </c>
      <c r="K152">
        <v>1489</v>
      </c>
      <c r="L152">
        <v>77.732094929542626</v>
      </c>
      <c r="M152">
        <v>112.26790507045736</v>
      </c>
      <c r="N152">
        <v>2611</v>
      </c>
      <c r="O152">
        <v>66.467905070457363</v>
      </c>
      <c r="P152">
        <v>322.82777777777778</v>
      </c>
      <c r="Q152" t="s">
        <v>25</v>
      </c>
      <c r="R152" t="s">
        <v>26</v>
      </c>
      <c r="S152" t="s">
        <v>26</v>
      </c>
      <c r="T152" t="s">
        <v>48</v>
      </c>
      <c r="U152">
        <v>306.55914995967277</v>
      </c>
      <c r="V152">
        <v>-12.316130521611633</v>
      </c>
      <c r="W152">
        <v>313.10041022551241</v>
      </c>
      <c r="X152">
        <v>-42.289555448218906</v>
      </c>
      <c r="Y152" t="s">
        <v>257</v>
      </c>
      <c r="AB152" s="25">
        <f>IF(AND(MID($T152,1,9)&lt;&gt;"DYNAMIQUE",MID($T152,1,9)&lt;&gt;"à définir"),IF(AB$2="pt_specif",-((IF($AC$1="absolu",0,Extraction!$I152)+Extraction!$V152-Extraction!$U152)+((AB$3-Extraction!$H152)*(-((IF($AC$1="absolu",0,Extraction!$I152)+Extraction!$V152-Extraction!$U152)-(IF($AC$1="absolu",0,$O152)+Extraction!$X152-Extraction!$W152))/(Extraction!$N152-Extraction!$H152))))+AB$4,IF(AB$2="za_avt",IF($AC$1="absolu",0,Extraction!$I152)+Extraction!$V152,IF(AB$2="za_arr",IF($AC$1="absolu",0,Extraction!$O152)+Extraction!$X152))))</f>
        <v>52.5519364205283</v>
      </c>
      <c r="AC152" s="25">
        <f>IF(AND(MID($T152,1,9)&lt;&gt;"DYNAMIQUE",MID($T152,1,9)&lt;&gt;"à définir"),IF(AC$2="pt_specif",-((IF($AC$1="absolu",0,Extraction!$I152)+Extraction!$V152-Extraction!$U152)+((AC$3-Extraction!$H152)*(-((IF($AC$1="absolu",0,Extraction!$I152)+Extraction!$V152-Extraction!$U152)-(IF($AC$1="absolu",0,$O152)+Extraction!$X152-Extraction!$W152))/(Extraction!$N152-Extraction!$H152))))+AC$4,IF(AC$2="za_avt",IF($AC$1="absolu",0,Extraction!$I152)+Extraction!$V152,IF(AC$2="za_arr",IF($AC$1="absolu",0,Extraction!$O152)+Extraction!$X152))))</f>
        <v>254.00721353914446</v>
      </c>
      <c r="AD152" s="25">
        <f>IF(AND(MID($T152,1,9)&lt;&gt;"DYNAMIQUE",MID($T152,1,9)&lt;&gt;"à définir"),IF(AD$2="pt_specif",-((IF($AC$1="absolu",0,Extraction!$I152)+Extraction!$V152-Extraction!$U152)+((AD$3-Extraction!$H152)*(-((IF($AC$1="absolu",0,Extraction!$I152)+Extraction!$V152-Extraction!$U152)-(IF($AC$1="absolu",0,$O152)+Extraction!$X152-Extraction!$W152))/(Extraction!$N152-Extraction!$H152))))+AD$4,IF(AD$2="za_avt",IF($AC$1="absolu",0,Extraction!$I152)+Extraction!$V152,IF(AD$2="za_arr",IF($AC$1="absolu",0,Extraction!$O152)+Extraction!$X152))))</f>
        <v>24.178349622238457</v>
      </c>
      <c r="AE152" s="25">
        <f>IF(AND(MID($T152,1,9)&lt;&gt;"DYNAMIQUE",MID($T152,1,9)&lt;&gt;"à définir"),IF(AE$2="pt_specif",-((IF($AC$1="absolu",0,Extraction!$I152)+Extraction!$V152-Extraction!$U152)+((AE$3-Extraction!$H152)*(-((IF($AC$1="absolu",0,Extraction!$I152)+Extraction!$V152-Extraction!$U152)-(IF($AC$1="absolu",0,$O152)+Extraction!$X152-Extraction!$W152))/(Extraction!$N152-Extraction!$H152))))+AE$4,IF(AE$2="za_avt",IF($AC$1="absolu",0,Extraction!$I152)+Extraction!$V152,IF(AE$2="za_arr",IF($AC$1="absolu",0,Extraction!$O152)+Extraction!$X152))))</f>
        <v>288.92206060327396</v>
      </c>
    </row>
    <row r="153" spans="1:31" x14ac:dyDescent="0.25">
      <c r="A153" t="s">
        <v>235</v>
      </c>
      <c r="B153">
        <v>1000</v>
      </c>
      <c r="C153">
        <v>1000</v>
      </c>
      <c r="D153">
        <v>2000</v>
      </c>
      <c r="E153">
        <v>1508</v>
      </c>
      <c r="F153">
        <v>73.131933057860067</v>
      </c>
      <c r="G153">
        <v>69.868066942139933</v>
      </c>
      <c r="H153">
        <v>7.3</v>
      </c>
      <c r="I153">
        <v>64.868066942139933</v>
      </c>
      <c r="J153">
        <v>322.82777777777778</v>
      </c>
      <c r="K153">
        <v>1489</v>
      </c>
      <c r="L153">
        <v>77.732094929542626</v>
      </c>
      <c r="M153">
        <v>112.26790507045736</v>
      </c>
      <c r="N153">
        <v>2611</v>
      </c>
      <c r="O153">
        <v>66.467905070457363</v>
      </c>
      <c r="P153">
        <v>322.82777777777778</v>
      </c>
      <c r="Q153" t="s">
        <v>25</v>
      </c>
      <c r="R153" t="s">
        <v>26</v>
      </c>
      <c r="S153" t="s">
        <v>26</v>
      </c>
      <c r="T153" t="s">
        <v>49</v>
      </c>
      <c r="U153">
        <v>306.59031501111667</v>
      </c>
      <c r="V153">
        <v>-12.611211049310322</v>
      </c>
      <c r="W153">
        <v>313.2206340629574</v>
      </c>
      <c r="X153">
        <v>-43.665503998936408</v>
      </c>
      <c r="Y153" t="s">
        <v>258</v>
      </c>
      <c r="AB153" s="25">
        <f>IF(AND(MID($T153,1,9)&lt;&gt;"DYNAMIQUE",MID($T153,1,9)&lt;&gt;"à définir"),IF(AB$2="pt_specif",-((IF($AC$1="absolu",0,Extraction!$I153)+Extraction!$V153-Extraction!$U153)+((AB$3-Extraction!$H153)*(-((IF($AC$1="absolu",0,Extraction!$I153)+Extraction!$V153-Extraction!$U153)-(IF($AC$1="absolu",0,$O153)+Extraction!$X153-Extraction!$W153))/(Extraction!$N153-Extraction!$H153))))+AB$4,IF(AB$2="za_avt",IF($AC$1="absolu",0,Extraction!$I153)+Extraction!$V153,IF(AB$2="za_arr",IF($AC$1="absolu",0,Extraction!$O153)+Extraction!$X153))))</f>
        <v>52.256855892829613</v>
      </c>
      <c r="AC153" s="25">
        <f>IF(AND(MID($T153,1,9)&lt;&gt;"DYNAMIQUE",MID($T153,1,9)&lt;&gt;"à définir"),IF(AC$2="pt_specif",-((IF($AC$1="absolu",0,Extraction!$I153)+Extraction!$V153-Extraction!$U153)+((AC$3-Extraction!$H153)*(-((IF($AC$1="absolu",0,Extraction!$I153)+Extraction!$V153-Extraction!$U153)-(IF($AC$1="absolu",0,$O153)+Extraction!$X153-Extraction!$W153))/(Extraction!$N153-Extraction!$H153))))+AC$4,IF(AC$2="za_avt",IF($AC$1="absolu",0,Extraction!$I153)+Extraction!$V153,IF(AC$2="za_arr",IF($AC$1="absolu",0,Extraction!$O153)+Extraction!$X153))))</f>
        <v>254.33345911828707</v>
      </c>
      <c r="AD153" s="25">
        <f>IF(AND(MID($T153,1,9)&lt;&gt;"DYNAMIQUE",MID($T153,1,9)&lt;&gt;"à définir"),IF(AD$2="pt_specif",-((IF($AC$1="absolu",0,Extraction!$I153)+Extraction!$V153-Extraction!$U153)+((AD$3-Extraction!$H153)*(-((IF($AC$1="absolu",0,Extraction!$I153)+Extraction!$V153-Extraction!$U153)-(IF($AC$1="absolu",0,$O153)+Extraction!$X153-Extraction!$W153))/(Extraction!$N153-Extraction!$H153))))+AD$4,IF(AD$2="za_avt",IF($AC$1="absolu",0,Extraction!$I153)+Extraction!$V153,IF(AD$2="za_arr",IF($AC$1="absolu",0,Extraction!$O153)+Extraction!$X153))))</f>
        <v>22.802401071520954</v>
      </c>
      <c r="AE153" s="25">
        <f>IF(AND(MID($T153,1,9)&lt;&gt;"DYNAMIQUE",MID($T153,1,9)&lt;&gt;"à définir"),IF(AE$2="pt_specif",-((IF($AC$1="absolu",0,Extraction!$I153)+Extraction!$V153-Extraction!$U153)+((AE$3-Extraction!$H153)*(-((IF($AC$1="absolu",0,Extraction!$I153)+Extraction!$V153-Extraction!$U153)-(IF($AC$1="absolu",0,$O153)+Extraction!$X153-Extraction!$W153))/(Extraction!$N153-Extraction!$H153))))+AE$4,IF(AE$2="za_avt",IF($AC$1="absolu",0,Extraction!$I153)+Extraction!$V153,IF(AE$2="za_arr",IF($AC$1="absolu",0,Extraction!$O153)+Extraction!$X153))))</f>
        <v>290.41823299143647</v>
      </c>
    </row>
    <row r="154" spans="1:31" x14ac:dyDescent="0.25">
      <c r="A154" t="s">
        <v>235</v>
      </c>
      <c r="B154">
        <v>1000</v>
      </c>
      <c r="C154">
        <v>1000</v>
      </c>
      <c r="D154">
        <v>2000</v>
      </c>
      <c r="E154">
        <v>1508</v>
      </c>
      <c r="F154">
        <v>73.131933057860067</v>
      </c>
      <c r="G154">
        <v>69.868066942139933</v>
      </c>
      <c r="H154">
        <v>7.3</v>
      </c>
      <c r="I154">
        <v>64.868066942139933</v>
      </c>
      <c r="J154">
        <v>322.82777777777778</v>
      </c>
      <c r="K154">
        <v>1489</v>
      </c>
      <c r="L154">
        <v>77.732094929542626</v>
      </c>
      <c r="M154">
        <v>112.26790507045736</v>
      </c>
      <c r="N154">
        <v>2611</v>
      </c>
      <c r="O154">
        <v>66.467905070457363</v>
      </c>
      <c r="P154">
        <v>322.82777777777778</v>
      </c>
      <c r="Q154" t="s">
        <v>25</v>
      </c>
      <c r="R154" t="s">
        <v>26</v>
      </c>
      <c r="S154" t="s">
        <v>26</v>
      </c>
      <c r="T154" t="s">
        <v>50</v>
      </c>
      <c r="U154">
        <v>306.66549558107482</v>
      </c>
      <c r="V154">
        <v>-13.323044376326596</v>
      </c>
      <c r="W154">
        <v>313.28674978929558</v>
      </c>
      <c r="X154">
        <v>-44.422191189829327</v>
      </c>
      <c r="Y154" t="s">
        <v>259</v>
      </c>
      <c r="AB154" s="25">
        <f>IF(AND(MID($T154,1,9)&lt;&gt;"DYNAMIQUE",MID($T154,1,9)&lt;&gt;"à définir"),IF(AB$2="pt_specif",-((IF($AC$1="absolu",0,Extraction!$I154)+Extraction!$V154-Extraction!$U154)+((AB$3-Extraction!$H154)*(-((IF($AC$1="absolu",0,Extraction!$I154)+Extraction!$V154-Extraction!$U154)-(IF($AC$1="absolu",0,$O154)+Extraction!$X154-Extraction!$W154))/(Extraction!$N154-Extraction!$H154))))+AB$4,IF(AB$2="za_avt",IF($AC$1="absolu",0,Extraction!$I154)+Extraction!$V154,IF(AB$2="za_arr",IF($AC$1="absolu",0,Extraction!$O154)+Extraction!$X154))))</f>
        <v>51.545022565813341</v>
      </c>
      <c r="AC154" s="25">
        <f>IF(AND(MID($T154,1,9)&lt;&gt;"DYNAMIQUE",MID($T154,1,9)&lt;&gt;"à définir"),IF(AC$2="pt_specif",-((IF($AC$1="absolu",0,Extraction!$I154)+Extraction!$V154-Extraction!$U154)+((AC$3-Extraction!$H154)*(-((IF($AC$1="absolu",0,Extraction!$I154)+Extraction!$V154-Extraction!$U154)-(IF($AC$1="absolu",0,$O154)+Extraction!$X154-Extraction!$W154))/(Extraction!$N154-Extraction!$H154))))+AC$4,IF(AC$2="za_avt",IF($AC$1="absolu",0,Extraction!$I154)+Extraction!$V154,IF(AC$2="za_arr",IF($AC$1="absolu",0,Extraction!$O154)+Extraction!$X154))))</f>
        <v>255.1204730152615</v>
      </c>
      <c r="AD154" s="25">
        <f>IF(AND(MID($T154,1,9)&lt;&gt;"DYNAMIQUE",MID($T154,1,9)&lt;&gt;"à définir"),IF(AD$2="pt_specif",-((IF($AC$1="absolu",0,Extraction!$I154)+Extraction!$V154-Extraction!$U154)+((AD$3-Extraction!$H154)*(-((IF($AC$1="absolu",0,Extraction!$I154)+Extraction!$V154-Extraction!$U154)-(IF($AC$1="absolu",0,$O154)+Extraction!$X154-Extraction!$W154))/(Extraction!$N154-Extraction!$H154))))+AD$4,IF(AD$2="za_avt",IF($AC$1="absolu",0,Extraction!$I154)+Extraction!$V154,IF(AD$2="za_arr",IF($AC$1="absolu",0,Extraction!$O154)+Extraction!$X154))))</f>
        <v>22.045713880628035</v>
      </c>
      <c r="AE154" s="25">
        <f>IF(AND(MID($T154,1,9)&lt;&gt;"DYNAMIQUE",MID($T154,1,9)&lt;&gt;"à définir"),IF(AE$2="pt_specif",-((IF($AC$1="absolu",0,Extraction!$I154)+Extraction!$V154-Extraction!$U154)+((AE$3-Extraction!$H154)*(-((IF($AC$1="absolu",0,Extraction!$I154)+Extraction!$V154-Extraction!$U154)-(IF($AC$1="absolu",0,$O154)+Extraction!$X154-Extraction!$W154))/(Extraction!$N154-Extraction!$H154))))+AE$4,IF(AE$2="za_avt",IF($AC$1="absolu",0,Extraction!$I154)+Extraction!$V154,IF(AE$2="za_arr",IF($AC$1="absolu",0,Extraction!$O154)+Extraction!$X154))))</f>
        <v>291.24103590866753</v>
      </c>
    </row>
    <row r="155" spans="1:31" x14ac:dyDescent="0.25">
      <c r="A155" t="s">
        <v>235</v>
      </c>
      <c r="B155">
        <v>1000</v>
      </c>
      <c r="C155">
        <v>1000</v>
      </c>
      <c r="D155">
        <v>2000</v>
      </c>
      <c r="E155">
        <v>1508</v>
      </c>
      <c r="F155">
        <v>73.131933057860067</v>
      </c>
      <c r="G155">
        <v>69.868066942139933</v>
      </c>
      <c r="H155">
        <v>7.3</v>
      </c>
      <c r="I155">
        <v>64.868066942139933</v>
      </c>
      <c r="J155">
        <v>322.82777777777778</v>
      </c>
      <c r="K155">
        <v>1489</v>
      </c>
      <c r="L155">
        <v>77.732094929542626</v>
      </c>
      <c r="M155">
        <v>112.26790507045736</v>
      </c>
      <c r="N155">
        <v>2611</v>
      </c>
      <c r="O155">
        <v>66.467905070457363</v>
      </c>
      <c r="P155">
        <v>322.82777777777778</v>
      </c>
      <c r="Q155" t="s">
        <v>25</v>
      </c>
      <c r="R155" t="s">
        <v>26</v>
      </c>
      <c r="S155" t="s">
        <v>26</v>
      </c>
      <c r="T155" t="s">
        <v>51</v>
      </c>
      <c r="U155">
        <v>305.87838313425766</v>
      </c>
      <c r="V155">
        <v>-5.8704156975901185</v>
      </c>
      <c r="W155">
        <v>309.87534371759421</v>
      </c>
      <c r="X155">
        <v>-5.3790252085935686</v>
      </c>
      <c r="Y155" t="s">
        <v>260</v>
      </c>
      <c r="AB155" s="25">
        <f>IF(AND(MID($T155,1,9)&lt;&gt;"DYNAMIQUE",MID($T155,1,9)&lt;&gt;"à définir"),IF(AB$2="pt_specif",-((IF($AC$1="absolu",0,Extraction!$I155)+Extraction!$V155-Extraction!$U155)+((AB$3-Extraction!$H155)*(-((IF($AC$1="absolu",0,Extraction!$I155)+Extraction!$V155-Extraction!$U155)-(IF($AC$1="absolu",0,$O155)+Extraction!$X155-Extraction!$W155))/(Extraction!$N155-Extraction!$H155))))+AB$4,IF(AB$2="za_avt",IF($AC$1="absolu",0,Extraction!$I155)+Extraction!$V155,IF(AB$2="za_arr",IF($AC$1="absolu",0,Extraction!$O155)+Extraction!$X155))))</f>
        <v>58.997651244549814</v>
      </c>
      <c r="AC155" s="25">
        <f>IF(AND(MID($T155,1,9)&lt;&gt;"DYNAMIQUE",MID($T155,1,9)&lt;&gt;"à définir"),IF(AC$2="pt_specif",-((IF($AC$1="absolu",0,Extraction!$I155)+Extraction!$V155-Extraction!$U155)+((AC$3-Extraction!$H155)*(-((IF($AC$1="absolu",0,Extraction!$I155)+Extraction!$V155-Extraction!$U155)-(IF($AC$1="absolu",0,$O155)+Extraction!$X155-Extraction!$W155))/(Extraction!$N155-Extraction!$H155))))+AC$4,IF(AC$2="za_avt",IF($AC$1="absolu",0,Extraction!$I155)+Extraction!$V155,IF(AC$2="za_arr",IF($AC$1="absolu",0,Extraction!$O155)+Extraction!$X155))))</f>
        <v>246.88073188970785</v>
      </c>
      <c r="AD155" s="25">
        <f>IF(AND(MID($T155,1,9)&lt;&gt;"DYNAMIQUE",MID($T155,1,9)&lt;&gt;"à définir"),IF(AD$2="pt_specif",-((IF($AC$1="absolu",0,Extraction!$I155)+Extraction!$V155-Extraction!$U155)+((AD$3-Extraction!$H155)*(-((IF($AC$1="absolu",0,Extraction!$I155)+Extraction!$V155-Extraction!$U155)-(IF($AC$1="absolu",0,$O155)+Extraction!$X155-Extraction!$W155))/(Extraction!$N155-Extraction!$H155))))+AD$4,IF(AD$2="za_avt",IF($AC$1="absolu",0,Extraction!$I155)+Extraction!$V155,IF(AD$2="za_arr",IF($AC$1="absolu",0,Extraction!$O155)+Extraction!$X155))))</f>
        <v>61.088879861863795</v>
      </c>
      <c r="AE155" s="25">
        <f>IF(AND(MID($T155,1,9)&lt;&gt;"DYNAMIQUE",MID($T155,1,9)&lt;&gt;"à définir"),IF(AE$2="pt_specif",-((IF($AC$1="absolu",0,Extraction!$I155)+Extraction!$V155-Extraction!$U155)+((AE$3-Extraction!$H155)*(-((IF($AC$1="absolu",0,Extraction!$I155)+Extraction!$V155-Extraction!$U155)-(IF($AC$1="absolu",0,$O155)+Extraction!$X155-Extraction!$W155))/(Extraction!$N155-Extraction!$H155))))+AE$4,IF(AE$2="za_avt",IF($AC$1="absolu",0,Extraction!$I155)+Extraction!$V155,IF(AE$2="za_arr",IF($AC$1="absolu",0,Extraction!$O155)+Extraction!$X155))))</f>
        <v>248.7864638557304</v>
      </c>
    </row>
    <row r="156" spans="1:31" x14ac:dyDescent="0.25">
      <c r="A156" t="s">
        <v>235</v>
      </c>
      <c r="B156">
        <v>1000</v>
      </c>
      <c r="C156">
        <v>1000</v>
      </c>
      <c r="D156">
        <v>2000</v>
      </c>
      <c r="E156">
        <v>1508</v>
      </c>
      <c r="F156">
        <v>73.131933057860067</v>
      </c>
      <c r="G156">
        <v>69.868066942139933</v>
      </c>
      <c r="H156">
        <v>7.3</v>
      </c>
      <c r="I156">
        <v>64.868066942139933</v>
      </c>
      <c r="J156">
        <v>322.82777777777778</v>
      </c>
      <c r="K156">
        <v>1489</v>
      </c>
      <c r="L156">
        <v>77.732094929542626</v>
      </c>
      <c r="M156">
        <v>112.26790507045736</v>
      </c>
      <c r="N156">
        <v>2611</v>
      </c>
      <c r="O156">
        <v>66.467905070457363</v>
      </c>
      <c r="P156">
        <v>322.82777777777778</v>
      </c>
      <c r="Q156" t="s">
        <v>25</v>
      </c>
      <c r="R156" t="s">
        <v>26</v>
      </c>
      <c r="S156" t="s">
        <v>26</v>
      </c>
      <c r="T156" t="s">
        <v>52</v>
      </c>
      <c r="U156">
        <v>306.08975195555047</v>
      </c>
      <c r="V156">
        <v>-7.8717223034342263</v>
      </c>
      <c r="W156">
        <v>312.40916008148662</v>
      </c>
      <c r="X156">
        <v>-34.378273841601889</v>
      </c>
      <c r="Y156" t="s">
        <v>261</v>
      </c>
      <c r="AB156" s="25">
        <f>IF(AND(MID($T156,1,9)&lt;&gt;"DYNAMIQUE",MID($T156,1,9)&lt;&gt;"à définir"),IF(AB$2="pt_specif",-((IF($AC$1="absolu",0,Extraction!$I156)+Extraction!$V156-Extraction!$U156)+((AB$3-Extraction!$H156)*(-((IF($AC$1="absolu",0,Extraction!$I156)+Extraction!$V156-Extraction!$U156)-(IF($AC$1="absolu",0,$O156)+Extraction!$X156-Extraction!$W156))/(Extraction!$N156-Extraction!$H156))))+AB$4,IF(AB$2="za_avt",IF($AC$1="absolu",0,Extraction!$I156)+Extraction!$V156,IF(AB$2="za_arr",IF($AC$1="absolu",0,Extraction!$O156)+Extraction!$X156))))</f>
        <v>56.996344638705708</v>
      </c>
      <c r="AC156" s="25">
        <f>IF(AND(MID($T156,1,9)&lt;&gt;"DYNAMIQUE",MID($T156,1,9)&lt;&gt;"à définir"),IF(AC$2="pt_specif",-((IF($AC$1="absolu",0,Extraction!$I156)+Extraction!$V156-Extraction!$U156)+((AC$3-Extraction!$H156)*(-((IF($AC$1="absolu",0,Extraction!$I156)+Extraction!$V156-Extraction!$U156)-(IF($AC$1="absolu",0,$O156)+Extraction!$X156-Extraction!$W156))/(Extraction!$N156-Extraction!$H156))))+AC$4,IF(AC$2="za_avt",IF($AC$1="absolu",0,Extraction!$I156)+Extraction!$V156,IF(AC$2="za_arr",IF($AC$1="absolu",0,Extraction!$O156)+Extraction!$X156))))</f>
        <v>249.09340731684478</v>
      </c>
      <c r="AD156" s="25">
        <f>IF(AND(MID($T156,1,9)&lt;&gt;"DYNAMIQUE",MID($T156,1,9)&lt;&gt;"à définir"),IF(AD$2="pt_specif",-((IF($AC$1="absolu",0,Extraction!$I156)+Extraction!$V156-Extraction!$U156)+((AD$3-Extraction!$H156)*(-((IF($AC$1="absolu",0,Extraction!$I156)+Extraction!$V156-Extraction!$U156)-(IF($AC$1="absolu",0,$O156)+Extraction!$X156-Extraction!$W156))/(Extraction!$N156-Extraction!$H156))))+AD$4,IF(AD$2="za_avt",IF($AC$1="absolu",0,Extraction!$I156)+Extraction!$V156,IF(AD$2="za_arr",IF($AC$1="absolu",0,Extraction!$O156)+Extraction!$X156))))</f>
        <v>32.089631228855474</v>
      </c>
      <c r="AE156" s="25">
        <f>IF(AND(MID($T156,1,9)&lt;&gt;"DYNAMIQUE",MID($T156,1,9)&lt;&gt;"à définir"),IF(AE$2="pt_specif",-((IF($AC$1="absolu",0,Extraction!$I156)+Extraction!$V156-Extraction!$U156)+((AE$3-Extraction!$H156)*(-((IF($AC$1="absolu",0,Extraction!$I156)+Extraction!$V156-Extraction!$U156)-(IF($AC$1="absolu",0,$O156)+Extraction!$X156-Extraction!$W156))/(Extraction!$N156-Extraction!$H156))))+AE$4,IF(AE$2="za_avt",IF($AC$1="absolu",0,Extraction!$I156)+Extraction!$V156,IF(AE$2="za_arr",IF($AC$1="absolu",0,Extraction!$O156)+Extraction!$X156))))</f>
        <v>280.31952885263115</v>
      </c>
    </row>
    <row r="157" spans="1:31" x14ac:dyDescent="0.25">
      <c r="A157" t="s">
        <v>235</v>
      </c>
      <c r="B157">
        <v>1000</v>
      </c>
      <c r="C157">
        <v>1000</v>
      </c>
      <c r="D157">
        <v>2000</v>
      </c>
      <c r="E157">
        <v>1508</v>
      </c>
      <c r="F157">
        <v>73.131933057860067</v>
      </c>
      <c r="G157">
        <v>69.868066942139933</v>
      </c>
      <c r="H157">
        <v>7.3</v>
      </c>
      <c r="I157">
        <v>64.868066942139933</v>
      </c>
      <c r="J157">
        <v>322.82777777777778</v>
      </c>
      <c r="K157">
        <v>1489</v>
      </c>
      <c r="L157">
        <v>77.732094929542626</v>
      </c>
      <c r="M157">
        <v>112.26790507045736</v>
      </c>
      <c r="N157">
        <v>2611</v>
      </c>
      <c r="O157">
        <v>66.467905070457363</v>
      </c>
      <c r="P157">
        <v>322.82777777777778</v>
      </c>
      <c r="Q157" t="s">
        <v>25</v>
      </c>
      <c r="R157" t="s">
        <v>26</v>
      </c>
      <c r="S157" t="s">
        <v>26</v>
      </c>
      <c r="T157" t="s">
        <v>53</v>
      </c>
      <c r="U157">
        <v>305.1988480260996</v>
      </c>
      <c r="V157">
        <v>0.56363683930680997</v>
      </c>
      <c r="W157">
        <v>309.87615197390039</v>
      </c>
      <c r="X157">
        <v>-5.3882756128125058</v>
      </c>
      <c r="Y157" t="s">
        <v>262</v>
      </c>
      <c r="AB157" s="25">
        <f>IF(AND(MID($T157,1,9)&lt;&gt;"DYNAMIQUE",MID($T157,1,9)&lt;&gt;"à définir"),IF(AB$2="pt_specif",-((IF($AC$1="absolu",0,Extraction!$I157)+Extraction!$V157-Extraction!$U157)+((AB$3-Extraction!$H157)*(-((IF($AC$1="absolu",0,Extraction!$I157)+Extraction!$V157-Extraction!$U157)-(IF($AC$1="absolu",0,$O157)+Extraction!$X157-Extraction!$W157))/(Extraction!$N157-Extraction!$H157))))+AB$4,IF(AB$2="za_avt",IF($AC$1="absolu",0,Extraction!$I157)+Extraction!$V157,IF(AB$2="za_arr",IF($AC$1="absolu",0,Extraction!$O157)+Extraction!$X157))))</f>
        <v>65.431703781446743</v>
      </c>
      <c r="AC157" s="25">
        <f>IF(AND(MID($T157,1,9)&lt;&gt;"DYNAMIQUE",MID($T157,1,9)&lt;&gt;"à définir"),IF(AC$2="pt_specif",-((IF($AC$1="absolu",0,Extraction!$I157)+Extraction!$V157-Extraction!$U157)+((AC$3-Extraction!$H157)*(-((IF($AC$1="absolu",0,Extraction!$I157)+Extraction!$V157-Extraction!$U157)-(IF($AC$1="absolu",0,$O157)+Extraction!$X157-Extraction!$W157))/(Extraction!$N157-Extraction!$H157))))+AC$4,IF(AC$2="za_avt",IF($AC$1="absolu",0,Extraction!$I157)+Extraction!$V157,IF(AC$2="za_arr",IF($AC$1="absolu",0,Extraction!$O157)+Extraction!$X157))))</f>
        <v>239.76714424465285</v>
      </c>
      <c r="AD157" s="25">
        <f>IF(AND(MID($T157,1,9)&lt;&gt;"DYNAMIQUE",MID($T157,1,9)&lt;&gt;"à définir"),IF(AD$2="pt_specif",-((IF($AC$1="absolu",0,Extraction!$I157)+Extraction!$V157-Extraction!$U157)+((AD$3-Extraction!$H157)*(-((IF($AC$1="absolu",0,Extraction!$I157)+Extraction!$V157-Extraction!$U157)-(IF($AC$1="absolu",0,$O157)+Extraction!$X157-Extraction!$W157))/(Extraction!$N157-Extraction!$H157))))+AD$4,IF(AD$2="za_avt",IF($AC$1="absolu",0,Extraction!$I157)+Extraction!$V157,IF(AD$2="za_arr",IF($AC$1="absolu",0,Extraction!$O157)+Extraction!$X157))))</f>
        <v>61.079629457644856</v>
      </c>
      <c r="AE157" s="25">
        <f>IF(AND(MID($T157,1,9)&lt;&gt;"DYNAMIQUE",MID($T157,1,9)&lt;&gt;"à définir"),IF(AE$2="pt_specif",-((IF($AC$1="absolu",0,Extraction!$I157)+Extraction!$V157-Extraction!$U157)+((AE$3-Extraction!$H157)*(-((IF($AC$1="absolu",0,Extraction!$I157)+Extraction!$V157-Extraction!$U157)-(IF($AC$1="absolu",0,$O157)+Extraction!$X157-Extraction!$W157))/(Extraction!$N157-Extraction!$H157))))+AE$4,IF(AE$2="za_avt",IF($AC$1="absolu",0,Extraction!$I157)+Extraction!$V157,IF(AE$2="za_arr",IF($AC$1="absolu",0,Extraction!$O157)+Extraction!$X157))))</f>
        <v>248.79652251625555</v>
      </c>
    </row>
    <row r="158" spans="1:31" x14ac:dyDescent="0.25">
      <c r="A158" t="s">
        <v>235</v>
      </c>
      <c r="B158">
        <v>1000</v>
      </c>
      <c r="C158">
        <v>1000</v>
      </c>
      <c r="D158">
        <v>2000</v>
      </c>
      <c r="E158">
        <v>1508</v>
      </c>
      <c r="F158">
        <v>73.131933057860067</v>
      </c>
      <c r="G158">
        <v>69.868066942139933</v>
      </c>
      <c r="H158">
        <v>7.3</v>
      </c>
      <c r="I158">
        <v>64.868066942139933</v>
      </c>
      <c r="J158">
        <v>322.82777777777778</v>
      </c>
      <c r="K158">
        <v>1489</v>
      </c>
      <c r="L158">
        <v>77.732094929542626</v>
      </c>
      <c r="M158">
        <v>112.26790507045736</v>
      </c>
      <c r="N158">
        <v>2611</v>
      </c>
      <c r="O158">
        <v>66.467905070457363</v>
      </c>
      <c r="P158">
        <v>322.82777777777778</v>
      </c>
      <c r="Q158" t="s">
        <v>25</v>
      </c>
      <c r="R158" t="s">
        <v>26</v>
      </c>
      <c r="S158" t="s">
        <v>26</v>
      </c>
      <c r="T158" t="s">
        <v>54</v>
      </c>
      <c r="U158">
        <v>305.77261522918241</v>
      </c>
      <c r="V158">
        <v>-4.8689718431050544</v>
      </c>
      <c r="W158">
        <v>310.45294032637315</v>
      </c>
      <c r="X158">
        <v>-11.98955464800116</v>
      </c>
      <c r="Y158" t="s">
        <v>263</v>
      </c>
      <c r="AB158" s="25">
        <f>IF(AND(MID($T158,1,9)&lt;&gt;"DYNAMIQUE",MID($T158,1,9)&lt;&gt;"à définir"),IF(AB$2="pt_specif",-((IF($AC$1="absolu",0,Extraction!$I158)+Extraction!$V158-Extraction!$U158)+((AB$3-Extraction!$H158)*(-((IF($AC$1="absolu",0,Extraction!$I158)+Extraction!$V158-Extraction!$U158)-(IF($AC$1="absolu",0,$O158)+Extraction!$X158-Extraction!$W158))/(Extraction!$N158-Extraction!$H158))))+AB$4,IF(AB$2="za_avt",IF($AC$1="absolu",0,Extraction!$I158)+Extraction!$V158,IF(AB$2="za_arr",IF($AC$1="absolu",0,Extraction!$O158)+Extraction!$X158))))</f>
        <v>59.999095099034875</v>
      </c>
      <c r="AC158" s="25">
        <f>IF(AND(MID($T158,1,9)&lt;&gt;"DYNAMIQUE",MID($T158,1,9)&lt;&gt;"à définir"),IF(AC$2="pt_specif",-((IF($AC$1="absolu",0,Extraction!$I158)+Extraction!$V158-Extraction!$U158)+((AC$3-Extraction!$H158)*(-((IF($AC$1="absolu",0,Extraction!$I158)+Extraction!$V158-Extraction!$U158)-(IF($AC$1="absolu",0,$O158)+Extraction!$X158-Extraction!$W158))/(Extraction!$N158-Extraction!$H158))))+AC$4,IF(AC$2="za_avt",IF($AC$1="absolu",0,Extraction!$I158)+Extraction!$V158,IF(AC$2="za_arr",IF($AC$1="absolu",0,Extraction!$O158)+Extraction!$X158))))</f>
        <v>245.77352013014752</v>
      </c>
      <c r="AD158" s="25">
        <f>IF(AND(MID($T158,1,9)&lt;&gt;"DYNAMIQUE",MID($T158,1,9)&lt;&gt;"à définir"),IF(AD$2="pt_specif",-((IF($AC$1="absolu",0,Extraction!$I158)+Extraction!$V158-Extraction!$U158)+((AD$3-Extraction!$H158)*(-((IF($AC$1="absolu",0,Extraction!$I158)+Extraction!$V158-Extraction!$U158)-(IF($AC$1="absolu",0,$O158)+Extraction!$X158-Extraction!$W158))/(Extraction!$N158-Extraction!$H158))))+AD$4,IF(AD$2="za_avt",IF($AC$1="absolu",0,Extraction!$I158)+Extraction!$V158,IF(AD$2="za_arr",IF($AC$1="absolu",0,Extraction!$O158)+Extraction!$X158))))</f>
        <v>54.478350422456202</v>
      </c>
      <c r="AE158" s="25">
        <f>IF(AND(MID($T158,1,9)&lt;&gt;"DYNAMIQUE",MID($T158,1,9)&lt;&gt;"à définir"),IF(AE$2="pt_specif",-((IF($AC$1="absolu",0,Extraction!$I158)+Extraction!$V158-Extraction!$U158)+((AE$3-Extraction!$H158)*(-((IF($AC$1="absolu",0,Extraction!$I158)+Extraction!$V158-Extraction!$U158)-(IF($AC$1="absolu",0,$O158)+Extraction!$X158-Extraction!$W158))/(Extraction!$N158-Extraction!$H158))))+AE$4,IF(AE$2="za_avt",IF($AC$1="absolu",0,Extraction!$I158)+Extraction!$V158,IF(AE$2="za_arr",IF($AC$1="absolu",0,Extraction!$O158)+Extraction!$X158))))</f>
        <v>255.97458990391695</v>
      </c>
    </row>
    <row r="159" spans="1:31" x14ac:dyDescent="0.25">
      <c r="A159" t="s">
        <v>235</v>
      </c>
      <c r="B159">
        <v>1000</v>
      </c>
      <c r="C159">
        <v>1000</v>
      </c>
      <c r="D159">
        <v>2000</v>
      </c>
      <c r="E159">
        <v>1508</v>
      </c>
      <c r="F159">
        <v>73.131933057860067</v>
      </c>
      <c r="G159">
        <v>69.868066942139933</v>
      </c>
      <c r="H159">
        <v>7.3</v>
      </c>
      <c r="I159">
        <v>64.868066942139933</v>
      </c>
      <c r="J159">
        <v>322.82777777777778</v>
      </c>
      <c r="K159">
        <v>1489</v>
      </c>
      <c r="L159">
        <v>77.732094929542626</v>
      </c>
      <c r="M159">
        <v>112.26790507045736</v>
      </c>
      <c r="N159">
        <v>2611</v>
      </c>
      <c r="O159">
        <v>66.467905070457363</v>
      </c>
      <c r="P159">
        <v>322.82777777777778</v>
      </c>
      <c r="Q159" t="s">
        <v>25</v>
      </c>
      <c r="R159" t="s">
        <v>26</v>
      </c>
      <c r="S159" t="s">
        <v>26</v>
      </c>
      <c r="T159" t="s">
        <v>55</v>
      </c>
      <c r="U159">
        <v>305.66014869864682</v>
      </c>
      <c r="V159">
        <v>-3.8041032919126949</v>
      </c>
      <c r="W159">
        <v>312.03135593098284</v>
      </c>
      <c r="X159">
        <v>-30.054347036499543</v>
      </c>
      <c r="Y159" t="s">
        <v>264</v>
      </c>
      <c r="AB159" s="25">
        <f>IF(AND(MID($T159,1,9)&lt;&gt;"DYNAMIQUE",MID($T159,1,9)&lt;&gt;"à définir"),IF(AB$2="pt_specif",-((IF($AC$1="absolu",0,Extraction!$I159)+Extraction!$V159-Extraction!$U159)+((AB$3-Extraction!$H159)*(-((IF($AC$1="absolu",0,Extraction!$I159)+Extraction!$V159-Extraction!$U159)-(IF($AC$1="absolu",0,$O159)+Extraction!$X159-Extraction!$W159))/(Extraction!$N159-Extraction!$H159))))+AB$4,IF(AB$2="za_avt",IF($AC$1="absolu",0,Extraction!$I159)+Extraction!$V159,IF(AB$2="za_arr",IF($AC$1="absolu",0,Extraction!$O159)+Extraction!$X159))))</f>
        <v>61.063963650227237</v>
      </c>
      <c r="AC159" s="25">
        <f>IF(AND(MID($T159,1,9)&lt;&gt;"DYNAMIQUE",MID($T159,1,9)&lt;&gt;"à définir"),IF(AC$2="pt_specif",-((IF($AC$1="absolu",0,Extraction!$I159)+Extraction!$V159-Extraction!$U159)+((AC$3-Extraction!$H159)*(-((IF($AC$1="absolu",0,Extraction!$I159)+Extraction!$V159-Extraction!$U159)-(IF($AC$1="absolu",0,$O159)+Extraction!$X159-Extraction!$W159))/(Extraction!$N159-Extraction!$H159))))+AC$4,IF(AC$2="za_avt",IF($AC$1="absolu",0,Extraction!$I159)+Extraction!$V159,IF(AC$2="za_arr",IF($AC$1="absolu",0,Extraction!$O159)+Extraction!$X159))))</f>
        <v>244.59618504841958</v>
      </c>
      <c r="AD159" s="25">
        <f>IF(AND(MID($T159,1,9)&lt;&gt;"DYNAMIQUE",MID($T159,1,9)&lt;&gt;"à définir"),IF(AD$2="pt_specif",-((IF($AC$1="absolu",0,Extraction!$I159)+Extraction!$V159-Extraction!$U159)+((AD$3-Extraction!$H159)*(-((IF($AC$1="absolu",0,Extraction!$I159)+Extraction!$V159-Extraction!$U159)-(IF($AC$1="absolu",0,$O159)+Extraction!$X159-Extraction!$W159))/(Extraction!$N159-Extraction!$H159))))+AD$4,IF(AD$2="za_avt",IF($AC$1="absolu",0,Extraction!$I159)+Extraction!$V159,IF(AD$2="za_arr",IF($AC$1="absolu",0,Extraction!$O159)+Extraction!$X159))))</f>
        <v>36.41355803395782</v>
      </c>
      <c r="AE159" s="25">
        <f>IF(AND(MID($T159,1,9)&lt;&gt;"DYNAMIQUE",MID($T159,1,9)&lt;&gt;"à définir"),IF(AE$2="pt_specif",-((IF($AC$1="absolu",0,Extraction!$I159)+Extraction!$V159-Extraction!$U159)+((AE$3-Extraction!$H159)*(-((IF($AC$1="absolu",0,Extraction!$I159)+Extraction!$V159-Extraction!$U159)-(IF($AC$1="absolu",0,$O159)+Extraction!$X159-Extraction!$W159))/(Extraction!$N159-Extraction!$H159))))+AE$4,IF(AE$2="za_avt",IF($AC$1="absolu",0,Extraction!$I159)+Extraction!$V159,IF(AE$2="za_arr",IF($AC$1="absolu",0,Extraction!$O159)+Extraction!$X159))))</f>
        <v>275.61779789702501</v>
      </c>
    </row>
    <row r="160" spans="1:31" x14ac:dyDescent="0.25">
      <c r="A160" t="s">
        <v>235</v>
      </c>
      <c r="B160">
        <v>1000</v>
      </c>
      <c r="C160">
        <v>1000</v>
      </c>
      <c r="D160">
        <v>2000</v>
      </c>
      <c r="E160">
        <v>1508</v>
      </c>
      <c r="F160">
        <v>73.131933057860067</v>
      </c>
      <c r="G160">
        <v>69.868066942139933</v>
      </c>
      <c r="H160">
        <v>7.3</v>
      </c>
      <c r="I160">
        <v>64.868066942139933</v>
      </c>
      <c r="J160">
        <v>322.82777777777778</v>
      </c>
      <c r="K160">
        <v>1489</v>
      </c>
      <c r="L160">
        <v>77.732094929542626</v>
      </c>
      <c r="M160">
        <v>112.26790507045736</v>
      </c>
      <c r="N160">
        <v>2611</v>
      </c>
      <c r="O160">
        <v>66.467905070457363</v>
      </c>
      <c r="P160">
        <v>322.82777777777778</v>
      </c>
      <c r="Q160" t="s">
        <v>25</v>
      </c>
      <c r="R160" t="s">
        <v>26</v>
      </c>
      <c r="S160" t="s">
        <v>26</v>
      </c>
      <c r="T160" t="s">
        <v>56</v>
      </c>
      <c r="U160">
        <v>306.4656548053411</v>
      </c>
      <c r="V160">
        <v>-11.430888938515606</v>
      </c>
      <c r="W160">
        <v>312.73973871317742</v>
      </c>
      <c r="X160">
        <v>-38.161709796066432</v>
      </c>
      <c r="Y160" t="s">
        <v>265</v>
      </c>
      <c r="AB160" s="25">
        <f>IF(AND(MID($T160,1,9)&lt;&gt;"DYNAMIQUE",MID($T160,1,9)&lt;&gt;"à définir"),IF(AB$2="pt_specif",-((IF($AC$1="absolu",0,Extraction!$I160)+Extraction!$V160-Extraction!$U160)+((AB$3-Extraction!$H160)*(-((IF($AC$1="absolu",0,Extraction!$I160)+Extraction!$V160-Extraction!$U160)-(IF($AC$1="absolu",0,$O160)+Extraction!$X160-Extraction!$W160))/(Extraction!$N160-Extraction!$H160))))+AB$4,IF(AB$2="za_avt",IF($AC$1="absolu",0,Extraction!$I160)+Extraction!$V160,IF(AB$2="za_arr",IF($AC$1="absolu",0,Extraction!$O160)+Extraction!$X160))))</f>
        <v>53.437178003624325</v>
      </c>
      <c r="AC160" s="25">
        <f>IF(AND(MID($T160,1,9)&lt;&gt;"DYNAMIQUE",MID($T160,1,9)&lt;&gt;"à définir"),IF(AC$2="pt_specif",-((IF($AC$1="absolu",0,Extraction!$I160)+Extraction!$V160-Extraction!$U160)+((AC$3-Extraction!$H160)*(-((IF($AC$1="absolu",0,Extraction!$I160)+Extraction!$V160-Extraction!$U160)-(IF($AC$1="absolu",0,$O160)+Extraction!$X160-Extraction!$W160))/(Extraction!$N160-Extraction!$H160))))+AC$4,IF(AC$2="za_avt",IF($AC$1="absolu",0,Extraction!$I160)+Extraction!$V160,IF(AC$2="za_arr",IF($AC$1="absolu",0,Extraction!$O160)+Extraction!$X160))))</f>
        <v>253.02847680171678</v>
      </c>
      <c r="AD160" s="25">
        <f>IF(AND(MID($T160,1,9)&lt;&gt;"DYNAMIQUE",MID($T160,1,9)&lt;&gt;"à définir"),IF(AD$2="pt_specif",-((IF($AC$1="absolu",0,Extraction!$I160)+Extraction!$V160-Extraction!$U160)+((AD$3-Extraction!$H160)*(-((IF($AC$1="absolu",0,Extraction!$I160)+Extraction!$V160-Extraction!$U160)-(IF($AC$1="absolu",0,$O160)+Extraction!$X160-Extraction!$W160))/(Extraction!$N160-Extraction!$H160))))+AD$4,IF(AD$2="za_avt",IF($AC$1="absolu",0,Extraction!$I160)+Extraction!$V160,IF(AD$2="za_arr",IF($AC$1="absolu",0,Extraction!$O160)+Extraction!$X160))))</f>
        <v>28.30619527439093</v>
      </c>
      <c r="AE160" s="25">
        <f>IF(AND(MID($T160,1,9)&lt;&gt;"DYNAMIQUE",MID($T160,1,9)&lt;&gt;"à définir"),IF(AE$2="pt_specif",-((IF($AC$1="absolu",0,Extraction!$I160)+Extraction!$V160-Extraction!$U160)+((AE$3-Extraction!$H160)*(-((IF($AC$1="absolu",0,Extraction!$I160)+Extraction!$V160-Extraction!$U160)-(IF($AC$1="absolu",0,$O160)+Extraction!$X160-Extraction!$W160))/(Extraction!$N160-Extraction!$H160))))+AE$4,IF(AE$2="za_avt",IF($AC$1="absolu",0,Extraction!$I160)+Extraction!$V160,IF(AE$2="za_arr",IF($AC$1="absolu",0,Extraction!$O160)+Extraction!$X160))))</f>
        <v>284.4335434387865</v>
      </c>
    </row>
    <row r="161" spans="1:31" x14ac:dyDescent="0.25">
      <c r="A161" t="s">
        <v>235</v>
      </c>
      <c r="B161">
        <v>1000</v>
      </c>
      <c r="C161">
        <v>1000</v>
      </c>
      <c r="D161">
        <v>2000</v>
      </c>
      <c r="E161">
        <v>1508</v>
      </c>
      <c r="F161">
        <v>73.131933057860067</v>
      </c>
      <c r="G161">
        <v>69.868066942139933</v>
      </c>
      <c r="H161">
        <v>7.3</v>
      </c>
      <c r="I161">
        <v>64.868066942139933</v>
      </c>
      <c r="J161">
        <v>322.82777777777778</v>
      </c>
      <c r="K161">
        <v>1489</v>
      </c>
      <c r="L161">
        <v>77.732094929542626</v>
      </c>
      <c r="M161">
        <v>112.26790507045736</v>
      </c>
      <c r="N161">
        <v>2611</v>
      </c>
      <c r="O161">
        <v>66.467905070457363</v>
      </c>
      <c r="P161">
        <v>322.82777777777778</v>
      </c>
      <c r="Q161" t="s">
        <v>25</v>
      </c>
      <c r="R161" t="s">
        <v>26</v>
      </c>
      <c r="S161" t="s">
        <v>26</v>
      </c>
      <c r="T161" t="s">
        <v>142</v>
      </c>
      <c r="U161" t="s">
        <v>143</v>
      </c>
      <c r="V161" t="s">
        <v>143</v>
      </c>
      <c r="W161" t="s">
        <v>143</v>
      </c>
      <c r="X161" t="s">
        <v>143</v>
      </c>
      <c r="Y161" t="s">
        <v>266</v>
      </c>
      <c r="AB161" s="25" t="b">
        <f>IF(AND(MID($T161,1,9)&lt;&gt;"DYNAMIQUE",MID($T161,1,9)&lt;&gt;"à définir"),IF(AB$2="pt_specif",-((IF($AC$1="absolu",0,Extraction!$I161)+Extraction!$V161-Extraction!$U161)+((AB$3-Extraction!$H161)*(-((IF($AC$1="absolu",0,Extraction!$I161)+Extraction!$V161-Extraction!$U161)-(IF($AC$1="absolu",0,$O161)+Extraction!$X161-Extraction!$W161))/(Extraction!$N161-Extraction!$H161))))+AB$4,IF(AB$2="za_avt",IF($AC$1="absolu",0,Extraction!$I161)+Extraction!$V161,IF(AB$2="za_arr",IF($AC$1="absolu",0,Extraction!$O161)+Extraction!$X161))))</f>
        <v>0</v>
      </c>
      <c r="AC161" s="25" t="b">
        <f>IF(AND(MID($T161,1,9)&lt;&gt;"DYNAMIQUE",MID($T161,1,9)&lt;&gt;"à définir"),IF(AC$2="pt_specif",-((IF($AC$1="absolu",0,Extraction!$I161)+Extraction!$V161-Extraction!$U161)+((AC$3-Extraction!$H161)*(-((IF($AC$1="absolu",0,Extraction!$I161)+Extraction!$V161-Extraction!$U161)-(IF($AC$1="absolu",0,$O161)+Extraction!$X161-Extraction!$W161))/(Extraction!$N161-Extraction!$H161))))+AC$4,IF(AC$2="za_avt",IF($AC$1="absolu",0,Extraction!$I161)+Extraction!$V161,IF(AC$2="za_arr",IF($AC$1="absolu",0,Extraction!$O161)+Extraction!$X161))))</f>
        <v>0</v>
      </c>
      <c r="AD161" s="25" t="b">
        <f>IF(AND(MID($T161,1,9)&lt;&gt;"DYNAMIQUE",MID($T161,1,9)&lt;&gt;"à définir"),IF(AD$2="pt_specif",-((IF($AC$1="absolu",0,Extraction!$I161)+Extraction!$V161-Extraction!$U161)+((AD$3-Extraction!$H161)*(-((IF($AC$1="absolu",0,Extraction!$I161)+Extraction!$V161-Extraction!$U161)-(IF($AC$1="absolu",0,$O161)+Extraction!$X161-Extraction!$W161))/(Extraction!$N161-Extraction!$H161))))+AD$4,IF(AD$2="za_avt",IF($AC$1="absolu",0,Extraction!$I161)+Extraction!$V161,IF(AD$2="za_arr",IF($AC$1="absolu",0,Extraction!$O161)+Extraction!$X161))))</f>
        <v>0</v>
      </c>
      <c r="AE161" s="25" t="b">
        <f>IF(AND(MID($T161,1,9)&lt;&gt;"DYNAMIQUE",MID($T161,1,9)&lt;&gt;"à définir"),IF(AE$2="pt_specif",-((IF($AC$1="absolu",0,Extraction!$I161)+Extraction!$V161-Extraction!$U161)+((AE$3-Extraction!$H161)*(-((IF($AC$1="absolu",0,Extraction!$I161)+Extraction!$V161-Extraction!$U161)-(IF($AC$1="absolu",0,$O161)+Extraction!$X161-Extraction!$W161))/(Extraction!$N161-Extraction!$H161))))+AE$4,IF(AE$2="za_avt",IF($AC$1="absolu",0,Extraction!$I161)+Extraction!$V161,IF(AE$2="za_arr",IF($AC$1="absolu",0,Extraction!$O161)+Extraction!$X161))))</f>
        <v>0</v>
      </c>
    </row>
    <row r="162" spans="1:31" x14ac:dyDescent="0.25">
      <c r="A162" t="s">
        <v>235</v>
      </c>
      <c r="B162">
        <v>1000</v>
      </c>
      <c r="C162">
        <v>1000</v>
      </c>
      <c r="D162">
        <v>2000</v>
      </c>
      <c r="E162">
        <v>1508</v>
      </c>
      <c r="F162">
        <v>73.131933057860067</v>
      </c>
      <c r="G162">
        <v>69.868066942139933</v>
      </c>
      <c r="H162">
        <v>7.3</v>
      </c>
      <c r="I162">
        <v>64.868066942139933</v>
      </c>
      <c r="J162">
        <v>322.82777777777778</v>
      </c>
      <c r="K162">
        <v>1489</v>
      </c>
      <c r="L162">
        <v>77.732094929542626</v>
      </c>
      <c r="M162">
        <v>112.26790507045736</v>
      </c>
      <c r="N162">
        <v>2611</v>
      </c>
      <c r="O162">
        <v>66.467905070457363</v>
      </c>
      <c r="P162">
        <v>322.82777777777778</v>
      </c>
      <c r="Q162" t="s">
        <v>25</v>
      </c>
      <c r="R162" t="s">
        <v>26</v>
      </c>
      <c r="S162" t="s">
        <v>26</v>
      </c>
      <c r="T162" t="s">
        <v>145</v>
      </c>
      <c r="U162" t="s">
        <v>143</v>
      </c>
      <c r="V162" t="s">
        <v>143</v>
      </c>
      <c r="W162" t="s">
        <v>143</v>
      </c>
      <c r="X162" t="s">
        <v>143</v>
      </c>
      <c r="Y162" t="s">
        <v>267</v>
      </c>
      <c r="AB162" s="25" t="b">
        <f>IF(AND(MID($T162,1,9)&lt;&gt;"DYNAMIQUE",MID($T162,1,9)&lt;&gt;"à définir"),IF(AB$2="pt_specif",-((IF($AC$1="absolu",0,Extraction!$I162)+Extraction!$V162-Extraction!$U162)+((AB$3-Extraction!$H162)*(-((IF($AC$1="absolu",0,Extraction!$I162)+Extraction!$V162-Extraction!$U162)-(IF($AC$1="absolu",0,$O162)+Extraction!$X162-Extraction!$W162))/(Extraction!$N162-Extraction!$H162))))+AB$4,IF(AB$2="za_avt",IF($AC$1="absolu",0,Extraction!$I162)+Extraction!$V162,IF(AB$2="za_arr",IF($AC$1="absolu",0,Extraction!$O162)+Extraction!$X162))))</f>
        <v>0</v>
      </c>
      <c r="AC162" s="25" t="b">
        <f>IF(AND(MID($T162,1,9)&lt;&gt;"DYNAMIQUE",MID($T162,1,9)&lt;&gt;"à définir"),IF(AC$2="pt_specif",-((IF($AC$1="absolu",0,Extraction!$I162)+Extraction!$V162-Extraction!$U162)+((AC$3-Extraction!$H162)*(-((IF($AC$1="absolu",0,Extraction!$I162)+Extraction!$V162-Extraction!$U162)-(IF($AC$1="absolu",0,$O162)+Extraction!$X162-Extraction!$W162))/(Extraction!$N162-Extraction!$H162))))+AC$4,IF(AC$2="za_avt",IF($AC$1="absolu",0,Extraction!$I162)+Extraction!$V162,IF(AC$2="za_arr",IF($AC$1="absolu",0,Extraction!$O162)+Extraction!$X162))))</f>
        <v>0</v>
      </c>
      <c r="AD162" s="25" t="b">
        <f>IF(AND(MID($T162,1,9)&lt;&gt;"DYNAMIQUE",MID($T162,1,9)&lt;&gt;"à définir"),IF(AD$2="pt_specif",-((IF($AC$1="absolu",0,Extraction!$I162)+Extraction!$V162-Extraction!$U162)+((AD$3-Extraction!$H162)*(-((IF($AC$1="absolu",0,Extraction!$I162)+Extraction!$V162-Extraction!$U162)-(IF($AC$1="absolu",0,$O162)+Extraction!$X162-Extraction!$W162))/(Extraction!$N162-Extraction!$H162))))+AD$4,IF(AD$2="za_avt",IF($AC$1="absolu",0,Extraction!$I162)+Extraction!$V162,IF(AD$2="za_arr",IF($AC$1="absolu",0,Extraction!$O162)+Extraction!$X162))))</f>
        <v>0</v>
      </c>
      <c r="AE162" s="25" t="b">
        <f>IF(AND(MID($T162,1,9)&lt;&gt;"DYNAMIQUE",MID($T162,1,9)&lt;&gt;"à définir"),IF(AE$2="pt_specif",-((IF($AC$1="absolu",0,Extraction!$I162)+Extraction!$V162-Extraction!$U162)+((AE$3-Extraction!$H162)*(-((IF($AC$1="absolu",0,Extraction!$I162)+Extraction!$V162-Extraction!$U162)-(IF($AC$1="absolu",0,$O162)+Extraction!$X162-Extraction!$W162))/(Extraction!$N162-Extraction!$H162))))+AE$4,IF(AE$2="za_avt",IF($AC$1="absolu",0,Extraction!$I162)+Extraction!$V162,IF(AE$2="za_arr",IF($AC$1="absolu",0,Extraction!$O162)+Extraction!$X162))))</f>
        <v>0</v>
      </c>
    </row>
    <row r="163" spans="1:31" x14ac:dyDescent="0.25">
      <c r="A163" t="s">
        <v>235</v>
      </c>
      <c r="B163">
        <v>1000</v>
      </c>
      <c r="C163">
        <v>1000</v>
      </c>
      <c r="D163">
        <v>2000</v>
      </c>
      <c r="E163">
        <v>1508</v>
      </c>
      <c r="F163">
        <v>73.131933057860067</v>
      </c>
      <c r="G163">
        <v>69.868066942139933</v>
      </c>
      <c r="H163">
        <v>7.3</v>
      </c>
      <c r="I163">
        <v>64.868066942139933</v>
      </c>
      <c r="J163">
        <v>322.82777777777778</v>
      </c>
      <c r="K163">
        <v>1489</v>
      </c>
      <c r="L163">
        <v>77.732094929542626</v>
      </c>
      <c r="M163">
        <v>112.26790507045736</v>
      </c>
      <c r="N163">
        <v>2611</v>
      </c>
      <c r="O163">
        <v>66.467905070457363</v>
      </c>
      <c r="P163">
        <v>322.82777777777778</v>
      </c>
      <c r="Q163" t="s">
        <v>147</v>
      </c>
      <c r="R163" t="s">
        <v>26</v>
      </c>
      <c r="S163" t="s">
        <v>26</v>
      </c>
      <c r="T163" t="s">
        <v>27</v>
      </c>
      <c r="U163">
        <v>304.77393231853813</v>
      </c>
      <c r="V163">
        <v>0</v>
      </c>
      <c r="W163">
        <v>307.50794268146188</v>
      </c>
      <c r="X163">
        <v>0</v>
      </c>
      <c r="Y163" t="s">
        <v>268</v>
      </c>
      <c r="AB163" s="25">
        <f>IF(AND(MID($T163,1,9)&lt;&gt;"DYNAMIQUE",MID($T163,1,9)&lt;&gt;"à définir"),IF(AB$2="pt_specif",-((IF($AC$1="absolu",0,Extraction!$I163)+Extraction!$V163-Extraction!$U163)+((AB$3-Extraction!$H163)*(-((IF($AC$1="absolu",0,Extraction!$I163)+Extraction!$V163-Extraction!$U163)-(IF($AC$1="absolu",0,$O163)+Extraction!$X163-Extraction!$W163))/(Extraction!$N163-Extraction!$H163))))+AB$4,IF(AB$2="za_avt",IF($AC$1="absolu",0,Extraction!$I163)+Extraction!$V163,IF(AB$2="za_arr",IF($AC$1="absolu",0,Extraction!$O163)+Extraction!$X163))))</f>
        <v>64.868066942139933</v>
      </c>
      <c r="AC163" s="25">
        <f>IF(AND(MID($T163,1,9)&lt;&gt;"DYNAMIQUE",MID($T163,1,9)&lt;&gt;"à définir"),IF(AC$2="pt_specif",-((IF($AC$1="absolu",0,Extraction!$I163)+Extraction!$V163-Extraction!$U163)+((AC$3-Extraction!$H163)*(-((IF($AC$1="absolu",0,Extraction!$I163)+Extraction!$V163-Extraction!$U163)-(IF($AC$1="absolu",0,$O163)+Extraction!$X163-Extraction!$W163))/(Extraction!$N163-Extraction!$H163))))+AC$4,IF(AC$2="za_avt",IF($AC$1="absolu",0,Extraction!$I163)+Extraction!$V163,IF(AC$2="za_arr",IF($AC$1="absolu",0,Extraction!$O163)+Extraction!$X163))))</f>
        <v>239.9058653763982</v>
      </c>
      <c r="AD163" s="25">
        <f>IF(AND(MID($T163,1,9)&lt;&gt;"DYNAMIQUE",MID($T163,1,9)&lt;&gt;"à définir"),IF(AD$2="pt_specif",-((IF($AC$1="absolu",0,Extraction!$I163)+Extraction!$V163-Extraction!$U163)+((AD$3-Extraction!$H163)*(-((IF($AC$1="absolu",0,Extraction!$I163)+Extraction!$V163-Extraction!$U163)-(IF($AC$1="absolu",0,$O163)+Extraction!$X163-Extraction!$W163))/(Extraction!$N163-Extraction!$H163))))+AD$4,IF(AD$2="za_avt",IF($AC$1="absolu",0,Extraction!$I163)+Extraction!$V163,IF(AD$2="za_arr",IF($AC$1="absolu",0,Extraction!$O163)+Extraction!$X163))))</f>
        <v>66.467905070457363</v>
      </c>
      <c r="AE163" s="25">
        <f>IF(AND(MID($T163,1,9)&lt;&gt;"DYNAMIQUE",MID($T163,1,9)&lt;&gt;"à définir"),IF(AE$2="pt_specif",-((IF($AC$1="absolu",0,Extraction!$I163)+Extraction!$V163-Extraction!$U163)+((AE$3-Extraction!$H163)*(-((IF($AC$1="absolu",0,Extraction!$I163)+Extraction!$V163-Extraction!$U163)-(IF($AC$1="absolu",0,$O163)+Extraction!$X163-Extraction!$W163))/(Extraction!$N163-Extraction!$H163))))+AE$4,IF(AE$2="za_avt",IF($AC$1="absolu",0,Extraction!$I163)+Extraction!$V163,IF(AE$2="za_arr",IF($AC$1="absolu",0,Extraction!$O163)+Extraction!$X163))))</f>
        <v>241.04003761100452</v>
      </c>
    </row>
    <row r="164" spans="1:31" x14ac:dyDescent="0.25">
      <c r="A164" t="s">
        <v>235</v>
      </c>
      <c r="B164">
        <v>1000</v>
      </c>
      <c r="C164">
        <v>1000</v>
      </c>
      <c r="D164">
        <v>2000</v>
      </c>
      <c r="E164">
        <v>1508</v>
      </c>
      <c r="F164">
        <v>73.131933057860067</v>
      </c>
      <c r="G164">
        <v>69.868066942139933</v>
      </c>
      <c r="H164">
        <v>7.3</v>
      </c>
      <c r="I164">
        <v>64.868066942139933</v>
      </c>
      <c r="J164">
        <v>322.82777777777778</v>
      </c>
      <c r="K164">
        <v>1489</v>
      </c>
      <c r="L164">
        <v>77.732094929542626</v>
      </c>
      <c r="M164">
        <v>112.26790507045736</v>
      </c>
      <c r="N164">
        <v>2611</v>
      </c>
      <c r="O164">
        <v>66.467905070457363</v>
      </c>
      <c r="P164">
        <v>322.82777777777778</v>
      </c>
      <c r="Q164" t="s">
        <v>147</v>
      </c>
      <c r="R164" t="s">
        <v>26</v>
      </c>
      <c r="S164" t="s">
        <v>26</v>
      </c>
      <c r="T164" t="s">
        <v>29</v>
      </c>
      <c r="U164">
        <v>280.65362790814783</v>
      </c>
      <c r="V164">
        <v>69.631933057860067</v>
      </c>
      <c r="W164">
        <v>306.27679523317244</v>
      </c>
      <c r="X164">
        <v>14.090346666635593</v>
      </c>
      <c r="Y164" t="s">
        <v>269</v>
      </c>
      <c r="AB164" s="25" t="b">
        <f>IF(AND(MID($T164,1,9)&lt;&gt;"DYNAMIQUE",MID($T164,1,9)&lt;&gt;"à définir"),IF(AB$2="pt_specif",-((IF($AC$1="absolu",0,Extraction!$I164)+Extraction!$V164-Extraction!$U164)+((AB$3-Extraction!$H164)*(-((IF($AC$1="absolu",0,Extraction!$I164)+Extraction!$V164-Extraction!$U164)-(IF($AC$1="absolu",0,$O164)+Extraction!$X164-Extraction!$W164))/(Extraction!$N164-Extraction!$H164))))+AB$4,IF(AB$2="za_avt",IF($AC$1="absolu",0,Extraction!$I164)+Extraction!$V164,IF(AB$2="za_arr",IF($AC$1="absolu",0,Extraction!$O164)+Extraction!$X164))))</f>
        <v>0</v>
      </c>
      <c r="AC164" s="25" t="b">
        <f>IF(AND(MID($T164,1,9)&lt;&gt;"DYNAMIQUE",MID($T164,1,9)&lt;&gt;"à définir"),IF(AC$2="pt_specif",-((IF($AC$1="absolu",0,Extraction!$I164)+Extraction!$V164-Extraction!$U164)+((AC$3-Extraction!$H164)*(-((IF($AC$1="absolu",0,Extraction!$I164)+Extraction!$V164-Extraction!$U164)-(IF($AC$1="absolu",0,$O164)+Extraction!$X164-Extraction!$W164))/(Extraction!$N164-Extraction!$H164))))+AC$4,IF(AC$2="za_avt",IF($AC$1="absolu",0,Extraction!$I164)+Extraction!$V164,IF(AC$2="za_arr",IF($AC$1="absolu",0,Extraction!$O164)+Extraction!$X164))))</f>
        <v>0</v>
      </c>
      <c r="AD164" s="25" t="b">
        <f>IF(AND(MID($T164,1,9)&lt;&gt;"DYNAMIQUE",MID($T164,1,9)&lt;&gt;"à définir"),IF(AD$2="pt_specif",-((IF($AC$1="absolu",0,Extraction!$I164)+Extraction!$V164-Extraction!$U164)+((AD$3-Extraction!$H164)*(-((IF($AC$1="absolu",0,Extraction!$I164)+Extraction!$V164-Extraction!$U164)-(IF($AC$1="absolu",0,$O164)+Extraction!$X164-Extraction!$W164))/(Extraction!$N164-Extraction!$H164))))+AD$4,IF(AD$2="za_avt",IF($AC$1="absolu",0,Extraction!$I164)+Extraction!$V164,IF(AD$2="za_arr",IF($AC$1="absolu",0,Extraction!$O164)+Extraction!$X164))))</f>
        <v>0</v>
      </c>
      <c r="AE164" s="25" t="b">
        <f>IF(AND(MID($T164,1,9)&lt;&gt;"DYNAMIQUE",MID($T164,1,9)&lt;&gt;"à définir"),IF(AE$2="pt_specif",-((IF($AC$1="absolu",0,Extraction!$I164)+Extraction!$V164-Extraction!$U164)+((AE$3-Extraction!$H164)*(-((IF($AC$1="absolu",0,Extraction!$I164)+Extraction!$V164-Extraction!$U164)-(IF($AC$1="absolu",0,$O164)+Extraction!$X164-Extraction!$W164))/(Extraction!$N164-Extraction!$H164))))+AE$4,IF(AE$2="za_avt",IF($AC$1="absolu",0,Extraction!$I164)+Extraction!$V164,IF(AE$2="za_arr",IF($AC$1="absolu",0,Extraction!$O164)+Extraction!$X164))))</f>
        <v>0</v>
      </c>
    </row>
    <row r="165" spans="1:31" x14ac:dyDescent="0.25">
      <c r="A165" t="s">
        <v>235</v>
      </c>
      <c r="B165">
        <v>1000</v>
      </c>
      <c r="C165">
        <v>1000</v>
      </c>
      <c r="D165">
        <v>2000</v>
      </c>
      <c r="E165">
        <v>1508</v>
      </c>
      <c r="F165">
        <v>73.131933057860067</v>
      </c>
      <c r="G165">
        <v>69.868066942139933</v>
      </c>
      <c r="H165">
        <v>7.3</v>
      </c>
      <c r="I165">
        <v>64.868066942139933</v>
      </c>
      <c r="J165">
        <v>322.82777777777778</v>
      </c>
      <c r="K165">
        <v>1489</v>
      </c>
      <c r="L165">
        <v>77.732094929542626</v>
      </c>
      <c r="M165">
        <v>112.26790507045736</v>
      </c>
      <c r="N165">
        <v>2611</v>
      </c>
      <c r="O165">
        <v>66.467905070457363</v>
      </c>
      <c r="P165">
        <v>322.82777777777778</v>
      </c>
      <c r="Q165" t="s">
        <v>147</v>
      </c>
      <c r="R165" t="s">
        <v>26</v>
      </c>
      <c r="S165" t="s">
        <v>26</v>
      </c>
      <c r="T165" t="s">
        <v>30</v>
      </c>
      <c r="U165">
        <v>304.49119087793866</v>
      </c>
      <c r="V165">
        <v>2.677085056143893</v>
      </c>
      <c r="W165">
        <v>273.17483014396174</v>
      </c>
      <c r="X165">
        <v>77.732094929542626</v>
      </c>
      <c r="Y165" t="s">
        <v>270</v>
      </c>
      <c r="AB165" s="25" t="b">
        <f>IF(AND(MID($T165,1,9)&lt;&gt;"DYNAMIQUE",MID($T165,1,9)&lt;&gt;"à définir"),IF(AB$2="pt_specif",-((IF($AC$1="absolu",0,Extraction!$I165)+Extraction!$V165-Extraction!$U165)+((AB$3-Extraction!$H165)*(-((IF($AC$1="absolu",0,Extraction!$I165)+Extraction!$V165-Extraction!$U165)-(IF($AC$1="absolu",0,$O165)+Extraction!$X165-Extraction!$W165))/(Extraction!$N165-Extraction!$H165))))+AB$4,IF(AB$2="za_avt",IF($AC$1="absolu",0,Extraction!$I165)+Extraction!$V165,IF(AB$2="za_arr",IF($AC$1="absolu",0,Extraction!$O165)+Extraction!$X165))))</f>
        <v>0</v>
      </c>
      <c r="AC165" s="25" t="b">
        <f>IF(AND(MID($T165,1,9)&lt;&gt;"DYNAMIQUE",MID($T165,1,9)&lt;&gt;"à définir"),IF(AC$2="pt_specif",-((IF($AC$1="absolu",0,Extraction!$I165)+Extraction!$V165-Extraction!$U165)+((AC$3-Extraction!$H165)*(-((IF($AC$1="absolu",0,Extraction!$I165)+Extraction!$V165-Extraction!$U165)-(IF($AC$1="absolu",0,$O165)+Extraction!$X165-Extraction!$W165))/(Extraction!$N165-Extraction!$H165))))+AC$4,IF(AC$2="za_avt",IF($AC$1="absolu",0,Extraction!$I165)+Extraction!$V165,IF(AC$2="za_arr",IF($AC$1="absolu",0,Extraction!$O165)+Extraction!$X165))))</f>
        <v>0</v>
      </c>
      <c r="AD165" s="25" t="b">
        <f>IF(AND(MID($T165,1,9)&lt;&gt;"DYNAMIQUE",MID($T165,1,9)&lt;&gt;"à définir"),IF(AD$2="pt_specif",-((IF($AC$1="absolu",0,Extraction!$I165)+Extraction!$V165-Extraction!$U165)+((AD$3-Extraction!$H165)*(-((IF($AC$1="absolu",0,Extraction!$I165)+Extraction!$V165-Extraction!$U165)-(IF($AC$1="absolu",0,$O165)+Extraction!$X165-Extraction!$W165))/(Extraction!$N165-Extraction!$H165))))+AD$4,IF(AD$2="za_avt",IF($AC$1="absolu",0,Extraction!$I165)+Extraction!$V165,IF(AD$2="za_arr",IF($AC$1="absolu",0,Extraction!$O165)+Extraction!$X165))))</f>
        <v>0</v>
      </c>
      <c r="AE165" s="25" t="b">
        <f>IF(AND(MID($T165,1,9)&lt;&gt;"DYNAMIQUE",MID($T165,1,9)&lt;&gt;"à définir"),IF(AE$2="pt_specif",-((IF($AC$1="absolu",0,Extraction!$I165)+Extraction!$V165-Extraction!$U165)+((AE$3-Extraction!$H165)*(-((IF($AC$1="absolu",0,Extraction!$I165)+Extraction!$V165-Extraction!$U165)-(IF($AC$1="absolu",0,$O165)+Extraction!$X165-Extraction!$W165))/(Extraction!$N165-Extraction!$H165))))+AE$4,IF(AE$2="za_avt",IF($AC$1="absolu",0,Extraction!$I165)+Extraction!$V165,IF(AE$2="za_arr",IF($AC$1="absolu",0,Extraction!$O165)+Extraction!$X165))))</f>
        <v>0</v>
      </c>
    </row>
    <row r="166" spans="1:31" x14ac:dyDescent="0.25">
      <c r="A166" t="s">
        <v>235</v>
      </c>
      <c r="B166">
        <v>1000</v>
      </c>
      <c r="C166">
        <v>1000</v>
      </c>
      <c r="D166">
        <v>2000</v>
      </c>
      <c r="E166">
        <v>1508</v>
      </c>
      <c r="F166">
        <v>73.131933057860067</v>
      </c>
      <c r="G166">
        <v>69.868066942139933</v>
      </c>
      <c r="H166">
        <v>7.3</v>
      </c>
      <c r="I166">
        <v>64.868066942139933</v>
      </c>
      <c r="J166">
        <v>322.82777777777778</v>
      </c>
      <c r="K166">
        <v>1489</v>
      </c>
      <c r="L166">
        <v>77.732094929542626</v>
      </c>
      <c r="M166">
        <v>112.26790507045736</v>
      </c>
      <c r="N166">
        <v>2611</v>
      </c>
      <c r="O166">
        <v>66.467905070457363</v>
      </c>
      <c r="P166">
        <v>322.82777777777778</v>
      </c>
      <c r="Q166" t="s">
        <v>147</v>
      </c>
      <c r="R166" t="s">
        <v>26</v>
      </c>
      <c r="S166" t="s">
        <v>26</v>
      </c>
      <c r="T166" t="s">
        <v>31</v>
      </c>
      <c r="U166">
        <v>286.15460397809954</v>
      </c>
      <c r="V166">
        <v>68.131933057860067</v>
      </c>
      <c r="W166">
        <v>289.72581268856709</v>
      </c>
      <c r="X166">
        <v>72.732094929542626</v>
      </c>
      <c r="Y166" t="s">
        <v>271</v>
      </c>
      <c r="AB166" s="25" t="b">
        <f>IF(AND(MID($T166,1,9)&lt;&gt;"DYNAMIQUE",MID($T166,1,9)&lt;&gt;"à définir"),IF(AB$2="pt_specif",-((IF($AC$1="absolu",0,Extraction!$I166)+Extraction!$V166-Extraction!$U166)+((AB$3-Extraction!$H166)*(-((IF($AC$1="absolu",0,Extraction!$I166)+Extraction!$V166-Extraction!$U166)-(IF($AC$1="absolu",0,$O166)+Extraction!$X166-Extraction!$W166))/(Extraction!$N166-Extraction!$H166))))+AB$4,IF(AB$2="za_avt",IF($AC$1="absolu",0,Extraction!$I166)+Extraction!$V166,IF(AB$2="za_arr",IF($AC$1="absolu",0,Extraction!$O166)+Extraction!$X166))))</f>
        <v>0</v>
      </c>
      <c r="AC166" s="25" t="b">
        <f>IF(AND(MID($T166,1,9)&lt;&gt;"DYNAMIQUE",MID($T166,1,9)&lt;&gt;"à définir"),IF(AC$2="pt_specif",-((IF($AC$1="absolu",0,Extraction!$I166)+Extraction!$V166-Extraction!$U166)+((AC$3-Extraction!$H166)*(-((IF($AC$1="absolu",0,Extraction!$I166)+Extraction!$V166-Extraction!$U166)-(IF($AC$1="absolu",0,$O166)+Extraction!$X166-Extraction!$W166))/(Extraction!$N166-Extraction!$H166))))+AC$4,IF(AC$2="za_avt",IF($AC$1="absolu",0,Extraction!$I166)+Extraction!$V166,IF(AC$2="za_arr",IF($AC$1="absolu",0,Extraction!$O166)+Extraction!$X166))))</f>
        <v>0</v>
      </c>
      <c r="AD166" s="25" t="b">
        <f>IF(AND(MID($T166,1,9)&lt;&gt;"DYNAMIQUE",MID($T166,1,9)&lt;&gt;"à définir"),IF(AD$2="pt_specif",-((IF($AC$1="absolu",0,Extraction!$I166)+Extraction!$V166-Extraction!$U166)+((AD$3-Extraction!$H166)*(-((IF($AC$1="absolu",0,Extraction!$I166)+Extraction!$V166-Extraction!$U166)-(IF($AC$1="absolu",0,$O166)+Extraction!$X166-Extraction!$W166))/(Extraction!$N166-Extraction!$H166))))+AD$4,IF(AD$2="za_avt",IF($AC$1="absolu",0,Extraction!$I166)+Extraction!$V166,IF(AD$2="za_arr",IF($AC$1="absolu",0,Extraction!$O166)+Extraction!$X166))))</f>
        <v>0</v>
      </c>
      <c r="AE166" s="25" t="b">
        <f>IF(AND(MID($T166,1,9)&lt;&gt;"DYNAMIQUE",MID($T166,1,9)&lt;&gt;"à définir"),IF(AE$2="pt_specif",-((IF($AC$1="absolu",0,Extraction!$I166)+Extraction!$V166-Extraction!$U166)+((AE$3-Extraction!$H166)*(-((IF($AC$1="absolu",0,Extraction!$I166)+Extraction!$V166-Extraction!$U166)-(IF($AC$1="absolu",0,$O166)+Extraction!$X166-Extraction!$W166))/(Extraction!$N166-Extraction!$H166))))+AE$4,IF(AE$2="za_avt",IF($AC$1="absolu",0,Extraction!$I166)+Extraction!$V166,IF(AE$2="za_arr",IF($AC$1="absolu",0,Extraction!$O166)+Extraction!$X166))))</f>
        <v>0</v>
      </c>
    </row>
    <row r="167" spans="1:31" x14ac:dyDescent="0.25">
      <c r="A167" t="s">
        <v>235</v>
      </c>
      <c r="B167">
        <v>1000</v>
      </c>
      <c r="C167">
        <v>1000</v>
      </c>
      <c r="D167">
        <v>2000</v>
      </c>
      <c r="E167">
        <v>1508</v>
      </c>
      <c r="F167">
        <v>73.131933057860067</v>
      </c>
      <c r="G167">
        <v>69.868066942139933</v>
      </c>
      <c r="H167">
        <v>7.3</v>
      </c>
      <c r="I167">
        <v>64.868066942139933</v>
      </c>
      <c r="J167">
        <v>322.82777777777778</v>
      </c>
      <c r="K167">
        <v>1489</v>
      </c>
      <c r="L167">
        <v>77.732094929542626</v>
      </c>
      <c r="M167">
        <v>112.26790507045736</v>
      </c>
      <c r="N167">
        <v>2611</v>
      </c>
      <c r="O167">
        <v>66.467905070457363</v>
      </c>
      <c r="P167">
        <v>322.82777777777778</v>
      </c>
      <c r="Q167" t="s">
        <v>147</v>
      </c>
      <c r="R167" t="s">
        <v>26</v>
      </c>
      <c r="S167" t="s">
        <v>26</v>
      </c>
      <c r="T167" t="s">
        <v>32</v>
      </c>
      <c r="U167">
        <v>304.77393231853813</v>
      </c>
      <c r="V167">
        <v>0</v>
      </c>
      <c r="W167">
        <v>307.50794268146188</v>
      </c>
      <c r="X167">
        <v>0</v>
      </c>
      <c r="Y167" t="s">
        <v>272</v>
      </c>
      <c r="AB167" s="25">
        <f>IF(AND(MID($T167,1,9)&lt;&gt;"DYNAMIQUE",MID($T167,1,9)&lt;&gt;"à définir"),IF(AB$2="pt_specif",-((IF($AC$1="absolu",0,Extraction!$I167)+Extraction!$V167-Extraction!$U167)+((AB$3-Extraction!$H167)*(-((IF($AC$1="absolu",0,Extraction!$I167)+Extraction!$V167-Extraction!$U167)-(IF($AC$1="absolu",0,$O167)+Extraction!$X167-Extraction!$W167))/(Extraction!$N167-Extraction!$H167))))+AB$4,IF(AB$2="za_avt",IF($AC$1="absolu",0,Extraction!$I167)+Extraction!$V167,IF(AB$2="za_arr",IF($AC$1="absolu",0,Extraction!$O167)+Extraction!$X167))))</f>
        <v>64.868066942139933</v>
      </c>
      <c r="AC167" s="25">
        <f>IF(AND(MID($T167,1,9)&lt;&gt;"DYNAMIQUE",MID($T167,1,9)&lt;&gt;"à définir"),IF(AC$2="pt_specif",-((IF($AC$1="absolu",0,Extraction!$I167)+Extraction!$V167-Extraction!$U167)+((AC$3-Extraction!$H167)*(-((IF($AC$1="absolu",0,Extraction!$I167)+Extraction!$V167-Extraction!$U167)-(IF($AC$1="absolu",0,$O167)+Extraction!$X167-Extraction!$W167))/(Extraction!$N167-Extraction!$H167))))+AC$4,IF(AC$2="za_avt",IF($AC$1="absolu",0,Extraction!$I167)+Extraction!$V167,IF(AC$2="za_arr",IF($AC$1="absolu",0,Extraction!$O167)+Extraction!$X167))))</f>
        <v>239.9058653763982</v>
      </c>
      <c r="AD167" s="25">
        <f>IF(AND(MID($T167,1,9)&lt;&gt;"DYNAMIQUE",MID($T167,1,9)&lt;&gt;"à définir"),IF(AD$2="pt_specif",-((IF($AC$1="absolu",0,Extraction!$I167)+Extraction!$V167-Extraction!$U167)+((AD$3-Extraction!$H167)*(-((IF($AC$1="absolu",0,Extraction!$I167)+Extraction!$V167-Extraction!$U167)-(IF($AC$1="absolu",0,$O167)+Extraction!$X167-Extraction!$W167))/(Extraction!$N167-Extraction!$H167))))+AD$4,IF(AD$2="za_avt",IF($AC$1="absolu",0,Extraction!$I167)+Extraction!$V167,IF(AD$2="za_arr",IF($AC$1="absolu",0,Extraction!$O167)+Extraction!$X167))))</f>
        <v>66.467905070457363</v>
      </c>
      <c r="AE167" s="25">
        <f>IF(AND(MID($T167,1,9)&lt;&gt;"DYNAMIQUE",MID($T167,1,9)&lt;&gt;"à définir"),IF(AE$2="pt_specif",-((IF($AC$1="absolu",0,Extraction!$I167)+Extraction!$V167-Extraction!$U167)+((AE$3-Extraction!$H167)*(-((IF($AC$1="absolu",0,Extraction!$I167)+Extraction!$V167-Extraction!$U167)-(IF($AC$1="absolu",0,$O167)+Extraction!$X167-Extraction!$W167))/(Extraction!$N167-Extraction!$H167))))+AE$4,IF(AE$2="za_avt",IF($AC$1="absolu",0,Extraction!$I167)+Extraction!$V167,IF(AE$2="za_arr",IF($AC$1="absolu",0,Extraction!$O167)+Extraction!$X167))))</f>
        <v>241.04003761100452</v>
      </c>
    </row>
    <row r="168" spans="1:31" x14ac:dyDescent="0.25">
      <c r="A168" t="s">
        <v>235</v>
      </c>
      <c r="B168">
        <v>1000</v>
      </c>
      <c r="C168">
        <v>1000</v>
      </c>
      <c r="D168">
        <v>2000</v>
      </c>
      <c r="E168">
        <v>1508</v>
      </c>
      <c r="F168">
        <v>73.131933057860067</v>
      </c>
      <c r="G168">
        <v>69.868066942139933</v>
      </c>
      <c r="H168">
        <v>7.3</v>
      </c>
      <c r="I168">
        <v>64.868066942139933</v>
      </c>
      <c r="J168">
        <v>322.82777777777778</v>
      </c>
      <c r="K168">
        <v>1489</v>
      </c>
      <c r="L168">
        <v>77.732094929542626</v>
      </c>
      <c r="M168">
        <v>112.26790507045736</v>
      </c>
      <c r="N168">
        <v>2611</v>
      </c>
      <c r="O168">
        <v>66.467905070457363</v>
      </c>
      <c r="P168">
        <v>322.82777777777778</v>
      </c>
      <c r="Q168" t="s">
        <v>147</v>
      </c>
      <c r="R168" t="s">
        <v>26</v>
      </c>
      <c r="S168" t="s">
        <v>26</v>
      </c>
      <c r="T168" t="s">
        <v>57</v>
      </c>
      <c r="U168">
        <v>304.49287704676681</v>
      </c>
      <c r="V168">
        <v>2.6611198783393051</v>
      </c>
      <c r="W168">
        <v>307.1519030458258</v>
      </c>
      <c r="X168">
        <v>4.074834334542845</v>
      </c>
      <c r="Y168" t="s">
        <v>273</v>
      </c>
      <c r="AB168" s="25">
        <f>IF(AND(MID($T168,1,9)&lt;&gt;"DYNAMIQUE",MID($T168,1,9)&lt;&gt;"à définir"),IF(AB$2="pt_specif",-((IF($AC$1="absolu",0,Extraction!$I168)+Extraction!$V168-Extraction!$U168)+((AB$3-Extraction!$H168)*(-((IF($AC$1="absolu",0,Extraction!$I168)+Extraction!$V168-Extraction!$U168)-(IF($AC$1="absolu",0,$O168)+Extraction!$X168-Extraction!$W168))/(Extraction!$N168-Extraction!$H168))))+AB$4,IF(AB$2="za_avt",IF($AC$1="absolu",0,Extraction!$I168)+Extraction!$V168,IF(AB$2="za_arr",IF($AC$1="absolu",0,Extraction!$O168)+Extraction!$X168))))</f>
        <v>67.529186820479239</v>
      </c>
      <c r="AC168" s="25">
        <f>IF(AND(MID($T168,1,9)&lt;&gt;"DYNAMIQUE",MID($T168,1,9)&lt;&gt;"à définir"),IF(AC$2="pt_specif",-((IF($AC$1="absolu",0,Extraction!$I168)+Extraction!$V168-Extraction!$U168)+((AC$3-Extraction!$H168)*(-((IF($AC$1="absolu",0,Extraction!$I168)+Extraction!$V168-Extraction!$U168)-(IF($AC$1="absolu",0,$O168)+Extraction!$X168-Extraction!$W168))/(Extraction!$N168-Extraction!$H168))))+AC$4,IF(AC$2="za_avt",IF($AC$1="absolu",0,Extraction!$I168)+Extraction!$V168,IF(AC$2="za_arr",IF($AC$1="absolu",0,Extraction!$O168)+Extraction!$X168))))</f>
        <v>236.96369022628755</v>
      </c>
      <c r="AD168" s="25">
        <f>IF(AND(MID($T168,1,9)&lt;&gt;"DYNAMIQUE",MID($T168,1,9)&lt;&gt;"à définir"),IF(AD$2="pt_specif",-((IF($AC$1="absolu",0,Extraction!$I168)+Extraction!$V168-Extraction!$U168)+((AD$3-Extraction!$H168)*(-((IF($AC$1="absolu",0,Extraction!$I168)+Extraction!$V168-Extraction!$U168)-(IF($AC$1="absolu",0,$O168)+Extraction!$X168-Extraction!$W168))/(Extraction!$N168-Extraction!$H168))))+AD$4,IF(AD$2="za_avt",IF($AC$1="absolu",0,Extraction!$I168)+Extraction!$V168,IF(AD$2="za_arr",IF($AC$1="absolu",0,Extraction!$O168)+Extraction!$X168))))</f>
        <v>70.542739405000205</v>
      </c>
      <c r="AE168" s="25">
        <f>IF(AND(MID($T168,1,9)&lt;&gt;"DYNAMIQUE",MID($T168,1,9)&lt;&gt;"à définir"),IF(AE$2="pt_specif",-((IF($AC$1="absolu",0,Extraction!$I168)+Extraction!$V168-Extraction!$U168)+((AE$3-Extraction!$H168)*(-((IF($AC$1="absolu",0,Extraction!$I168)+Extraction!$V168-Extraction!$U168)-(IF($AC$1="absolu",0,$O168)+Extraction!$X168-Extraction!$W168))/(Extraction!$N168-Extraction!$H168))))+AE$4,IF(AE$2="za_avt",IF($AC$1="absolu",0,Extraction!$I168)+Extraction!$V168,IF(AE$2="za_arr",IF($AC$1="absolu",0,Extraction!$O168)+Extraction!$X168))))</f>
        <v>236.60916364082561</v>
      </c>
    </row>
    <row r="169" spans="1:31" x14ac:dyDescent="0.25">
      <c r="A169" t="s">
        <v>235</v>
      </c>
      <c r="B169">
        <v>1000</v>
      </c>
      <c r="C169">
        <v>1000</v>
      </c>
      <c r="D169">
        <v>2000</v>
      </c>
      <c r="E169">
        <v>1508</v>
      </c>
      <c r="F169">
        <v>73.131933057860067</v>
      </c>
      <c r="G169">
        <v>69.868066942139933</v>
      </c>
      <c r="H169">
        <v>7.3</v>
      </c>
      <c r="I169">
        <v>64.868066942139933</v>
      </c>
      <c r="J169">
        <v>322.82777777777778</v>
      </c>
      <c r="K169">
        <v>1489</v>
      </c>
      <c r="L169">
        <v>77.732094929542626</v>
      </c>
      <c r="M169">
        <v>112.26790507045736</v>
      </c>
      <c r="N169">
        <v>2611</v>
      </c>
      <c r="O169">
        <v>66.467905070457363</v>
      </c>
      <c r="P169">
        <v>322.82777777777778</v>
      </c>
      <c r="Q169" t="s">
        <v>147</v>
      </c>
      <c r="R169" t="s">
        <v>26</v>
      </c>
      <c r="S169" t="s">
        <v>26</v>
      </c>
      <c r="T169" t="s">
        <v>58</v>
      </c>
      <c r="U169">
        <v>304.33436415272286</v>
      </c>
      <c r="V169">
        <v>4.1619699092064586</v>
      </c>
      <c r="W169">
        <v>306.4336219583883</v>
      </c>
      <c r="X169">
        <v>12.295482105161259</v>
      </c>
      <c r="Y169" t="s">
        <v>274</v>
      </c>
      <c r="AB169" s="25">
        <f>IF(AND(MID($T169,1,9)&lt;&gt;"DYNAMIQUE",MID($T169,1,9)&lt;&gt;"à définir"),IF(AB$2="pt_specif",-((IF($AC$1="absolu",0,Extraction!$I169)+Extraction!$V169-Extraction!$U169)+((AB$3-Extraction!$H169)*(-((IF($AC$1="absolu",0,Extraction!$I169)+Extraction!$V169-Extraction!$U169)-(IF($AC$1="absolu",0,$O169)+Extraction!$X169-Extraction!$W169))/(Extraction!$N169-Extraction!$H169))))+AB$4,IF(AB$2="za_avt",IF($AC$1="absolu",0,Extraction!$I169)+Extraction!$V169,IF(AB$2="za_arr",IF($AC$1="absolu",0,Extraction!$O169)+Extraction!$X169))))</f>
        <v>69.030036851346395</v>
      </c>
      <c r="AC169" s="25">
        <f>IF(AND(MID($T169,1,9)&lt;&gt;"DYNAMIQUE",MID($T169,1,9)&lt;&gt;"à définir"),IF(AC$2="pt_specif",-((IF($AC$1="absolu",0,Extraction!$I169)+Extraction!$V169-Extraction!$U169)+((AC$3-Extraction!$H169)*(-((IF($AC$1="absolu",0,Extraction!$I169)+Extraction!$V169-Extraction!$U169)-(IF($AC$1="absolu",0,$O169)+Extraction!$X169-Extraction!$W169))/(Extraction!$N169-Extraction!$H169))))+AC$4,IF(AC$2="za_avt",IF($AC$1="absolu",0,Extraction!$I169)+Extraction!$V169,IF(AC$2="za_arr",IF($AC$1="absolu",0,Extraction!$O169)+Extraction!$X169))))</f>
        <v>235.30432730137647</v>
      </c>
      <c r="AD169" s="25">
        <f>IF(AND(MID($T169,1,9)&lt;&gt;"DYNAMIQUE",MID($T169,1,9)&lt;&gt;"à définir"),IF(AD$2="pt_specif",-((IF($AC$1="absolu",0,Extraction!$I169)+Extraction!$V169-Extraction!$U169)+((AD$3-Extraction!$H169)*(-((IF($AC$1="absolu",0,Extraction!$I169)+Extraction!$V169-Extraction!$U169)-(IF($AC$1="absolu",0,$O169)+Extraction!$X169-Extraction!$W169))/(Extraction!$N169-Extraction!$H169))))+AD$4,IF(AD$2="za_avt",IF($AC$1="absolu",0,Extraction!$I169)+Extraction!$V169,IF(AD$2="za_arr",IF($AC$1="absolu",0,Extraction!$O169)+Extraction!$X169))))</f>
        <v>78.763387175618618</v>
      </c>
      <c r="AE169" s="25">
        <f>IF(AND(MID($T169,1,9)&lt;&gt;"DYNAMIQUE",MID($T169,1,9)&lt;&gt;"à définir"),IF(AE$2="pt_specif",-((IF($AC$1="absolu",0,Extraction!$I169)+Extraction!$V169-Extraction!$U169)+((AE$3-Extraction!$H169)*(-((IF($AC$1="absolu",0,Extraction!$I169)+Extraction!$V169-Extraction!$U169)-(IF($AC$1="absolu",0,$O169)+Extraction!$X169-Extraction!$W169))/(Extraction!$N169-Extraction!$H169))))+AE$4,IF(AE$2="za_avt",IF($AC$1="absolu",0,Extraction!$I169)+Extraction!$V169,IF(AE$2="za_arr",IF($AC$1="absolu",0,Extraction!$O169)+Extraction!$X169))))</f>
        <v>227.67023478276968</v>
      </c>
    </row>
    <row r="170" spans="1:31" x14ac:dyDescent="0.25">
      <c r="A170" t="s">
        <v>235</v>
      </c>
      <c r="B170">
        <v>1000</v>
      </c>
      <c r="C170">
        <v>1000</v>
      </c>
      <c r="D170">
        <v>2000</v>
      </c>
      <c r="E170">
        <v>1508</v>
      </c>
      <c r="F170">
        <v>73.131933057860067</v>
      </c>
      <c r="G170">
        <v>69.868066942139933</v>
      </c>
      <c r="H170">
        <v>7.3</v>
      </c>
      <c r="I170">
        <v>64.868066942139933</v>
      </c>
      <c r="J170">
        <v>322.82777777777778</v>
      </c>
      <c r="K170">
        <v>1489</v>
      </c>
      <c r="L170">
        <v>77.732094929542626</v>
      </c>
      <c r="M170">
        <v>112.26790507045736</v>
      </c>
      <c r="N170">
        <v>2611</v>
      </c>
      <c r="O170">
        <v>66.467905070457363</v>
      </c>
      <c r="P170">
        <v>322.82777777777778</v>
      </c>
      <c r="Q170" t="s">
        <v>147</v>
      </c>
      <c r="R170" t="s">
        <v>26</v>
      </c>
      <c r="S170" t="s">
        <v>26</v>
      </c>
      <c r="T170" t="s">
        <v>37</v>
      </c>
      <c r="U170">
        <v>306.78671646759102</v>
      </c>
      <c r="V170">
        <v>-19.057674585118562</v>
      </c>
      <c r="W170">
        <v>311.55071408796459</v>
      </c>
      <c r="X170">
        <v>-46.269072555633322</v>
      </c>
      <c r="Y170" t="s">
        <v>275</v>
      </c>
      <c r="AB170" s="25">
        <f>IF(AND(MID($T170,1,9)&lt;&gt;"DYNAMIQUE",MID($T170,1,9)&lt;&gt;"à définir"),IF(AB$2="pt_specif",-((IF($AC$1="absolu",0,Extraction!$I170)+Extraction!$V170-Extraction!$U170)+((AB$3-Extraction!$H170)*(-((IF($AC$1="absolu",0,Extraction!$I170)+Extraction!$V170-Extraction!$U170)-(IF($AC$1="absolu",0,$O170)+Extraction!$X170-Extraction!$W170))/(Extraction!$N170-Extraction!$H170))))+AB$4,IF(AB$2="za_avt",IF($AC$1="absolu",0,Extraction!$I170)+Extraction!$V170,IF(AB$2="za_arr",IF($AC$1="absolu",0,Extraction!$O170)+Extraction!$X170))))</f>
        <v>45.810392357021371</v>
      </c>
      <c r="AC170" s="25">
        <f>IF(AND(MID($T170,1,9)&lt;&gt;"DYNAMIQUE",MID($T170,1,9)&lt;&gt;"à définir"),IF(AC$2="pt_specif",-((IF($AC$1="absolu",0,Extraction!$I170)+Extraction!$V170-Extraction!$U170)+((AC$3-Extraction!$H170)*(-((IF($AC$1="absolu",0,Extraction!$I170)+Extraction!$V170-Extraction!$U170)-(IF($AC$1="absolu",0,$O170)+Extraction!$X170-Extraction!$W170))/(Extraction!$N170-Extraction!$H170))))+AC$4,IF(AC$2="za_avt",IF($AC$1="absolu",0,Extraction!$I170)+Extraction!$V170,IF(AC$2="za_arr",IF($AC$1="absolu",0,Extraction!$O170)+Extraction!$X170))))</f>
        <v>260.97632411056964</v>
      </c>
      <c r="AD170" s="25">
        <f>IF(AND(MID($T170,1,9)&lt;&gt;"DYNAMIQUE",MID($T170,1,9)&lt;&gt;"à définir"),IF(AD$2="pt_specif",-((IF($AC$1="absolu",0,Extraction!$I170)+Extraction!$V170-Extraction!$U170)+((AD$3-Extraction!$H170)*(-((IF($AC$1="absolu",0,Extraction!$I170)+Extraction!$V170-Extraction!$U170)-(IF($AC$1="absolu",0,$O170)+Extraction!$X170-Extraction!$W170))/(Extraction!$N170-Extraction!$H170))))+AD$4,IF(AD$2="za_avt",IF($AC$1="absolu",0,Extraction!$I170)+Extraction!$V170,IF(AD$2="za_arr",IF($AC$1="absolu",0,Extraction!$O170)+Extraction!$X170))))</f>
        <v>20.198832514824041</v>
      </c>
      <c r="AE170" s="25">
        <f>IF(AND(MID($T170,1,9)&lt;&gt;"DYNAMIQUE",MID($T170,1,9)&lt;&gt;"à définir"),IF(AE$2="pt_specif",-((IF($AC$1="absolu",0,Extraction!$I170)+Extraction!$V170-Extraction!$U170)+((AE$3-Extraction!$H170)*(-((IF($AC$1="absolu",0,Extraction!$I170)+Extraction!$V170-Extraction!$U170)-(IF($AC$1="absolu",0,$O170)+Extraction!$X170-Extraction!$W170))/(Extraction!$N170-Extraction!$H170))))+AE$4,IF(AE$2="za_avt",IF($AC$1="absolu",0,Extraction!$I170)+Extraction!$V170,IF(AE$2="za_arr",IF($AC$1="absolu",0,Extraction!$O170)+Extraction!$X170))))</f>
        <v>291.35188157314053</v>
      </c>
    </row>
    <row r="171" spans="1:31" x14ac:dyDescent="0.25">
      <c r="A171" t="s">
        <v>235</v>
      </c>
      <c r="B171">
        <v>1000</v>
      </c>
      <c r="C171">
        <v>1000</v>
      </c>
      <c r="D171">
        <v>2000</v>
      </c>
      <c r="E171">
        <v>1508</v>
      </c>
      <c r="F171">
        <v>73.131933057860067</v>
      </c>
      <c r="G171">
        <v>69.868066942139933</v>
      </c>
      <c r="H171">
        <v>7.3</v>
      </c>
      <c r="I171">
        <v>64.868066942139933</v>
      </c>
      <c r="J171">
        <v>322.82777777777778</v>
      </c>
      <c r="K171">
        <v>1489</v>
      </c>
      <c r="L171">
        <v>77.732094929542626</v>
      </c>
      <c r="M171">
        <v>112.26790507045736</v>
      </c>
      <c r="N171">
        <v>2611</v>
      </c>
      <c r="O171">
        <v>66.467905070457363</v>
      </c>
      <c r="P171">
        <v>322.82777777777778</v>
      </c>
      <c r="Q171" t="s">
        <v>147</v>
      </c>
      <c r="R171" t="s">
        <v>26</v>
      </c>
      <c r="S171" t="s">
        <v>26</v>
      </c>
      <c r="T171" t="s">
        <v>38</v>
      </c>
      <c r="U171">
        <v>306.82009098163724</v>
      </c>
      <c r="V171">
        <v>-19.373675000974991</v>
      </c>
      <c r="W171">
        <v>310.81085809243683</v>
      </c>
      <c r="X171">
        <v>-37.801502343097717</v>
      </c>
      <c r="Y171" t="s">
        <v>276</v>
      </c>
      <c r="AB171" s="25">
        <f>IF(AND(MID($T171,1,9)&lt;&gt;"DYNAMIQUE",MID($T171,1,9)&lt;&gt;"à définir"),IF(AB$2="pt_specif",-((IF($AC$1="absolu",0,Extraction!$I171)+Extraction!$V171-Extraction!$U171)+((AB$3-Extraction!$H171)*(-((IF($AC$1="absolu",0,Extraction!$I171)+Extraction!$V171-Extraction!$U171)-(IF($AC$1="absolu",0,$O171)+Extraction!$X171-Extraction!$W171))/(Extraction!$N171-Extraction!$H171))))+AB$4,IF(AB$2="za_avt",IF($AC$1="absolu",0,Extraction!$I171)+Extraction!$V171,IF(AB$2="za_arr",IF($AC$1="absolu",0,Extraction!$O171)+Extraction!$X171))))</f>
        <v>45.494391941164942</v>
      </c>
      <c r="AC171" s="25">
        <f>IF(AND(MID($T171,1,9)&lt;&gt;"DYNAMIQUE",MID($T171,1,9)&lt;&gt;"à définir"),IF(AC$2="pt_specif",-((IF($AC$1="absolu",0,Extraction!$I171)+Extraction!$V171-Extraction!$U171)+((AC$3-Extraction!$H171)*(-((IF($AC$1="absolu",0,Extraction!$I171)+Extraction!$V171-Extraction!$U171)-(IF($AC$1="absolu",0,$O171)+Extraction!$X171-Extraction!$W171))/(Extraction!$N171-Extraction!$H171))))+AC$4,IF(AC$2="za_avt",IF($AC$1="absolu",0,Extraction!$I171)+Extraction!$V171,IF(AC$2="za_arr",IF($AC$1="absolu",0,Extraction!$O171)+Extraction!$X171))))</f>
        <v>261.32569904047227</v>
      </c>
      <c r="AD171" s="25">
        <f>IF(AND(MID($T171,1,9)&lt;&gt;"DYNAMIQUE",MID($T171,1,9)&lt;&gt;"à définir"),IF(AD$2="pt_specif",-((IF($AC$1="absolu",0,Extraction!$I171)+Extraction!$V171-Extraction!$U171)+((AD$3-Extraction!$H171)*(-((IF($AC$1="absolu",0,Extraction!$I171)+Extraction!$V171-Extraction!$U171)-(IF($AC$1="absolu",0,$O171)+Extraction!$X171-Extraction!$W171))/(Extraction!$N171-Extraction!$H171))))+AD$4,IF(AD$2="za_avt",IF($AC$1="absolu",0,Extraction!$I171)+Extraction!$V171,IF(AD$2="za_arr",IF($AC$1="absolu",0,Extraction!$O171)+Extraction!$X171))))</f>
        <v>28.666402727359646</v>
      </c>
      <c r="AE171" s="25">
        <f>IF(AND(MID($T171,1,9)&lt;&gt;"DYNAMIQUE",MID($T171,1,9)&lt;&gt;"à définir"),IF(AE$2="pt_specif",-((IF($AC$1="absolu",0,Extraction!$I171)+Extraction!$V171-Extraction!$U171)+((AE$3-Extraction!$H171)*(-((IF($AC$1="absolu",0,Extraction!$I171)+Extraction!$V171-Extraction!$U171)-(IF($AC$1="absolu",0,$O171)+Extraction!$X171-Extraction!$W171))/(Extraction!$N171-Extraction!$H171))))+AE$4,IF(AE$2="za_avt",IF($AC$1="absolu",0,Extraction!$I171)+Extraction!$V171,IF(AE$2="za_arr",IF($AC$1="absolu",0,Extraction!$O171)+Extraction!$X171))))</f>
        <v>282.14445536507719</v>
      </c>
    </row>
    <row r="172" spans="1:31" x14ac:dyDescent="0.25">
      <c r="A172" t="s">
        <v>235</v>
      </c>
      <c r="B172">
        <v>1000</v>
      </c>
      <c r="C172">
        <v>1000</v>
      </c>
      <c r="D172">
        <v>2000</v>
      </c>
      <c r="E172">
        <v>1508</v>
      </c>
      <c r="F172">
        <v>73.131933057860067</v>
      </c>
      <c r="G172">
        <v>69.868066942139933</v>
      </c>
      <c r="H172">
        <v>7.3</v>
      </c>
      <c r="I172">
        <v>64.868066942139933</v>
      </c>
      <c r="J172">
        <v>322.82777777777778</v>
      </c>
      <c r="K172">
        <v>1489</v>
      </c>
      <c r="L172">
        <v>77.732094929542626</v>
      </c>
      <c r="M172">
        <v>112.26790507045736</v>
      </c>
      <c r="N172">
        <v>2611</v>
      </c>
      <c r="O172">
        <v>66.467905070457363</v>
      </c>
      <c r="P172">
        <v>322.82777777777778</v>
      </c>
      <c r="Q172" t="s">
        <v>147</v>
      </c>
      <c r="R172" t="s">
        <v>26</v>
      </c>
      <c r="S172" t="s">
        <v>26</v>
      </c>
      <c r="T172" t="s">
        <v>39</v>
      </c>
      <c r="U172">
        <v>306.91137667336653</v>
      </c>
      <c r="V172">
        <v>-20.237996695913282</v>
      </c>
      <c r="W172">
        <v>312.03160943774458</v>
      </c>
      <c r="X172">
        <v>-51.772866758503305</v>
      </c>
      <c r="Y172" t="s">
        <v>277</v>
      </c>
      <c r="AB172" s="25">
        <f>IF(AND(MID($T172,1,9)&lt;&gt;"DYNAMIQUE",MID($T172,1,9)&lt;&gt;"à définir"),IF(AB$2="pt_specif",-((IF($AC$1="absolu",0,Extraction!$I172)+Extraction!$V172-Extraction!$U172)+((AB$3-Extraction!$H172)*(-((IF($AC$1="absolu",0,Extraction!$I172)+Extraction!$V172-Extraction!$U172)-(IF($AC$1="absolu",0,$O172)+Extraction!$X172-Extraction!$W172))/(Extraction!$N172-Extraction!$H172))))+AB$4,IF(AB$2="za_avt",IF($AC$1="absolu",0,Extraction!$I172)+Extraction!$V172,IF(AB$2="za_arr",IF($AC$1="absolu",0,Extraction!$O172)+Extraction!$X172))))</f>
        <v>44.630070246226651</v>
      </c>
      <c r="AC172" s="25">
        <f>IF(AND(MID($T172,1,9)&lt;&gt;"DYNAMIQUE",MID($T172,1,9)&lt;&gt;"à définir"),IF(AC$2="pt_specif",-((IF($AC$1="absolu",0,Extraction!$I172)+Extraction!$V172-Extraction!$U172)+((AC$3-Extraction!$H172)*(-((IF($AC$1="absolu",0,Extraction!$I172)+Extraction!$V172-Extraction!$U172)-(IF($AC$1="absolu",0,$O172)+Extraction!$X172-Extraction!$W172))/(Extraction!$N172-Extraction!$H172))))+AC$4,IF(AC$2="za_avt",IF($AC$1="absolu",0,Extraction!$I172)+Extraction!$V172,IF(AC$2="za_arr",IF($AC$1="absolu",0,Extraction!$O172)+Extraction!$X172))))</f>
        <v>262.2813064271399</v>
      </c>
      <c r="AD172" s="25">
        <f>IF(AND(MID($T172,1,9)&lt;&gt;"DYNAMIQUE",MID($T172,1,9)&lt;&gt;"à définir"),IF(AD$2="pt_specif",-((IF($AC$1="absolu",0,Extraction!$I172)+Extraction!$V172-Extraction!$U172)+((AD$3-Extraction!$H172)*(-((IF($AC$1="absolu",0,Extraction!$I172)+Extraction!$V172-Extraction!$U172)-(IF($AC$1="absolu",0,$O172)+Extraction!$X172-Extraction!$W172))/(Extraction!$N172-Extraction!$H172))))+AD$4,IF(AD$2="za_avt",IF($AC$1="absolu",0,Extraction!$I172)+Extraction!$V172,IF(AD$2="za_arr",IF($AC$1="absolu",0,Extraction!$O172)+Extraction!$X172))))</f>
        <v>14.695038311954058</v>
      </c>
      <c r="AE172" s="25">
        <f>IF(AND(MID($T172,1,9)&lt;&gt;"DYNAMIQUE",MID($T172,1,9)&lt;&gt;"à définir"),IF(AE$2="pt_specif",-((IF($AC$1="absolu",0,Extraction!$I172)+Extraction!$V172-Extraction!$U172)+((AE$3-Extraction!$H172)*(-((IF($AC$1="absolu",0,Extraction!$I172)+Extraction!$V172-Extraction!$U172)-(IF($AC$1="absolu",0,$O172)+Extraction!$X172-Extraction!$W172))/(Extraction!$N172-Extraction!$H172))))+AE$4,IF(AE$2="za_avt",IF($AC$1="absolu",0,Extraction!$I172)+Extraction!$V172,IF(AE$2="za_arr",IF($AC$1="absolu",0,Extraction!$O172)+Extraction!$X172))))</f>
        <v>297.3365711257905</v>
      </c>
    </row>
    <row r="173" spans="1:31" x14ac:dyDescent="0.25">
      <c r="A173" t="s">
        <v>235</v>
      </c>
      <c r="B173">
        <v>1000</v>
      </c>
      <c r="C173">
        <v>1000</v>
      </c>
      <c r="D173">
        <v>2000</v>
      </c>
      <c r="E173">
        <v>1508</v>
      </c>
      <c r="F173">
        <v>73.131933057860067</v>
      </c>
      <c r="G173">
        <v>69.868066942139933</v>
      </c>
      <c r="H173">
        <v>7.3</v>
      </c>
      <c r="I173">
        <v>64.868066942139933</v>
      </c>
      <c r="J173">
        <v>322.82777777777778</v>
      </c>
      <c r="K173">
        <v>1489</v>
      </c>
      <c r="L173">
        <v>77.732094929542626</v>
      </c>
      <c r="M173">
        <v>112.26790507045736</v>
      </c>
      <c r="N173">
        <v>2611</v>
      </c>
      <c r="O173">
        <v>66.467905070457363</v>
      </c>
      <c r="P173">
        <v>322.82777777777778</v>
      </c>
      <c r="Q173" t="s">
        <v>147</v>
      </c>
      <c r="R173" t="s">
        <v>26</v>
      </c>
      <c r="S173" t="s">
        <v>26</v>
      </c>
      <c r="T173" t="s">
        <v>40</v>
      </c>
      <c r="U173">
        <v>304.49119087793866</v>
      </c>
      <c r="V173">
        <v>2.677085056143893</v>
      </c>
      <c r="W173">
        <v>306.27679523317244</v>
      </c>
      <c r="X173">
        <v>14.090346666635593</v>
      </c>
      <c r="Y173" t="s">
        <v>278</v>
      </c>
      <c r="AB173" s="25">
        <f>IF(AND(MID($T173,1,9)&lt;&gt;"DYNAMIQUE",MID($T173,1,9)&lt;&gt;"à définir"),IF(AB$2="pt_specif",-((IF($AC$1="absolu",0,Extraction!$I173)+Extraction!$V173-Extraction!$U173)+((AB$3-Extraction!$H173)*(-((IF($AC$1="absolu",0,Extraction!$I173)+Extraction!$V173-Extraction!$U173)-(IF($AC$1="absolu",0,$O173)+Extraction!$X173-Extraction!$W173))/(Extraction!$N173-Extraction!$H173))))+AB$4,IF(AB$2="za_avt",IF($AC$1="absolu",0,Extraction!$I173)+Extraction!$V173,IF(AB$2="za_arr",IF($AC$1="absolu",0,Extraction!$O173)+Extraction!$X173))))</f>
        <v>67.545151998283828</v>
      </c>
      <c r="AC173" s="25">
        <f>IF(AND(MID($T173,1,9)&lt;&gt;"DYNAMIQUE",MID($T173,1,9)&lt;&gt;"à définir"),IF(AC$2="pt_specif",-((IF($AC$1="absolu",0,Extraction!$I173)+Extraction!$V173-Extraction!$U173)+((AC$3-Extraction!$H173)*(-((IF($AC$1="absolu",0,Extraction!$I173)+Extraction!$V173-Extraction!$U173)-(IF($AC$1="absolu",0,$O173)+Extraction!$X173-Extraction!$W173))/(Extraction!$N173-Extraction!$H173))))+AC$4,IF(AC$2="za_avt",IF($AC$1="absolu",0,Extraction!$I173)+Extraction!$V173,IF(AC$2="za_arr",IF($AC$1="absolu",0,Extraction!$O173)+Extraction!$X173))))</f>
        <v>236.94603887965485</v>
      </c>
      <c r="AD173" s="25">
        <f>IF(AND(MID($T173,1,9)&lt;&gt;"DYNAMIQUE",MID($T173,1,9)&lt;&gt;"à définir"),IF(AD$2="pt_specif",-((IF($AC$1="absolu",0,Extraction!$I173)+Extraction!$V173-Extraction!$U173)+((AD$3-Extraction!$H173)*(-((IF($AC$1="absolu",0,Extraction!$I173)+Extraction!$V173-Extraction!$U173)-(IF($AC$1="absolu",0,$O173)+Extraction!$X173-Extraction!$W173))/(Extraction!$N173-Extraction!$H173))))+AD$4,IF(AD$2="za_avt",IF($AC$1="absolu",0,Extraction!$I173)+Extraction!$V173,IF(AD$2="za_arr",IF($AC$1="absolu",0,Extraction!$O173)+Extraction!$X173))))</f>
        <v>80.558251737092959</v>
      </c>
      <c r="AE173" s="25">
        <f>IF(AND(MID($T173,1,9)&lt;&gt;"DYNAMIQUE",MID($T173,1,9)&lt;&gt;"à définir"),IF(AE$2="pt_specif",-((IF($AC$1="absolu",0,Extraction!$I173)+Extraction!$V173-Extraction!$U173)+((AE$3-Extraction!$H173)*(-((IF($AC$1="absolu",0,Extraction!$I173)+Extraction!$V173-Extraction!$U173)-(IF($AC$1="absolu",0,$O173)+Extraction!$X173-Extraction!$W173))/(Extraction!$N173-Extraction!$H173))))+AE$4,IF(AE$2="za_avt",IF($AC$1="absolu",0,Extraction!$I173)+Extraction!$V173,IF(AE$2="za_arr",IF($AC$1="absolu",0,Extraction!$O173)+Extraction!$X173))))</f>
        <v>225.71854349607946</v>
      </c>
    </row>
    <row r="174" spans="1:31" x14ac:dyDescent="0.25">
      <c r="A174" t="s">
        <v>235</v>
      </c>
      <c r="B174">
        <v>1000</v>
      </c>
      <c r="C174">
        <v>1000</v>
      </c>
      <c r="D174">
        <v>2000</v>
      </c>
      <c r="E174">
        <v>1508</v>
      </c>
      <c r="F174">
        <v>73.131933057860067</v>
      </c>
      <c r="G174">
        <v>69.868066942139933</v>
      </c>
      <c r="H174">
        <v>7.3</v>
      </c>
      <c r="I174">
        <v>64.868066942139933</v>
      </c>
      <c r="J174">
        <v>322.82777777777778</v>
      </c>
      <c r="K174">
        <v>1489</v>
      </c>
      <c r="L174">
        <v>77.732094929542626</v>
      </c>
      <c r="M174">
        <v>112.26790507045736</v>
      </c>
      <c r="N174">
        <v>2611</v>
      </c>
      <c r="O174">
        <v>66.467905070457363</v>
      </c>
      <c r="P174">
        <v>322.82777777777778</v>
      </c>
      <c r="Q174" t="s">
        <v>147</v>
      </c>
      <c r="R174" t="s">
        <v>26</v>
      </c>
      <c r="S174" t="s">
        <v>26</v>
      </c>
      <c r="T174" t="s">
        <v>41</v>
      </c>
      <c r="U174">
        <v>304.48560535647988</v>
      </c>
      <c r="V174">
        <v>2.7299705334066586</v>
      </c>
      <c r="W174">
        <v>306.30256593981642</v>
      </c>
      <c r="X174">
        <v>13.795403773351604</v>
      </c>
      <c r="Y174" t="s">
        <v>279</v>
      </c>
      <c r="AB174" s="25">
        <f>IF(AND(MID($T174,1,9)&lt;&gt;"DYNAMIQUE",MID($T174,1,9)&lt;&gt;"à définir"),IF(AB$2="pt_specif",-((IF($AC$1="absolu",0,Extraction!$I174)+Extraction!$V174-Extraction!$U174)+((AB$3-Extraction!$H174)*(-((IF($AC$1="absolu",0,Extraction!$I174)+Extraction!$V174-Extraction!$U174)-(IF($AC$1="absolu",0,$O174)+Extraction!$X174-Extraction!$W174))/(Extraction!$N174-Extraction!$H174))))+AB$4,IF(AB$2="za_avt",IF($AC$1="absolu",0,Extraction!$I174)+Extraction!$V174,IF(AB$2="za_arr",IF($AC$1="absolu",0,Extraction!$O174)+Extraction!$X174))))</f>
        <v>67.59803747554659</v>
      </c>
      <c r="AC174" s="25">
        <f>IF(AND(MID($T174,1,9)&lt;&gt;"DYNAMIQUE",MID($T174,1,9)&lt;&gt;"à définir"),IF(AC$2="pt_specif",-((IF($AC$1="absolu",0,Extraction!$I174)+Extraction!$V174-Extraction!$U174)+((AC$3-Extraction!$H174)*(-((IF($AC$1="absolu",0,Extraction!$I174)+Extraction!$V174-Extraction!$U174)-(IF($AC$1="absolu",0,$O174)+Extraction!$X174-Extraction!$W174))/(Extraction!$N174-Extraction!$H174))))+AC$4,IF(AC$2="za_avt",IF($AC$1="absolu",0,Extraction!$I174)+Extraction!$V174,IF(AC$2="za_arr",IF($AC$1="absolu",0,Extraction!$O174)+Extraction!$X174))))</f>
        <v>236.88756788093329</v>
      </c>
      <c r="AD174" s="25">
        <f>IF(AND(MID($T174,1,9)&lt;&gt;"DYNAMIQUE",MID($T174,1,9)&lt;&gt;"à définir"),IF(AD$2="pt_specif",-((IF($AC$1="absolu",0,Extraction!$I174)+Extraction!$V174-Extraction!$U174)+((AD$3-Extraction!$H174)*(-((IF($AC$1="absolu",0,Extraction!$I174)+Extraction!$V174-Extraction!$U174)-(IF($AC$1="absolu",0,$O174)+Extraction!$X174-Extraction!$W174))/(Extraction!$N174-Extraction!$H174))))+AD$4,IF(AD$2="za_avt",IF($AC$1="absolu",0,Extraction!$I174)+Extraction!$V174,IF(AD$2="za_arr",IF($AC$1="absolu",0,Extraction!$O174)+Extraction!$X174))))</f>
        <v>80.263308843808971</v>
      </c>
      <c r="AE174" s="25">
        <f>IF(AND(MID($T174,1,9)&lt;&gt;"DYNAMIQUE",MID($T174,1,9)&lt;&gt;"à définir"),IF(AE$2="pt_specif",-((IF($AC$1="absolu",0,Extraction!$I174)+Extraction!$V174-Extraction!$U174)+((AE$3-Extraction!$H174)*(-((IF($AC$1="absolu",0,Extraction!$I174)+Extraction!$V174-Extraction!$U174)-(IF($AC$1="absolu",0,$O174)+Extraction!$X174-Extraction!$W174))/(Extraction!$N174-Extraction!$H174))))+AE$4,IF(AE$2="za_avt",IF($AC$1="absolu",0,Extraction!$I174)+Extraction!$V174,IF(AE$2="za_arr",IF($AC$1="absolu",0,Extraction!$O174)+Extraction!$X174))))</f>
        <v>226.03925709600745</v>
      </c>
    </row>
    <row r="175" spans="1:31" x14ac:dyDescent="0.25">
      <c r="A175" t="s">
        <v>235</v>
      </c>
      <c r="B175">
        <v>1000</v>
      </c>
      <c r="C175">
        <v>1000</v>
      </c>
      <c r="D175">
        <v>2000</v>
      </c>
      <c r="E175">
        <v>1508</v>
      </c>
      <c r="F175">
        <v>73.131933057860067</v>
      </c>
      <c r="G175">
        <v>69.868066942139933</v>
      </c>
      <c r="H175">
        <v>7.3</v>
      </c>
      <c r="I175">
        <v>64.868066942139933</v>
      </c>
      <c r="J175">
        <v>322.82777777777778</v>
      </c>
      <c r="K175">
        <v>1489</v>
      </c>
      <c r="L175">
        <v>77.732094929542626</v>
      </c>
      <c r="M175">
        <v>112.26790507045736</v>
      </c>
      <c r="N175">
        <v>2611</v>
      </c>
      <c r="O175">
        <v>66.467905070457363</v>
      </c>
      <c r="P175">
        <v>322.82777777777778</v>
      </c>
      <c r="Q175" t="s">
        <v>147</v>
      </c>
      <c r="R175" t="s">
        <v>26</v>
      </c>
      <c r="S175" t="s">
        <v>26</v>
      </c>
      <c r="T175" t="s">
        <v>44</v>
      </c>
      <c r="U175">
        <v>305.98121036089668</v>
      </c>
      <c r="V175">
        <v>-11.430888938515629</v>
      </c>
      <c r="W175">
        <v>310.84233130577002</v>
      </c>
      <c r="X175">
        <v>-38.161709796066447</v>
      </c>
      <c r="Y175" t="s">
        <v>280</v>
      </c>
      <c r="AB175" s="25">
        <f>IF(AND(MID($T175,1,9)&lt;&gt;"DYNAMIQUE",MID($T175,1,9)&lt;&gt;"à définir"),IF(AB$2="pt_specif",-((IF($AC$1="absolu",0,Extraction!$I175)+Extraction!$V175-Extraction!$U175)+((AB$3-Extraction!$H175)*(-((IF($AC$1="absolu",0,Extraction!$I175)+Extraction!$V175-Extraction!$U175)-(IF($AC$1="absolu",0,$O175)+Extraction!$X175-Extraction!$W175))/(Extraction!$N175-Extraction!$H175))))+AB$4,IF(AB$2="za_avt",IF($AC$1="absolu",0,Extraction!$I175)+Extraction!$V175,IF(AB$2="za_arr",IF($AC$1="absolu",0,Extraction!$O175)+Extraction!$X175))))</f>
        <v>53.437178003624304</v>
      </c>
      <c r="AC175" s="25">
        <f>IF(AND(MID($T175,1,9)&lt;&gt;"DYNAMIQUE",MID($T175,1,9)&lt;&gt;"à définir"),IF(AC$2="pt_specif",-((IF($AC$1="absolu",0,Extraction!$I175)+Extraction!$V175-Extraction!$U175)+((AC$3-Extraction!$H175)*(-((IF($AC$1="absolu",0,Extraction!$I175)+Extraction!$V175-Extraction!$U175)-(IF($AC$1="absolu",0,$O175)+Extraction!$X175-Extraction!$W175))/(Extraction!$N175-Extraction!$H175))))+AC$4,IF(AC$2="za_avt",IF($AC$1="absolu",0,Extraction!$I175)+Extraction!$V175,IF(AC$2="za_arr",IF($AC$1="absolu",0,Extraction!$O175)+Extraction!$X175))))</f>
        <v>252.54403235727239</v>
      </c>
      <c r="AD175" s="25">
        <f>IF(AND(MID($T175,1,9)&lt;&gt;"DYNAMIQUE",MID($T175,1,9)&lt;&gt;"à définir"),IF(AD$2="pt_specif",-((IF($AC$1="absolu",0,Extraction!$I175)+Extraction!$V175-Extraction!$U175)+((AD$3-Extraction!$H175)*(-((IF($AC$1="absolu",0,Extraction!$I175)+Extraction!$V175-Extraction!$U175)-(IF($AC$1="absolu",0,$O175)+Extraction!$X175-Extraction!$W175))/(Extraction!$N175-Extraction!$H175))))+AD$4,IF(AD$2="za_avt",IF($AC$1="absolu",0,Extraction!$I175)+Extraction!$V175,IF(AD$2="za_arr",IF($AC$1="absolu",0,Extraction!$O175)+Extraction!$X175))))</f>
        <v>28.306195274390916</v>
      </c>
      <c r="AE175" s="25">
        <f>IF(AND(MID($T175,1,9)&lt;&gt;"DYNAMIQUE",MID($T175,1,9)&lt;&gt;"à définir"),IF(AE$2="pt_specif",-((IF($AC$1="absolu",0,Extraction!$I175)+Extraction!$V175-Extraction!$U175)+((AE$3-Extraction!$H175)*(-((IF($AC$1="absolu",0,Extraction!$I175)+Extraction!$V175-Extraction!$U175)-(IF($AC$1="absolu",0,$O175)+Extraction!$X175-Extraction!$W175))/(Extraction!$N175-Extraction!$H175))))+AE$4,IF(AE$2="za_avt",IF($AC$1="absolu",0,Extraction!$I175)+Extraction!$V175,IF(AE$2="za_arr",IF($AC$1="absolu",0,Extraction!$O175)+Extraction!$X175))))</f>
        <v>282.5361360313791</v>
      </c>
    </row>
    <row r="176" spans="1:31" x14ac:dyDescent="0.25">
      <c r="A176" t="s">
        <v>235</v>
      </c>
      <c r="B176">
        <v>1000</v>
      </c>
      <c r="C176">
        <v>1000</v>
      </c>
      <c r="D176">
        <v>2000</v>
      </c>
      <c r="E176">
        <v>1508</v>
      </c>
      <c r="F176">
        <v>73.131933057860067</v>
      </c>
      <c r="G176">
        <v>69.868066942139933</v>
      </c>
      <c r="H176">
        <v>7.3</v>
      </c>
      <c r="I176">
        <v>64.868066942139933</v>
      </c>
      <c r="J176">
        <v>322.82777777777778</v>
      </c>
      <c r="K176">
        <v>1489</v>
      </c>
      <c r="L176">
        <v>77.732094929542626</v>
      </c>
      <c r="M176">
        <v>112.26790507045736</v>
      </c>
      <c r="N176">
        <v>2611</v>
      </c>
      <c r="O176">
        <v>66.467905070457363</v>
      </c>
      <c r="P176">
        <v>322.82777777777778</v>
      </c>
      <c r="Q176" t="s">
        <v>147</v>
      </c>
      <c r="R176" t="s">
        <v>26</v>
      </c>
      <c r="S176" t="s">
        <v>26</v>
      </c>
      <c r="T176" t="s">
        <v>45</v>
      </c>
      <c r="U176">
        <v>305.17570425420234</v>
      </c>
      <c r="V176">
        <v>-3.8041032919127171</v>
      </c>
      <c r="W176">
        <v>310.13394852357544</v>
      </c>
      <c r="X176">
        <v>-30.054347036499571</v>
      </c>
      <c r="Y176" t="s">
        <v>281</v>
      </c>
      <c r="AB176" s="25">
        <f>IF(AND(MID($T176,1,9)&lt;&gt;"DYNAMIQUE",MID($T176,1,9)&lt;&gt;"à définir"),IF(AB$2="pt_specif",-((IF($AC$1="absolu",0,Extraction!$I176)+Extraction!$V176-Extraction!$U176)+((AB$3-Extraction!$H176)*(-((IF($AC$1="absolu",0,Extraction!$I176)+Extraction!$V176-Extraction!$U176)-(IF($AC$1="absolu",0,$O176)+Extraction!$X176-Extraction!$W176))/(Extraction!$N176-Extraction!$H176))))+AB$4,IF(AB$2="za_avt",IF($AC$1="absolu",0,Extraction!$I176)+Extraction!$V176,IF(AB$2="za_arr",IF($AC$1="absolu",0,Extraction!$O176)+Extraction!$X176))))</f>
        <v>61.063963650227215</v>
      </c>
      <c r="AC176" s="25">
        <f>IF(AND(MID($T176,1,9)&lt;&gt;"DYNAMIQUE",MID($T176,1,9)&lt;&gt;"à définir"),IF(AC$2="pt_specif",-((IF($AC$1="absolu",0,Extraction!$I176)+Extraction!$V176-Extraction!$U176)+((AC$3-Extraction!$H176)*(-((IF($AC$1="absolu",0,Extraction!$I176)+Extraction!$V176-Extraction!$U176)-(IF($AC$1="absolu",0,$O176)+Extraction!$X176-Extraction!$W176))/(Extraction!$N176-Extraction!$H176))))+AC$4,IF(AC$2="za_avt",IF($AC$1="absolu",0,Extraction!$I176)+Extraction!$V176,IF(AC$2="za_arr",IF($AC$1="absolu",0,Extraction!$O176)+Extraction!$X176))))</f>
        <v>244.11174060397514</v>
      </c>
      <c r="AD176" s="25">
        <f>IF(AND(MID($T176,1,9)&lt;&gt;"DYNAMIQUE",MID($T176,1,9)&lt;&gt;"à définir"),IF(AD$2="pt_specif",-((IF($AC$1="absolu",0,Extraction!$I176)+Extraction!$V176-Extraction!$U176)+((AD$3-Extraction!$H176)*(-((IF($AC$1="absolu",0,Extraction!$I176)+Extraction!$V176-Extraction!$U176)-(IF($AC$1="absolu",0,$O176)+Extraction!$X176-Extraction!$W176))/(Extraction!$N176-Extraction!$H176))))+AD$4,IF(AD$2="za_avt",IF($AC$1="absolu",0,Extraction!$I176)+Extraction!$V176,IF(AD$2="za_arr",IF($AC$1="absolu",0,Extraction!$O176)+Extraction!$X176))))</f>
        <v>36.413558033957791</v>
      </c>
      <c r="AE176" s="25">
        <f>IF(AND(MID($T176,1,9)&lt;&gt;"DYNAMIQUE",MID($T176,1,9)&lt;&gt;"à définir"),IF(AE$2="pt_specif",-((IF($AC$1="absolu",0,Extraction!$I176)+Extraction!$V176-Extraction!$U176)+((AE$3-Extraction!$H176)*(-((IF($AC$1="absolu",0,Extraction!$I176)+Extraction!$V176-Extraction!$U176)-(IF($AC$1="absolu",0,$O176)+Extraction!$X176-Extraction!$W176))/(Extraction!$N176-Extraction!$H176))))+AE$4,IF(AE$2="za_avt",IF($AC$1="absolu",0,Extraction!$I176)+Extraction!$V176,IF(AE$2="za_arr",IF($AC$1="absolu",0,Extraction!$O176)+Extraction!$X176))))</f>
        <v>273.72039048961767</v>
      </c>
    </row>
    <row r="177" spans="1:31" x14ac:dyDescent="0.25">
      <c r="A177" t="s">
        <v>235</v>
      </c>
      <c r="B177">
        <v>1000</v>
      </c>
      <c r="C177">
        <v>1000</v>
      </c>
      <c r="D177">
        <v>2000</v>
      </c>
      <c r="E177">
        <v>1508</v>
      </c>
      <c r="F177">
        <v>73.131933057860067</v>
      </c>
      <c r="G177">
        <v>69.868066942139933</v>
      </c>
      <c r="H177">
        <v>7.3</v>
      </c>
      <c r="I177">
        <v>64.868066942139933</v>
      </c>
      <c r="J177">
        <v>322.82777777777778</v>
      </c>
      <c r="K177">
        <v>1489</v>
      </c>
      <c r="L177">
        <v>77.732094929542626</v>
      </c>
      <c r="M177">
        <v>112.26790507045736</v>
      </c>
      <c r="N177">
        <v>2611</v>
      </c>
      <c r="O177">
        <v>66.467905070457363</v>
      </c>
      <c r="P177">
        <v>322.82777777777778</v>
      </c>
      <c r="Q177" t="s">
        <v>147</v>
      </c>
      <c r="R177" t="s">
        <v>26</v>
      </c>
      <c r="S177" t="s">
        <v>26</v>
      </c>
      <c r="T177" t="s">
        <v>46</v>
      </c>
      <c r="U177">
        <v>306.36120373997687</v>
      </c>
      <c r="V177">
        <v>-15.028785993904203</v>
      </c>
      <c r="W177">
        <v>304.42696755631943</v>
      </c>
      <c r="X177">
        <v>35.261420266805445</v>
      </c>
      <c r="Y177" t="s">
        <v>282</v>
      </c>
      <c r="AB177" s="25">
        <f>IF(AND(MID($T177,1,9)&lt;&gt;"DYNAMIQUE",MID($T177,1,9)&lt;&gt;"à définir"),IF(AB$2="pt_specif",-((IF($AC$1="absolu",0,Extraction!$I177)+Extraction!$V177-Extraction!$U177)+((AB$3-Extraction!$H177)*(-((IF($AC$1="absolu",0,Extraction!$I177)+Extraction!$V177-Extraction!$U177)-(IF($AC$1="absolu",0,$O177)+Extraction!$X177-Extraction!$W177))/(Extraction!$N177-Extraction!$H177))))+AB$4,IF(AB$2="za_avt",IF($AC$1="absolu",0,Extraction!$I177)+Extraction!$V177,IF(AB$2="za_arr",IF($AC$1="absolu",0,Extraction!$O177)+Extraction!$X177))))</f>
        <v>49.839280948235732</v>
      </c>
      <c r="AC177" s="25">
        <f>IF(AND(MID($T177,1,9)&lt;&gt;"DYNAMIQUE",MID($T177,1,9)&lt;&gt;"à définir"),IF(AC$2="pt_specif",-((IF($AC$1="absolu",0,Extraction!$I177)+Extraction!$V177-Extraction!$U177)+((AC$3-Extraction!$H177)*(-((IF($AC$1="absolu",0,Extraction!$I177)+Extraction!$V177-Extraction!$U177)-(IF($AC$1="absolu",0,$O177)+Extraction!$X177-Extraction!$W177))/(Extraction!$N177-Extraction!$H177))))+AC$4,IF(AC$2="za_avt",IF($AC$1="absolu",0,Extraction!$I177)+Extraction!$V177,IF(AC$2="za_arr",IF($AC$1="absolu",0,Extraction!$O177)+Extraction!$X177))))</f>
        <v>256.52192279174113</v>
      </c>
      <c r="AD177" s="25">
        <f>IF(AND(MID($T177,1,9)&lt;&gt;"DYNAMIQUE",MID($T177,1,9)&lt;&gt;"à définir"),IF(AD$2="pt_specif",-((IF($AC$1="absolu",0,Extraction!$I177)+Extraction!$V177-Extraction!$U177)+((AD$3-Extraction!$H177)*(-((IF($AC$1="absolu",0,Extraction!$I177)+Extraction!$V177-Extraction!$U177)-(IF($AC$1="absolu",0,$O177)+Extraction!$X177-Extraction!$W177))/(Extraction!$N177-Extraction!$H177))))+AD$4,IF(AD$2="za_avt",IF($AC$1="absolu",0,Extraction!$I177)+Extraction!$V177,IF(AD$2="za_arr",IF($AC$1="absolu",0,Extraction!$O177)+Extraction!$X177))))</f>
        <v>101.72932533726281</v>
      </c>
      <c r="AE177" s="25">
        <f>IF(AND(MID($T177,1,9)&lt;&gt;"DYNAMIQUE",MID($T177,1,9)&lt;&gt;"à définir"),IF(AE$2="pt_specif",-((IF($AC$1="absolu",0,Extraction!$I177)+Extraction!$V177-Extraction!$U177)+((AE$3-Extraction!$H177)*(-((IF($AC$1="absolu",0,Extraction!$I177)+Extraction!$V177-Extraction!$U177)-(IF($AC$1="absolu",0,$O177)+Extraction!$X177-Extraction!$W177))/(Extraction!$N177-Extraction!$H177))))+AE$4,IF(AE$2="za_avt",IF($AC$1="absolu",0,Extraction!$I177)+Extraction!$V177,IF(AE$2="za_arr",IF($AC$1="absolu",0,Extraction!$O177)+Extraction!$X177))))</f>
        <v>202.6976422190566</v>
      </c>
    </row>
    <row r="178" spans="1:31" x14ac:dyDescent="0.25">
      <c r="A178" t="s">
        <v>235</v>
      </c>
      <c r="B178">
        <v>1000</v>
      </c>
      <c r="C178">
        <v>1000</v>
      </c>
      <c r="D178">
        <v>2000</v>
      </c>
      <c r="E178">
        <v>1508</v>
      </c>
      <c r="F178">
        <v>73.131933057860067</v>
      </c>
      <c r="G178">
        <v>69.868066942139933</v>
      </c>
      <c r="H178">
        <v>7.3</v>
      </c>
      <c r="I178">
        <v>64.868066942139933</v>
      </c>
      <c r="J178">
        <v>322.82777777777778</v>
      </c>
      <c r="K178">
        <v>1489</v>
      </c>
      <c r="L178">
        <v>77.732094929542626</v>
      </c>
      <c r="M178">
        <v>112.26790507045736</v>
      </c>
      <c r="N178">
        <v>2611</v>
      </c>
      <c r="O178">
        <v>66.467905070457363</v>
      </c>
      <c r="P178">
        <v>322.82777777777778</v>
      </c>
      <c r="Q178" t="s">
        <v>147</v>
      </c>
      <c r="R178" t="s">
        <v>26</v>
      </c>
      <c r="S178" t="s">
        <v>26</v>
      </c>
      <c r="T178" t="s">
        <v>47</v>
      </c>
      <c r="U178">
        <v>304.21807664733524</v>
      </c>
      <c r="V178">
        <v>5.2630166543507766</v>
      </c>
      <c r="W178">
        <v>306.54990946377592</v>
      </c>
      <c r="X178">
        <v>10.964584440396044</v>
      </c>
      <c r="Y178" t="s">
        <v>283</v>
      </c>
      <c r="AB178" s="25">
        <f>IF(AND(MID($T178,1,9)&lt;&gt;"DYNAMIQUE",MID($T178,1,9)&lt;&gt;"à définir"),IF(AB$2="pt_specif",-((IF($AC$1="absolu",0,Extraction!$I178)+Extraction!$V178-Extraction!$U178)+((AB$3-Extraction!$H178)*(-((IF($AC$1="absolu",0,Extraction!$I178)+Extraction!$V178-Extraction!$U178)-(IF($AC$1="absolu",0,$O178)+Extraction!$X178-Extraction!$W178))/(Extraction!$N178-Extraction!$H178))))+AB$4,IF(AB$2="za_avt",IF($AC$1="absolu",0,Extraction!$I178)+Extraction!$V178,IF(AB$2="za_arr",IF($AC$1="absolu",0,Extraction!$O178)+Extraction!$X178))))</f>
        <v>70.131083596490711</v>
      </c>
      <c r="AC178" s="25">
        <f>IF(AND(MID($T178,1,9)&lt;&gt;"DYNAMIQUE",MID($T178,1,9)&lt;&gt;"à définir"),IF(AC$2="pt_specif",-((IF($AC$1="absolu",0,Extraction!$I178)+Extraction!$V178-Extraction!$U178)+((AC$3-Extraction!$H178)*(-((IF($AC$1="absolu",0,Extraction!$I178)+Extraction!$V178-Extraction!$U178)-(IF($AC$1="absolu",0,$O178)+Extraction!$X178-Extraction!$W178))/(Extraction!$N178-Extraction!$H178))))+AC$4,IF(AC$2="za_avt",IF($AC$1="absolu",0,Extraction!$I178)+Extraction!$V178,IF(AC$2="za_arr",IF($AC$1="absolu",0,Extraction!$O178)+Extraction!$X178))))</f>
        <v>234.08699305084451</v>
      </c>
      <c r="AD178" s="25">
        <f>IF(AND(MID($T178,1,9)&lt;&gt;"DYNAMIQUE",MID($T178,1,9)&lt;&gt;"à définir"),IF(AD$2="pt_specif",-((IF($AC$1="absolu",0,Extraction!$I178)+Extraction!$V178-Extraction!$U178)+((AD$3-Extraction!$H178)*(-((IF($AC$1="absolu",0,Extraction!$I178)+Extraction!$V178-Extraction!$U178)-(IF($AC$1="absolu",0,$O178)+Extraction!$X178-Extraction!$W178))/(Extraction!$N178-Extraction!$H178))))+AD$4,IF(AD$2="za_avt",IF($AC$1="absolu",0,Extraction!$I178)+Extraction!$V178,IF(AD$2="za_arr",IF($AC$1="absolu",0,Extraction!$O178)+Extraction!$X178))))</f>
        <v>77.432489510853401</v>
      </c>
      <c r="AE178" s="25">
        <f>IF(AND(MID($T178,1,9)&lt;&gt;"DYNAMIQUE",MID($T178,1,9)&lt;&gt;"à définir"),IF(AE$2="pt_specif",-((IF($AC$1="absolu",0,Extraction!$I178)+Extraction!$V178-Extraction!$U178)+((AE$3-Extraction!$H178)*(-((IF($AC$1="absolu",0,Extraction!$I178)+Extraction!$V178-Extraction!$U178)-(IF($AC$1="absolu",0,$O178)+Extraction!$X178-Extraction!$W178))/(Extraction!$N178-Extraction!$H178))))+AE$4,IF(AE$2="za_avt",IF($AC$1="absolu",0,Extraction!$I178)+Extraction!$V178,IF(AE$2="za_arr",IF($AC$1="absolu",0,Extraction!$O178)+Extraction!$X178))))</f>
        <v>229.11741995292252</v>
      </c>
    </row>
    <row r="179" spans="1:31" x14ac:dyDescent="0.25">
      <c r="A179" t="s">
        <v>235</v>
      </c>
      <c r="B179">
        <v>1000</v>
      </c>
      <c r="C179">
        <v>1000</v>
      </c>
      <c r="D179">
        <v>2000</v>
      </c>
      <c r="E179">
        <v>1508</v>
      </c>
      <c r="F179">
        <v>73.131933057860067</v>
      </c>
      <c r="G179">
        <v>69.868066942139933</v>
      </c>
      <c r="H179">
        <v>7.3</v>
      </c>
      <c r="I179">
        <v>64.868066942139933</v>
      </c>
      <c r="J179">
        <v>322.82777777777778</v>
      </c>
      <c r="K179">
        <v>1489</v>
      </c>
      <c r="L179">
        <v>77.732094929542626</v>
      </c>
      <c r="M179">
        <v>112.26790507045736</v>
      </c>
      <c r="N179">
        <v>2611</v>
      </c>
      <c r="O179">
        <v>66.467905070457363</v>
      </c>
      <c r="P179">
        <v>322.82777777777778</v>
      </c>
      <c r="Q179" t="s">
        <v>147</v>
      </c>
      <c r="R179" t="s">
        <v>26</v>
      </c>
      <c r="S179" t="s">
        <v>26</v>
      </c>
      <c r="T179" t="s">
        <v>48</v>
      </c>
      <c r="U179">
        <v>306.07470551522835</v>
      </c>
      <c r="V179">
        <v>-12.316130521611656</v>
      </c>
      <c r="W179">
        <v>311.20300281810501</v>
      </c>
      <c r="X179">
        <v>-42.289555448218934</v>
      </c>
      <c r="Y179" t="s">
        <v>284</v>
      </c>
      <c r="AB179" s="25">
        <f>IF(AND(MID($T179,1,9)&lt;&gt;"DYNAMIQUE",MID($T179,1,9)&lt;&gt;"à définir"),IF(AB$2="pt_specif",-((IF($AC$1="absolu",0,Extraction!$I179)+Extraction!$V179-Extraction!$U179)+((AB$3-Extraction!$H179)*(-((IF($AC$1="absolu",0,Extraction!$I179)+Extraction!$V179-Extraction!$U179)-(IF($AC$1="absolu",0,$O179)+Extraction!$X179-Extraction!$W179))/(Extraction!$N179-Extraction!$H179))))+AB$4,IF(AB$2="za_avt",IF($AC$1="absolu",0,Extraction!$I179)+Extraction!$V179,IF(AB$2="za_arr",IF($AC$1="absolu",0,Extraction!$O179)+Extraction!$X179))))</f>
        <v>52.551936420528278</v>
      </c>
      <c r="AC179" s="25">
        <f>IF(AND(MID($T179,1,9)&lt;&gt;"DYNAMIQUE",MID($T179,1,9)&lt;&gt;"à définir"),IF(AC$2="pt_specif",-((IF($AC$1="absolu",0,Extraction!$I179)+Extraction!$V179-Extraction!$U179)+((AC$3-Extraction!$H179)*(-((IF($AC$1="absolu",0,Extraction!$I179)+Extraction!$V179-Extraction!$U179)-(IF($AC$1="absolu",0,$O179)+Extraction!$X179-Extraction!$W179))/(Extraction!$N179-Extraction!$H179))))+AC$4,IF(AC$2="za_avt",IF($AC$1="absolu",0,Extraction!$I179)+Extraction!$V179,IF(AC$2="za_arr",IF($AC$1="absolu",0,Extraction!$O179)+Extraction!$X179))))</f>
        <v>253.52276909470007</v>
      </c>
      <c r="AD179" s="25">
        <f>IF(AND(MID($T179,1,9)&lt;&gt;"DYNAMIQUE",MID($T179,1,9)&lt;&gt;"à définir"),IF(AD$2="pt_specif",-((IF($AC$1="absolu",0,Extraction!$I179)+Extraction!$V179-Extraction!$U179)+((AD$3-Extraction!$H179)*(-((IF($AC$1="absolu",0,Extraction!$I179)+Extraction!$V179-Extraction!$U179)-(IF($AC$1="absolu",0,$O179)+Extraction!$X179-Extraction!$W179))/(Extraction!$N179-Extraction!$H179))))+AD$4,IF(AD$2="za_avt",IF($AC$1="absolu",0,Extraction!$I179)+Extraction!$V179,IF(AD$2="za_arr",IF($AC$1="absolu",0,Extraction!$O179)+Extraction!$X179))))</f>
        <v>24.178349622238429</v>
      </c>
      <c r="AE179" s="25">
        <f>IF(AND(MID($T179,1,9)&lt;&gt;"DYNAMIQUE",MID($T179,1,9)&lt;&gt;"à définir"),IF(AE$2="pt_specif",-((IF($AC$1="absolu",0,Extraction!$I179)+Extraction!$V179-Extraction!$U179)+((AE$3-Extraction!$H179)*(-((IF($AC$1="absolu",0,Extraction!$I179)+Extraction!$V179-Extraction!$U179)-(IF($AC$1="absolu",0,$O179)+Extraction!$X179-Extraction!$W179))/(Extraction!$N179-Extraction!$H179))))+AE$4,IF(AE$2="za_avt",IF($AC$1="absolu",0,Extraction!$I179)+Extraction!$V179,IF(AE$2="za_arr",IF($AC$1="absolu",0,Extraction!$O179)+Extraction!$X179))))</f>
        <v>287.02465319586656</v>
      </c>
    </row>
    <row r="180" spans="1:31" x14ac:dyDescent="0.25">
      <c r="A180" t="s">
        <v>235</v>
      </c>
      <c r="B180">
        <v>1000</v>
      </c>
      <c r="C180">
        <v>1000</v>
      </c>
      <c r="D180">
        <v>2000</v>
      </c>
      <c r="E180">
        <v>1508</v>
      </c>
      <c r="F180">
        <v>73.131933057860067</v>
      </c>
      <c r="G180">
        <v>69.868066942139933</v>
      </c>
      <c r="H180">
        <v>7.3</v>
      </c>
      <c r="I180">
        <v>64.868066942139933</v>
      </c>
      <c r="J180">
        <v>322.82777777777778</v>
      </c>
      <c r="K180">
        <v>1489</v>
      </c>
      <c r="L180">
        <v>77.732094929542626</v>
      </c>
      <c r="M180">
        <v>112.26790507045736</v>
      </c>
      <c r="N180">
        <v>2611</v>
      </c>
      <c r="O180">
        <v>66.467905070457363</v>
      </c>
      <c r="P180">
        <v>322.82777777777778</v>
      </c>
      <c r="Q180" t="s">
        <v>147</v>
      </c>
      <c r="R180" t="s">
        <v>26</v>
      </c>
      <c r="S180" t="s">
        <v>26</v>
      </c>
      <c r="T180" t="s">
        <v>49</v>
      </c>
      <c r="U180">
        <v>306.10587056667219</v>
      </c>
      <c r="V180">
        <v>-12.611211049310345</v>
      </c>
      <c r="W180">
        <v>311.32322665555</v>
      </c>
      <c r="X180">
        <v>-43.665503998936408</v>
      </c>
      <c r="Y180" t="s">
        <v>285</v>
      </c>
      <c r="AB180" s="25">
        <f>IF(AND(MID($T180,1,9)&lt;&gt;"DYNAMIQUE",MID($T180,1,9)&lt;&gt;"à définir"),IF(AB$2="pt_specif",-((IF($AC$1="absolu",0,Extraction!$I180)+Extraction!$V180-Extraction!$U180)+((AB$3-Extraction!$H180)*(-((IF($AC$1="absolu",0,Extraction!$I180)+Extraction!$V180-Extraction!$U180)-(IF($AC$1="absolu",0,$O180)+Extraction!$X180-Extraction!$W180))/(Extraction!$N180-Extraction!$H180))))+AB$4,IF(AB$2="za_avt",IF($AC$1="absolu",0,Extraction!$I180)+Extraction!$V180,IF(AB$2="za_arr",IF($AC$1="absolu",0,Extraction!$O180)+Extraction!$X180))))</f>
        <v>52.256855892829591</v>
      </c>
      <c r="AC180" s="25">
        <f>IF(AND(MID($T180,1,9)&lt;&gt;"DYNAMIQUE",MID($T180,1,9)&lt;&gt;"à définir"),IF(AC$2="pt_specif",-((IF($AC$1="absolu",0,Extraction!$I180)+Extraction!$V180-Extraction!$U180)+((AC$3-Extraction!$H180)*(-((IF($AC$1="absolu",0,Extraction!$I180)+Extraction!$V180-Extraction!$U180)-(IF($AC$1="absolu",0,$O180)+Extraction!$X180-Extraction!$W180))/(Extraction!$N180-Extraction!$H180))))+AC$4,IF(AC$2="za_avt",IF($AC$1="absolu",0,Extraction!$I180)+Extraction!$V180,IF(AC$2="za_arr",IF($AC$1="absolu",0,Extraction!$O180)+Extraction!$X180))))</f>
        <v>253.84901467384259</v>
      </c>
      <c r="AD180" s="25">
        <f>IF(AND(MID($T180,1,9)&lt;&gt;"DYNAMIQUE",MID($T180,1,9)&lt;&gt;"à définir"),IF(AD$2="pt_specif",-((IF($AC$1="absolu",0,Extraction!$I180)+Extraction!$V180-Extraction!$U180)+((AD$3-Extraction!$H180)*(-((IF($AC$1="absolu",0,Extraction!$I180)+Extraction!$V180-Extraction!$U180)-(IF($AC$1="absolu",0,$O180)+Extraction!$X180-Extraction!$W180))/(Extraction!$N180-Extraction!$H180))))+AD$4,IF(AD$2="za_avt",IF($AC$1="absolu",0,Extraction!$I180)+Extraction!$V180,IF(AD$2="za_arr",IF($AC$1="absolu",0,Extraction!$O180)+Extraction!$X180))))</f>
        <v>22.802401071520954</v>
      </c>
      <c r="AE180" s="25">
        <f>IF(AND(MID($T180,1,9)&lt;&gt;"DYNAMIQUE",MID($T180,1,9)&lt;&gt;"à définir"),IF(AE$2="pt_specif",-((IF($AC$1="absolu",0,Extraction!$I180)+Extraction!$V180-Extraction!$U180)+((AE$3-Extraction!$H180)*(-((IF($AC$1="absolu",0,Extraction!$I180)+Extraction!$V180-Extraction!$U180)-(IF($AC$1="absolu",0,$O180)+Extraction!$X180-Extraction!$W180))/(Extraction!$N180-Extraction!$H180))))+AE$4,IF(AE$2="za_avt",IF($AC$1="absolu",0,Extraction!$I180)+Extraction!$V180,IF(AE$2="za_arr",IF($AC$1="absolu",0,Extraction!$O180)+Extraction!$X180))))</f>
        <v>288.52082558402907</v>
      </c>
    </row>
    <row r="181" spans="1:31" x14ac:dyDescent="0.25">
      <c r="A181" t="s">
        <v>235</v>
      </c>
      <c r="B181">
        <v>1000</v>
      </c>
      <c r="C181">
        <v>1000</v>
      </c>
      <c r="D181">
        <v>2000</v>
      </c>
      <c r="E181">
        <v>1508</v>
      </c>
      <c r="F181">
        <v>73.131933057860067</v>
      </c>
      <c r="G181">
        <v>69.868066942139933</v>
      </c>
      <c r="H181">
        <v>7.3</v>
      </c>
      <c r="I181">
        <v>64.868066942139933</v>
      </c>
      <c r="J181">
        <v>322.82777777777778</v>
      </c>
      <c r="K181">
        <v>1489</v>
      </c>
      <c r="L181">
        <v>77.732094929542626</v>
      </c>
      <c r="M181">
        <v>112.26790507045736</v>
      </c>
      <c r="N181">
        <v>2611</v>
      </c>
      <c r="O181">
        <v>66.467905070457363</v>
      </c>
      <c r="P181">
        <v>322.82777777777778</v>
      </c>
      <c r="Q181" t="s">
        <v>147</v>
      </c>
      <c r="R181" t="s">
        <v>26</v>
      </c>
      <c r="S181" t="s">
        <v>26</v>
      </c>
      <c r="T181" t="s">
        <v>59</v>
      </c>
      <c r="U181">
        <v>306.03935411359049</v>
      </c>
      <c r="V181">
        <v>-11.981412311087787</v>
      </c>
      <c r="W181">
        <v>310.78418755307621</v>
      </c>
      <c r="X181">
        <v>-37.496260963683852</v>
      </c>
      <c r="Y181" t="s">
        <v>286</v>
      </c>
      <c r="AB181" s="25">
        <f>IF(AND(MID($T181,1,9)&lt;&gt;"DYNAMIQUE",MID($T181,1,9)&lt;&gt;"à définir"),IF(AB$2="pt_specif",-((IF($AC$1="absolu",0,Extraction!$I181)+Extraction!$V181-Extraction!$U181)+((AB$3-Extraction!$H181)*(-((IF($AC$1="absolu",0,Extraction!$I181)+Extraction!$V181-Extraction!$U181)-(IF($AC$1="absolu",0,$O181)+Extraction!$X181-Extraction!$W181))/(Extraction!$N181-Extraction!$H181))))+AB$4,IF(AB$2="za_avt",IF($AC$1="absolu",0,Extraction!$I181)+Extraction!$V181,IF(AB$2="za_arr",IF($AC$1="absolu",0,Extraction!$O181)+Extraction!$X181))))</f>
        <v>52.886654631052146</v>
      </c>
      <c r="AC181" s="25">
        <f>IF(AND(MID($T181,1,9)&lt;&gt;"DYNAMIQUE",MID($T181,1,9)&lt;&gt;"à définir"),IF(AC$2="pt_specif",-((IF($AC$1="absolu",0,Extraction!$I181)+Extraction!$V181-Extraction!$U181)+((AC$3-Extraction!$H181)*(-((IF($AC$1="absolu",0,Extraction!$I181)+Extraction!$V181-Extraction!$U181)-(IF($AC$1="absolu",0,$O181)+Extraction!$X181-Extraction!$W181))/(Extraction!$N181-Extraction!$H181))))+AC$4,IF(AC$2="za_avt",IF($AC$1="absolu",0,Extraction!$I181)+Extraction!$V181,IF(AC$2="za_arr",IF($AC$1="absolu",0,Extraction!$O181)+Extraction!$X181))))</f>
        <v>253.15269948253834</v>
      </c>
      <c r="AD181" s="25">
        <f>IF(AND(MID($T181,1,9)&lt;&gt;"DYNAMIQUE",MID($T181,1,9)&lt;&gt;"à définir"),IF(AD$2="pt_specif",-((IF($AC$1="absolu",0,Extraction!$I181)+Extraction!$V181-Extraction!$U181)+((AD$3-Extraction!$H181)*(-((IF($AC$1="absolu",0,Extraction!$I181)+Extraction!$V181-Extraction!$U181)-(IF($AC$1="absolu",0,$O181)+Extraction!$X181-Extraction!$W181))/(Extraction!$N181-Extraction!$H181))))+AD$4,IF(AD$2="za_avt",IF($AC$1="absolu",0,Extraction!$I181)+Extraction!$V181,IF(AD$2="za_arr",IF($AC$1="absolu",0,Extraction!$O181)+Extraction!$X181))))</f>
        <v>28.97164410677351</v>
      </c>
      <c r="AE181" s="25">
        <f>IF(AND(MID($T181,1,9)&lt;&gt;"DYNAMIQUE",MID($T181,1,9)&lt;&gt;"à définir"),IF(AE$2="pt_specif",-((IF($AC$1="absolu",0,Extraction!$I181)+Extraction!$V181-Extraction!$U181)+((AE$3-Extraction!$H181)*(-((IF($AC$1="absolu",0,Extraction!$I181)+Extraction!$V181-Extraction!$U181)-(IF($AC$1="absolu",0,$O181)+Extraction!$X181-Extraction!$W181))/(Extraction!$N181-Extraction!$H181))))+AE$4,IF(AE$2="za_avt",IF($AC$1="absolu",0,Extraction!$I181)+Extraction!$V181,IF(AE$2="za_arr",IF($AC$1="absolu",0,Extraction!$O181)+Extraction!$X181))))</f>
        <v>281.8125434463027</v>
      </c>
    </row>
    <row r="182" spans="1:31" x14ac:dyDescent="0.25">
      <c r="A182" t="s">
        <v>235</v>
      </c>
      <c r="B182">
        <v>1000</v>
      </c>
      <c r="C182">
        <v>1000</v>
      </c>
      <c r="D182">
        <v>2000</v>
      </c>
      <c r="E182">
        <v>1508</v>
      </c>
      <c r="F182">
        <v>73.131933057860067</v>
      </c>
      <c r="G182">
        <v>69.868066942139933</v>
      </c>
      <c r="H182">
        <v>7.3</v>
      </c>
      <c r="I182">
        <v>64.868066942139933</v>
      </c>
      <c r="J182">
        <v>322.82777777777778</v>
      </c>
      <c r="K182">
        <v>1489</v>
      </c>
      <c r="L182">
        <v>77.732094929542626</v>
      </c>
      <c r="M182">
        <v>112.26790507045736</v>
      </c>
      <c r="N182">
        <v>2611</v>
      </c>
      <c r="O182">
        <v>66.467905070457363</v>
      </c>
      <c r="P182">
        <v>322.82777777777778</v>
      </c>
      <c r="Q182" t="s">
        <v>147</v>
      </c>
      <c r="R182" t="s">
        <v>26</v>
      </c>
      <c r="S182" t="s">
        <v>26</v>
      </c>
      <c r="T182" t="s">
        <v>50</v>
      </c>
      <c r="U182">
        <v>306.18105113663034</v>
      </c>
      <c r="V182">
        <v>-13.323044376326617</v>
      </c>
      <c r="W182">
        <v>311.38934238188818</v>
      </c>
      <c r="X182">
        <v>-44.422191189829306</v>
      </c>
      <c r="Y182" t="s">
        <v>287</v>
      </c>
      <c r="AB182" s="25">
        <f>IF(AND(MID($T182,1,9)&lt;&gt;"DYNAMIQUE",MID($T182,1,9)&lt;&gt;"à définir"),IF(AB$2="pt_specif",-((IF($AC$1="absolu",0,Extraction!$I182)+Extraction!$V182-Extraction!$U182)+((AB$3-Extraction!$H182)*(-((IF($AC$1="absolu",0,Extraction!$I182)+Extraction!$V182-Extraction!$U182)-(IF($AC$1="absolu",0,$O182)+Extraction!$X182-Extraction!$W182))/(Extraction!$N182-Extraction!$H182))))+AB$4,IF(AB$2="za_avt",IF($AC$1="absolu",0,Extraction!$I182)+Extraction!$V182,IF(AB$2="za_arr",IF($AC$1="absolu",0,Extraction!$O182)+Extraction!$X182))))</f>
        <v>51.545022565813312</v>
      </c>
      <c r="AC182" s="25">
        <f>IF(AND(MID($T182,1,9)&lt;&gt;"DYNAMIQUE",MID($T182,1,9)&lt;&gt;"à définir"),IF(AC$2="pt_specif",-((IF($AC$1="absolu",0,Extraction!$I182)+Extraction!$V182-Extraction!$U182)+((AC$3-Extraction!$H182)*(-((IF($AC$1="absolu",0,Extraction!$I182)+Extraction!$V182-Extraction!$U182)-(IF($AC$1="absolu",0,$O182)+Extraction!$X182-Extraction!$W182))/(Extraction!$N182-Extraction!$H182))))+AC$4,IF(AC$2="za_avt",IF($AC$1="absolu",0,Extraction!$I182)+Extraction!$V182,IF(AC$2="za_arr",IF($AC$1="absolu",0,Extraction!$O182)+Extraction!$X182))))</f>
        <v>254.63602857081702</v>
      </c>
      <c r="AD182" s="25">
        <f>IF(AND(MID($T182,1,9)&lt;&gt;"DYNAMIQUE",MID($T182,1,9)&lt;&gt;"à définir"),IF(AD$2="pt_specif",-((IF($AC$1="absolu",0,Extraction!$I182)+Extraction!$V182-Extraction!$U182)+((AD$3-Extraction!$H182)*(-((IF($AC$1="absolu",0,Extraction!$I182)+Extraction!$V182-Extraction!$U182)-(IF($AC$1="absolu",0,$O182)+Extraction!$X182-Extraction!$W182))/(Extraction!$N182-Extraction!$H182))))+AD$4,IF(AD$2="za_avt",IF($AC$1="absolu",0,Extraction!$I182)+Extraction!$V182,IF(AD$2="za_arr",IF($AC$1="absolu",0,Extraction!$O182)+Extraction!$X182))))</f>
        <v>22.045713880628057</v>
      </c>
      <c r="AE182" s="25">
        <f>IF(AND(MID($T182,1,9)&lt;&gt;"DYNAMIQUE",MID($T182,1,9)&lt;&gt;"à définir"),IF(AE$2="pt_specif",-((IF($AC$1="absolu",0,Extraction!$I182)+Extraction!$V182-Extraction!$U182)+((AE$3-Extraction!$H182)*(-((IF($AC$1="absolu",0,Extraction!$I182)+Extraction!$V182-Extraction!$U182)-(IF($AC$1="absolu",0,$O182)+Extraction!$X182-Extraction!$W182))/(Extraction!$N182-Extraction!$H182))))+AE$4,IF(AE$2="za_avt",IF($AC$1="absolu",0,Extraction!$I182)+Extraction!$V182,IF(AE$2="za_arr",IF($AC$1="absolu",0,Extraction!$O182)+Extraction!$X182))))</f>
        <v>289.34362850126013</v>
      </c>
    </row>
    <row r="183" spans="1:31" x14ac:dyDescent="0.25">
      <c r="A183" t="s">
        <v>235</v>
      </c>
      <c r="B183">
        <v>1000</v>
      </c>
      <c r="C183">
        <v>1000</v>
      </c>
      <c r="D183">
        <v>2000</v>
      </c>
      <c r="E183">
        <v>1508</v>
      </c>
      <c r="F183">
        <v>73.131933057860067</v>
      </c>
      <c r="G183">
        <v>69.868066942139933</v>
      </c>
      <c r="H183">
        <v>7.3</v>
      </c>
      <c r="I183">
        <v>64.868066942139933</v>
      </c>
      <c r="J183">
        <v>322.82777777777778</v>
      </c>
      <c r="K183">
        <v>1489</v>
      </c>
      <c r="L183">
        <v>77.732094929542626</v>
      </c>
      <c r="M183">
        <v>112.26790507045736</v>
      </c>
      <c r="N183">
        <v>2611</v>
      </c>
      <c r="O183">
        <v>66.467905070457363</v>
      </c>
      <c r="P183">
        <v>322.82777777777778</v>
      </c>
      <c r="Q183" t="s">
        <v>147</v>
      </c>
      <c r="R183" t="s">
        <v>26</v>
      </c>
      <c r="S183" t="s">
        <v>26</v>
      </c>
      <c r="T183" t="s">
        <v>52</v>
      </c>
      <c r="U183">
        <v>305.60530751110599</v>
      </c>
      <c r="V183">
        <v>-7.8717223034342485</v>
      </c>
      <c r="W183">
        <v>310.51175267407922</v>
      </c>
      <c r="X183">
        <v>-34.378273841601903</v>
      </c>
      <c r="Y183" t="s">
        <v>288</v>
      </c>
      <c r="AB183" s="25">
        <f>IF(AND(MID($T183,1,9)&lt;&gt;"DYNAMIQUE",MID($T183,1,9)&lt;&gt;"à définir"),IF(AB$2="pt_specif",-((IF($AC$1="absolu",0,Extraction!$I183)+Extraction!$V183-Extraction!$U183)+((AB$3-Extraction!$H183)*(-((IF($AC$1="absolu",0,Extraction!$I183)+Extraction!$V183-Extraction!$U183)-(IF($AC$1="absolu",0,$O183)+Extraction!$X183-Extraction!$W183))/(Extraction!$N183-Extraction!$H183))))+AB$4,IF(AB$2="za_avt",IF($AC$1="absolu",0,Extraction!$I183)+Extraction!$V183,IF(AB$2="za_arr",IF($AC$1="absolu",0,Extraction!$O183)+Extraction!$X183))))</f>
        <v>56.996344638705686</v>
      </c>
      <c r="AC183" s="25">
        <f>IF(AND(MID($T183,1,9)&lt;&gt;"DYNAMIQUE",MID($T183,1,9)&lt;&gt;"à définir"),IF(AC$2="pt_specif",-((IF($AC$1="absolu",0,Extraction!$I183)+Extraction!$V183-Extraction!$U183)+((AC$3-Extraction!$H183)*(-((IF($AC$1="absolu",0,Extraction!$I183)+Extraction!$V183-Extraction!$U183)-(IF($AC$1="absolu",0,$O183)+Extraction!$X183-Extraction!$W183))/(Extraction!$N183-Extraction!$H183))))+AC$4,IF(AC$2="za_avt",IF($AC$1="absolu",0,Extraction!$I183)+Extraction!$V183,IF(AC$2="za_arr",IF($AC$1="absolu",0,Extraction!$O183)+Extraction!$X183))))</f>
        <v>248.6089628724003</v>
      </c>
      <c r="AD183" s="25">
        <f>IF(AND(MID($T183,1,9)&lt;&gt;"DYNAMIQUE",MID($T183,1,9)&lt;&gt;"à définir"),IF(AD$2="pt_specif",-((IF($AC$1="absolu",0,Extraction!$I183)+Extraction!$V183-Extraction!$U183)+((AD$3-Extraction!$H183)*(-((IF($AC$1="absolu",0,Extraction!$I183)+Extraction!$V183-Extraction!$U183)-(IF($AC$1="absolu",0,$O183)+Extraction!$X183-Extraction!$W183))/(Extraction!$N183-Extraction!$H183))))+AD$4,IF(AD$2="za_avt",IF($AC$1="absolu",0,Extraction!$I183)+Extraction!$V183,IF(AD$2="za_arr",IF($AC$1="absolu",0,Extraction!$O183)+Extraction!$X183))))</f>
        <v>32.08963122885546</v>
      </c>
      <c r="AE183" s="25">
        <f>IF(AND(MID($T183,1,9)&lt;&gt;"DYNAMIQUE",MID($T183,1,9)&lt;&gt;"à définir"),IF(AE$2="pt_specif",-((IF($AC$1="absolu",0,Extraction!$I183)+Extraction!$V183-Extraction!$U183)+((AE$3-Extraction!$H183)*(-((IF($AC$1="absolu",0,Extraction!$I183)+Extraction!$V183-Extraction!$U183)-(IF($AC$1="absolu",0,$O183)+Extraction!$X183-Extraction!$W183))/(Extraction!$N183-Extraction!$H183))))+AE$4,IF(AE$2="za_avt",IF($AC$1="absolu",0,Extraction!$I183)+Extraction!$V183,IF(AE$2="za_arr",IF($AC$1="absolu",0,Extraction!$O183)+Extraction!$X183))))</f>
        <v>278.42212144522375</v>
      </c>
    </row>
    <row r="184" spans="1:31" x14ac:dyDescent="0.25">
      <c r="A184" t="s">
        <v>235</v>
      </c>
      <c r="B184">
        <v>1000</v>
      </c>
      <c r="C184">
        <v>1000</v>
      </c>
      <c r="D184">
        <v>2000</v>
      </c>
      <c r="E184">
        <v>1508</v>
      </c>
      <c r="F184">
        <v>73.131933057860067</v>
      </c>
      <c r="G184">
        <v>69.868066942139933</v>
      </c>
      <c r="H184">
        <v>7.3</v>
      </c>
      <c r="I184">
        <v>64.868066942139933</v>
      </c>
      <c r="J184">
        <v>322.82777777777778</v>
      </c>
      <c r="K184">
        <v>1489</v>
      </c>
      <c r="L184">
        <v>77.732094929542626</v>
      </c>
      <c r="M184">
        <v>112.26790507045736</v>
      </c>
      <c r="N184">
        <v>2611</v>
      </c>
      <c r="O184">
        <v>66.467905070457363</v>
      </c>
      <c r="P184">
        <v>322.82777777777778</v>
      </c>
      <c r="Q184" t="s">
        <v>147</v>
      </c>
      <c r="R184" t="s">
        <v>26</v>
      </c>
      <c r="S184" t="s">
        <v>26</v>
      </c>
      <c r="T184" t="s">
        <v>60</v>
      </c>
      <c r="U184">
        <v>305.48107477820025</v>
      </c>
      <c r="V184">
        <v>-6.6954476404747147</v>
      </c>
      <c r="W184">
        <v>309.37188818476272</v>
      </c>
      <c r="X184">
        <v>-21.332650565711855</v>
      </c>
      <c r="Y184" t="s">
        <v>289</v>
      </c>
      <c r="AB184" s="25">
        <f>IF(AND(MID($T184,1,9)&lt;&gt;"DYNAMIQUE",MID($T184,1,9)&lt;&gt;"à définir"),IF(AB$2="pt_specif",-((IF($AC$1="absolu",0,Extraction!$I184)+Extraction!$V184-Extraction!$U184)+((AB$3-Extraction!$H184)*(-((IF($AC$1="absolu",0,Extraction!$I184)+Extraction!$V184-Extraction!$U184)-(IF($AC$1="absolu",0,$O184)+Extraction!$X184-Extraction!$W184))/(Extraction!$N184-Extraction!$H184))))+AB$4,IF(AB$2="za_avt",IF($AC$1="absolu",0,Extraction!$I184)+Extraction!$V184,IF(AB$2="za_arr",IF($AC$1="absolu",0,Extraction!$O184)+Extraction!$X184))))</f>
        <v>58.172619301665222</v>
      </c>
      <c r="AC184" s="25">
        <f>IF(AND(MID($T184,1,9)&lt;&gt;"DYNAMIQUE",MID($T184,1,9)&lt;&gt;"à définir"),IF(AC$2="pt_specif",-((IF($AC$1="absolu",0,Extraction!$I184)+Extraction!$V184-Extraction!$U184)+((AC$3-Extraction!$H184)*(-((IF($AC$1="absolu",0,Extraction!$I184)+Extraction!$V184-Extraction!$U184)-(IF($AC$1="absolu",0,$O184)+Extraction!$X184-Extraction!$W184))/(Extraction!$N184-Extraction!$H184))))+AC$4,IF(AC$2="za_avt",IF($AC$1="absolu",0,Extraction!$I184)+Extraction!$V184,IF(AC$2="za_arr",IF($AC$1="absolu",0,Extraction!$O184)+Extraction!$X184))))</f>
        <v>247.30845547653502</v>
      </c>
      <c r="AD184" s="25">
        <f>IF(AND(MID($T184,1,9)&lt;&gt;"DYNAMIQUE",MID($T184,1,9)&lt;&gt;"à définir"),IF(AD$2="pt_specif",-((IF($AC$1="absolu",0,Extraction!$I184)+Extraction!$V184-Extraction!$U184)+((AD$3-Extraction!$H184)*(-((IF($AC$1="absolu",0,Extraction!$I184)+Extraction!$V184-Extraction!$U184)-(IF($AC$1="absolu",0,$O184)+Extraction!$X184-Extraction!$W184))/(Extraction!$N184-Extraction!$H184))))+AD$4,IF(AD$2="za_avt",IF($AC$1="absolu",0,Extraction!$I184)+Extraction!$V184,IF(AD$2="za_arr",IF($AC$1="absolu",0,Extraction!$O184)+Extraction!$X184))))</f>
        <v>45.135254504745504</v>
      </c>
      <c r="AE184" s="25">
        <f>IF(AND(MID($T184,1,9)&lt;&gt;"DYNAMIQUE",MID($T184,1,9)&lt;&gt;"à définir"),IF(AE$2="pt_specif",-((IF($AC$1="absolu",0,Extraction!$I184)+Extraction!$V184-Extraction!$U184)+((AE$3-Extraction!$H184)*(-((IF($AC$1="absolu",0,Extraction!$I184)+Extraction!$V184-Extraction!$U184)-(IF($AC$1="absolu",0,$O184)+Extraction!$X184-Extraction!$W184))/(Extraction!$N184-Extraction!$H184))))+AE$4,IF(AE$2="za_avt",IF($AC$1="absolu",0,Extraction!$I184)+Extraction!$V184,IF(AE$2="za_arr",IF($AC$1="absolu",0,Extraction!$O184)+Extraction!$X184))))</f>
        <v>264.23663368001723</v>
      </c>
    </row>
    <row r="185" spans="1:31" x14ac:dyDescent="0.25">
      <c r="A185" t="s">
        <v>235</v>
      </c>
      <c r="B185">
        <v>1000</v>
      </c>
      <c r="C185">
        <v>1000</v>
      </c>
      <c r="D185">
        <v>2000</v>
      </c>
      <c r="E185">
        <v>1508</v>
      </c>
      <c r="F185">
        <v>73.131933057860067</v>
      </c>
      <c r="G185">
        <v>69.868066942139933</v>
      </c>
      <c r="H185">
        <v>7.3</v>
      </c>
      <c r="I185">
        <v>64.868066942139933</v>
      </c>
      <c r="J185">
        <v>322.82777777777778</v>
      </c>
      <c r="K185">
        <v>1489</v>
      </c>
      <c r="L185">
        <v>77.732094929542626</v>
      </c>
      <c r="M185">
        <v>112.26790507045736</v>
      </c>
      <c r="N185">
        <v>2611</v>
      </c>
      <c r="O185">
        <v>66.467905070457363</v>
      </c>
      <c r="P185">
        <v>322.82777777777778</v>
      </c>
      <c r="Q185" t="s">
        <v>147</v>
      </c>
      <c r="R185" t="s">
        <v>26</v>
      </c>
      <c r="S185" t="s">
        <v>26</v>
      </c>
      <c r="T185" t="s">
        <v>54</v>
      </c>
      <c r="U185">
        <v>305.27414651158824</v>
      </c>
      <c r="V185">
        <v>-4.7361856056406593</v>
      </c>
      <c r="W185">
        <v>308.50143219211549</v>
      </c>
      <c r="X185">
        <v>-11.3703778001783</v>
      </c>
      <c r="Y185" t="s">
        <v>290</v>
      </c>
      <c r="AB185" s="25">
        <f>IF(AND(MID($T185,1,9)&lt;&gt;"DYNAMIQUE",MID($T185,1,9)&lt;&gt;"à définir"),IF(AB$2="pt_specif",-((IF($AC$1="absolu",0,Extraction!$I185)+Extraction!$V185-Extraction!$U185)+((AB$3-Extraction!$H185)*(-((IF($AC$1="absolu",0,Extraction!$I185)+Extraction!$V185-Extraction!$U185)-(IF($AC$1="absolu",0,$O185)+Extraction!$X185-Extraction!$W185))/(Extraction!$N185-Extraction!$H185))))+AB$4,IF(AB$2="za_avt",IF($AC$1="absolu",0,Extraction!$I185)+Extraction!$V185,IF(AB$2="za_arr",IF($AC$1="absolu",0,Extraction!$O185)+Extraction!$X185))))</f>
        <v>60.131881336499276</v>
      </c>
      <c r="AC185" s="25">
        <f>IF(AND(MID($T185,1,9)&lt;&gt;"DYNAMIQUE",MID($T185,1,9)&lt;&gt;"à définir"),IF(AC$2="pt_specif",-((IF($AC$1="absolu",0,Extraction!$I185)+Extraction!$V185-Extraction!$U185)+((AC$3-Extraction!$H185)*(-((IF($AC$1="absolu",0,Extraction!$I185)+Extraction!$V185-Extraction!$U185)-(IF($AC$1="absolu",0,$O185)+Extraction!$X185-Extraction!$W185))/(Extraction!$N185-Extraction!$H185))))+AC$4,IF(AC$2="za_avt",IF($AC$1="absolu",0,Extraction!$I185)+Extraction!$V185,IF(AC$2="za_arr",IF($AC$1="absolu",0,Extraction!$O185)+Extraction!$X185))))</f>
        <v>245.14226517508897</v>
      </c>
      <c r="AD185" s="25">
        <f>IF(AND(MID($T185,1,9)&lt;&gt;"DYNAMIQUE",MID($T185,1,9)&lt;&gt;"à définir"),IF(AD$2="pt_specif",-((IF($AC$1="absolu",0,Extraction!$I185)+Extraction!$V185-Extraction!$U185)+((AD$3-Extraction!$H185)*(-((IF($AC$1="absolu",0,Extraction!$I185)+Extraction!$V185-Extraction!$U185)-(IF($AC$1="absolu",0,$O185)+Extraction!$X185-Extraction!$W185))/(Extraction!$N185-Extraction!$H185))))+AD$4,IF(AD$2="za_avt",IF($AC$1="absolu",0,Extraction!$I185)+Extraction!$V185,IF(AD$2="za_arr",IF($AC$1="absolu",0,Extraction!$O185)+Extraction!$X185))))</f>
        <v>55.097527270279059</v>
      </c>
      <c r="AE185" s="25">
        <f>IF(AND(MID($T185,1,9)&lt;&gt;"DYNAMIQUE",MID($T185,1,9)&lt;&gt;"à définir"),IF(AE$2="pt_specif",-((IF($AC$1="absolu",0,Extraction!$I185)+Extraction!$V185-Extraction!$U185)+((AE$3-Extraction!$H185)*(-((IF($AC$1="absolu",0,Extraction!$I185)+Extraction!$V185-Extraction!$U185)-(IF($AC$1="absolu",0,$O185)+Extraction!$X185-Extraction!$W185))/(Extraction!$N185-Extraction!$H185))))+AE$4,IF(AE$2="za_avt",IF($AC$1="absolu",0,Extraction!$I185)+Extraction!$V185,IF(AE$2="za_arr",IF($AC$1="absolu",0,Extraction!$O185)+Extraction!$X185))))</f>
        <v>253.40390492183644</v>
      </c>
    </row>
    <row r="186" spans="1:31" x14ac:dyDescent="0.25">
      <c r="A186" t="s">
        <v>235</v>
      </c>
      <c r="B186">
        <v>1000</v>
      </c>
      <c r="C186">
        <v>1000</v>
      </c>
      <c r="D186">
        <v>2000</v>
      </c>
      <c r="E186">
        <v>1508</v>
      </c>
      <c r="F186">
        <v>73.131933057860067</v>
      </c>
      <c r="G186">
        <v>69.868066942139933</v>
      </c>
      <c r="H186">
        <v>7.3</v>
      </c>
      <c r="I186">
        <v>64.868066942139933</v>
      </c>
      <c r="J186">
        <v>322.82777777777778</v>
      </c>
      <c r="K186">
        <v>1489</v>
      </c>
      <c r="L186">
        <v>77.732094929542626</v>
      </c>
      <c r="M186">
        <v>112.26790507045736</v>
      </c>
      <c r="N186">
        <v>2611</v>
      </c>
      <c r="O186">
        <v>66.467905070457363</v>
      </c>
      <c r="P186">
        <v>322.82777777777778</v>
      </c>
      <c r="Q186" t="s">
        <v>147</v>
      </c>
      <c r="R186" t="s">
        <v>26</v>
      </c>
      <c r="S186" t="s">
        <v>26</v>
      </c>
      <c r="T186" t="s">
        <v>61</v>
      </c>
      <c r="U186">
        <v>305.50425785527432</v>
      </c>
      <c r="V186">
        <v>-6.9149523195866633</v>
      </c>
      <c r="W186">
        <v>308.15020973731828</v>
      </c>
      <c r="X186">
        <v>-7.35067556867397</v>
      </c>
      <c r="Y186" t="s">
        <v>291</v>
      </c>
      <c r="AB186" s="25">
        <f>IF(AND(MID($T186,1,9)&lt;&gt;"DYNAMIQUE",MID($T186,1,9)&lt;&gt;"à définir"),IF(AB$2="pt_specif",-((IF($AC$1="absolu",0,Extraction!$I186)+Extraction!$V186-Extraction!$U186)+((AB$3-Extraction!$H186)*(-((IF($AC$1="absolu",0,Extraction!$I186)+Extraction!$V186-Extraction!$U186)-(IF($AC$1="absolu",0,$O186)+Extraction!$X186-Extraction!$W186))/(Extraction!$N186-Extraction!$H186))))+AB$4,IF(AB$2="za_avt",IF($AC$1="absolu",0,Extraction!$I186)+Extraction!$V186,IF(AB$2="za_arr",IF($AC$1="absolu",0,Extraction!$O186)+Extraction!$X186))))</f>
        <v>57.953114622553272</v>
      </c>
      <c r="AC186" s="25">
        <f>IF(AND(MID($T186,1,9)&lt;&gt;"DYNAMIQUE",MID($T186,1,9)&lt;&gt;"à définir"),IF(AC$2="pt_specif",-((IF($AC$1="absolu",0,Extraction!$I186)+Extraction!$V186-Extraction!$U186)+((AC$3-Extraction!$H186)*(-((IF($AC$1="absolu",0,Extraction!$I186)+Extraction!$V186-Extraction!$U186)-(IF($AC$1="absolu",0,$O186)+Extraction!$X186-Extraction!$W186))/(Extraction!$N186-Extraction!$H186))))+AC$4,IF(AC$2="za_avt",IF($AC$1="absolu",0,Extraction!$I186)+Extraction!$V186,IF(AC$2="za_arr",IF($AC$1="absolu",0,Extraction!$O186)+Extraction!$X186))))</f>
        <v>247.55114323272105</v>
      </c>
      <c r="AD186" s="25">
        <f>IF(AND(MID($T186,1,9)&lt;&gt;"DYNAMIQUE",MID($T186,1,9)&lt;&gt;"à définir"),IF(AD$2="pt_specif",-((IF($AC$1="absolu",0,Extraction!$I186)+Extraction!$V186-Extraction!$U186)+((AD$3-Extraction!$H186)*(-((IF($AC$1="absolu",0,Extraction!$I186)+Extraction!$V186-Extraction!$U186)-(IF($AC$1="absolu",0,$O186)+Extraction!$X186-Extraction!$W186))/(Extraction!$N186-Extraction!$H186))))+AD$4,IF(AD$2="za_avt",IF($AC$1="absolu",0,Extraction!$I186)+Extraction!$V186,IF(AD$2="za_arr",IF($AC$1="absolu",0,Extraction!$O186)+Extraction!$X186))))</f>
        <v>59.117229501783392</v>
      </c>
      <c r="AE186" s="25">
        <f>IF(AND(MID($T186,1,9)&lt;&gt;"DYNAMIQUE",MID($T186,1,9)&lt;&gt;"à définir"),IF(AE$2="pt_specif",-((IF($AC$1="absolu",0,Extraction!$I186)+Extraction!$V186-Extraction!$U186)+((AE$3-Extraction!$H186)*(-((IF($AC$1="absolu",0,Extraction!$I186)+Extraction!$V186-Extraction!$U186)-(IF($AC$1="absolu",0,$O186)+Extraction!$X186-Extraction!$W186))/(Extraction!$N186-Extraction!$H186))))+AE$4,IF(AE$2="za_avt",IF($AC$1="absolu",0,Extraction!$I186)+Extraction!$V186,IF(AE$2="za_arr",IF($AC$1="absolu",0,Extraction!$O186)+Extraction!$X186))))</f>
        <v>249.03298023553489</v>
      </c>
    </row>
    <row r="187" spans="1:31" x14ac:dyDescent="0.25">
      <c r="A187" t="s">
        <v>235</v>
      </c>
      <c r="B187">
        <v>1000</v>
      </c>
      <c r="C187">
        <v>1000</v>
      </c>
      <c r="D187">
        <v>2000</v>
      </c>
      <c r="E187">
        <v>1508</v>
      </c>
      <c r="F187">
        <v>73.131933057860067</v>
      </c>
      <c r="G187">
        <v>69.868066942139933</v>
      </c>
      <c r="H187">
        <v>7.3</v>
      </c>
      <c r="I187">
        <v>64.868066942139933</v>
      </c>
      <c r="J187">
        <v>322.82777777777778</v>
      </c>
      <c r="K187">
        <v>1489</v>
      </c>
      <c r="L187">
        <v>77.732094929542626</v>
      </c>
      <c r="M187">
        <v>112.26790507045736</v>
      </c>
      <c r="N187">
        <v>2611</v>
      </c>
      <c r="O187">
        <v>66.467905070457363</v>
      </c>
      <c r="P187">
        <v>322.82777777777778</v>
      </c>
      <c r="Q187" t="s">
        <v>147</v>
      </c>
      <c r="R187" t="s">
        <v>26</v>
      </c>
      <c r="S187" t="s">
        <v>26</v>
      </c>
      <c r="T187" t="s">
        <v>172</v>
      </c>
      <c r="U187" t="s">
        <v>143</v>
      </c>
      <c r="V187" t="s">
        <v>143</v>
      </c>
      <c r="W187" t="s">
        <v>143</v>
      </c>
      <c r="X187" t="s">
        <v>143</v>
      </c>
      <c r="Y187" t="s">
        <v>292</v>
      </c>
      <c r="AB187" s="25" t="b">
        <f>IF(AND(MID($T187,1,9)&lt;&gt;"DYNAMIQUE",MID($T187,1,9)&lt;&gt;"à définir"),IF(AB$2="pt_specif",-((IF($AC$1="absolu",0,Extraction!$I187)+Extraction!$V187-Extraction!$U187)+((AB$3-Extraction!$H187)*(-((IF($AC$1="absolu",0,Extraction!$I187)+Extraction!$V187-Extraction!$U187)-(IF($AC$1="absolu",0,$O187)+Extraction!$X187-Extraction!$W187))/(Extraction!$N187-Extraction!$H187))))+AB$4,IF(AB$2="za_avt",IF($AC$1="absolu",0,Extraction!$I187)+Extraction!$V187,IF(AB$2="za_arr",IF($AC$1="absolu",0,Extraction!$O187)+Extraction!$X187))))</f>
        <v>0</v>
      </c>
      <c r="AC187" s="25" t="b">
        <f>IF(AND(MID($T187,1,9)&lt;&gt;"DYNAMIQUE",MID($T187,1,9)&lt;&gt;"à définir"),IF(AC$2="pt_specif",-((IF($AC$1="absolu",0,Extraction!$I187)+Extraction!$V187-Extraction!$U187)+((AC$3-Extraction!$H187)*(-((IF($AC$1="absolu",0,Extraction!$I187)+Extraction!$V187-Extraction!$U187)-(IF($AC$1="absolu",0,$O187)+Extraction!$X187-Extraction!$W187))/(Extraction!$N187-Extraction!$H187))))+AC$4,IF(AC$2="za_avt",IF($AC$1="absolu",0,Extraction!$I187)+Extraction!$V187,IF(AC$2="za_arr",IF($AC$1="absolu",0,Extraction!$O187)+Extraction!$X187))))</f>
        <v>0</v>
      </c>
      <c r="AD187" s="25" t="b">
        <f>IF(AND(MID($T187,1,9)&lt;&gt;"DYNAMIQUE",MID($T187,1,9)&lt;&gt;"à définir"),IF(AD$2="pt_specif",-((IF($AC$1="absolu",0,Extraction!$I187)+Extraction!$V187-Extraction!$U187)+((AD$3-Extraction!$H187)*(-((IF($AC$1="absolu",0,Extraction!$I187)+Extraction!$V187-Extraction!$U187)-(IF($AC$1="absolu",0,$O187)+Extraction!$X187-Extraction!$W187))/(Extraction!$N187-Extraction!$H187))))+AD$4,IF(AD$2="za_avt",IF($AC$1="absolu",0,Extraction!$I187)+Extraction!$V187,IF(AD$2="za_arr",IF($AC$1="absolu",0,Extraction!$O187)+Extraction!$X187))))</f>
        <v>0</v>
      </c>
      <c r="AE187" s="25" t="b">
        <f>IF(AND(MID($T187,1,9)&lt;&gt;"DYNAMIQUE",MID($T187,1,9)&lt;&gt;"à définir"),IF(AE$2="pt_specif",-((IF($AC$1="absolu",0,Extraction!$I187)+Extraction!$V187-Extraction!$U187)+((AE$3-Extraction!$H187)*(-((IF($AC$1="absolu",0,Extraction!$I187)+Extraction!$V187-Extraction!$U187)-(IF($AC$1="absolu",0,$O187)+Extraction!$X187-Extraction!$W187))/(Extraction!$N187-Extraction!$H187))))+AE$4,IF(AE$2="za_avt",IF($AC$1="absolu",0,Extraction!$I187)+Extraction!$V187,IF(AE$2="za_arr",IF($AC$1="absolu",0,Extraction!$O187)+Extraction!$X187))))</f>
        <v>0</v>
      </c>
    </row>
    <row r="188" spans="1:31" x14ac:dyDescent="0.25">
      <c r="A188" t="s">
        <v>235</v>
      </c>
      <c r="B188">
        <v>1000</v>
      </c>
      <c r="C188">
        <v>1000</v>
      </c>
      <c r="D188">
        <v>2000</v>
      </c>
      <c r="E188">
        <v>1508</v>
      </c>
      <c r="F188">
        <v>73.131933057860067</v>
      </c>
      <c r="G188">
        <v>69.868066942139933</v>
      </c>
      <c r="H188">
        <v>7.3</v>
      </c>
      <c r="I188">
        <v>64.868066942139933</v>
      </c>
      <c r="J188">
        <v>322.82777777777778</v>
      </c>
      <c r="K188">
        <v>1489</v>
      </c>
      <c r="L188">
        <v>77.732094929542626</v>
      </c>
      <c r="M188">
        <v>112.26790507045736</v>
      </c>
      <c r="N188">
        <v>2611</v>
      </c>
      <c r="O188">
        <v>66.467905070457363</v>
      </c>
      <c r="P188">
        <v>322.82777777777778</v>
      </c>
      <c r="Q188" t="s">
        <v>147</v>
      </c>
      <c r="R188" t="s">
        <v>26</v>
      </c>
      <c r="S188" t="s">
        <v>26</v>
      </c>
      <c r="T188" t="s">
        <v>174</v>
      </c>
      <c r="U188" t="s">
        <v>143</v>
      </c>
      <c r="V188" t="s">
        <v>143</v>
      </c>
      <c r="W188" t="s">
        <v>143</v>
      </c>
      <c r="X188" t="s">
        <v>143</v>
      </c>
      <c r="Y188" t="s">
        <v>293</v>
      </c>
      <c r="AB188" s="25" t="b">
        <f>IF(AND(MID($T188,1,9)&lt;&gt;"DYNAMIQUE",MID($T188,1,9)&lt;&gt;"à définir"),IF(AB$2="pt_specif",-((IF($AC$1="absolu",0,Extraction!$I188)+Extraction!$V188-Extraction!$U188)+((AB$3-Extraction!$H188)*(-((IF($AC$1="absolu",0,Extraction!$I188)+Extraction!$V188-Extraction!$U188)-(IF($AC$1="absolu",0,$O188)+Extraction!$X188-Extraction!$W188))/(Extraction!$N188-Extraction!$H188))))+AB$4,IF(AB$2="za_avt",IF($AC$1="absolu",0,Extraction!$I188)+Extraction!$V188,IF(AB$2="za_arr",IF($AC$1="absolu",0,Extraction!$O188)+Extraction!$X188))))</f>
        <v>0</v>
      </c>
      <c r="AC188" s="25" t="b">
        <f>IF(AND(MID($T188,1,9)&lt;&gt;"DYNAMIQUE",MID($T188,1,9)&lt;&gt;"à définir"),IF(AC$2="pt_specif",-((IF($AC$1="absolu",0,Extraction!$I188)+Extraction!$V188-Extraction!$U188)+((AC$3-Extraction!$H188)*(-((IF($AC$1="absolu",0,Extraction!$I188)+Extraction!$V188-Extraction!$U188)-(IF($AC$1="absolu",0,$O188)+Extraction!$X188-Extraction!$W188))/(Extraction!$N188-Extraction!$H188))))+AC$4,IF(AC$2="za_avt",IF($AC$1="absolu",0,Extraction!$I188)+Extraction!$V188,IF(AC$2="za_arr",IF($AC$1="absolu",0,Extraction!$O188)+Extraction!$X188))))</f>
        <v>0</v>
      </c>
      <c r="AD188" s="25" t="b">
        <f>IF(AND(MID($T188,1,9)&lt;&gt;"DYNAMIQUE",MID($T188,1,9)&lt;&gt;"à définir"),IF(AD$2="pt_specif",-((IF($AC$1="absolu",0,Extraction!$I188)+Extraction!$V188-Extraction!$U188)+((AD$3-Extraction!$H188)*(-((IF($AC$1="absolu",0,Extraction!$I188)+Extraction!$V188-Extraction!$U188)-(IF($AC$1="absolu",0,$O188)+Extraction!$X188-Extraction!$W188))/(Extraction!$N188-Extraction!$H188))))+AD$4,IF(AD$2="za_avt",IF($AC$1="absolu",0,Extraction!$I188)+Extraction!$V188,IF(AD$2="za_arr",IF($AC$1="absolu",0,Extraction!$O188)+Extraction!$X188))))</f>
        <v>0</v>
      </c>
      <c r="AE188" s="25" t="b">
        <f>IF(AND(MID($T188,1,9)&lt;&gt;"DYNAMIQUE",MID($T188,1,9)&lt;&gt;"à définir"),IF(AE$2="pt_specif",-((IF($AC$1="absolu",0,Extraction!$I188)+Extraction!$V188-Extraction!$U188)+((AE$3-Extraction!$H188)*(-((IF($AC$1="absolu",0,Extraction!$I188)+Extraction!$V188-Extraction!$U188)-(IF($AC$1="absolu",0,$O188)+Extraction!$X188-Extraction!$W188))/(Extraction!$N188-Extraction!$H188))))+AE$4,IF(AE$2="za_avt",IF($AC$1="absolu",0,Extraction!$I188)+Extraction!$V188,IF(AE$2="za_arr",IF($AC$1="absolu",0,Extraction!$O188)+Extraction!$X188))))</f>
        <v>0</v>
      </c>
    </row>
    <row r="189" spans="1:31" x14ac:dyDescent="0.25">
      <c r="A189" t="s">
        <v>294</v>
      </c>
      <c r="B189">
        <v>1000</v>
      </c>
      <c r="C189">
        <v>1000</v>
      </c>
      <c r="D189">
        <v>2000</v>
      </c>
      <c r="E189">
        <v>1508</v>
      </c>
      <c r="F189">
        <v>73.657943895755182</v>
      </c>
      <c r="G189">
        <v>69.342056104244818</v>
      </c>
      <c r="H189">
        <v>7.3</v>
      </c>
      <c r="I189">
        <v>64.342056104244818</v>
      </c>
      <c r="J189">
        <v>322.82777777777778</v>
      </c>
      <c r="K189">
        <v>1489</v>
      </c>
      <c r="L189">
        <v>80.165786642342226</v>
      </c>
      <c r="M189">
        <v>109.83421335765776</v>
      </c>
      <c r="N189">
        <v>2611</v>
      </c>
      <c r="O189">
        <v>64.034213357657762</v>
      </c>
      <c r="P189">
        <v>322.82777777777778</v>
      </c>
      <c r="Q189" t="s">
        <v>25</v>
      </c>
      <c r="R189" t="s">
        <v>26</v>
      </c>
      <c r="S189" t="s">
        <v>26</v>
      </c>
      <c r="T189" t="s">
        <v>27</v>
      </c>
      <c r="U189">
        <v>304.69169565532809</v>
      </c>
      <c r="V189">
        <v>0</v>
      </c>
      <c r="W189">
        <v>308.79402378911635</v>
      </c>
      <c r="X189">
        <v>0</v>
      </c>
      <c r="Y189" t="s">
        <v>295</v>
      </c>
      <c r="AB189" s="25">
        <f>IF(AND(MID($T189,1,9)&lt;&gt;"DYNAMIQUE",MID($T189,1,9)&lt;&gt;"à définir"),IF(AB$2="pt_specif",-((IF($AC$1="absolu",0,Extraction!$I189)+Extraction!$V189-Extraction!$U189)+((AB$3-Extraction!$H189)*(-((IF($AC$1="absolu",0,Extraction!$I189)+Extraction!$V189-Extraction!$U189)-(IF($AC$1="absolu",0,$O189)+Extraction!$X189-Extraction!$W189))/(Extraction!$N189-Extraction!$H189))))+AB$4,IF(AB$2="za_avt",IF($AC$1="absolu",0,Extraction!$I189)+Extraction!$V189,IF(AB$2="za_arr",IF($AC$1="absolu",0,Extraction!$O189)+Extraction!$X189))))</f>
        <v>64.342056104244818</v>
      </c>
      <c r="AC189" s="25">
        <f>IF(AND(MID($T189,1,9)&lt;&gt;"DYNAMIQUE",MID($T189,1,9)&lt;&gt;"à définir"),IF(AC$2="pt_specif",-((IF($AC$1="absolu",0,Extraction!$I189)+Extraction!$V189-Extraction!$U189)+((AC$3-Extraction!$H189)*(-((IF($AC$1="absolu",0,Extraction!$I189)+Extraction!$V189-Extraction!$U189)-(IF($AC$1="absolu",0,$O189)+Extraction!$X189-Extraction!$W189))/(Extraction!$N189-Extraction!$H189))))+AC$4,IF(AC$2="za_avt",IF($AC$1="absolu",0,Extraction!$I189)+Extraction!$V189,IF(AC$2="za_arr",IF($AC$1="absolu",0,Extraction!$O189)+Extraction!$X189))))</f>
        <v>240.34963955108327</v>
      </c>
      <c r="AD189" s="25">
        <f>IF(AND(MID($T189,1,9)&lt;&gt;"DYNAMIQUE",MID($T189,1,9)&lt;&gt;"à définir"),IF(AD$2="pt_specif",-((IF($AC$1="absolu",0,Extraction!$I189)+Extraction!$V189-Extraction!$U189)+((AD$3-Extraction!$H189)*(-((IF($AC$1="absolu",0,Extraction!$I189)+Extraction!$V189-Extraction!$U189)-(IF($AC$1="absolu",0,$O189)+Extraction!$X189-Extraction!$W189))/(Extraction!$N189-Extraction!$H189))))+AD$4,IF(AD$2="za_avt",IF($AC$1="absolu",0,Extraction!$I189)+Extraction!$V189,IF(AD$2="za_arr",IF($AC$1="absolu",0,Extraction!$O189)+Extraction!$X189))))</f>
        <v>64.034213357657762</v>
      </c>
      <c r="AE189" s="25">
        <f>IF(AND(MID($T189,1,9)&lt;&gt;"DYNAMIQUE",MID($T189,1,9)&lt;&gt;"à définir"),IF(AE$2="pt_specif",-((IF($AC$1="absolu",0,Extraction!$I189)+Extraction!$V189-Extraction!$U189)+((AE$3-Extraction!$H189)*(-((IF($AC$1="absolu",0,Extraction!$I189)+Extraction!$V189-Extraction!$U189)-(IF($AC$1="absolu",0,$O189)+Extraction!$X189-Extraction!$W189))/(Extraction!$N189-Extraction!$H189))))+AE$4,IF(AE$2="za_avt",IF($AC$1="absolu",0,Extraction!$I189)+Extraction!$V189,IF(AE$2="za_arr",IF($AC$1="absolu",0,Extraction!$O189)+Extraction!$X189))))</f>
        <v>244.75981043145859</v>
      </c>
    </row>
    <row r="190" spans="1:31" x14ac:dyDescent="0.25">
      <c r="A190" t="s">
        <v>294</v>
      </c>
      <c r="B190">
        <v>1000</v>
      </c>
      <c r="C190">
        <v>1000</v>
      </c>
      <c r="D190">
        <v>2000</v>
      </c>
      <c r="E190">
        <v>1508</v>
      </c>
      <c r="F190">
        <v>73.657943895755182</v>
      </c>
      <c r="G190">
        <v>69.342056104244818</v>
      </c>
      <c r="H190">
        <v>7.3</v>
      </c>
      <c r="I190">
        <v>64.342056104244818</v>
      </c>
      <c r="J190">
        <v>322.82777777777778</v>
      </c>
      <c r="K190">
        <v>1489</v>
      </c>
      <c r="L190">
        <v>80.165786642342226</v>
      </c>
      <c r="M190">
        <v>109.83421335765776</v>
      </c>
      <c r="N190">
        <v>2611</v>
      </c>
      <c r="O190">
        <v>64.034213357657762</v>
      </c>
      <c r="P190">
        <v>322.82777777777778</v>
      </c>
      <c r="Q190" t="s">
        <v>25</v>
      </c>
      <c r="R190" t="s">
        <v>26</v>
      </c>
      <c r="S190" t="s">
        <v>26</v>
      </c>
      <c r="T190" t="s">
        <v>28</v>
      </c>
      <c r="U190">
        <v>304.28773263048737</v>
      </c>
      <c r="V190">
        <v>3.6905327546548445</v>
      </c>
      <c r="W190">
        <v>310.0962275546978</v>
      </c>
      <c r="X190">
        <v>-14.023551130572907</v>
      </c>
      <c r="Y190" t="s">
        <v>296</v>
      </c>
      <c r="AB190" s="25">
        <f>IF(AND(MID($T190,1,9)&lt;&gt;"DYNAMIQUE",MID($T190,1,9)&lt;&gt;"à définir"),IF(AB$2="pt_specif",-((IF($AC$1="absolu",0,Extraction!$I190)+Extraction!$V190-Extraction!$U190)+((AB$3-Extraction!$H190)*(-((IF($AC$1="absolu",0,Extraction!$I190)+Extraction!$V190-Extraction!$U190)-(IF($AC$1="absolu",0,$O190)+Extraction!$X190-Extraction!$W190))/(Extraction!$N190-Extraction!$H190))))+AB$4,IF(AB$2="za_avt",IF($AC$1="absolu",0,Extraction!$I190)+Extraction!$V190,IF(AB$2="za_arr",IF($AC$1="absolu",0,Extraction!$O190)+Extraction!$X190))))</f>
        <v>68.032588858899658</v>
      </c>
      <c r="AC190" s="25">
        <f>IF(AND(MID($T190,1,9)&lt;&gt;"DYNAMIQUE",MID($T190,1,9)&lt;&gt;"à définir"),IF(AC$2="pt_specif",-((IF($AC$1="absolu",0,Extraction!$I190)+Extraction!$V190-Extraction!$U190)+((AC$3-Extraction!$H190)*(-((IF($AC$1="absolu",0,Extraction!$I190)+Extraction!$V190-Extraction!$U190)-(IF($AC$1="absolu",0,$O190)+Extraction!$X190-Extraction!$W190))/(Extraction!$N190-Extraction!$H190))))+AC$4,IF(AC$2="za_avt",IF($AC$1="absolu",0,Extraction!$I190)+Extraction!$V190,IF(AC$2="za_arr",IF($AC$1="absolu",0,Extraction!$O190)+Extraction!$X190))))</f>
        <v>236.25514377158771</v>
      </c>
      <c r="AD190" s="25">
        <f>IF(AND(MID($T190,1,9)&lt;&gt;"DYNAMIQUE",MID($T190,1,9)&lt;&gt;"à définir"),IF(AD$2="pt_specif",-((IF($AC$1="absolu",0,Extraction!$I190)+Extraction!$V190-Extraction!$U190)+((AD$3-Extraction!$H190)*(-((IF($AC$1="absolu",0,Extraction!$I190)+Extraction!$V190-Extraction!$U190)-(IF($AC$1="absolu",0,$O190)+Extraction!$X190-Extraction!$W190))/(Extraction!$N190-Extraction!$H190))))+AD$4,IF(AD$2="za_avt",IF($AC$1="absolu",0,Extraction!$I190)+Extraction!$V190,IF(AD$2="za_arr",IF($AC$1="absolu",0,Extraction!$O190)+Extraction!$X190))))</f>
        <v>50.010662227084858</v>
      </c>
      <c r="AE190" s="25">
        <f>IF(AND(MID($T190,1,9)&lt;&gt;"DYNAMIQUE",MID($T190,1,9)&lt;&gt;"à définir"),IF(AE$2="pt_specif",-((IF($AC$1="absolu",0,Extraction!$I190)+Extraction!$V190-Extraction!$U190)+((AE$3-Extraction!$H190)*(-((IF($AC$1="absolu",0,Extraction!$I190)+Extraction!$V190-Extraction!$U190)-(IF($AC$1="absolu",0,$O190)+Extraction!$X190-Extraction!$W190))/(Extraction!$N190-Extraction!$H190))))+AE$4,IF(AE$2="za_avt",IF($AC$1="absolu",0,Extraction!$I190)+Extraction!$V190,IF(AE$2="za_arr",IF($AC$1="absolu",0,Extraction!$O190)+Extraction!$X190))))</f>
        <v>260.08556532761293</v>
      </c>
    </row>
    <row r="191" spans="1:31" x14ac:dyDescent="0.25">
      <c r="A191" t="s">
        <v>294</v>
      </c>
      <c r="B191">
        <v>1000</v>
      </c>
      <c r="C191">
        <v>1000</v>
      </c>
      <c r="D191">
        <v>2000</v>
      </c>
      <c r="E191">
        <v>1508</v>
      </c>
      <c r="F191">
        <v>73.657943895755182</v>
      </c>
      <c r="G191">
        <v>69.342056104244818</v>
      </c>
      <c r="H191">
        <v>7.3</v>
      </c>
      <c r="I191">
        <v>64.342056104244818</v>
      </c>
      <c r="J191">
        <v>322.82777777777778</v>
      </c>
      <c r="K191">
        <v>1489</v>
      </c>
      <c r="L191">
        <v>80.165786642342226</v>
      </c>
      <c r="M191">
        <v>109.83421335765776</v>
      </c>
      <c r="N191">
        <v>2611</v>
      </c>
      <c r="O191">
        <v>64.034213357657762</v>
      </c>
      <c r="P191">
        <v>322.82777777777778</v>
      </c>
      <c r="Q191" t="s">
        <v>25</v>
      </c>
      <c r="R191" t="s">
        <v>26</v>
      </c>
      <c r="S191" t="s">
        <v>26</v>
      </c>
      <c r="T191" t="s">
        <v>29</v>
      </c>
      <c r="U191">
        <v>280.46448358276473</v>
      </c>
      <c r="V191">
        <v>70.157943895755182</v>
      </c>
      <c r="W191">
        <v>307.56287634082696</v>
      </c>
      <c r="X191">
        <v>13.258339168334082</v>
      </c>
      <c r="Y191" t="s">
        <v>297</v>
      </c>
      <c r="AB191" s="25" t="b">
        <f>IF(AND(MID($T191,1,9)&lt;&gt;"DYNAMIQUE",MID($T191,1,9)&lt;&gt;"à définir"),IF(AB$2="pt_specif",-((IF($AC$1="absolu",0,Extraction!$I191)+Extraction!$V191-Extraction!$U191)+((AB$3-Extraction!$H191)*(-((IF($AC$1="absolu",0,Extraction!$I191)+Extraction!$V191-Extraction!$U191)-(IF($AC$1="absolu",0,$O191)+Extraction!$X191-Extraction!$W191))/(Extraction!$N191-Extraction!$H191))))+AB$4,IF(AB$2="za_avt",IF($AC$1="absolu",0,Extraction!$I191)+Extraction!$V191,IF(AB$2="za_arr",IF($AC$1="absolu",0,Extraction!$O191)+Extraction!$X191))))</f>
        <v>0</v>
      </c>
      <c r="AC191" s="25" t="b">
        <f>IF(AND(MID($T191,1,9)&lt;&gt;"DYNAMIQUE",MID($T191,1,9)&lt;&gt;"à définir"),IF(AC$2="pt_specif",-((IF($AC$1="absolu",0,Extraction!$I191)+Extraction!$V191-Extraction!$U191)+((AC$3-Extraction!$H191)*(-((IF($AC$1="absolu",0,Extraction!$I191)+Extraction!$V191-Extraction!$U191)-(IF($AC$1="absolu",0,$O191)+Extraction!$X191-Extraction!$W191))/(Extraction!$N191-Extraction!$H191))))+AC$4,IF(AC$2="za_avt",IF($AC$1="absolu",0,Extraction!$I191)+Extraction!$V191,IF(AC$2="za_arr",IF($AC$1="absolu",0,Extraction!$O191)+Extraction!$X191))))</f>
        <v>0</v>
      </c>
      <c r="AD191" s="25" t="b">
        <f>IF(AND(MID($T191,1,9)&lt;&gt;"DYNAMIQUE",MID($T191,1,9)&lt;&gt;"à définir"),IF(AD$2="pt_specif",-((IF($AC$1="absolu",0,Extraction!$I191)+Extraction!$V191-Extraction!$U191)+((AD$3-Extraction!$H191)*(-((IF($AC$1="absolu",0,Extraction!$I191)+Extraction!$V191-Extraction!$U191)-(IF($AC$1="absolu",0,$O191)+Extraction!$X191-Extraction!$W191))/(Extraction!$N191-Extraction!$H191))))+AD$4,IF(AD$2="za_avt",IF($AC$1="absolu",0,Extraction!$I191)+Extraction!$V191,IF(AD$2="za_arr",IF($AC$1="absolu",0,Extraction!$O191)+Extraction!$X191))))</f>
        <v>0</v>
      </c>
      <c r="AE191" s="25" t="b">
        <f>IF(AND(MID($T191,1,9)&lt;&gt;"DYNAMIQUE",MID($T191,1,9)&lt;&gt;"à définir"),IF(AE$2="pt_specif",-((IF($AC$1="absolu",0,Extraction!$I191)+Extraction!$V191-Extraction!$U191)+((AE$3-Extraction!$H191)*(-((IF($AC$1="absolu",0,Extraction!$I191)+Extraction!$V191-Extraction!$U191)-(IF($AC$1="absolu",0,$O191)+Extraction!$X191-Extraction!$W191))/(Extraction!$N191-Extraction!$H191))))+AE$4,IF(AE$2="za_avt",IF($AC$1="absolu",0,Extraction!$I191)+Extraction!$V191,IF(AE$2="za_arr",IF($AC$1="absolu",0,Extraction!$O191)+Extraction!$X191))))</f>
        <v>0</v>
      </c>
    </row>
    <row r="192" spans="1:31" x14ac:dyDescent="0.25">
      <c r="A192" t="s">
        <v>294</v>
      </c>
      <c r="B192">
        <v>1000</v>
      </c>
      <c r="C192">
        <v>1000</v>
      </c>
      <c r="D192">
        <v>2000</v>
      </c>
      <c r="E192">
        <v>1508</v>
      </c>
      <c r="F192">
        <v>73.657943895755182</v>
      </c>
      <c r="G192">
        <v>69.342056104244818</v>
      </c>
      <c r="H192">
        <v>7.3</v>
      </c>
      <c r="I192">
        <v>64.342056104244818</v>
      </c>
      <c r="J192">
        <v>322.82777777777778</v>
      </c>
      <c r="K192">
        <v>1489</v>
      </c>
      <c r="L192">
        <v>80.165786642342226</v>
      </c>
      <c r="M192">
        <v>109.83421335765776</v>
      </c>
      <c r="N192">
        <v>2611</v>
      </c>
      <c r="O192">
        <v>64.034213357657762</v>
      </c>
      <c r="P192">
        <v>322.82777777777778</v>
      </c>
      <c r="Q192" t="s">
        <v>25</v>
      </c>
      <c r="R192" t="s">
        <v>26</v>
      </c>
      <c r="S192" t="s">
        <v>26</v>
      </c>
      <c r="T192" t="s">
        <v>30</v>
      </c>
      <c r="U192">
        <v>304.40895421472862</v>
      </c>
      <c r="V192">
        <v>2.5830743990545528</v>
      </c>
      <c r="W192">
        <v>277.03307346692532</v>
      </c>
      <c r="X192">
        <v>80.165786642342226</v>
      </c>
      <c r="Y192" t="s">
        <v>298</v>
      </c>
      <c r="AB192" s="25" t="b">
        <f>IF(AND(MID($T192,1,9)&lt;&gt;"DYNAMIQUE",MID($T192,1,9)&lt;&gt;"à définir"),IF(AB$2="pt_specif",-((IF($AC$1="absolu",0,Extraction!$I192)+Extraction!$V192-Extraction!$U192)+((AB$3-Extraction!$H192)*(-((IF($AC$1="absolu",0,Extraction!$I192)+Extraction!$V192-Extraction!$U192)-(IF($AC$1="absolu",0,$O192)+Extraction!$X192-Extraction!$W192))/(Extraction!$N192-Extraction!$H192))))+AB$4,IF(AB$2="za_avt",IF($AC$1="absolu",0,Extraction!$I192)+Extraction!$V192,IF(AB$2="za_arr",IF($AC$1="absolu",0,Extraction!$O192)+Extraction!$X192))))</f>
        <v>0</v>
      </c>
      <c r="AC192" s="25" t="b">
        <f>IF(AND(MID($T192,1,9)&lt;&gt;"DYNAMIQUE",MID($T192,1,9)&lt;&gt;"à définir"),IF(AC$2="pt_specif",-((IF($AC$1="absolu",0,Extraction!$I192)+Extraction!$V192-Extraction!$U192)+((AC$3-Extraction!$H192)*(-((IF($AC$1="absolu",0,Extraction!$I192)+Extraction!$V192-Extraction!$U192)-(IF($AC$1="absolu",0,$O192)+Extraction!$X192-Extraction!$W192))/(Extraction!$N192-Extraction!$H192))))+AC$4,IF(AC$2="za_avt",IF($AC$1="absolu",0,Extraction!$I192)+Extraction!$V192,IF(AC$2="za_arr",IF($AC$1="absolu",0,Extraction!$O192)+Extraction!$X192))))</f>
        <v>0</v>
      </c>
      <c r="AD192" s="25" t="b">
        <f>IF(AND(MID($T192,1,9)&lt;&gt;"DYNAMIQUE",MID($T192,1,9)&lt;&gt;"à définir"),IF(AD$2="pt_specif",-((IF($AC$1="absolu",0,Extraction!$I192)+Extraction!$V192-Extraction!$U192)+((AD$3-Extraction!$H192)*(-((IF($AC$1="absolu",0,Extraction!$I192)+Extraction!$V192-Extraction!$U192)-(IF($AC$1="absolu",0,$O192)+Extraction!$X192-Extraction!$W192))/(Extraction!$N192-Extraction!$H192))))+AD$4,IF(AD$2="za_avt",IF($AC$1="absolu",0,Extraction!$I192)+Extraction!$V192,IF(AD$2="za_arr",IF($AC$1="absolu",0,Extraction!$O192)+Extraction!$X192))))</f>
        <v>0</v>
      </c>
      <c r="AE192" s="25" t="b">
        <f>IF(AND(MID($T192,1,9)&lt;&gt;"DYNAMIQUE",MID($T192,1,9)&lt;&gt;"à définir"),IF(AE$2="pt_specif",-((IF($AC$1="absolu",0,Extraction!$I192)+Extraction!$V192-Extraction!$U192)+((AE$3-Extraction!$H192)*(-((IF($AC$1="absolu",0,Extraction!$I192)+Extraction!$V192-Extraction!$U192)-(IF($AC$1="absolu",0,$O192)+Extraction!$X192-Extraction!$W192))/(Extraction!$N192-Extraction!$H192))))+AE$4,IF(AE$2="za_avt",IF($AC$1="absolu",0,Extraction!$I192)+Extraction!$V192,IF(AE$2="za_arr",IF($AC$1="absolu",0,Extraction!$O192)+Extraction!$X192))))</f>
        <v>0</v>
      </c>
    </row>
    <row r="193" spans="1:31" x14ac:dyDescent="0.25">
      <c r="A193" t="s">
        <v>294</v>
      </c>
      <c r="B193">
        <v>1000</v>
      </c>
      <c r="C193">
        <v>1000</v>
      </c>
      <c r="D193">
        <v>2000</v>
      </c>
      <c r="E193">
        <v>1508</v>
      </c>
      <c r="F193">
        <v>73.657943895755182</v>
      </c>
      <c r="G193">
        <v>69.342056104244818</v>
      </c>
      <c r="H193">
        <v>7.3</v>
      </c>
      <c r="I193">
        <v>64.342056104244818</v>
      </c>
      <c r="J193">
        <v>322.82777777777778</v>
      </c>
      <c r="K193">
        <v>1489</v>
      </c>
      <c r="L193">
        <v>80.165786642342226</v>
      </c>
      <c r="M193">
        <v>109.83421335765776</v>
      </c>
      <c r="N193">
        <v>2611</v>
      </c>
      <c r="O193">
        <v>64.034213357657762</v>
      </c>
      <c r="P193">
        <v>322.82777777777778</v>
      </c>
      <c r="Q193" t="s">
        <v>25</v>
      </c>
      <c r="R193" t="s">
        <v>26</v>
      </c>
      <c r="S193" t="s">
        <v>26</v>
      </c>
      <c r="T193" t="s">
        <v>31</v>
      </c>
      <c r="U193">
        <v>285.99013065167946</v>
      </c>
      <c r="V193">
        <v>68.657943895755182</v>
      </c>
      <c r="W193">
        <v>292.29797490387614</v>
      </c>
      <c r="X193">
        <v>75.165786642342226</v>
      </c>
      <c r="Y193" t="s">
        <v>299</v>
      </c>
      <c r="AB193" s="25" t="b">
        <f>IF(AND(MID($T193,1,9)&lt;&gt;"DYNAMIQUE",MID($T193,1,9)&lt;&gt;"à définir"),IF(AB$2="pt_specif",-((IF($AC$1="absolu",0,Extraction!$I193)+Extraction!$V193-Extraction!$U193)+((AB$3-Extraction!$H193)*(-((IF($AC$1="absolu",0,Extraction!$I193)+Extraction!$V193-Extraction!$U193)-(IF($AC$1="absolu",0,$O193)+Extraction!$X193-Extraction!$W193))/(Extraction!$N193-Extraction!$H193))))+AB$4,IF(AB$2="za_avt",IF($AC$1="absolu",0,Extraction!$I193)+Extraction!$V193,IF(AB$2="za_arr",IF($AC$1="absolu",0,Extraction!$O193)+Extraction!$X193))))</f>
        <v>0</v>
      </c>
      <c r="AC193" s="25" t="b">
        <f>IF(AND(MID($T193,1,9)&lt;&gt;"DYNAMIQUE",MID($T193,1,9)&lt;&gt;"à définir"),IF(AC$2="pt_specif",-((IF($AC$1="absolu",0,Extraction!$I193)+Extraction!$V193-Extraction!$U193)+((AC$3-Extraction!$H193)*(-((IF($AC$1="absolu",0,Extraction!$I193)+Extraction!$V193-Extraction!$U193)-(IF($AC$1="absolu",0,$O193)+Extraction!$X193-Extraction!$W193))/(Extraction!$N193-Extraction!$H193))))+AC$4,IF(AC$2="za_avt",IF($AC$1="absolu",0,Extraction!$I193)+Extraction!$V193,IF(AC$2="za_arr",IF($AC$1="absolu",0,Extraction!$O193)+Extraction!$X193))))</f>
        <v>0</v>
      </c>
      <c r="AD193" s="25" t="b">
        <f>IF(AND(MID($T193,1,9)&lt;&gt;"DYNAMIQUE",MID($T193,1,9)&lt;&gt;"à définir"),IF(AD$2="pt_specif",-((IF($AC$1="absolu",0,Extraction!$I193)+Extraction!$V193-Extraction!$U193)+((AD$3-Extraction!$H193)*(-((IF($AC$1="absolu",0,Extraction!$I193)+Extraction!$V193-Extraction!$U193)-(IF($AC$1="absolu",0,$O193)+Extraction!$X193-Extraction!$W193))/(Extraction!$N193-Extraction!$H193))))+AD$4,IF(AD$2="za_avt",IF($AC$1="absolu",0,Extraction!$I193)+Extraction!$V193,IF(AD$2="za_arr",IF($AC$1="absolu",0,Extraction!$O193)+Extraction!$X193))))</f>
        <v>0</v>
      </c>
      <c r="AE193" s="25" t="b">
        <f>IF(AND(MID($T193,1,9)&lt;&gt;"DYNAMIQUE",MID($T193,1,9)&lt;&gt;"à définir"),IF(AE$2="pt_specif",-((IF($AC$1="absolu",0,Extraction!$I193)+Extraction!$V193-Extraction!$U193)+((AE$3-Extraction!$H193)*(-((IF($AC$1="absolu",0,Extraction!$I193)+Extraction!$V193-Extraction!$U193)-(IF($AC$1="absolu",0,$O193)+Extraction!$X193-Extraction!$W193))/(Extraction!$N193-Extraction!$H193))))+AE$4,IF(AE$2="za_avt",IF($AC$1="absolu",0,Extraction!$I193)+Extraction!$V193,IF(AE$2="za_arr",IF($AC$1="absolu",0,Extraction!$O193)+Extraction!$X193))))</f>
        <v>0</v>
      </c>
    </row>
    <row r="194" spans="1:31" x14ac:dyDescent="0.25">
      <c r="A194" t="s">
        <v>294</v>
      </c>
      <c r="B194">
        <v>1000</v>
      </c>
      <c r="C194">
        <v>1000</v>
      </c>
      <c r="D194">
        <v>2000</v>
      </c>
      <c r="E194">
        <v>1508</v>
      </c>
      <c r="F194">
        <v>73.657943895755182</v>
      </c>
      <c r="G194">
        <v>69.342056104244818</v>
      </c>
      <c r="H194">
        <v>7.3</v>
      </c>
      <c r="I194">
        <v>64.342056104244818</v>
      </c>
      <c r="J194">
        <v>322.82777777777778</v>
      </c>
      <c r="K194">
        <v>1489</v>
      </c>
      <c r="L194">
        <v>80.165786642342226</v>
      </c>
      <c r="M194">
        <v>109.83421335765776</v>
      </c>
      <c r="N194">
        <v>2611</v>
      </c>
      <c r="O194">
        <v>64.034213357657762</v>
      </c>
      <c r="P194">
        <v>322.82777777777778</v>
      </c>
      <c r="Q194" t="s">
        <v>25</v>
      </c>
      <c r="R194" t="s">
        <v>26</v>
      </c>
      <c r="S194" t="s">
        <v>26</v>
      </c>
      <c r="T194" t="s">
        <v>32</v>
      </c>
      <c r="U194">
        <v>304.69169565532809</v>
      </c>
      <c r="V194">
        <v>0</v>
      </c>
      <c r="W194">
        <v>308.79402378911635</v>
      </c>
      <c r="X194">
        <v>0</v>
      </c>
      <c r="Y194" t="s">
        <v>300</v>
      </c>
      <c r="AB194" s="25">
        <f>IF(AND(MID($T194,1,9)&lt;&gt;"DYNAMIQUE",MID($T194,1,9)&lt;&gt;"à définir"),IF(AB$2="pt_specif",-((IF($AC$1="absolu",0,Extraction!$I194)+Extraction!$V194-Extraction!$U194)+((AB$3-Extraction!$H194)*(-((IF($AC$1="absolu",0,Extraction!$I194)+Extraction!$V194-Extraction!$U194)-(IF($AC$1="absolu",0,$O194)+Extraction!$X194-Extraction!$W194))/(Extraction!$N194-Extraction!$H194))))+AB$4,IF(AB$2="za_avt",IF($AC$1="absolu",0,Extraction!$I194)+Extraction!$V194,IF(AB$2="za_arr",IF($AC$1="absolu",0,Extraction!$O194)+Extraction!$X194))))</f>
        <v>64.342056104244818</v>
      </c>
      <c r="AC194" s="25">
        <f>IF(AND(MID($T194,1,9)&lt;&gt;"DYNAMIQUE",MID($T194,1,9)&lt;&gt;"à définir"),IF(AC$2="pt_specif",-((IF($AC$1="absolu",0,Extraction!$I194)+Extraction!$V194-Extraction!$U194)+((AC$3-Extraction!$H194)*(-((IF($AC$1="absolu",0,Extraction!$I194)+Extraction!$V194-Extraction!$U194)-(IF($AC$1="absolu",0,$O194)+Extraction!$X194-Extraction!$W194))/(Extraction!$N194-Extraction!$H194))))+AC$4,IF(AC$2="za_avt",IF($AC$1="absolu",0,Extraction!$I194)+Extraction!$V194,IF(AC$2="za_arr",IF($AC$1="absolu",0,Extraction!$O194)+Extraction!$X194))))</f>
        <v>240.34963955108327</v>
      </c>
      <c r="AD194" s="25">
        <f>IF(AND(MID($T194,1,9)&lt;&gt;"DYNAMIQUE",MID($T194,1,9)&lt;&gt;"à définir"),IF(AD$2="pt_specif",-((IF($AC$1="absolu",0,Extraction!$I194)+Extraction!$V194-Extraction!$U194)+((AD$3-Extraction!$H194)*(-((IF($AC$1="absolu",0,Extraction!$I194)+Extraction!$V194-Extraction!$U194)-(IF($AC$1="absolu",0,$O194)+Extraction!$X194-Extraction!$W194))/(Extraction!$N194-Extraction!$H194))))+AD$4,IF(AD$2="za_avt",IF($AC$1="absolu",0,Extraction!$I194)+Extraction!$V194,IF(AD$2="za_arr",IF($AC$1="absolu",0,Extraction!$O194)+Extraction!$X194))))</f>
        <v>64.034213357657762</v>
      </c>
      <c r="AE194" s="25">
        <f>IF(AND(MID($T194,1,9)&lt;&gt;"DYNAMIQUE",MID($T194,1,9)&lt;&gt;"à définir"),IF(AE$2="pt_specif",-((IF($AC$1="absolu",0,Extraction!$I194)+Extraction!$V194-Extraction!$U194)+((AE$3-Extraction!$H194)*(-((IF($AC$1="absolu",0,Extraction!$I194)+Extraction!$V194-Extraction!$U194)-(IF($AC$1="absolu",0,$O194)+Extraction!$X194-Extraction!$W194))/(Extraction!$N194-Extraction!$H194))))+AE$4,IF(AE$2="za_avt",IF($AC$1="absolu",0,Extraction!$I194)+Extraction!$V194,IF(AE$2="za_arr",IF($AC$1="absolu",0,Extraction!$O194)+Extraction!$X194))))</f>
        <v>244.75981043145859</v>
      </c>
    </row>
    <row r="195" spans="1:31" x14ac:dyDescent="0.25">
      <c r="A195" t="s">
        <v>294</v>
      </c>
      <c r="B195">
        <v>1000</v>
      </c>
      <c r="C195">
        <v>1000</v>
      </c>
      <c r="D195">
        <v>2000</v>
      </c>
      <c r="E195">
        <v>1508</v>
      </c>
      <c r="F195">
        <v>73.657943895755182</v>
      </c>
      <c r="G195">
        <v>69.342056104244818</v>
      </c>
      <c r="H195">
        <v>7.3</v>
      </c>
      <c r="I195">
        <v>64.342056104244818</v>
      </c>
      <c r="J195">
        <v>322.82777777777778</v>
      </c>
      <c r="K195">
        <v>1489</v>
      </c>
      <c r="L195">
        <v>80.165786642342226</v>
      </c>
      <c r="M195">
        <v>109.83421335765776</v>
      </c>
      <c r="N195">
        <v>2611</v>
      </c>
      <c r="O195">
        <v>64.034213357657762</v>
      </c>
      <c r="P195">
        <v>322.82777777777778</v>
      </c>
      <c r="Q195" t="s">
        <v>25</v>
      </c>
      <c r="R195" t="s">
        <v>26</v>
      </c>
      <c r="S195" t="s">
        <v>26</v>
      </c>
      <c r="T195" t="s">
        <v>33</v>
      </c>
      <c r="U195">
        <v>304.25212748951282</v>
      </c>
      <c r="V195">
        <v>4.0158148496006927</v>
      </c>
      <c r="W195">
        <v>307.71970306604277</v>
      </c>
      <c r="X195">
        <v>11.569457859714557</v>
      </c>
      <c r="Y195" t="s">
        <v>301</v>
      </c>
      <c r="AB195" s="25">
        <f>IF(AND(MID($T195,1,9)&lt;&gt;"DYNAMIQUE",MID($T195,1,9)&lt;&gt;"à définir"),IF(AB$2="pt_specif",-((IF($AC$1="absolu",0,Extraction!$I195)+Extraction!$V195-Extraction!$U195)+((AB$3-Extraction!$H195)*(-((IF($AC$1="absolu",0,Extraction!$I195)+Extraction!$V195-Extraction!$U195)-(IF($AC$1="absolu",0,$O195)+Extraction!$X195-Extraction!$W195))/(Extraction!$N195-Extraction!$H195))))+AB$4,IF(AB$2="za_avt",IF($AC$1="absolu",0,Extraction!$I195)+Extraction!$V195,IF(AB$2="za_arr",IF($AC$1="absolu",0,Extraction!$O195)+Extraction!$X195))))</f>
        <v>68.357870953845506</v>
      </c>
      <c r="AC195" s="25">
        <f>IF(AND(MID($T195,1,9)&lt;&gt;"DYNAMIQUE",MID($T195,1,9)&lt;&gt;"à définir"),IF(AC$2="pt_specif",-((IF($AC$1="absolu",0,Extraction!$I195)+Extraction!$V195-Extraction!$U195)+((AC$3-Extraction!$H195)*(-((IF($AC$1="absolu",0,Extraction!$I195)+Extraction!$V195-Extraction!$U195)-(IF($AC$1="absolu",0,$O195)+Extraction!$X195-Extraction!$W195))/(Extraction!$N195-Extraction!$H195))))+AC$4,IF(AC$2="za_avt",IF($AC$1="absolu",0,Extraction!$I195)+Extraction!$V195,IF(AC$2="za_arr",IF($AC$1="absolu",0,Extraction!$O195)+Extraction!$X195))))</f>
        <v>235.8942565356673</v>
      </c>
      <c r="AD195" s="25">
        <f>IF(AND(MID($T195,1,9)&lt;&gt;"DYNAMIQUE",MID($T195,1,9)&lt;&gt;"à définir"),IF(AD$2="pt_specif",-((IF($AC$1="absolu",0,Extraction!$I195)+Extraction!$V195-Extraction!$U195)+((AD$3-Extraction!$H195)*(-((IF($AC$1="absolu",0,Extraction!$I195)+Extraction!$V195-Extraction!$U195)-(IF($AC$1="absolu",0,$O195)+Extraction!$X195-Extraction!$W195))/(Extraction!$N195-Extraction!$H195))))+AD$4,IF(AD$2="za_avt",IF($AC$1="absolu",0,Extraction!$I195)+Extraction!$V195,IF(AD$2="za_arr",IF($AC$1="absolu",0,Extraction!$O195)+Extraction!$X195))))</f>
        <v>75.603671217372323</v>
      </c>
      <c r="AE195" s="25">
        <f>IF(AND(MID($T195,1,9)&lt;&gt;"DYNAMIQUE",MID($T195,1,9)&lt;&gt;"à définir"),IF(AE$2="pt_specif",-((IF($AC$1="absolu",0,Extraction!$I195)+Extraction!$V195-Extraction!$U195)+((AE$3-Extraction!$H195)*(-((IF($AC$1="absolu",0,Extraction!$I195)+Extraction!$V195-Extraction!$U195)-(IF($AC$1="absolu",0,$O195)+Extraction!$X195-Extraction!$W195))/(Extraction!$N195-Extraction!$H195))))+AE$4,IF(AE$2="za_avt",IF($AC$1="absolu",0,Extraction!$I195)+Extraction!$V195,IF(AE$2="za_arr",IF($AC$1="absolu",0,Extraction!$O195)+Extraction!$X195))))</f>
        <v>232.11603184867045</v>
      </c>
    </row>
    <row r="196" spans="1:31" x14ac:dyDescent="0.25">
      <c r="A196" t="s">
        <v>294</v>
      </c>
      <c r="B196">
        <v>1000</v>
      </c>
      <c r="C196">
        <v>1000</v>
      </c>
      <c r="D196">
        <v>2000</v>
      </c>
      <c r="E196">
        <v>1508</v>
      </c>
      <c r="F196">
        <v>73.657943895755182</v>
      </c>
      <c r="G196">
        <v>69.342056104244818</v>
      </c>
      <c r="H196">
        <v>7.3</v>
      </c>
      <c r="I196">
        <v>64.342056104244818</v>
      </c>
      <c r="J196">
        <v>322.82777777777778</v>
      </c>
      <c r="K196">
        <v>1489</v>
      </c>
      <c r="L196">
        <v>80.165786642342226</v>
      </c>
      <c r="M196">
        <v>109.83421335765776</v>
      </c>
      <c r="N196">
        <v>2611</v>
      </c>
      <c r="O196">
        <v>64.034213357657762</v>
      </c>
      <c r="P196">
        <v>322.82777777777778</v>
      </c>
      <c r="Q196" t="s">
        <v>25</v>
      </c>
      <c r="R196" t="s">
        <v>26</v>
      </c>
      <c r="S196" t="s">
        <v>26</v>
      </c>
      <c r="T196" t="s">
        <v>34</v>
      </c>
      <c r="U196">
        <v>306.72000000000003</v>
      </c>
      <c r="V196">
        <v>-18.53021974813635</v>
      </c>
      <c r="W196">
        <v>312.89666666666665</v>
      </c>
      <c r="X196">
        <v>-44.181735366214269</v>
      </c>
      <c r="Y196" t="s">
        <v>302</v>
      </c>
      <c r="AB196" s="25">
        <f>IF(AND(MID($T196,1,9)&lt;&gt;"DYNAMIQUE",MID($T196,1,9)&lt;&gt;"à définir"),IF(AB$2="pt_specif",-((IF($AC$1="absolu",0,Extraction!$I196)+Extraction!$V196-Extraction!$U196)+((AB$3-Extraction!$H196)*(-((IF($AC$1="absolu",0,Extraction!$I196)+Extraction!$V196-Extraction!$U196)-(IF($AC$1="absolu",0,$O196)+Extraction!$X196-Extraction!$W196))/(Extraction!$N196-Extraction!$H196))))+AB$4,IF(AB$2="za_avt",IF($AC$1="absolu",0,Extraction!$I196)+Extraction!$V196,IF(AB$2="za_arr",IF($AC$1="absolu",0,Extraction!$O196)+Extraction!$X196))))</f>
        <v>45.811836356108472</v>
      </c>
      <c r="AC196" s="25">
        <f>IF(AND(MID($T196,1,9)&lt;&gt;"DYNAMIQUE",MID($T196,1,9)&lt;&gt;"à définir"),IF(AC$2="pt_specif",-((IF($AC$1="absolu",0,Extraction!$I196)+Extraction!$V196-Extraction!$U196)+((AC$3-Extraction!$H196)*(-((IF($AC$1="absolu",0,Extraction!$I196)+Extraction!$V196-Extraction!$U196)-(IF($AC$1="absolu",0,$O196)+Extraction!$X196-Extraction!$W196))/(Extraction!$N196-Extraction!$H196))))+AC$4,IF(AC$2="za_avt",IF($AC$1="absolu",0,Extraction!$I196)+Extraction!$V196,IF(AC$2="za_arr",IF($AC$1="absolu",0,Extraction!$O196)+Extraction!$X196))))</f>
        <v>260.90816364389156</v>
      </c>
      <c r="AD196" s="25">
        <f>IF(AND(MID($T196,1,9)&lt;&gt;"DYNAMIQUE",MID($T196,1,9)&lt;&gt;"à définir"),IF(AD$2="pt_specif",-((IF($AC$1="absolu",0,Extraction!$I196)+Extraction!$V196-Extraction!$U196)+((AD$3-Extraction!$H196)*(-((IF($AC$1="absolu",0,Extraction!$I196)+Extraction!$V196-Extraction!$U196)-(IF($AC$1="absolu",0,$O196)+Extraction!$X196-Extraction!$W196))/(Extraction!$N196-Extraction!$H196))))+AD$4,IF(AD$2="za_avt",IF($AC$1="absolu",0,Extraction!$I196)+Extraction!$V196,IF(AD$2="za_arr",IF($AC$1="absolu",0,Extraction!$O196)+Extraction!$X196))))</f>
        <v>19.852477991443493</v>
      </c>
      <c r="AE196" s="25">
        <f>IF(AND(MID($T196,1,9)&lt;&gt;"DYNAMIQUE",MID($T196,1,9)&lt;&gt;"à définir"),IF(AE$2="pt_specif",-((IF($AC$1="absolu",0,Extraction!$I196)+Extraction!$V196-Extraction!$U196)+((AE$3-Extraction!$H196)*(-((IF($AC$1="absolu",0,Extraction!$I196)+Extraction!$V196-Extraction!$U196)-(IF($AC$1="absolu",0,$O196)+Extraction!$X196-Extraction!$W196))/(Extraction!$N196-Extraction!$H196))))+AE$4,IF(AE$2="za_avt",IF($AC$1="absolu",0,Extraction!$I196)+Extraction!$V196,IF(AE$2="za_arr",IF($AC$1="absolu",0,Extraction!$O196)+Extraction!$X196))))</f>
        <v>293.04418867522315</v>
      </c>
    </row>
    <row r="197" spans="1:31" x14ac:dyDescent="0.25">
      <c r="A197" t="s">
        <v>294</v>
      </c>
      <c r="B197">
        <v>1000</v>
      </c>
      <c r="C197">
        <v>1000</v>
      </c>
      <c r="D197">
        <v>2000</v>
      </c>
      <c r="E197">
        <v>1508</v>
      </c>
      <c r="F197">
        <v>73.657943895755182</v>
      </c>
      <c r="G197">
        <v>69.342056104244818</v>
      </c>
      <c r="H197">
        <v>7.3</v>
      </c>
      <c r="I197">
        <v>64.342056104244818</v>
      </c>
      <c r="J197">
        <v>322.82777777777778</v>
      </c>
      <c r="K197">
        <v>1489</v>
      </c>
      <c r="L197">
        <v>80.165786642342226</v>
      </c>
      <c r="M197">
        <v>109.83421335765776</v>
      </c>
      <c r="N197">
        <v>2611</v>
      </c>
      <c r="O197">
        <v>64.034213357657762</v>
      </c>
      <c r="P197">
        <v>322.82777777777778</v>
      </c>
      <c r="Q197" t="s">
        <v>25</v>
      </c>
      <c r="R197" t="s">
        <v>26</v>
      </c>
      <c r="S197" t="s">
        <v>26</v>
      </c>
      <c r="T197" t="s">
        <v>35</v>
      </c>
      <c r="U197">
        <v>304.98995729154666</v>
      </c>
      <c r="V197">
        <v>-2.724864084665954</v>
      </c>
      <c r="W197">
        <v>310.08504270845339</v>
      </c>
      <c r="X197">
        <v>-13.903100501153512</v>
      </c>
      <c r="Y197" t="s">
        <v>303</v>
      </c>
      <c r="AB197" s="25">
        <f>IF(AND(MID($T197,1,9)&lt;&gt;"DYNAMIQUE",MID($T197,1,9)&lt;&gt;"à définir"),IF(AB$2="pt_specif",-((IF($AC$1="absolu",0,Extraction!$I197)+Extraction!$V197-Extraction!$U197)+((AB$3-Extraction!$H197)*(-((IF($AC$1="absolu",0,Extraction!$I197)+Extraction!$V197-Extraction!$U197)-(IF($AC$1="absolu",0,$O197)+Extraction!$X197-Extraction!$W197))/(Extraction!$N197-Extraction!$H197))))+AB$4,IF(AB$2="za_avt",IF($AC$1="absolu",0,Extraction!$I197)+Extraction!$V197,IF(AB$2="za_arr",IF($AC$1="absolu",0,Extraction!$O197)+Extraction!$X197))))</f>
        <v>61.617192019578866</v>
      </c>
      <c r="AC197" s="25">
        <f>IF(AND(MID($T197,1,9)&lt;&gt;"DYNAMIQUE",MID($T197,1,9)&lt;&gt;"à définir"),IF(AC$2="pt_specif",-((IF($AC$1="absolu",0,Extraction!$I197)+Extraction!$V197-Extraction!$U197)+((AC$3-Extraction!$H197)*(-((IF($AC$1="absolu",0,Extraction!$I197)+Extraction!$V197-Extraction!$U197)-(IF($AC$1="absolu",0,$O197)+Extraction!$X197-Extraction!$W197))/(Extraction!$N197-Extraction!$H197))))+AC$4,IF(AC$2="za_avt",IF($AC$1="absolu",0,Extraction!$I197)+Extraction!$V197,IF(AC$2="za_arr",IF($AC$1="absolu",0,Extraction!$O197)+Extraction!$X197))))</f>
        <v>243.37276527196781</v>
      </c>
      <c r="AD197" s="25">
        <f>IF(AND(MID($T197,1,9)&lt;&gt;"DYNAMIQUE",MID($T197,1,9)&lt;&gt;"à définir"),IF(AD$2="pt_specif",-((IF($AC$1="absolu",0,Extraction!$I197)+Extraction!$V197-Extraction!$U197)+((AD$3-Extraction!$H197)*(-((IF($AC$1="absolu",0,Extraction!$I197)+Extraction!$V197-Extraction!$U197)-(IF($AC$1="absolu",0,$O197)+Extraction!$X197-Extraction!$W197))/(Extraction!$N197-Extraction!$H197))))+AD$4,IF(AD$2="za_avt",IF($AC$1="absolu",0,Extraction!$I197)+Extraction!$V197,IF(AD$2="za_arr",IF($AC$1="absolu",0,Extraction!$O197)+Extraction!$X197))))</f>
        <v>50.131112856504252</v>
      </c>
      <c r="AE197" s="25">
        <f>IF(AND(MID($T197,1,9)&lt;&gt;"DYNAMIQUE",MID($T197,1,9)&lt;&gt;"à définir"),IF(AE$2="pt_specif",-((IF($AC$1="absolu",0,Extraction!$I197)+Extraction!$V197-Extraction!$U197)+((AE$3-Extraction!$H197)*(-((IF($AC$1="absolu",0,Extraction!$I197)+Extraction!$V197-Extraction!$U197)-(IF($AC$1="absolu",0,$O197)+Extraction!$X197-Extraction!$W197))/(Extraction!$N197-Extraction!$H197))))+AE$4,IF(AE$2="za_avt",IF($AC$1="absolu",0,Extraction!$I197)+Extraction!$V197,IF(AE$2="za_arr",IF($AC$1="absolu",0,Extraction!$O197)+Extraction!$X197))))</f>
        <v>259.95392985194911</v>
      </c>
    </row>
    <row r="198" spans="1:31" x14ac:dyDescent="0.25">
      <c r="A198" t="s">
        <v>294</v>
      </c>
      <c r="B198">
        <v>1000</v>
      </c>
      <c r="C198">
        <v>1000</v>
      </c>
      <c r="D198">
        <v>2000</v>
      </c>
      <c r="E198">
        <v>1508</v>
      </c>
      <c r="F198">
        <v>73.657943895755182</v>
      </c>
      <c r="G198">
        <v>69.342056104244818</v>
      </c>
      <c r="H198">
        <v>7.3</v>
      </c>
      <c r="I198">
        <v>64.342056104244818</v>
      </c>
      <c r="J198">
        <v>322.82777777777778</v>
      </c>
      <c r="K198">
        <v>1489</v>
      </c>
      <c r="L198">
        <v>80.165786642342226</v>
      </c>
      <c r="M198">
        <v>109.83421335765776</v>
      </c>
      <c r="N198">
        <v>2611</v>
      </c>
      <c r="O198">
        <v>64.034213357657762</v>
      </c>
      <c r="P198">
        <v>322.82777777777778</v>
      </c>
      <c r="Q198" t="s">
        <v>25</v>
      </c>
      <c r="R198" t="s">
        <v>26</v>
      </c>
      <c r="S198" t="s">
        <v>26</v>
      </c>
      <c r="T198" t="s">
        <v>36</v>
      </c>
      <c r="U198">
        <v>304.55415823635599</v>
      </c>
      <c r="V198">
        <v>1.2565168554907109</v>
      </c>
      <c r="W198">
        <v>304.74787880068106</v>
      </c>
      <c r="X198">
        <v>43.573304444943894</v>
      </c>
      <c r="Y198" t="s">
        <v>304</v>
      </c>
      <c r="AB198" s="25">
        <f>IF(AND(MID($T198,1,9)&lt;&gt;"DYNAMIQUE",MID($T198,1,9)&lt;&gt;"à définir"),IF(AB$2="pt_specif",-((IF($AC$1="absolu",0,Extraction!$I198)+Extraction!$V198-Extraction!$U198)+((AB$3-Extraction!$H198)*(-((IF($AC$1="absolu",0,Extraction!$I198)+Extraction!$V198-Extraction!$U198)-(IF($AC$1="absolu",0,$O198)+Extraction!$X198-Extraction!$W198))/(Extraction!$N198-Extraction!$H198))))+AB$4,IF(AB$2="za_avt",IF($AC$1="absolu",0,Extraction!$I198)+Extraction!$V198,IF(AB$2="za_arr",IF($AC$1="absolu",0,Extraction!$O198)+Extraction!$X198))))</f>
        <v>65.598572959735534</v>
      </c>
      <c r="AC198" s="25">
        <f>IF(AND(MID($T198,1,9)&lt;&gt;"DYNAMIQUE",MID($T198,1,9)&lt;&gt;"à définir"),IF(AC$2="pt_specif",-((IF($AC$1="absolu",0,Extraction!$I198)+Extraction!$V198-Extraction!$U198)+((AC$3-Extraction!$H198)*(-((IF($AC$1="absolu",0,Extraction!$I198)+Extraction!$V198-Extraction!$U198)-(IF($AC$1="absolu",0,$O198)+Extraction!$X198-Extraction!$W198))/(Extraction!$N198-Extraction!$H198))))+AC$4,IF(AC$2="za_avt",IF($AC$1="absolu",0,Extraction!$I198)+Extraction!$V198,IF(AC$2="za_arr",IF($AC$1="absolu",0,Extraction!$O198)+Extraction!$X198))))</f>
        <v>238.95558527662047</v>
      </c>
      <c r="AD198" s="25">
        <f>IF(AND(MID($T198,1,9)&lt;&gt;"DYNAMIQUE",MID($T198,1,9)&lt;&gt;"à définir"),IF(AD$2="pt_specif",-((IF($AC$1="absolu",0,Extraction!$I198)+Extraction!$V198-Extraction!$U198)+((AD$3-Extraction!$H198)*(-((IF($AC$1="absolu",0,Extraction!$I198)+Extraction!$V198-Extraction!$U198)-(IF($AC$1="absolu",0,$O198)+Extraction!$X198-Extraction!$W198))/(Extraction!$N198-Extraction!$H198))))+AD$4,IF(AD$2="za_avt",IF($AC$1="absolu",0,Extraction!$I198)+Extraction!$V198,IF(AD$2="za_arr",IF($AC$1="absolu",0,Extraction!$O198)+Extraction!$X198))))</f>
        <v>107.60751780260165</v>
      </c>
      <c r="AE198" s="25">
        <f>IF(AND(MID($T198,1,9)&lt;&gt;"DYNAMIQUE",MID($T198,1,9)&lt;&gt;"à définir"),IF(AE$2="pt_specif",-((IF($AC$1="absolu",0,Extraction!$I198)+Extraction!$V198-Extraction!$U198)+((AE$3-Extraction!$H198)*(-((IF($AC$1="absolu",0,Extraction!$I198)+Extraction!$V198-Extraction!$U198)-(IF($AC$1="absolu",0,$O198)+Extraction!$X198-Extraction!$W198))/(Extraction!$N198-Extraction!$H198))))+AE$4,IF(AE$2="za_avt",IF($AC$1="absolu",0,Extraction!$I198)+Extraction!$V198,IF(AE$2="za_arr",IF($AC$1="absolu",0,Extraction!$O198)+Extraction!$X198))))</f>
        <v>197.14036099807942</v>
      </c>
    </row>
    <row r="199" spans="1:31" x14ac:dyDescent="0.25">
      <c r="A199" t="s">
        <v>294</v>
      </c>
      <c r="B199">
        <v>1000</v>
      </c>
      <c r="C199">
        <v>1000</v>
      </c>
      <c r="D199">
        <v>2000</v>
      </c>
      <c r="E199">
        <v>1508</v>
      </c>
      <c r="F199">
        <v>73.657943895755182</v>
      </c>
      <c r="G199">
        <v>69.342056104244818</v>
      </c>
      <c r="H199">
        <v>7.3</v>
      </c>
      <c r="I199">
        <v>64.342056104244818</v>
      </c>
      <c r="J199">
        <v>322.82777777777778</v>
      </c>
      <c r="K199">
        <v>1489</v>
      </c>
      <c r="L199">
        <v>80.165786642342226</v>
      </c>
      <c r="M199">
        <v>109.83421335765776</v>
      </c>
      <c r="N199">
        <v>2611</v>
      </c>
      <c r="O199">
        <v>64.034213357657762</v>
      </c>
      <c r="P199">
        <v>322.82777777777778</v>
      </c>
      <c r="Q199" t="s">
        <v>25</v>
      </c>
      <c r="R199" t="s">
        <v>26</v>
      </c>
      <c r="S199" t="s">
        <v>26</v>
      </c>
      <c r="T199" t="s">
        <v>37</v>
      </c>
      <c r="U199">
        <v>306.70447980438098</v>
      </c>
      <c r="V199">
        <v>-18.388430062524993</v>
      </c>
      <c r="W199">
        <v>312.83679519561906</v>
      </c>
      <c r="X199">
        <v>-43.536974033394827</v>
      </c>
      <c r="Y199" t="s">
        <v>305</v>
      </c>
      <c r="AB199" s="25">
        <f>IF(AND(MID($T199,1,9)&lt;&gt;"DYNAMIQUE",MID($T199,1,9)&lt;&gt;"à définir"),IF(AB$2="pt_specif",-((IF($AC$1="absolu",0,Extraction!$I199)+Extraction!$V199-Extraction!$U199)+((AB$3-Extraction!$H199)*(-((IF($AC$1="absolu",0,Extraction!$I199)+Extraction!$V199-Extraction!$U199)-(IF($AC$1="absolu",0,$O199)+Extraction!$X199-Extraction!$W199))/(Extraction!$N199-Extraction!$H199))))+AB$4,IF(AB$2="za_avt",IF($AC$1="absolu",0,Extraction!$I199)+Extraction!$V199,IF(AB$2="za_arr",IF($AC$1="absolu",0,Extraction!$O199)+Extraction!$X199))))</f>
        <v>45.953626041719829</v>
      </c>
      <c r="AC199" s="25">
        <f>IF(AND(MID($T199,1,9)&lt;&gt;"DYNAMIQUE",MID($T199,1,9)&lt;&gt;"à définir"),IF(AC$2="pt_specif",-((IF($AC$1="absolu",0,Extraction!$I199)+Extraction!$V199-Extraction!$U199)+((AC$3-Extraction!$H199)*(-((IF($AC$1="absolu",0,Extraction!$I199)+Extraction!$V199-Extraction!$U199)-(IF($AC$1="absolu",0,$O199)+Extraction!$X199-Extraction!$W199))/(Extraction!$N199-Extraction!$H199))))+AC$4,IF(AC$2="za_avt",IF($AC$1="absolu",0,Extraction!$I199)+Extraction!$V199,IF(AC$2="za_arr",IF($AC$1="absolu",0,Extraction!$O199)+Extraction!$X199))))</f>
        <v>260.75085376266117</v>
      </c>
      <c r="AD199" s="25">
        <f>IF(AND(MID($T199,1,9)&lt;&gt;"DYNAMIQUE",MID($T199,1,9)&lt;&gt;"à définir"),IF(AD$2="pt_specif",-((IF($AC$1="absolu",0,Extraction!$I199)+Extraction!$V199-Extraction!$U199)+((AD$3-Extraction!$H199)*(-((IF($AC$1="absolu",0,Extraction!$I199)+Extraction!$V199-Extraction!$U199)-(IF($AC$1="absolu",0,$O199)+Extraction!$X199-Extraction!$W199))/(Extraction!$N199-Extraction!$H199))))+AD$4,IF(AD$2="za_avt",IF($AC$1="absolu",0,Extraction!$I199)+Extraction!$V199,IF(AD$2="za_arr",IF($AC$1="absolu",0,Extraction!$O199)+Extraction!$X199))))</f>
        <v>20.497239324262935</v>
      </c>
      <c r="AE199" s="25">
        <f>IF(AND(MID($T199,1,9)&lt;&gt;"DYNAMIQUE",MID($T199,1,9)&lt;&gt;"à définir"),IF(AE$2="pt_specif",-((IF($AC$1="absolu",0,Extraction!$I199)+Extraction!$V199-Extraction!$U199)+((AE$3-Extraction!$H199)*(-((IF($AC$1="absolu",0,Extraction!$I199)+Extraction!$V199-Extraction!$U199)-(IF($AC$1="absolu",0,$O199)+Extraction!$X199-Extraction!$W199))/(Extraction!$N199-Extraction!$H199))))+AE$4,IF(AE$2="za_avt",IF($AC$1="absolu",0,Extraction!$I199)+Extraction!$V199,IF(AE$2="za_arr",IF($AC$1="absolu",0,Extraction!$O199)+Extraction!$X199))))</f>
        <v>292.33955587135614</v>
      </c>
    </row>
    <row r="200" spans="1:31" x14ac:dyDescent="0.25">
      <c r="A200" t="s">
        <v>294</v>
      </c>
      <c r="B200">
        <v>1000</v>
      </c>
      <c r="C200">
        <v>1000</v>
      </c>
      <c r="D200">
        <v>2000</v>
      </c>
      <c r="E200">
        <v>1508</v>
      </c>
      <c r="F200">
        <v>73.657943895755182</v>
      </c>
      <c r="G200">
        <v>69.342056104244818</v>
      </c>
      <c r="H200">
        <v>7.3</v>
      </c>
      <c r="I200">
        <v>64.342056104244818</v>
      </c>
      <c r="J200">
        <v>322.82777777777778</v>
      </c>
      <c r="K200">
        <v>1489</v>
      </c>
      <c r="L200">
        <v>80.165786642342226</v>
      </c>
      <c r="M200">
        <v>109.83421335765776</v>
      </c>
      <c r="N200">
        <v>2611</v>
      </c>
      <c r="O200">
        <v>64.034213357657762</v>
      </c>
      <c r="P200">
        <v>322.82777777777778</v>
      </c>
      <c r="Q200" t="s">
        <v>25</v>
      </c>
      <c r="R200" t="s">
        <v>26</v>
      </c>
      <c r="S200" t="s">
        <v>26</v>
      </c>
      <c r="T200" t="s">
        <v>38</v>
      </c>
      <c r="U200">
        <v>306.7378543184272</v>
      </c>
      <c r="V200">
        <v>-18.693333555380416</v>
      </c>
      <c r="W200">
        <v>312.09693920009136</v>
      </c>
      <c r="X200">
        <v>-35.56939733243879</v>
      </c>
      <c r="Y200" t="s">
        <v>306</v>
      </c>
      <c r="AB200" s="25">
        <f>IF(AND(MID($T200,1,9)&lt;&gt;"DYNAMIQUE",MID($T200,1,9)&lt;&gt;"à définir"),IF(AB$2="pt_specif",-((IF($AC$1="absolu",0,Extraction!$I200)+Extraction!$V200-Extraction!$U200)+((AB$3-Extraction!$H200)*(-((IF($AC$1="absolu",0,Extraction!$I200)+Extraction!$V200-Extraction!$U200)-(IF($AC$1="absolu",0,$O200)+Extraction!$X200-Extraction!$W200))/(Extraction!$N200-Extraction!$H200))))+AB$4,IF(AB$2="za_avt",IF($AC$1="absolu",0,Extraction!$I200)+Extraction!$V200,IF(AB$2="za_arr",IF($AC$1="absolu",0,Extraction!$O200)+Extraction!$X200))))</f>
        <v>45.648722548864399</v>
      </c>
      <c r="AC200" s="25">
        <f>IF(AND(MID($T200,1,9)&lt;&gt;"DYNAMIQUE",MID($T200,1,9)&lt;&gt;"à définir"),IF(AC$2="pt_specif",-((IF($AC$1="absolu",0,Extraction!$I200)+Extraction!$V200-Extraction!$U200)+((AC$3-Extraction!$H200)*(-((IF($AC$1="absolu",0,Extraction!$I200)+Extraction!$V200-Extraction!$U200)-(IF($AC$1="absolu",0,$O200)+Extraction!$X200-Extraction!$W200))/(Extraction!$N200-Extraction!$H200))))+AC$4,IF(AC$2="za_avt",IF($AC$1="absolu",0,Extraction!$I200)+Extraction!$V200,IF(AC$2="za_arr",IF($AC$1="absolu",0,Extraction!$O200)+Extraction!$X200))))</f>
        <v>261.08913176956281</v>
      </c>
      <c r="AD200" s="25">
        <f>IF(AND(MID($T200,1,9)&lt;&gt;"DYNAMIQUE",MID($T200,1,9)&lt;&gt;"à définir"),IF(AD$2="pt_specif",-((IF($AC$1="absolu",0,Extraction!$I200)+Extraction!$V200-Extraction!$U200)+((AD$3-Extraction!$H200)*(-((IF($AC$1="absolu",0,Extraction!$I200)+Extraction!$V200-Extraction!$U200)-(IF($AC$1="absolu",0,$O200)+Extraction!$X200-Extraction!$W200))/(Extraction!$N200-Extraction!$H200))))+AD$4,IF(AD$2="za_avt",IF($AC$1="absolu",0,Extraction!$I200)+Extraction!$V200,IF(AD$2="za_arr",IF($AC$1="absolu",0,Extraction!$O200)+Extraction!$X200))))</f>
        <v>28.464816025218973</v>
      </c>
      <c r="AE200" s="25">
        <f>IF(AND(MID($T200,1,9)&lt;&gt;"DYNAMIQUE",MID($T200,1,9)&lt;&gt;"à définir"),IF(AE$2="pt_specif",-((IF($AC$1="absolu",0,Extraction!$I200)+Extraction!$V200-Extraction!$U200)+((AE$3-Extraction!$H200)*(-((IF($AC$1="absolu",0,Extraction!$I200)+Extraction!$V200-Extraction!$U200)-(IF($AC$1="absolu",0,$O200)+Extraction!$X200-Extraction!$W200))/(Extraction!$N200-Extraction!$H200))))+AE$4,IF(AE$2="za_avt",IF($AC$1="absolu",0,Extraction!$I200)+Extraction!$V200,IF(AE$2="za_arr",IF($AC$1="absolu",0,Extraction!$O200)+Extraction!$X200))))</f>
        <v>283.63212317487239</v>
      </c>
    </row>
    <row r="201" spans="1:31" x14ac:dyDescent="0.25">
      <c r="A201" t="s">
        <v>294</v>
      </c>
      <c r="B201">
        <v>1000</v>
      </c>
      <c r="C201">
        <v>1000</v>
      </c>
      <c r="D201">
        <v>2000</v>
      </c>
      <c r="E201">
        <v>1508</v>
      </c>
      <c r="F201">
        <v>73.657943895755182</v>
      </c>
      <c r="G201">
        <v>69.342056104244818</v>
      </c>
      <c r="H201">
        <v>7.3</v>
      </c>
      <c r="I201">
        <v>64.342056104244818</v>
      </c>
      <c r="J201">
        <v>322.82777777777778</v>
      </c>
      <c r="K201">
        <v>1489</v>
      </c>
      <c r="L201">
        <v>80.165786642342226</v>
      </c>
      <c r="M201">
        <v>109.83421335765776</v>
      </c>
      <c r="N201">
        <v>2611</v>
      </c>
      <c r="O201">
        <v>64.034213357657762</v>
      </c>
      <c r="P201">
        <v>322.82777777777778</v>
      </c>
      <c r="Q201" t="s">
        <v>25</v>
      </c>
      <c r="R201" t="s">
        <v>26</v>
      </c>
      <c r="S201" t="s">
        <v>26</v>
      </c>
      <c r="T201" t="s">
        <v>39</v>
      </c>
      <c r="U201">
        <v>306.84243709877256</v>
      </c>
      <c r="V201">
        <v>-19.648782823514729</v>
      </c>
      <c r="W201">
        <v>313.36898604937562</v>
      </c>
      <c r="X201">
        <v>-49.26818588067875</v>
      </c>
      <c r="Y201" t="s">
        <v>307</v>
      </c>
      <c r="AB201" s="25">
        <f>IF(AND(MID($T201,1,9)&lt;&gt;"DYNAMIQUE",MID($T201,1,9)&lt;&gt;"à définir"),IF(AB$2="pt_specif",-((IF($AC$1="absolu",0,Extraction!$I201)+Extraction!$V201-Extraction!$U201)+((AB$3-Extraction!$H201)*(-((IF($AC$1="absolu",0,Extraction!$I201)+Extraction!$V201-Extraction!$U201)-(IF($AC$1="absolu",0,$O201)+Extraction!$X201-Extraction!$W201))/(Extraction!$N201-Extraction!$H201))))+AB$4,IF(AB$2="za_avt",IF($AC$1="absolu",0,Extraction!$I201)+Extraction!$V201,IF(AB$2="za_arr",IF($AC$1="absolu",0,Extraction!$O201)+Extraction!$X201))))</f>
        <v>44.693273280730089</v>
      </c>
      <c r="AC201" s="25">
        <f>IF(AND(MID($T201,1,9)&lt;&gt;"DYNAMIQUE",MID($T201,1,9)&lt;&gt;"à définir"),IF(AC$2="pt_specif",-((IF($AC$1="absolu",0,Extraction!$I201)+Extraction!$V201-Extraction!$U201)+((AC$3-Extraction!$H201)*(-((IF($AC$1="absolu",0,Extraction!$I201)+Extraction!$V201-Extraction!$U201)-(IF($AC$1="absolu",0,$O201)+Extraction!$X201-Extraction!$W201))/(Extraction!$N201-Extraction!$H201))))+AC$4,IF(AC$2="za_avt",IF($AC$1="absolu",0,Extraction!$I201)+Extraction!$V201,IF(AC$2="za_arr",IF($AC$1="absolu",0,Extraction!$O201)+Extraction!$X201))))</f>
        <v>262.1491638180425</v>
      </c>
      <c r="AD201" s="25">
        <f>IF(AND(MID($T201,1,9)&lt;&gt;"DYNAMIQUE",MID($T201,1,9)&lt;&gt;"à définir"),IF(AD$2="pt_specif",-((IF($AC$1="absolu",0,Extraction!$I201)+Extraction!$V201-Extraction!$U201)+((AD$3-Extraction!$H201)*(-((IF($AC$1="absolu",0,Extraction!$I201)+Extraction!$V201-Extraction!$U201)-(IF($AC$1="absolu",0,$O201)+Extraction!$X201-Extraction!$W201))/(Extraction!$N201-Extraction!$H201))))+AD$4,IF(AD$2="za_avt",IF($AC$1="absolu",0,Extraction!$I201)+Extraction!$V201,IF(AD$2="za_arr",IF($AC$1="absolu",0,Extraction!$O201)+Extraction!$X201))))</f>
        <v>14.766027476979012</v>
      </c>
      <c r="AE201" s="25">
        <f>IF(AND(MID($T201,1,9)&lt;&gt;"DYNAMIQUE",MID($T201,1,9)&lt;&gt;"à définir"),IF(AE$2="pt_specif",-((IF($AC$1="absolu",0,Extraction!$I201)+Extraction!$V201-Extraction!$U201)+((AE$3-Extraction!$H201)*(-((IF($AC$1="absolu",0,Extraction!$I201)+Extraction!$V201-Extraction!$U201)-(IF($AC$1="absolu",0,$O201)+Extraction!$X201-Extraction!$W201))/(Extraction!$N201-Extraction!$H201))))+AE$4,IF(AE$2="za_avt",IF($AC$1="absolu",0,Extraction!$I201)+Extraction!$V201,IF(AE$2="za_arr",IF($AC$1="absolu",0,Extraction!$O201)+Extraction!$X201))))</f>
        <v>298.60295857239663</v>
      </c>
    </row>
    <row r="202" spans="1:31" x14ac:dyDescent="0.25">
      <c r="A202" t="s">
        <v>294</v>
      </c>
      <c r="B202">
        <v>1000</v>
      </c>
      <c r="C202">
        <v>1000</v>
      </c>
      <c r="D202">
        <v>2000</v>
      </c>
      <c r="E202">
        <v>1508</v>
      </c>
      <c r="F202">
        <v>73.657943895755182</v>
      </c>
      <c r="G202">
        <v>69.342056104244818</v>
      </c>
      <c r="H202">
        <v>7.3</v>
      </c>
      <c r="I202">
        <v>64.342056104244818</v>
      </c>
      <c r="J202">
        <v>322.82777777777778</v>
      </c>
      <c r="K202">
        <v>1489</v>
      </c>
      <c r="L202">
        <v>80.165786642342226</v>
      </c>
      <c r="M202">
        <v>109.83421335765776</v>
      </c>
      <c r="N202">
        <v>2611</v>
      </c>
      <c r="O202">
        <v>64.034213357657762</v>
      </c>
      <c r="P202">
        <v>322.82777777777778</v>
      </c>
      <c r="Q202" t="s">
        <v>25</v>
      </c>
      <c r="R202" t="s">
        <v>26</v>
      </c>
      <c r="S202" t="s">
        <v>26</v>
      </c>
      <c r="T202" t="s">
        <v>40</v>
      </c>
      <c r="U202">
        <v>304.40895421472862</v>
      </c>
      <c r="V202">
        <v>2.5830743990545528</v>
      </c>
      <c r="W202">
        <v>307.56287634082696</v>
      </c>
      <c r="X202">
        <v>13.258339168334082</v>
      </c>
      <c r="Y202" t="s">
        <v>308</v>
      </c>
      <c r="AB202" s="25">
        <f>IF(AND(MID($T202,1,9)&lt;&gt;"DYNAMIQUE",MID($T202,1,9)&lt;&gt;"à définir"),IF(AB$2="pt_specif",-((IF($AC$1="absolu",0,Extraction!$I202)+Extraction!$V202-Extraction!$U202)+((AB$3-Extraction!$H202)*(-((IF($AC$1="absolu",0,Extraction!$I202)+Extraction!$V202-Extraction!$U202)-(IF($AC$1="absolu",0,$O202)+Extraction!$X202-Extraction!$W202))/(Extraction!$N202-Extraction!$H202))))+AB$4,IF(AB$2="za_avt",IF($AC$1="absolu",0,Extraction!$I202)+Extraction!$V202,IF(AB$2="za_arr",IF($AC$1="absolu",0,Extraction!$O202)+Extraction!$X202))))</f>
        <v>66.925130503299371</v>
      </c>
      <c r="AC202" s="25">
        <f>IF(AND(MID($T202,1,9)&lt;&gt;"DYNAMIQUE",MID($T202,1,9)&lt;&gt;"à définir"),IF(AC$2="pt_specif",-((IF($AC$1="absolu",0,Extraction!$I202)+Extraction!$V202-Extraction!$U202)+((AC$3-Extraction!$H202)*(-((IF($AC$1="absolu",0,Extraction!$I202)+Extraction!$V202-Extraction!$U202)-(IF($AC$1="absolu",0,$O202)+Extraction!$X202-Extraction!$W202))/(Extraction!$N202-Extraction!$H202))))+AC$4,IF(AC$2="za_avt",IF($AC$1="absolu",0,Extraction!$I202)+Extraction!$V202,IF(AC$2="za_arr",IF($AC$1="absolu",0,Extraction!$O202)+Extraction!$X202))))</f>
        <v>237.48382371142924</v>
      </c>
      <c r="AD202" s="25">
        <f>IF(AND(MID($T202,1,9)&lt;&gt;"DYNAMIQUE",MID($T202,1,9)&lt;&gt;"à définir"),IF(AD$2="pt_specif",-((IF($AC$1="absolu",0,Extraction!$I202)+Extraction!$V202-Extraction!$U202)+((AD$3-Extraction!$H202)*(-((IF($AC$1="absolu",0,Extraction!$I202)+Extraction!$V202-Extraction!$U202)-(IF($AC$1="absolu",0,$O202)+Extraction!$X202-Extraction!$W202))/(Extraction!$N202-Extraction!$H202))))+AD$4,IF(AD$2="za_avt",IF($AC$1="absolu",0,Extraction!$I202)+Extraction!$V202,IF(AD$2="za_arr",IF($AC$1="absolu",0,Extraction!$O202)+Extraction!$X202))))</f>
        <v>77.292552525991852</v>
      </c>
      <c r="AE202" s="25">
        <f>IF(AND(MID($T202,1,9)&lt;&gt;"DYNAMIQUE",MID($T202,1,9)&lt;&gt;"à définir"),IF(AE$2="pt_specif",-((IF($AC$1="absolu",0,Extraction!$I202)+Extraction!$V202-Extraction!$U202)+((AE$3-Extraction!$H202)*(-((IF($AC$1="absolu",0,Extraction!$I202)+Extraction!$V202-Extraction!$U202)-(IF($AC$1="absolu",0,$O202)+Extraction!$X202-Extraction!$W202))/(Extraction!$N202-Extraction!$H202))))+AE$4,IF(AE$2="za_avt",IF($AC$1="absolu",0,Extraction!$I202)+Extraction!$V202,IF(AE$2="za_arr",IF($AC$1="absolu",0,Extraction!$O202)+Extraction!$X202))))</f>
        <v>230.27032381483511</v>
      </c>
    </row>
    <row r="203" spans="1:31" x14ac:dyDescent="0.25">
      <c r="A203" t="s">
        <v>294</v>
      </c>
      <c r="B203">
        <v>1000</v>
      </c>
      <c r="C203">
        <v>1000</v>
      </c>
      <c r="D203">
        <v>2000</v>
      </c>
      <c r="E203">
        <v>1508</v>
      </c>
      <c r="F203">
        <v>73.657943895755182</v>
      </c>
      <c r="G203">
        <v>69.342056104244818</v>
      </c>
      <c r="H203">
        <v>7.3</v>
      </c>
      <c r="I203">
        <v>64.342056104244818</v>
      </c>
      <c r="J203">
        <v>322.82777777777778</v>
      </c>
      <c r="K203">
        <v>1489</v>
      </c>
      <c r="L203">
        <v>80.165786642342226</v>
      </c>
      <c r="M203">
        <v>109.83421335765776</v>
      </c>
      <c r="N203">
        <v>2611</v>
      </c>
      <c r="O203">
        <v>64.034213357657762</v>
      </c>
      <c r="P203">
        <v>322.82777777777778</v>
      </c>
      <c r="Q203" t="s">
        <v>25</v>
      </c>
      <c r="R203" t="s">
        <v>26</v>
      </c>
      <c r="S203" t="s">
        <v>26</v>
      </c>
      <c r="T203" t="s">
        <v>41</v>
      </c>
      <c r="U203">
        <v>303.89873906364022</v>
      </c>
      <c r="V203">
        <v>7.2443072625212084</v>
      </c>
      <c r="W203">
        <v>305.32790630673014</v>
      </c>
      <c r="X203">
        <v>37.326935325756104</v>
      </c>
      <c r="Y203" t="s">
        <v>309</v>
      </c>
      <c r="AB203" s="25">
        <f>IF(AND(MID($T203,1,9)&lt;&gt;"DYNAMIQUE",MID($T203,1,9)&lt;&gt;"à définir"),IF(AB$2="pt_specif",-((IF($AC$1="absolu",0,Extraction!$I203)+Extraction!$V203-Extraction!$U203)+((AB$3-Extraction!$H203)*(-((IF($AC$1="absolu",0,Extraction!$I203)+Extraction!$V203-Extraction!$U203)-(IF($AC$1="absolu",0,$O203)+Extraction!$X203-Extraction!$W203))/(Extraction!$N203-Extraction!$H203))))+AB$4,IF(AB$2="za_avt",IF($AC$1="absolu",0,Extraction!$I203)+Extraction!$V203,IF(AB$2="za_arr",IF($AC$1="absolu",0,Extraction!$O203)+Extraction!$X203))))</f>
        <v>71.586363366766022</v>
      </c>
      <c r="AC203" s="25">
        <f>IF(AND(MID($T203,1,9)&lt;&gt;"DYNAMIQUE",MID($T203,1,9)&lt;&gt;"à définir"),IF(AC$2="pt_specif",-((IF($AC$1="absolu",0,Extraction!$I203)+Extraction!$V203-Extraction!$U203)+((AC$3-Extraction!$H203)*(-((IF($AC$1="absolu",0,Extraction!$I203)+Extraction!$V203-Extraction!$U203)-(IF($AC$1="absolu",0,$O203)+Extraction!$X203-Extraction!$W203))/(Extraction!$N203-Extraction!$H203))))+AC$4,IF(AC$2="za_avt",IF($AC$1="absolu",0,Extraction!$I203)+Extraction!$V203,IF(AC$2="za_arr",IF($AC$1="absolu",0,Extraction!$O203)+Extraction!$X203))))</f>
        <v>232.3123756968742</v>
      </c>
      <c r="AD203" s="25">
        <f>IF(AND(MID($T203,1,9)&lt;&gt;"DYNAMIQUE",MID($T203,1,9)&lt;&gt;"à définir"),IF(AD$2="pt_specif",-((IF($AC$1="absolu",0,Extraction!$I203)+Extraction!$V203-Extraction!$U203)+((AD$3-Extraction!$H203)*(-((IF($AC$1="absolu",0,Extraction!$I203)+Extraction!$V203-Extraction!$U203)-(IF($AC$1="absolu",0,$O203)+Extraction!$X203-Extraction!$W203))/(Extraction!$N203-Extraction!$H203))))+AD$4,IF(AD$2="za_avt",IF($AC$1="absolu",0,Extraction!$I203)+Extraction!$V203,IF(AD$2="za_arr",IF($AC$1="absolu",0,Extraction!$O203)+Extraction!$X203))))</f>
        <v>101.36114868341386</v>
      </c>
      <c r="AE203" s="25">
        <f>IF(AND(MID($T203,1,9)&lt;&gt;"DYNAMIQUE",MID($T203,1,9)&lt;&gt;"à définir"),IF(AE$2="pt_specif",-((IF($AC$1="absolu",0,Extraction!$I203)+Extraction!$V203-Extraction!$U203)+((AE$3-Extraction!$H203)*(-((IF($AC$1="absolu",0,Extraction!$I203)+Extraction!$V203-Extraction!$U203)-(IF($AC$1="absolu",0,$O203)+Extraction!$X203-Extraction!$W203))/(Extraction!$N203-Extraction!$H203))))+AE$4,IF(AE$2="za_avt",IF($AC$1="absolu",0,Extraction!$I203)+Extraction!$V203,IF(AE$2="za_arr",IF($AC$1="absolu",0,Extraction!$O203)+Extraction!$X203))))</f>
        <v>203.96675762331628</v>
      </c>
    </row>
    <row r="204" spans="1:31" x14ac:dyDescent="0.25">
      <c r="A204" t="s">
        <v>294</v>
      </c>
      <c r="B204">
        <v>1000</v>
      </c>
      <c r="C204">
        <v>1000</v>
      </c>
      <c r="D204">
        <v>2000</v>
      </c>
      <c r="E204">
        <v>1508</v>
      </c>
      <c r="F204">
        <v>73.657943895755182</v>
      </c>
      <c r="G204">
        <v>69.342056104244818</v>
      </c>
      <c r="H204">
        <v>7.3</v>
      </c>
      <c r="I204">
        <v>64.342056104244818</v>
      </c>
      <c r="J204">
        <v>322.82777777777778</v>
      </c>
      <c r="K204">
        <v>1489</v>
      </c>
      <c r="L204">
        <v>80.165786642342226</v>
      </c>
      <c r="M204">
        <v>109.83421335765776</v>
      </c>
      <c r="N204">
        <v>2611</v>
      </c>
      <c r="O204">
        <v>64.034213357657762</v>
      </c>
      <c r="P204">
        <v>322.82777777777778</v>
      </c>
      <c r="Q204" t="s">
        <v>25</v>
      </c>
      <c r="R204" t="s">
        <v>26</v>
      </c>
      <c r="S204" t="s">
        <v>26</v>
      </c>
      <c r="T204" t="s">
        <v>42</v>
      </c>
      <c r="U204">
        <v>305.95711745038045</v>
      </c>
      <c r="V204">
        <v>-11.560663466504618</v>
      </c>
      <c r="W204">
        <v>312.07026866073068</v>
      </c>
      <c r="X204">
        <v>-35.282179861341163</v>
      </c>
      <c r="Y204" t="s">
        <v>310</v>
      </c>
      <c r="AB204" s="25">
        <f>IF(AND(MID($T204,1,9)&lt;&gt;"DYNAMIQUE",MID($T204,1,9)&lt;&gt;"à définir"),IF(AB$2="pt_specif",-((IF($AC$1="absolu",0,Extraction!$I204)+Extraction!$V204-Extraction!$U204)+((AB$3-Extraction!$H204)*(-((IF($AC$1="absolu",0,Extraction!$I204)+Extraction!$V204-Extraction!$U204)-(IF($AC$1="absolu",0,$O204)+Extraction!$X204-Extraction!$W204))/(Extraction!$N204-Extraction!$H204))))+AB$4,IF(AB$2="za_avt",IF($AC$1="absolu",0,Extraction!$I204)+Extraction!$V204,IF(AB$2="za_arr",IF($AC$1="absolu",0,Extraction!$O204)+Extraction!$X204))))</f>
        <v>52.781392637740197</v>
      </c>
      <c r="AC204" s="25">
        <f>IF(AND(MID($T204,1,9)&lt;&gt;"DYNAMIQUE",MID($T204,1,9)&lt;&gt;"à définir"),IF(AC$2="pt_specif",-((IF($AC$1="absolu",0,Extraction!$I204)+Extraction!$V204-Extraction!$U204)+((AC$3-Extraction!$H204)*(-((IF($AC$1="absolu",0,Extraction!$I204)+Extraction!$V204-Extraction!$U204)-(IF($AC$1="absolu",0,$O204)+Extraction!$X204-Extraction!$W204))/(Extraction!$N204-Extraction!$H204))))+AC$4,IF(AC$2="za_avt",IF($AC$1="absolu",0,Extraction!$I204)+Extraction!$V204,IF(AC$2="za_arr",IF($AC$1="absolu",0,Extraction!$O204)+Extraction!$X204))))</f>
        <v>253.17572481264025</v>
      </c>
      <c r="AD204" s="25">
        <f>IF(AND(MID($T204,1,9)&lt;&gt;"DYNAMIQUE",MID($T204,1,9)&lt;&gt;"à définir"),IF(AD$2="pt_specif",-((IF($AC$1="absolu",0,Extraction!$I204)+Extraction!$V204-Extraction!$U204)+((AD$3-Extraction!$H204)*(-((IF($AC$1="absolu",0,Extraction!$I204)+Extraction!$V204-Extraction!$U204)-(IF($AC$1="absolu",0,$O204)+Extraction!$X204-Extraction!$W204))/(Extraction!$N204-Extraction!$H204))))+AD$4,IF(AD$2="za_avt",IF($AC$1="absolu",0,Extraction!$I204)+Extraction!$V204,IF(AD$2="za_arr",IF($AC$1="absolu",0,Extraction!$O204)+Extraction!$X204))))</f>
        <v>28.752033496316599</v>
      </c>
      <c r="AE204" s="25">
        <f>IF(AND(MID($T204,1,9)&lt;&gt;"DYNAMIQUE",MID($T204,1,9)&lt;&gt;"à définir"),IF(AE$2="pt_specif",-((IF($AC$1="absolu",0,Extraction!$I204)+Extraction!$V204-Extraction!$U204)+((AE$3-Extraction!$H204)*(-((IF($AC$1="absolu",0,Extraction!$I204)+Extraction!$V204-Extraction!$U204)-(IF($AC$1="absolu",0,$O204)+Extraction!$X204-Extraction!$W204))/(Extraction!$N204-Extraction!$H204))))+AE$4,IF(AE$2="za_avt",IF($AC$1="absolu",0,Extraction!$I204)+Extraction!$V204,IF(AE$2="za_arr",IF($AC$1="absolu",0,Extraction!$O204)+Extraction!$X204))))</f>
        <v>283.31823516441409</v>
      </c>
    </row>
    <row r="205" spans="1:31" x14ac:dyDescent="0.25">
      <c r="A205" t="s">
        <v>294</v>
      </c>
      <c r="B205">
        <v>1000</v>
      </c>
      <c r="C205">
        <v>1000</v>
      </c>
      <c r="D205">
        <v>2000</v>
      </c>
      <c r="E205">
        <v>1508</v>
      </c>
      <c r="F205">
        <v>73.657943895755182</v>
      </c>
      <c r="G205">
        <v>69.342056104244818</v>
      </c>
      <c r="H205">
        <v>7.3</v>
      </c>
      <c r="I205">
        <v>64.342056104244818</v>
      </c>
      <c r="J205">
        <v>322.82777777777778</v>
      </c>
      <c r="K205">
        <v>1489</v>
      </c>
      <c r="L205">
        <v>80.165786642342226</v>
      </c>
      <c r="M205">
        <v>109.83421335765776</v>
      </c>
      <c r="N205">
        <v>2611</v>
      </c>
      <c r="O205">
        <v>64.034213357657762</v>
      </c>
      <c r="P205">
        <v>322.82777777777778</v>
      </c>
      <c r="Q205" t="s">
        <v>25</v>
      </c>
      <c r="R205" t="s">
        <v>26</v>
      </c>
      <c r="S205" t="s">
        <v>26</v>
      </c>
      <c r="T205" t="s">
        <v>43</v>
      </c>
      <c r="U205">
        <v>305.20975509637992</v>
      </c>
      <c r="V205">
        <v>-4.7328968704842431</v>
      </c>
      <c r="W205">
        <v>311.30374212584229</v>
      </c>
      <c r="X205">
        <v>-27.02738568928752</v>
      </c>
      <c r="Y205" t="s">
        <v>311</v>
      </c>
      <c r="AB205" s="25">
        <f>IF(AND(MID($T205,1,9)&lt;&gt;"DYNAMIQUE",MID($T205,1,9)&lt;&gt;"à définir"),IF(AB$2="pt_specif",-((IF($AC$1="absolu",0,Extraction!$I205)+Extraction!$V205-Extraction!$U205)+((AB$3-Extraction!$H205)*(-((IF($AC$1="absolu",0,Extraction!$I205)+Extraction!$V205-Extraction!$U205)-(IF($AC$1="absolu",0,$O205)+Extraction!$X205-Extraction!$W205))/(Extraction!$N205-Extraction!$H205))))+AB$4,IF(AB$2="za_avt",IF($AC$1="absolu",0,Extraction!$I205)+Extraction!$V205,IF(AB$2="za_arr",IF($AC$1="absolu",0,Extraction!$O205)+Extraction!$X205))))</f>
        <v>59.609159233760579</v>
      </c>
      <c r="AC205" s="25">
        <f>IF(AND(MID($T205,1,9)&lt;&gt;"DYNAMIQUE",MID($T205,1,9)&lt;&gt;"à définir"),IF(AC$2="pt_specif",-((IF($AC$1="absolu",0,Extraction!$I205)+Extraction!$V205-Extraction!$U205)+((AC$3-Extraction!$H205)*(-((IF($AC$1="absolu",0,Extraction!$I205)+Extraction!$V205-Extraction!$U205)-(IF($AC$1="absolu",0,$O205)+Extraction!$X205-Extraction!$W205))/(Extraction!$N205-Extraction!$H205))))+AC$4,IF(AC$2="za_avt",IF($AC$1="absolu",0,Extraction!$I205)+Extraction!$V205,IF(AC$2="za_arr",IF($AC$1="absolu",0,Extraction!$O205)+Extraction!$X205))))</f>
        <v>245.60059586261934</v>
      </c>
      <c r="AD205" s="25">
        <f>IF(AND(MID($T205,1,9)&lt;&gt;"DYNAMIQUE",MID($T205,1,9)&lt;&gt;"à définir"),IF(AD$2="pt_specif",-((IF($AC$1="absolu",0,Extraction!$I205)+Extraction!$V205-Extraction!$U205)+((AD$3-Extraction!$H205)*(-((IF($AC$1="absolu",0,Extraction!$I205)+Extraction!$V205-Extraction!$U205)-(IF($AC$1="absolu",0,$O205)+Extraction!$X205-Extraction!$W205))/(Extraction!$N205-Extraction!$H205))))+AD$4,IF(AD$2="za_avt",IF($AC$1="absolu",0,Extraction!$I205)+Extraction!$V205,IF(AD$2="za_arr",IF($AC$1="absolu",0,Extraction!$O205)+Extraction!$X205))))</f>
        <v>37.006827668370242</v>
      </c>
      <c r="AE205" s="25">
        <f>IF(AND(MID($T205,1,9)&lt;&gt;"DYNAMIQUE",MID($T205,1,9)&lt;&gt;"à définir"),IF(AE$2="pt_specif",-((IF($AC$1="absolu",0,Extraction!$I205)+Extraction!$V205-Extraction!$U205)+((AE$3-Extraction!$H205)*(-((IF($AC$1="absolu",0,Extraction!$I205)+Extraction!$V205-Extraction!$U205)-(IF($AC$1="absolu",0,$O205)+Extraction!$X205-Extraction!$W205))/(Extraction!$N205-Extraction!$H205))))+AE$4,IF(AE$2="za_avt",IF($AC$1="absolu",0,Extraction!$I205)+Extraction!$V205,IF(AE$2="za_arr",IF($AC$1="absolu",0,Extraction!$O205)+Extraction!$X205))))</f>
        <v>274.29691445747204</v>
      </c>
    </row>
    <row r="206" spans="1:31" x14ac:dyDescent="0.25">
      <c r="A206" t="s">
        <v>294</v>
      </c>
      <c r="B206">
        <v>1000</v>
      </c>
      <c r="C206">
        <v>1000</v>
      </c>
      <c r="D206">
        <v>2000</v>
      </c>
      <c r="E206">
        <v>1508</v>
      </c>
      <c r="F206">
        <v>73.657943895755182</v>
      </c>
      <c r="G206">
        <v>69.342056104244818</v>
      </c>
      <c r="H206">
        <v>7.3</v>
      </c>
      <c r="I206">
        <v>64.342056104244818</v>
      </c>
      <c r="J206">
        <v>322.82777777777778</v>
      </c>
      <c r="K206">
        <v>1489</v>
      </c>
      <c r="L206">
        <v>80.165786642342226</v>
      </c>
      <c r="M206">
        <v>109.83421335765776</v>
      </c>
      <c r="N206">
        <v>2611</v>
      </c>
      <c r="O206">
        <v>64.034213357657762</v>
      </c>
      <c r="P206">
        <v>322.82777777777778</v>
      </c>
      <c r="Q206" t="s">
        <v>25</v>
      </c>
      <c r="R206" t="s">
        <v>26</v>
      </c>
      <c r="S206" t="s">
        <v>26</v>
      </c>
      <c r="T206" t="s">
        <v>44</v>
      </c>
      <c r="U206">
        <v>305.89897369768664</v>
      </c>
      <c r="V206">
        <v>-11.029472712401081</v>
      </c>
      <c r="W206">
        <v>312.12841241342448</v>
      </c>
      <c r="X206">
        <v>-35.908335237616726</v>
      </c>
      <c r="Y206" t="s">
        <v>312</v>
      </c>
      <c r="AB206" s="25">
        <f>IF(AND(MID($T206,1,9)&lt;&gt;"DYNAMIQUE",MID($T206,1,9)&lt;&gt;"à définir"),IF(AB$2="pt_specif",-((IF($AC$1="absolu",0,Extraction!$I206)+Extraction!$V206-Extraction!$U206)+((AB$3-Extraction!$H206)*(-((IF($AC$1="absolu",0,Extraction!$I206)+Extraction!$V206-Extraction!$U206)-(IF($AC$1="absolu",0,$O206)+Extraction!$X206-Extraction!$W206))/(Extraction!$N206-Extraction!$H206))))+AB$4,IF(AB$2="za_avt",IF($AC$1="absolu",0,Extraction!$I206)+Extraction!$V206,IF(AB$2="za_arr",IF($AC$1="absolu",0,Extraction!$O206)+Extraction!$X206))))</f>
        <v>53.312583391843738</v>
      </c>
      <c r="AC206" s="25">
        <f>IF(AND(MID($T206,1,9)&lt;&gt;"DYNAMIQUE",MID($T206,1,9)&lt;&gt;"à définir"),IF(AC$2="pt_specif",-((IF($AC$1="absolu",0,Extraction!$I206)+Extraction!$V206-Extraction!$U206)+((AC$3-Extraction!$H206)*(-((IF($AC$1="absolu",0,Extraction!$I206)+Extraction!$V206-Extraction!$U206)-(IF($AC$1="absolu",0,$O206)+Extraction!$X206-Extraction!$W206))/(Extraction!$N206-Extraction!$H206))))+AC$4,IF(AC$2="za_avt",IF($AC$1="absolu",0,Extraction!$I206)+Extraction!$V206,IF(AC$2="za_arr",IF($AC$1="absolu",0,Extraction!$O206)+Extraction!$X206))))</f>
        <v>252.58639030584291</v>
      </c>
      <c r="AD206" s="25">
        <f>IF(AND(MID($T206,1,9)&lt;&gt;"DYNAMIQUE",MID($T206,1,9)&lt;&gt;"à définir"),IF(AD$2="pt_specif",-((IF($AC$1="absolu",0,Extraction!$I206)+Extraction!$V206-Extraction!$U206)+((AD$3-Extraction!$H206)*(-((IF($AC$1="absolu",0,Extraction!$I206)+Extraction!$V206-Extraction!$U206)-(IF($AC$1="absolu",0,$O206)+Extraction!$X206-Extraction!$W206))/(Extraction!$N206-Extraction!$H206))))+AD$4,IF(AD$2="za_avt",IF($AC$1="absolu",0,Extraction!$I206)+Extraction!$V206,IF(AD$2="za_arr",IF($AC$1="absolu",0,Extraction!$O206)+Extraction!$X206))))</f>
        <v>28.125878120041037</v>
      </c>
      <c r="AE206" s="25">
        <f>IF(AND(MID($T206,1,9)&lt;&gt;"DYNAMIQUE",MID($T206,1,9)&lt;&gt;"à définir"),IF(AE$2="pt_specif",-((IF($AC$1="absolu",0,Extraction!$I206)+Extraction!$V206-Extraction!$U206)+((AE$3-Extraction!$H206)*(-((IF($AC$1="absolu",0,Extraction!$I206)+Extraction!$V206-Extraction!$U206)-(IF($AC$1="absolu",0,$O206)+Extraction!$X206-Extraction!$W206))/(Extraction!$N206-Extraction!$H206))))+AE$4,IF(AE$2="za_avt",IF($AC$1="absolu",0,Extraction!$I206)+Extraction!$V206,IF(AE$2="za_arr",IF($AC$1="absolu",0,Extraction!$O206)+Extraction!$X206))))</f>
        <v>284.00253429338346</v>
      </c>
    </row>
    <row r="207" spans="1:31" x14ac:dyDescent="0.25">
      <c r="A207" t="s">
        <v>294</v>
      </c>
      <c r="B207">
        <v>1000</v>
      </c>
      <c r="C207">
        <v>1000</v>
      </c>
      <c r="D207">
        <v>2000</v>
      </c>
      <c r="E207">
        <v>1508</v>
      </c>
      <c r="F207">
        <v>73.657943895755182</v>
      </c>
      <c r="G207">
        <v>69.342056104244818</v>
      </c>
      <c r="H207">
        <v>7.3</v>
      </c>
      <c r="I207">
        <v>64.342056104244818</v>
      </c>
      <c r="J207">
        <v>322.82777777777778</v>
      </c>
      <c r="K207">
        <v>1489</v>
      </c>
      <c r="L207">
        <v>80.165786642342226</v>
      </c>
      <c r="M207">
        <v>109.83421335765776</v>
      </c>
      <c r="N207">
        <v>2611</v>
      </c>
      <c r="O207">
        <v>64.034213357657762</v>
      </c>
      <c r="P207">
        <v>322.82777777777778</v>
      </c>
      <c r="Q207" t="s">
        <v>25</v>
      </c>
      <c r="R207" t="s">
        <v>26</v>
      </c>
      <c r="S207" t="s">
        <v>26</v>
      </c>
      <c r="T207" t="s">
        <v>45</v>
      </c>
      <c r="U207">
        <v>305.0934675909923</v>
      </c>
      <c r="V207">
        <v>-3.6705153622771904</v>
      </c>
      <c r="W207">
        <v>311.42002963122991</v>
      </c>
      <c r="X207">
        <v>-28.279696441838652</v>
      </c>
      <c r="Y207" t="s">
        <v>313</v>
      </c>
      <c r="AB207" s="25">
        <f>IF(AND(MID($T207,1,9)&lt;&gt;"DYNAMIQUE",MID($T207,1,9)&lt;&gt;"à définir"),IF(AB$2="pt_specif",-((IF($AC$1="absolu",0,Extraction!$I207)+Extraction!$V207-Extraction!$U207)+((AB$3-Extraction!$H207)*(-((IF($AC$1="absolu",0,Extraction!$I207)+Extraction!$V207-Extraction!$U207)-(IF($AC$1="absolu",0,$O207)+Extraction!$X207-Extraction!$W207))/(Extraction!$N207-Extraction!$H207))))+AB$4,IF(AB$2="za_avt",IF($AC$1="absolu",0,Extraction!$I207)+Extraction!$V207,IF(AB$2="za_arr",IF($AC$1="absolu",0,Extraction!$O207)+Extraction!$X207))))</f>
        <v>60.671540741967625</v>
      </c>
      <c r="AC207" s="25">
        <f>IF(AND(MID($T207,1,9)&lt;&gt;"DYNAMIQUE",MID($T207,1,9)&lt;&gt;"à définir"),IF(AC$2="pt_specif",-((IF($AC$1="absolu",0,Extraction!$I207)+Extraction!$V207-Extraction!$U207)+((AC$3-Extraction!$H207)*(-((IF($AC$1="absolu",0,Extraction!$I207)+Extraction!$V207-Extraction!$U207)-(IF($AC$1="absolu",0,$O207)+Extraction!$X207-Extraction!$W207))/(Extraction!$N207-Extraction!$H207))))+AC$4,IF(AC$2="za_avt",IF($AC$1="absolu",0,Extraction!$I207)+Extraction!$V207,IF(AC$2="za_arr",IF($AC$1="absolu",0,Extraction!$O207)+Extraction!$X207))))</f>
        <v>244.42192684902469</v>
      </c>
      <c r="AD207" s="25">
        <f>IF(AND(MID($T207,1,9)&lt;&gt;"DYNAMIQUE",MID($T207,1,9)&lt;&gt;"à définir"),IF(AD$2="pt_specif",-((IF($AC$1="absolu",0,Extraction!$I207)+Extraction!$V207-Extraction!$U207)+((AD$3-Extraction!$H207)*(-((IF($AC$1="absolu",0,Extraction!$I207)+Extraction!$V207-Extraction!$U207)-(IF($AC$1="absolu",0,$O207)+Extraction!$X207-Extraction!$W207))/(Extraction!$N207-Extraction!$H207))))+AD$4,IF(AD$2="za_avt",IF($AC$1="absolu",0,Extraction!$I207)+Extraction!$V207,IF(AD$2="za_arr",IF($AC$1="absolu",0,Extraction!$O207)+Extraction!$X207))))</f>
        <v>35.75451691581911</v>
      </c>
      <c r="AE207" s="25">
        <f>IF(AND(MID($T207,1,9)&lt;&gt;"DYNAMIQUE",MID($T207,1,9)&lt;&gt;"à définir"),IF(AE$2="pt_specif",-((IF($AC$1="absolu",0,Extraction!$I207)+Extraction!$V207-Extraction!$U207)+((AE$3-Extraction!$H207)*(-((IF($AC$1="absolu",0,Extraction!$I207)+Extraction!$V207-Extraction!$U207)-(IF($AC$1="absolu",0,$O207)+Extraction!$X207-Extraction!$W207))/(Extraction!$N207-Extraction!$H207))))+AE$4,IF(AE$2="za_avt",IF($AC$1="absolu",0,Extraction!$I207)+Extraction!$V207,IF(AE$2="za_arr",IF($AC$1="absolu",0,Extraction!$O207)+Extraction!$X207))))</f>
        <v>275.66551271541078</v>
      </c>
    </row>
    <row r="208" spans="1:31" x14ac:dyDescent="0.25">
      <c r="A208" t="s">
        <v>294</v>
      </c>
      <c r="B208">
        <v>1000</v>
      </c>
      <c r="C208">
        <v>1000</v>
      </c>
      <c r="D208">
        <v>2000</v>
      </c>
      <c r="E208">
        <v>1508</v>
      </c>
      <c r="F208">
        <v>73.657943895755182</v>
      </c>
      <c r="G208">
        <v>69.342056104244818</v>
      </c>
      <c r="H208">
        <v>7.3</v>
      </c>
      <c r="I208">
        <v>64.342056104244818</v>
      </c>
      <c r="J208">
        <v>322.82777777777778</v>
      </c>
      <c r="K208">
        <v>1489</v>
      </c>
      <c r="L208">
        <v>80.165786642342226</v>
      </c>
      <c r="M208">
        <v>109.83421335765776</v>
      </c>
      <c r="N208">
        <v>2611</v>
      </c>
      <c r="O208">
        <v>64.034213357657762</v>
      </c>
      <c r="P208">
        <v>322.82777777777778</v>
      </c>
      <c r="Q208" t="s">
        <v>25</v>
      </c>
      <c r="R208" t="s">
        <v>26</v>
      </c>
      <c r="S208" t="s">
        <v>26</v>
      </c>
      <c r="T208" t="s">
        <v>46</v>
      </c>
      <c r="U208">
        <v>306.24137830352532</v>
      </c>
      <c r="V208">
        <v>-14.157618942345419</v>
      </c>
      <c r="W208">
        <v>302.98526706684504</v>
      </c>
      <c r="X208">
        <v>62.555030981236229</v>
      </c>
      <c r="Y208" t="s">
        <v>314</v>
      </c>
      <c r="AB208" s="25">
        <f>IF(AND(MID($T208,1,9)&lt;&gt;"DYNAMIQUE",MID($T208,1,9)&lt;&gt;"à définir"),IF(AB$2="pt_specif",-((IF($AC$1="absolu",0,Extraction!$I208)+Extraction!$V208-Extraction!$U208)+((AB$3-Extraction!$H208)*(-((IF($AC$1="absolu",0,Extraction!$I208)+Extraction!$V208-Extraction!$U208)-(IF($AC$1="absolu",0,$O208)+Extraction!$X208-Extraction!$W208))/(Extraction!$N208-Extraction!$H208))))+AB$4,IF(AB$2="za_avt",IF($AC$1="absolu",0,Extraction!$I208)+Extraction!$V208,IF(AB$2="za_arr",IF($AC$1="absolu",0,Extraction!$O208)+Extraction!$X208))))</f>
        <v>50.184437161899396</v>
      </c>
      <c r="AC208" s="25">
        <f>IF(AND(MID($T208,1,9)&lt;&gt;"DYNAMIQUE",MID($T208,1,9)&lt;&gt;"à définir"),IF(AC$2="pt_specif",-((IF($AC$1="absolu",0,Extraction!$I208)+Extraction!$V208-Extraction!$U208)+((AC$3-Extraction!$H208)*(-((IF($AC$1="absolu",0,Extraction!$I208)+Extraction!$V208-Extraction!$U208)-(IF($AC$1="absolu",0,$O208)+Extraction!$X208-Extraction!$W208))/(Extraction!$N208-Extraction!$H208))))+AC$4,IF(AC$2="za_avt",IF($AC$1="absolu",0,Extraction!$I208)+Extraction!$V208,IF(AC$2="za_arr",IF($AC$1="absolu",0,Extraction!$O208)+Extraction!$X208))))</f>
        <v>256.05694114162594</v>
      </c>
      <c r="AD208" s="25">
        <f>IF(AND(MID($T208,1,9)&lt;&gt;"DYNAMIQUE",MID($T208,1,9)&lt;&gt;"à définir"),IF(AD$2="pt_specif",-((IF($AC$1="absolu",0,Extraction!$I208)+Extraction!$V208-Extraction!$U208)+((AD$3-Extraction!$H208)*(-((IF($AC$1="absolu",0,Extraction!$I208)+Extraction!$V208-Extraction!$U208)-(IF($AC$1="absolu",0,$O208)+Extraction!$X208-Extraction!$W208))/(Extraction!$N208-Extraction!$H208))))+AD$4,IF(AD$2="za_avt",IF($AC$1="absolu",0,Extraction!$I208)+Extraction!$V208,IF(AD$2="za_arr",IF($AC$1="absolu",0,Extraction!$O208)+Extraction!$X208))))</f>
        <v>126.58924433889399</v>
      </c>
      <c r="AE208" s="25">
        <f>IF(AND(MID($T208,1,9)&lt;&gt;"DYNAMIQUE",MID($T208,1,9)&lt;&gt;"à définir"),IF(AE$2="pt_specif",-((IF($AC$1="absolu",0,Extraction!$I208)+Extraction!$V208-Extraction!$U208)+((AE$3-Extraction!$H208)*(-((IF($AC$1="absolu",0,Extraction!$I208)+Extraction!$V208-Extraction!$U208)-(IF($AC$1="absolu",0,$O208)+Extraction!$X208-Extraction!$W208))/(Extraction!$N208-Extraction!$H208))))+AE$4,IF(AE$2="za_avt",IF($AC$1="absolu",0,Extraction!$I208)+Extraction!$V208,IF(AE$2="za_arr",IF($AC$1="absolu",0,Extraction!$O208)+Extraction!$X208))))</f>
        <v>176.39602272795105</v>
      </c>
    </row>
    <row r="209" spans="1:31" x14ac:dyDescent="0.25">
      <c r="A209" t="s">
        <v>294</v>
      </c>
      <c r="B209">
        <v>1000</v>
      </c>
      <c r="C209">
        <v>1000</v>
      </c>
      <c r="D209">
        <v>2000</v>
      </c>
      <c r="E209">
        <v>1508</v>
      </c>
      <c r="F209">
        <v>73.657943895755182</v>
      </c>
      <c r="G209">
        <v>69.342056104244818</v>
      </c>
      <c r="H209">
        <v>7.3</v>
      </c>
      <c r="I209">
        <v>64.342056104244818</v>
      </c>
      <c r="J209">
        <v>322.82777777777778</v>
      </c>
      <c r="K209">
        <v>1489</v>
      </c>
      <c r="L209">
        <v>80.165786642342226</v>
      </c>
      <c r="M209">
        <v>109.83421335765776</v>
      </c>
      <c r="N209">
        <v>2611</v>
      </c>
      <c r="O209">
        <v>64.034213357657762</v>
      </c>
      <c r="P209">
        <v>322.82777777777778</v>
      </c>
      <c r="Q209" t="s">
        <v>25</v>
      </c>
      <c r="R209" t="s">
        <v>26</v>
      </c>
      <c r="S209" t="s">
        <v>26</v>
      </c>
      <c r="T209" t="s">
        <v>47</v>
      </c>
      <c r="U209">
        <v>304.13583998412514</v>
      </c>
      <c r="V209">
        <v>5.078196357807724</v>
      </c>
      <c r="W209">
        <v>307.83599057143039</v>
      </c>
      <c r="X209">
        <v>10.31714710716343</v>
      </c>
      <c r="Y209" t="s">
        <v>315</v>
      </c>
      <c r="AB209" s="25">
        <f>IF(AND(MID($T209,1,9)&lt;&gt;"DYNAMIQUE",MID($T209,1,9)&lt;&gt;"à définir"),IF(AB$2="pt_specif",-((IF($AC$1="absolu",0,Extraction!$I209)+Extraction!$V209-Extraction!$U209)+((AB$3-Extraction!$H209)*(-((IF($AC$1="absolu",0,Extraction!$I209)+Extraction!$V209-Extraction!$U209)-(IF($AC$1="absolu",0,$O209)+Extraction!$X209-Extraction!$W209))/(Extraction!$N209-Extraction!$H209))))+AB$4,IF(AB$2="za_avt",IF($AC$1="absolu",0,Extraction!$I209)+Extraction!$V209,IF(AB$2="za_arr",IF($AC$1="absolu",0,Extraction!$O209)+Extraction!$X209))))</f>
        <v>69.420252462052545</v>
      </c>
      <c r="AC209" s="25">
        <f>IF(AND(MID($T209,1,9)&lt;&gt;"DYNAMIQUE",MID($T209,1,9)&lt;&gt;"à définir"),IF(AC$2="pt_specif",-((IF($AC$1="absolu",0,Extraction!$I209)+Extraction!$V209-Extraction!$U209)+((AC$3-Extraction!$H209)*(-((IF($AC$1="absolu",0,Extraction!$I209)+Extraction!$V209-Extraction!$U209)-(IF($AC$1="absolu",0,$O209)+Extraction!$X209-Extraction!$W209))/(Extraction!$N209-Extraction!$H209))))+AC$4,IF(AC$2="za_avt",IF($AC$1="absolu",0,Extraction!$I209)+Extraction!$V209,IF(AC$2="za_arr",IF($AC$1="absolu",0,Extraction!$O209)+Extraction!$X209))))</f>
        <v>234.71558752207261</v>
      </c>
      <c r="AD209" s="25">
        <f>IF(AND(MID($T209,1,9)&lt;&gt;"DYNAMIQUE",MID($T209,1,9)&lt;&gt;"à définir"),IF(AD$2="pt_specif",-((IF($AC$1="absolu",0,Extraction!$I209)+Extraction!$V209-Extraction!$U209)+((AD$3-Extraction!$H209)*(-((IF($AC$1="absolu",0,Extraction!$I209)+Extraction!$V209-Extraction!$U209)-(IF($AC$1="absolu",0,$O209)+Extraction!$X209-Extraction!$W209))/(Extraction!$N209-Extraction!$H209))))+AD$4,IF(AD$2="za_avt",IF($AC$1="absolu",0,Extraction!$I209)+Extraction!$V209,IF(AD$2="za_arr",IF($AC$1="absolu",0,Extraction!$O209)+Extraction!$X209))))</f>
        <v>74.351360464821198</v>
      </c>
      <c r="AE209" s="25">
        <f>IF(AND(MID($T209,1,9)&lt;&gt;"DYNAMIQUE",MID($T209,1,9)&lt;&gt;"à définir"),IF(AE$2="pt_specif",-((IF($AC$1="absolu",0,Extraction!$I209)+Extraction!$V209-Extraction!$U209)+((AE$3-Extraction!$H209)*(-((IF($AC$1="absolu",0,Extraction!$I209)+Extraction!$V209-Extraction!$U209)-(IF($AC$1="absolu",0,$O209)+Extraction!$X209-Extraction!$W209))/(Extraction!$N209-Extraction!$H209))))+AE$4,IF(AE$2="za_avt",IF($AC$1="absolu",0,Extraction!$I209)+Extraction!$V209,IF(AE$2="za_arr",IF($AC$1="absolu",0,Extraction!$O209)+Extraction!$X209))))</f>
        <v>233.48463010660919</v>
      </c>
    </row>
    <row r="210" spans="1:31" x14ac:dyDescent="0.25">
      <c r="A210" t="s">
        <v>294</v>
      </c>
      <c r="B210">
        <v>1000</v>
      </c>
      <c r="C210">
        <v>1000</v>
      </c>
      <c r="D210">
        <v>2000</v>
      </c>
      <c r="E210">
        <v>1508</v>
      </c>
      <c r="F210">
        <v>73.657943895755182</v>
      </c>
      <c r="G210">
        <v>69.342056104244818</v>
      </c>
      <c r="H210">
        <v>7.3</v>
      </c>
      <c r="I210">
        <v>64.342056104244818</v>
      </c>
      <c r="J210">
        <v>322.82777777777778</v>
      </c>
      <c r="K210">
        <v>1489</v>
      </c>
      <c r="L210">
        <v>80.165786642342226</v>
      </c>
      <c r="M210">
        <v>109.83421335765776</v>
      </c>
      <c r="N210">
        <v>2611</v>
      </c>
      <c r="O210">
        <v>64.034213357657762</v>
      </c>
      <c r="P210">
        <v>322.82777777777778</v>
      </c>
      <c r="Q210" t="s">
        <v>25</v>
      </c>
      <c r="R210" t="s">
        <v>26</v>
      </c>
      <c r="S210" t="s">
        <v>26</v>
      </c>
      <c r="T210" t="s">
        <v>48</v>
      </c>
      <c r="U210">
        <v>306.00244166848034</v>
      </c>
      <c r="V210">
        <v>-11.974737283143384</v>
      </c>
      <c r="W210">
        <v>312.52755555374188</v>
      </c>
      <c r="X210">
        <v>-40.206744123079673</v>
      </c>
      <c r="Y210" t="s">
        <v>316</v>
      </c>
      <c r="AB210" s="25">
        <f>IF(AND(MID($T210,1,9)&lt;&gt;"DYNAMIQUE",MID($T210,1,9)&lt;&gt;"à définir"),IF(AB$2="pt_specif",-((IF($AC$1="absolu",0,Extraction!$I210)+Extraction!$V210-Extraction!$U210)+((AB$3-Extraction!$H210)*(-((IF($AC$1="absolu",0,Extraction!$I210)+Extraction!$V210-Extraction!$U210)-(IF($AC$1="absolu",0,$O210)+Extraction!$X210-Extraction!$W210))/(Extraction!$N210-Extraction!$H210))))+AB$4,IF(AB$2="za_avt",IF($AC$1="absolu",0,Extraction!$I210)+Extraction!$V210,IF(AB$2="za_arr",IF($AC$1="absolu",0,Extraction!$O210)+Extraction!$X210))))</f>
        <v>52.367318821101435</v>
      </c>
      <c r="AC210" s="25">
        <f>IF(AND(MID($T210,1,9)&lt;&gt;"DYNAMIQUE",MID($T210,1,9)&lt;&gt;"à définir"),IF(AC$2="pt_specif",-((IF($AC$1="absolu",0,Extraction!$I210)+Extraction!$V210-Extraction!$U210)+((AC$3-Extraction!$H210)*(-((IF($AC$1="absolu",0,Extraction!$I210)+Extraction!$V210-Extraction!$U210)-(IF($AC$1="absolu",0,$O210)+Extraction!$X210-Extraction!$W210))/(Extraction!$N210-Extraction!$H210))))+AC$4,IF(AC$2="za_avt",IF($AC$1="absolu",0,Extraction!$I210)+Extraction!$V210,IF(AC$2="za_arr",IF($AC$1="absolu",0,Extraction!$O210)+Extraction!$X210))))</f>
        <v>253.63512284737891</v>
      </c>
      <c r="AD210" s="25">
        <f>IF(AND(MID($T210,1,9)&lt;&gt;"DYNAMIQUE",MID($T210,1,9)&lt;&gt;"à définir"),IF(AD$2="pt_specif",-((IF($AC$1="absolu",0,Extraction!$I210)+Extraction!$V210-Extraction!$U210)+((AD$3-Extraction!$H210)*(-((IF($AC$1="absolu",0,Extraction!$I210)+Extraction!$V210-Extraction!$U210)-(IF($AC$1="absolu",0,$O210)+Extraction!$X210-Extraction!$W210))/(Extraction!$N210-Extraction!$H210))))+AD$4,IF(AD$2="za_avt",IF($AC$1="absolu",0,Extraction!$I210)+Extraction!$V210,IF(AD$2="za_arr",IF($AC$1="absolu",0,Extraction!$O210)+Extraction!$X210))))</f>
        <v>23.827469234578089</v>
      </c>
      <c r="AE210" s="25">
        <f>IF(AND(MID($T210,1,9)&lt;&gt;"DYNAMIQUE",MID($T210,1,9)&lt;&gt;"à définir"),IF(AE$2="pt_specif",-((IF($AC$1="absolu",0,Extraction!$I210)+Extraction!$V210-Extraction!$U210)+((AE$3-Extraction!$H210)*(-((IF($AC$1="absolu",0,Extraction!$I210)+Extraction!$V210-Extraction!$U210)-(IF($AC$1="absolu",0,$O210)+Extraction!$X210-Extraction!$W210))/(Extraction!$N210-Extraction!$H210))))+AE$4,IF(AE$2="za_avt",IF($AC$1="absolu",0,Extraction!$I210)+Extraction!$V210,IF(AE$2="za_arr",IF($AC$1="absolu",0,Extraction!$O210)+Extraction!$X210))))</f>
        <v>288.7000863191638</v>
      </c>
    </row>
    <row r="211" spans="1:31" x14ac:dyDescent="0.25">
      <c r="A211" t="s">
        <v>294</v>
      </c>
      <c r="B211">
        <v>1000</v>
      </c>
      <c r="C211">
        <v>1000</v>
      </c>
      <c r="D211">
        <v>2000</v>
      </c>
      <c r="E211">
        <v>1508</v>
      </c>
      <c r="F211">
        <v>73.657943895755182</v>
      </c>
      <c r="G211">
        <v>69.342056104244818</v>
      </c>
      <c r="H211">
        <v>7.3</v>
      </c>
      <c r="I211">
        <v>64.342056104244818</v>
      </c>
      <c r="J211">
        <v>322.82777777777778</v>
      </c>
      <c r="K211">
        <v>1489</v>
      </c>
      <c r="L211">
        <v>80.165786642342226</v>
      </c>
      <c r="M211">
        <v>109.83421335765776</v>
      </c>
      <c r="N211">
        <v>2611</v>
      </c>
      <c r="O211">
        <v>64.034213357657762</v>
      </c>
      <c r="P211">
        <v>322.82777777777778</v>
      </c>
      <c r="Q211" t="s">
        <v>25</v>
      </c>
      <c r="R211" t="s">
        <v>26</v>
      </c>
      <c r="S211" t="s">
        <v>26</v>
      </c>
      <c r="T211" t="s">
        <v>49</v>
      </c>
      <c r="U211">
        <v>306.03693099207823</v>
      </c>
      <c r="V211">
        <v>-12.289825473390817</v>
      </c>
      <c r="W211">
        <v>312.66060326718105</v>
      </c>
      <c r="X211">
        <v>-41.639547084900663</v>
      </c>
      <c r="Y211" t="s">
        <v>317</v>
      </c>
      <c r="AB211" s="25">
        <f>IF(AND(MID($T211,1,9)&lt;&gt;"DYNAMIQUE",MID($T211,1,9)&lt;&gt;"à définir"),IF(AB$2="pt_specif",-((IF($AC$1="absolu",0,Extraction!$I211)+Extraction!$V211-Extraction!$U211)+((AB$3-Extraction!$H211)*(-((IF($AC$1="absolu",0,Extraction!$I211)+Extraction!$V211-Extraction!$U211)-(IF($AC$1="absolu",0,$O211)+Extraction!$X211-Extraction!$W211))/(Extraction!$N211-Extraction!$H211))))+AB$4,IF(AB$2="za_avt",IF($AC$1="absolu",0,Extraction!$I211)+Extraction!$V211,IF(AB$2="za_arr",IF($AC$1="absolu",0,Extraction!$O211)+Extraction!$X211))))</f>
        <v>52.052230630853998</v>
      </c>
      <c r="AC211" s="25">
        <f>IF(AND(MID($T211,1,9)&lt;&gt;"DYNAMIQUE",MID($T211,1,9)&lt;&gt;"à définir"),IF(AC$2="pt_specif",-((IF($AC$1="absolu",0,Extraction!$I211)+Extraction!$V211-Extraction!$U211)+((AC$3-Extraction!$H211)*(-((IF($AC$1="absolu",0,Extraction!$I211)+Extraction!$V211-Extraction!$U211)-(IF($AC$1="absolu",0,$O211)+Extraction!$X211-Extraction!$W211))/(Extraction!$N211-Extraction!$H211))))+AC$4,IF(AC$2="za_avt",IF($AC$1="absolu",0,Extraction!$I211)+Extraction!$V211,IF(AC$2="za_arr",IF($AC$1="absolu",0,Extraction!$O211)+Extraction!$X211))))</f>
        <v>253.98470036122421</v>
      </c>
      <c r="AD211" s="25">
        <f>IF(AND(MID($T211,1,9)&lt;&gt;"DYNAMIQUE",MID($T211,1,9)&lt;&gt;"à définir"),IF(AD$2="pt_specif",-((IF($AC$1="absolu",0,Extraction!$I211)+Extraction!$V211-Extraction!$U211)+((AD$3-Extraction!$H211)*(-((IF($AC$1="absolu",0,Extraction!$I211)+Extraction!$V211-Extraction!$U211)-(IF($AC$1="absolu",0,$O211)+Extraction!$X211-Extraction!$W211))/(Extraction!$N211-Extraction!$H211))))+AD$4,IF(AD$2="za_avt",IF($AC$1="absolu",0,Extraction!$I211)+Extraction!$V211,IF(AD$2="za_arr",IF($AC$1="absolu",0,Extraction!$O211)+Extraction!$X211))))</f>
        <v>22.3946662727571</v>
      </c>
      <c r="AE211" s="25">
        <f>IF(AND(MID($T211,1,9)&lt;&gt;"DYNAMIQUE",MID($T211,1,9)&lt;&gt;"à définir"),IF(AE$2="pt_specif",-((IF($AC$1="absolu",0,Extraction!$I211)+Extraction!$V211-Extraction!$U211)+((AE$3-Extraction!$H211)*(-((IF($AC$1="absolu",0,Extraction!$I211)+Extraction!$V211-Extraction!$U211)-(IF($AC$1="absolu",0,$O211)+Extraction!$X211-Extraction!$W211))/(Extraction!$N211-Extraction!$H211))))+AE$4,IF(AE$2="za_avt",IF($AC$1="absolu",0,Extraction!$I211)+Extraction!$V211,IF(AE$2="za_arr",IF($AC$1="absolu",0,Extraction!$O211)+Extraction!$X211))))</f>
        <v>290.26593699442395</v>
      </c>
    </row>
    <row r="212" spans="1:31" x14ac:dyDescent="0.25">
      <c r="A212" t="s">
        <v>294</v>
      </c>
      <c r="B212">
        <v>1000</v>
      </c>
      <c r="C212">
        <v>1000</v>
      </c>
      <c r="D212">
        <v>2000</v>
      </c>
      <c r="E212">
        <v>1508</v>
      </c>
      <c r="F212">
        <v>73.657943895755182</v>
      </c>
      <c r="G212">
        <v>69.342056104244818</v>
      </c>
      <c r="H212">
        <v>7.3</v>
      </c>
      <c r="I212">
        <v>64.342056104244818</v>
      </c>
      <c r="J212">
        <v>322.82777777777778</v>
      </c>
      <c r="K212">
        <v>1489</v>
      </c>
      <c r="L212">
        <v>80.165786642342226</v>
      </c>
      <c r="M212">
        <v>109.83421335765776</v>
      </c>
      <c r="N212">
        <v>2611</v>
      </c>
      <c r="O212">
        <v>64.034213357657762</v>
      </c>
      <c r="P212">
        <v>322.82777777777778</v>
      </c>
      <c r="Q212" t="s">
        <v>25</v>
      </c>
      <c r="R212" t="s">
        <v>26</v>
      </c>
      <c r="S212" t="s">
        <v>26</v>
      </c>
      <c r="T212" t="s">
        <v>50</v>
      </c>
      <c r="U212">
        <v>306.11211156203638</v>
      </c>
      <c r="V212">
        <v>-12.976661492735735</v>
      </c>
      <c r="W212">
        <v>312.72671899351917</v>
      </c>
      <c r="X212">
        <v>-42.351553372506622</v>
      </c>
      <c r="Y212" t="s">
        <v>318</v>
      </c>
      <c r="AB212" s="25">
        <f>IF(AND(MID($T212,1,9)&lt;&gt;"DYNAMIQUE",MID($T212,1,9)&lt;&gt;"à définir"),IF(AB$2="pt_specif",-((IF($AC$1="absolu",0,Extraction!$I212)+Extraction!$V212-Extraction!$U212)+((AB$3-Extraction!$H212)*(-((IF($AC$1="absolu",0,Extraction!$I212)+Extraction!$V212-Extraction!$U212)-(IF($AC$1="absolu",0,$O212)+Extraction!$X212-Extraction!$W212))/(Extraction!$N212-Extraction!$H212))))+AB$4,IF(AB$2="za_avt",IF($AC$1="absolu",0,Extraction!$I212)+Extraction!$V212,IF(AB$2="za_arr",IF($AC$1="absolu",0,Extraction!$O212)+Extraction!$X212))))</f>
        <v>51.365394611509082</v>
      </c>
      <c r="AC212" s="25">
        <f>IF(AND(MID($T212,1,9)&lt;&gt;"DYNAMIQUE",MID($T212,1,9)&lt;&gt;"à définir"),IF(AC$2="pt_specif",-((IF($AC$1="absolu",0,Extraction!$I212)+Extraction!$V212-Extraction!$U212)+((AC$3-Extraction!$H212)*(-((IF($AC$1="absolu",0,Extraction!$I212)+Extraction!$V212-Extraction!$U212)-(IF($AC$1="absolu",0,$O212)+Extraction!$X212-Extraction!$W212))/(Extraction!$N212-Extraction!$H212))))+AC$4,IF(AC$2="za_avt",IF($AC$1="absolu",0,Extraction!$I212)+Extraction!$V212,IF(AC$2="za_arr",IF($AC$1="absolu",0,Extraction!$O212)+Extraction!$X212))))</f>
        <v>254.74671695052729</v>
      </c>
      <c r="AD212" s="25">
        <f>IF(AND(MID($T212,1,9)&lt;&gt;"DYNAMIQUE",MID($T212,1,9)&lt;&gt;"à définir"),IF(AD$2="pt_specif",-((IF($AC$1="absolu",0,Extraction!$I212)+Extraction!$V212-Extraction!$U212)+((AD$3-Extraction!$H212)*(-((IF($AC$1="absolu",0,Extraction!$I212)+Extraction!$V212-Extraction!$U212)-(IF($AC$1="absolu",0,$O212)+Extraction!$X212-Extraction!$W212))/(Extraction!$N212-Extraction!$H212))))+AD$4,IF(AD$2="za_avt",IF($AC$1="absolu",0,Extraction!$I212)+Extraction!$V212,IF(AD$2="za_arr",IF($AC$1="absolu",0,Extraction!$O212)+Extraction!$X212))))</f>
        <v>21.68265998515114</v>
      </c>
      <c r="AE212" s="25">
        <f>IF(AND(MID($T212,1,9)&lt;&gt;"DYNAMIQUE",MID($T212,1,9)&lt;&gt;"à définir"),IF(AE$2="pt_specif",-((IF($AC$1="absolu",0,Extraction!$I212)+Extraction!$V212-Extraction!$U212)+((AE$3-Extraction!$H212)*(-((IF($AC$1="absolu",0,Extraction!$I212)+Extraction!$V212-Extraction!$U212)-(IF($AC$1="absolu",0,$O212)+Extraction!$X212-Extraction!$W212))/(Extraction!$N212-Extraction!$H212))))+AE$4,IF(AE$2="za_avt",IF($AC$1="absolu",0,Extraction!$I212)+Extraction!$V212,IF(AE$2="za_arr",IF($AC$1="absolu",0,Extraction!$O212)+Extraction!$X212))))</f>
        <v>291.04405900836804</v>
      </c>
    </row>
    <row r="213" spans="1:31" x14ac:dyDescent="0.25">
      <c r="A213" t="s">
        <v>294</v>
      </c>
      <c r="B213">
        <v>1000</v>
      </c>
      <c r="C213">
        <v>1000</v>
      </c>
      <c r="D213">
        <v>2000</v>
      </c>
      <c r="E213">
        <v>1508</v>
      </c>
      <c r="F213">
        <v>73.657943895755182</v>
      </c>
      <c r="G213">
        <v>69.342056104244818</v>
      </c>
      <c r="H213">
        <v>7.3</v>
      </c>
      <c r="I213">
        <v>64.342056104244818</v>
      </c>
      <c r="J213">
        <v>322.82777777777778</v>
      </c>
      <c r="K213">
        <v>1489</v>
      </c>
      <c r="L213">
        <v>80.165786642342226</v>
      </c>
      <c r="M213">
        <v>109.83421335765776</v>
      </c>
      <c r="N213">
        <v>2611</v>
      </c>
      <c r="O213">
        <v>64.034213357657762</v>
      </c>
      <c r="P213">
        <v>322.82777777777778</v>
      </c>
      <c r="Q213" t="s">
        <v>25</v>
      </c>
      <c r="R213" t="s">
        <v>26</v>
      </c>
      <c r="S213" t="s">
        <v>26</v>
      </c>
      <c r="T213" t="s">
        <v>51</v>
      </c>
      <c r="U213">
        <v>305.30160943401057</v>
      </c>
      <c r="V213">
        <v>-5.572061400001882</v>
      </c>
      <c r="W213">
        <v>309.0823507511746</v>
      </c>
      <c r="X213">
        <v>-3.1050193538193609</v>
      </c>
      <c r="Y213" t="s">
        <v>319</v>
      </c>
      <c r="AB213" s="25">
        <f>IF(AND(MID($T213,1,9)&lt;&gt;"DYNAMIQUE",MID($T213,1,9)&lt;&gt;"à définir"),IF(AB$2="pt_specif",-((IF($AC$1="absolu",0,Extraction!$I213)+Extraction!$V213-Extraction!$U213)+((AB$3-Extraction!$H213)*(-((IF($AC$1="absolu",0,Extraction!$I213)+Extraction!$V213-Extraction!$U213)-(IF($AC$1="absolu",0,$O213)+Extraction!$X213-Extraction!$W213))/(Extraction!$N213-Extraction!$H213))))+AB$4,IF(AB$2="za_avt",IF($AC$1="absolu",0,Extraction!$I213)+Extraction!$V213,IF(AB$2="za_arr",IF($AC$1="absolu",0,Extraction!$O213)+Extraction!$X213))))</f>
        <v>58.769994704242933</v>
      </c>
      <c r="AC213" s="25">
        <f>IF(AND(MID($T213,1,9)&lt;&gt;"DYNAMIQUE",MID($T213,1,9)&lt;&gt;"à définir"),IF(AC$2="pt_specif",-((IF($AC$1="absolu",0,Extraction!$I213)+Extraction!$V213-Extraction!$U213)+((AC$3-Extraction!$H213)*(-((IF($AC$1="absolu",0,Extraction!$I213)+Extraction!$V213-Extraction!$U213)-(IF($AC$1="absolu",0,$O213)+Extraction!$X213-Extraction!$W213))/(Extraction!$N213-Extraction!$H213))))+AC$4,IF(AC$2="za_avt",IF($AC$1="absolu",0,Extraction!$I213)+Extraction!$V213,IF(AC$2="za_arr",IF($AC$1="absolu",0,Extraction!$O213)+Extraction!$X213))))</f>
        <v>246.53161472976763</v>
      </c>
      <c r="AD213" s="25">
        <f>IF(AND(MID($T213,1,9)&lt;&gt;"DYNAMIQUE",MID($T213,1,9)&lt;&gt;"à définir"),IF(AD$2="pt_specif",-((IF($AC$1="absolu",0,Extraction!$I213)+Extraction!$V213-Extraction!$U213)+((AD$3-Extraction!$H213)*(-((IF($AC$1="absolu",0,Extraction!$I213)+Extraction!$V213-Extraction!$U213)-(IF($AC$1="absolu",0,$O213)+Extraction!$X213-Extraction!$W213))/(Extraction!$N213-Extraction!$H213))))+AD$4,IF(AD$2="za_avt",IF($AC$1="absolu",0,Extraction!$I213)+Extraction!$V213,IF(AD$2="za_arr",IF($AC$1="absolu",0,Extraction!$O213)+Extraction!$X213))))</f>
        <v>60.929194003838404</v>
      </c>
      <c r="AE213" s="25">
        <f>IF(AND(MID($T213,1,9)&lt;&gt;"DYNAMIQUE",MID($T213,1,9)&lt;&gt;"à définir"),IF(AE$2="pt_specif",-((IF($AC$1="absolu",0,Extraction!$I213)+Extraction!$V213-Extraction!$U213)+((AE$3-Extraction!$H213)*(-((IF($AC$1="absolu",0,Extraction!$I213)+Extraction!$V213-Extraction!$U213)-(IF($AC$1="absolu",0,$O213)+Extraction!$X213-Extraction!$W213))/(Extraction!$N213-Extraction!$H213))))+AE$4,IF(AE$2="za_avt",IF($AC$1="absolu",0,Extraction!$I213)+Extraction!$V213,IF(AE$2="za_arr",IF($AC$1="absolu",0,Extraction!$O213)+Extraction!$X213))))</f>
        <v>248.1531567473362</v>
      </c>
    </row>
    <row r="214" spans="1:31" x14ac:dyDescent="0.25">
      <c r="A214" t="s">
        <v>294</v>
      </c>
      <c r="B214">
        <v>1000</v>
      </c>
      <c r="C214">
        <v>1000</v>
      </c>
      <c r="D214">
        <v>2000</v>
      </c>
      <c r="E214">
        <v>1508</v>
      </c>
      <c r="F214">
        <v>73.657943895755182</v>
      </c>
      <c r="G214">
        <v>69.342056104244818</v>
      </c>
      <c r="H214">
        <v>7.3</v>
      </c>
      <c r="I214">
        <v>64.342056104244818</v>
      </c>
      <c r="J214">
        <v>322.82777777777778</v>
      </c>
      <c r="K214">
        <v>1489</v>
      </c>
      <c r="L214">
        <v>80.165786642342226</v>
      </c>
      <c r="M214">
        <v>109.83421335765776</v>
      </c>
      <c r="N214">
        <v>2611</v>
      </c>
      <c r="O214">
        <v>64.034213357657762</v>
      </c>
      <c r="P214">
        <v>322.82777777777778</v>
      </c>
      <c r="Q214" t="s">
        <v>25</v>
      </c>
      <c r="R214" t="s">
        <v>26</v>
      </c>
      <c r="S214" t="s">
        <v>26</v>
      </c>
      <c r="T214" t="s">
        <v>52</v>
      </c>
      <c r="U214">
        <v>305.52307084789595</v>
      </c>
      <c r="V214">
        <v>-7.595292615676609</v>
      </c>
      <c r="W214">
        <v>311.79783378173369</v>
      </c>
      <c r="X214">
        <v>-32.348303799586958</v>
      </c>
      <c r="Y214" t="s">
        <v>320</v>
      </c>
      <c r="AB214" s="25">
        <f>IF(AND(MID($T214,1,9)&lt;&gt;"DYNAMIQUE",MID($T214,1,9)&lt;&gt;"à définir"),IF(AB$2="pt_specif",-((IF($AC$1="absolu",0,Extraction!$I214)+Extraction!$V214-Extraction!$U214)+((AB$3-Extraction!$H214)*(-((IF($AC$1="absolu",0,Extraction!$I214)+Extraction!$V214-Extraction!$U214)-(IF($AC$1="absolu",0,$O214)+Extraction!$X214-Extraction!$W214))/(Extraction!$N214-Extraction!$H214))))+AB$4,IF(AB$2="za_avt",IF($AC$1="absolu",0,Extraction!$I214)+Extraction!$V214,IF(AB$2="za_arr",IF($AC$1="absolu",0,Extraction!$O214)+Extraction!$X214))))</f>
        <v>56.746763488568206</v>
      </c>
      <c r="AC214" s="25">
        <f>IF(AND(MID($T214,1,9)&lt;&gt;"DYNAMIQUE",MID($T214,1,9)&lt;&gt;"à définir"),IF(AC$2="pt_specif",-((IF($AC$1="absolu",0,Extraction!$I214)+Extraction!$V214-Extraction!$U214)+((AC$3-Extraction!$H214)*(-((IF($AC$1="absolu",0,Extraction!$I214)+Extraction!$V214-Extraction!$U214)-(IF($AC$1="absolu",0,$O214)+Extraction!$X214-Extraction!$W214))/(Extraction!$N214-Extraction!$H214))))+AC$4,IF(AC$2="za_avt",IF($AC$1="absolu",0,Extraction!$I214)+Extraction!$V214,IF(AC$2="za_arr",IF($AC$1="absolu",0,Extraction!$O214)+Extraction!$X214))))</f>
        <v>248.77630735932775</v>
      </c>
      <c r="AD214" s="25">
        <f>IF(AND(MID($T214,1,9)&lt;&gt;"DYNAMIQUE",MID($T214,1,9)&lt;&gt;"à définir"),IF(AD$2="pt_specif",-((IF($AC$1="absolu",0,Extraction!$I214)+Extraction!$V214-Extraction!$U214)+((AD$3-Extraction!$H214)*(-((IF($AC$1="absolu",0,Extraction!$I214)+Extraction!$V214-Extraction!$U214)-(IF($AC$1="absolu",0,$O214)+Extraction!$X214-Extraction!$W214))/(Extraction!$N214-Extraction!$H214))))+AD$4,IF(AD$2="za_avt",IF($AC$1="absolu",0,Extraction!$I214)+Extraction!$V214,IF(AD$2="za_arr",IF($AC$1="absolu",0,Extraction!$O214)+Extraction!$X214))))</f>
        <v>31.685909558070804</v>
      </c>
      <c r="AE214" s="25">
        <f>IF(AND(MID($T214,1,9)&lt;&gt;"DYNAMIQUE",MID($T214,1,9)&lt;&gt;"à définir"),IF(AE$2="pt_specif",-((IF($AC$1="absolu",0,Extraction!$I214)+Extraction!$V214-Extraction!$U214)+((AE$3-Extraction!$H214)*(-((IF($AC$1="absolu",0,Extraction!$I214)+Extraction!$V214-Extraction!$U214)-(IF($AC$1="absolu",0,$O214)+Extraction!$X214-Extraction!$W214))/(Extraction!$N214-Extraction!$H214))))+AE$4,IF(AE$2="za_avt",IF($AC$1="absolu",0,Extraction!$I214)+Extraction!$V214,IF(AE$2="za_arr",IF($AC$1="absolu",0,Extraction!$O214)+Extraction!$X214))))</f>
        <v>280.11192422366287</v>
      </c>
    </row>
    <row r="215" spans="1:31" x14ac:dyDescent="0.25">
      <c r="A215" t="s">
        <v>294</v>
      </c>
      <c r="B215">
        <v>1000</v>
      </c>
      <c r="C215">
        <v>1000</v>
      </c>
      <c r="D215">
        <v>2000</v>
      </c>
      <c r="E215">
        <v>1508</v>
      </c>
      <c r="F215">
        <v>73.657943895755182</v>
      </c>
      <c r="G215">
        <v>69.342056104244818</v>
      </c>
      <c r="H215">
        <v>7.3</v>
      </c>
      <c r="I215">
        <v>64.342056104244818</v>
      </c>
      <c r="J215">
        <v>322.82777777777778</v>
      </c>
      <c r="K215">
        <v>1489</v>
      </c>
      <c r="L215">
        <v>80.165786642342226</v>
      </c>
      <c r="M215">
        <v>109.83421335765776</v>
      </c>
      <c r="N215">
        <v>2611</v>
      </c>
      <c r="O215">
        <v>64.034213357657762</v>
      </c>
      <c r="P215">
        <v>322.82777777777778</v>
      </c>
      <c r="Q215" t="s">
        <v>25</v>
      </c>
      <c r="R215" t="s">
        <v>26</v>
      </c>
      <c r="S215" t="s">
        <v>26</v>
      </c>
      <c r="T215" t="s">
        <v>53</v>
      </c>
      <c r="U215">
        <v>304.63366284091444</v>
      </c>
      <c r="V215">
        <v>0.53017724214466688</v>
      </c>
      <c r="W215">
        <v>309.27059641834484</v>
      </c>
      <c r="X215">
        <v>-5.1322541141885676</v>
      </c>
      <c r="Y215" t="s">
        <v>321</v>
      </c>
      <c r="AB215" s="25">
        <f>IF(AND(MID($T215,1,9)&lt;&gt;"DYNAMIQUE",MID($T215,1,9)&lt;&gt;"à définir"),IF(AB$2="pt_specif",-((IF($AC$1="absolu",0,Extraction!$I215)+Extraction!$V215-Extraction!$U215)+((AB$3-Extraction!$H215)*(-((IF($AC$1="absolu",0,Extraction!$I215)+Extraction!$V215-Extraction!$U215)-(IF($AC$1="absolu",0,$O215)+Extraction!$X215-Extraction!$W215))/(Extraction!$N215-Extraction!$H215))))+AB$4,IF(AB$2="za_avt",IF($AC$1="absolu",0,Extraction!$I215)+Extraction!$V215,IF(AB$2="za_arr",IF($AC$1="absolu",0,Extraction!$O215)+Extraction!$X215))))</f>
        <v>64.872233346389478</v>
      </c>
      <c r="AC215" s="25">
        <f>IF(AND(MID($T215,1,9)&lt;&gt;"DYNAMIQUE",MID($T215,1,9)&lt;&gt;"à définir"),IF(AC$2="pt_specif",-((IF($AC$1="absolu",0,Extraction!$I215)+Extraction!$V215-Extraction!$U215)+((AC$3-Extraction!$H215)*(-((IF($AC$1="absolu",0,Extraction!$I215)+Extraction!$V215-Extraction!$U215)-(IF($AC$1="absolu",0,$O215)+Extraction!$X215-Extraction!$W215))/(Extraction!$N215-Extraction!$H215))))+AC$4,IF(AC$2="za_avt",IF($AC$1="absolu",0,Extraction!$I215)+Extraction!$V215,IF(AC$2="za_arr",IF($AC$1="absolu",0,Extraction!$O215)+Extraction!$X215))))</f>
        <v>239.76142949452498</v>
      </c>
      <c r="AD215" s="25">
        <f>IF(AND(MID($T215,1,9)&lt;&gt;"DYNAMIQUE",MID($T215,1,9)&lt;&gt;"à définir"),IF(AD$2="pt_specif",-((IF($AC$1="absolu",0,Extraction!$I215)+Extraction!$V215-Extraction!$U215)+((AD$3-Extraction!$H215)*(-((IF($AC$1="absolu",0,Extraction!$I215)+Extraction!$V215-Extraction!$U215)-(IF($AC$1="absolu",0,$O215)+Extraction!$X215-Extraction!$W215))/(Extraction!$N215-Extraction!$H215))))+AD$4,IF(AD$2="za_avt",IF($AC$1="absolu",0,Extraction!$I215)+Extraction!$V215,IF(AD$2="za_arr",IF($AC$1="absolu",0,Extraction!$O215)+Extraction!$X215))))</f>
        <v>58.901959243469193</v>
      </c>
      <c r="AE215" s="25">
        <f>IF(AND(MID($T215,1,9)&lt;&gt;"DYNAMIQUE",MID($T215,1,9)&lt;&gt;"à définir"),IF(AE$2="pt_specif",-((IF($AC$1="absolu",0,Extraction!$I215)+Extraction!$V215-Extraction!$U215)+((AE$3-Extraction!$H215)*(-((IF($AC$1="absolu",0,Extraction!$I215)+Extraction!$V215-Extraction!$U215)-(IF($AC$1="absolu",0,$O215)+Extraction!$X215-Extraction!$W215))/(Extraction!$N215-Extraction!$H215))))+AE$4,IF(AE$2="za_avt",IF($AC$1="absolu",0,Extraction!$I215)+Extraction!$V215,IF(AE$2="za_arr",IF($AC$1="absolu",0,Extraction!$O215)+Extraction!$X215))))</f>
        <v>250.36863717487563</v>
      </c>
    </row>
    <row r="216" spans="1:31" x14ac:dyDescent="0.25">
      <c r="A216" t="s">
        <v>294</v>
      </c>
      <c r="B216">
        <v>1000</v>
      </c>
      <c r="C216">
        <v>1000</v>
      </c>
      <c r="D216">
        <v>2000</v>
      </c>
      <c r="E216">
        <v>1508</v>
      </c>
      <c r="F216">
        <v>73.657943895755182</v>
      </c>
      <c r="G216">
        <v>69.342056104244818</v>
      </c>
      <c r="H216">
        <v>7.3</v>
      </c>
      <c r="I216">
        <v>64.342056104244818</v>
      </c>
      <c r="J216">
        <v>322.82777777777778</v>
      </c>
      <c r="K216">
        <v>1489</v>
      </c>
      <c r="L216">
        <v>80.165786642342226</v>
      </c>
      <c r="M216">
        <v>109.83421335765776</v>
      </c>
      <c r="N216">
        <v>2611</v>
      </c>
      <c r="O216">
        <v>64.034213357657762</v>
      </c>
      <c r="P216">
        <v>322.82777777777778</v>
      </c>
      <c r="Q216" t="s">
        <v>25</v>
      </c>
      <c r="R216" t="s">
        <v>26</v>
      </c>
      <c r="S216" t="s">
        <v>26</v>
      </c>
      <c r="T216" t="s">
        <v>54</v>
      </c>
      <c r="U216">
        <v>305.20743004399725</v>
      </c>
      <c r="V216">
        <v>-4.7116556146091479</v>
      </c>
      <c r="W216">
        <v>309.8473847708176</v>
      </c>
      <c r="X216">
        <v>-11.343740493057275</v>
      </c>
      <c r="Y216" t="s">
        <v>322</v>
      </c>
      <c r="AB216" s="25">
        <f>IF(AND(MID($T216,1,9)&lt;&gt;"DYNAMIQUE",MID($T216,1,9)&lt;&gt;"à définir"),IF(AB$2="pt_specif",-((IF($AC$1="absolu",0,Extraction!$I216)+Extraction!$V216-Extraction!$U216)+((AB$3-Extraction!$H216)*(-((IF($AC$1="absolu",0,Extraction!$I216)+Extraction!$V216-Extraction!$U216)-(IF($AC$1="absolu",0,$O216)+Extraction!$X216-Extraction!$W216))/(Extraction!$N216-Extraction!$H216))))+AB$4,IF(AB$2="za_avt",IF($AC$1="absolu",0,Extraction!$I216)+Extraction!$V216,IF(AB$2="za_arr",IF($AC$1="absolu",0,Extraction!$O216)+Extraction!$X216))))</f>
        <v>59.630400489635669</v>
      </c>
      <c r="AC216" s="25">
        <f>IF(AND(MID($T216,1,9)&lt;&gt;"DYNAMIQUE",MID($T216,1,9)&lt;&gt;"à définir"),IF(AC$2="pt_specif",-((IF($AC$1="absolu",0,Extraction!$I216)+Extraction!$V216-Extraction!$U216)+((AC$3-Extraction!$H216)*(-((IF($AC$1="absolu",0,Extraction!$I216)+Extraction!$V216-Extraction!$U216)-(IF($AC$1="absolu",0,$O216)+Extraction!$X216-Extraction!$W216))/(Extraction!$N216-Extraction!$H216))))+AC$4,IF(AC$2="za_avt",IF($AC$1="absolu",0,Extraction!$I216)+Extraction!$V216,IF(AC$2="za_arr",IF($AC$1="absolu",0,Extraction!$O216)+Extraction!$X216))))</f>
        <v>245.57702955436159</v>
      </c>
      <c r="AD216" s="25">
        <f>IF(AND(MID($T216,1,9)&lt;&gt;"DYNAMIQUE",MID($T216,1,9)&lt;&gt;"à définir"),IF(AD$2="pt_specif",-((IF($AC$1="absolu",0,Extraction!$I216)+Extraction!$V216-Extraction!$U216)+((AD$3-Extraction!$H216)*(-((IF($AC$1="absolu",0,Extraction!$I216)+Extraction!$V216-Extraction!$U216)-(IF($AC$1="absolu",0,$O216)+Extraction!$X216-Extraction!$W216))/(Extraction!$N216-Extraction!$H216))))+AD$4,IF(AD$2="za_avt",IF($AC$1="absolu",0,Extraction!$I216)+Extraction!$V216,IF(AD$2="za_arr",IF($AC$1="absolu",0,Extraction!$O216)+Extraction!$X216))))</f>
        <v>52.690472864600487</v>
      </c>
      <c r="AE216" s="25">
        <f>IF(AND(MID($T216,1,9)&lt;&gt;"DYNAMIQUE",MID($T216,1,9)&lt;&gt;"à définir"),IF(AE$2="pt_specif",-((IF($AC$1="absolu",0,Extraction!$I216)+Extraction!$V216-Extraction!$U216)+((AE$3-Extraction!$H216)*(-((IF($AC$1="absolu",0,Extraction!$I216)+Extraction!$V216-Extraction!$U216)-(IF($AC$1="absolu",0,$O216)+Extraction!$X216-Extraction!$W216))/(Extraction!$N216-Extraction!$H216))))+AE$4,IF(AE$2="za_avt",IF($AC$1="absolu",0,Extraction!$I216)+Extraction!$V216,IF(AE$2="za_arr",IF($AC$1="absolu",0,Extraction!$O216)+Extraction!$X216))))</f>
        <v>257.15691190621709</v>
      </c>
    </row>
    <row r="217" spans="1:31" x14ac:dyDescent="0.25">
      <c r="A217" t="s">
        <v>294</v>
      </c>
      <c r="B217">
        <v>1000</v>
      </c>
      <c r="C217">
        <v>1000</v>
      </c>
      <c r="D217">
        <v>2000</v>
      </c>
      <c r="E217">
        <v>1508</v>
      </c>
      <c r="F217">
        <v>73.657943895755182</v>
      </c>
      <c r="G217">
        <v>69.342056104244818</v>
      </c>
      <c r="H217">
        <v>7.3</v>
      </c>
      <c r="I217">
        <v>64.342056104244818</v>
      </c>
      <c r="J217">
        <v>322.82777777777778</v>
      </c>
      <c r="K217">
        <v>1489</v>
      </c>
      <c r="L217">
        <v>80.165786642342226</v>
      </c>
      <c r="M217">
        <v>109.83421335765776</v>
      </c>
      <c r="N217">
        <v>2611</v>
      </c>
      <c r="O217">
        <v>64.034213357657762</v>
      </c>
      <c r="P217">
        <v>322.82777777777778</v>
      </c>
      <c r="Q217" t="s">
        <v>25</v>
      </c>
      <c r="R217" t="s">
        <v>26</v>
      </c>
      <c r="S217" t="s">
        <v>26</v>
      </c>
      <c r="T217" t="s">
        <v>55</v>
      </c>
      <c r="U217">
        <v>305.0934675909923</v>
      </c>
      <c r="V217">
        <v>-3.6705153622771904</v>
      </c>
      <c r="W217">
        <v>311.42002963122991</v>
      </c>
      <c r="X217">
        <v>-28.279696441838652</v>
      </c>
      <c r="Y217" t="s">
        <v>323</v>
      </c>
      <c r="AB217" s="25">
        <f>IF(AND(MID($T217,1,9)&lt;&gt;"DYNAMIQUE",MID($T217,1,9)&lt;&gt;"à définir"),IF(AB$2="pt_specif",-((IF($AC$1="absolu",0,Extraction!$I217)+Extraction!$V217-Extraction!$U217)+((AB$3-Extraction!$H217)*(-((IF($AC$1="absolu",0,Extraction!$I217)+Extraction!$V217-Extraction!$U217)-(IF($AC$1="absolu",0,$O217)+Extraction!$X217-Extraction!$W217))/(Extraction!$N217-Extraction!$H217))))+AB$4,IF(AB$2="za_avt",IF($AC$1="absolu",0,Extraction!$I217)+Extraction!$V217,IF(AB$2="za_arr",IF($AC$1="absolu",0,Extraction!$O217)+Extraction!$X217))))</f>
        <v>60.671540741967625</v>
      </c>
      <c r="AC217" s="25">
        <f>IF(AND(MID($T217,1,9)&lt;&gt;"DYNAMIQUE",MID($T217,1,9)&lt;&gt;"à définir"),IF(AC$2="pt_specif",-((IF($AC$1="absolu",0,Extraction!$I217)+Extraction!$V217-Extraction!$U217)+((AC$3-Extraction!$H217)*(-((IF($AC$1="absolu",0,Extraction!$I217)+Extraction!$V217-Extraction!$U217)-(IF($AC$1="absolu",0,$O217)+Extraction!$X217-Extraction!$W217))/(Extraction!$N217-Extraction!$H217))))+AC$4,IF(AC$2="za_avt",IF($AC$1="absolu",0,Extraction!$I217)+Extraction!$V217,IF(AC$2="za_arr",IF($AC$1="absolu",0,Extraction!$O217)+Extraction!$X217))))</f>
        <v>244.42192684902469</v>
      </c>
      <c r="AD217" s="25">
        <f>IF(AND(MID($T217,1,9)&lt;&gt;"DYNAMIQUE",MID($T217,1,9)&lt;&gt;"à définir"),IF(AD$2="pt_specif",-((IF($AC$1="absolu",0,Extraction!$I217)+Extraction!$V217-Extraction!$U217)+((AD$3-Extraction!$H217)*(-((IF($AC$1="absolu",0,Extraction!$I217)+Extraction!$V217-Extraction!$U217)-(IF($AC$1="absolu",0,$O217)+Extraction!$X217-Extraction!$W217))/(Extraction!$N217-Extraction!$H217))))+AD$4,IF(AD$2="za_avt",IF($AC$1="absolu",0,Extraction!$I217)+Extraction!$V217,IF(AD$2="za_arr",IF($AC$1="absolu",0,Extraction!$O217)+Extraction!$X217))))</f>
        <v>35.75451691581911</v>
      </c>
      <c r="AE217" s="25">
        <f>IF(AND(MID($T217,1,9)&lt;&gt;"DYNAMIQUE",MID($T217,1,9)&lt;&gt;"à définir"),IF(AE$2="pt_specif",-((IF($AC$1="absolu",0,Extraction!$I217)+Extraction!$V217-Extraction!$U217)+((AE$3-Extraction!$H217)*(-((IF($AC$1="absolu",0,Extraction!$I217)+Extraction!$V217-Extraction!$U217)-(IF($AC$1="absolu",0,$O217)+Extraction!$X217-Extraction!$W217))/(Extraction!$N217-Extraction!$H217))))+AE$4,IF(AE$2="za_avt",IF($AC$1="absolu",0,Extraction!$I217)+Extraction!$V217,IF(AE$2="za_arr",IF($AC$1="absolu",0,Extraction!$O217)+Extraction!$X217))))</f>
        <v>275.66551271541078</v>
      </c>
    </row>
    <row r="218" spans="1:31" x14ac:dyDescent="0.25">
      <c r="A218" t="s">
        <v>294</v>
      </c>
      <c r="B218">
        <v>1000</v>
      </c>
      <c r="C218">
        <v>1000</v>
      </c>
      <c r="D218">
        <v>2000</v>
      </c>
      <c r="E218">
        <v>1508</v>
      </c>
      <c r="F218">
        <v>73.657943895755182</v>
      </c>
      <c r="G218">
        <v>69.342056104244818</v>
      </c>
      <c r="H218">
        <v>7.3</v>
      </c>
      <c r="I218">
        <v>64.342056104244818</v>
      </c>
      <c r="J218">
        <v>322.82777777777778</v>
      </c>
      <c r="K218">
        <v>1489</v>
      </c>
      <c r="L218">
        <v>80.165786642342226</v>
      </c>
      <c r="M218">
        <v>109.83421335765776</v>
      </c>
      <c r="N218">
        <v>2611</v>
      </c>
      <c r="O218">
        <v>64.034213357657762</v>
      </c>
      <c r="P218">
        <v>322.82777777777778</v>
      </c>
      <c r="Q218" t="s">
        <v>25</v>
      </c>
      <c r="R218" t="s">
        <v>26</v>
      </c>
      <c r="S218" t="s">
        <v>26</v>
      </c>
      <c r="T218" t="s">
        <v>56</v>
      </c>
      <c r="U218">
        <v>305.89897369768664</v>
      </c>
      <c r="V218">
        <v>-11.029472712401081</v>
      </c>
      <c r="W218">
        <v>312.12841241342448</v>
      </c>
      <c r="X218">
        <v>-35.908335237616726</v>
      </c>
      <c r="Y218" t="s">
        <v>324</v>
      </c>
      <c r="AB218" s="25">
        <f>IF(AND(MID($T218,1,9)&lt;&gt;"DYNAMIQUE",MID($T218,1,9)&lt;&gt;"à définir"),IF(AB$2="pt_specif",-((IF($AC$1="absolu",0,Extraction!$I218)+Extraction!$V218-Extraction!$U218)+((AB$3-Extraction!$H218)*(-((IF($AC$1="absolu",0,Extraction!$I218)+Extraction!$V218-Extraction!$U218)-(IF($AC$1="absolu",0,$O218)+Extraction!$X218-Extraction!$W218))/(Extraction!$N218-Extraction!$H218))))+AB$4,IF(AB$2="za_avt",IF($AC$1="absolu",0,Extraction!$I218)+Extraction!$V218,IF(AB$2="za_arr",IF($AC$1="absolu",0,Extraction!$O218)+Extraction!$X218))))</f>
        <v>53.312583391843738</v>
      </c>
      <c r="AC218" s="25">
        <f>IF(AND(MID($T218,1,9)&lt;&gt;"DYNAMIQUE",MID($T218,1,9)&lt;&gt;"à définir"),IF(AC$2="pt_specif",-((IF($AC$1="absolu",0,Extraction!$I218)+Extraction!$V218-Extraction!$U218)+((AC$3-Extraction!$H218)*(-((IF($AC$1="absolu",0,Extraction!$I218)+Extraction!$V218-Extraction!$U218)-(IF($AC$1="absolu",0,$O218)+Extraction!$X218-Extraction!$W218))/(Extraction!$N218-Extraction!$H218))))+AC$4,IF(AC$2="za_avt",IF($AC$1="absolu",0,Extraction!$I218)+Extraction!$V218,IF(AC$2="za_arr",IF($AC$1="absolu",0,Extraction!$O218)+Extraction!$X218))))</f>
        <v>252.58639030584291</v>
      </c>
      <c r="AD218" s="25">
        <f>IF(AND(MID($T218,1,9)&lt;&gt;"DYNAMIQUE",MID($T218,1,9)&lt;&gt;"à définir"),IF(AD$2="pt_specif",-((IF($AC$1="absolu",0,Extraction!$I218)+Extraction!$V218-Extraction!$U218)+((AD$3-Extraction!$H218)*(-((IF($AC$1="absolu",0,Extraction!$I218)+Extraction!$V218-Extraction!$U218)-(IF($AC$1="absolu",0,$O218)+Extraction!$X218-Extraction!$W218))/(Extraction!$N218-Extraction!$H218))))+AD$4,IF(AD$2="za_avt",IF($AC$1="absolu",0,Extraction!$I218)+Extraction!$V218,IF(AD$2="za_arr",IF($AC$1="absolu",0,Extraction!$O218)+Extraction!$X218))))</f>
        <v>28.125878120041037</v>
      </c>
      <c r="AE218" s="25">
        <f>IF(AND(MID($T218,1,9)&lt;&gt;"DYNAMIQUE",MID($T218,1,9)&lt;&gt;"à définir"),IF(AE$2="pt_specif",-((IF($AC$1="absolu",0,Extraction!$I218)+Extraction!$V218-Extraction!$U218)+((AE$3-Extraction!$H218)*(-((IF($AC$1="absolu",0,Extraction!$I218)+Extraction!$V218-Extraction!$U218)-(IF($AC$1="absolu",0,$O218)+Extraction!$X218-Extraction!$W218))/(Extraction!$N218-Extraction!$H218))))+AE$4,IF(AE$2="za_avt",IF($AC$1="absolu",0,Extraction!$I218)+Extraction!$V218,IF(AE$2="za_arr",IF($AC$1="absolu",0,Extraction!$O218)+Extraction!$X218))))</f>
        <v>284.00253429338346</v>
      </c>
    </row>
    <row r="219" spans="1:31" x14ac:dyDescent="0.25">
      <c r="A219" t="s">
        <v>294</v>
      </c>
      <c r="B219">
        <v>1000</v>
      </c>
      <c r="C219">
        <v>1000</v>
      </c>
      <c r="D219">
        <v>2000</v>
      </c>
      <c r="E219">
        <v>1508</v>
      </c>
      <c r="F219">
        <v>73.657943895755182</v>
      </c>
      <c r="G219">
        <v>69.342056104244818</v>
      </c>
      <c r="H219">
        <v>7.3</v>
      </c>
      <c r="I219">
        <v>64.342056104244818</v>
      </c>
      <c r="J219">
        <v>322.82777777777778</v>
      </c>
      <c r="K219">
        <v>1489</v>
      </c>
      <c r="L219">
        <v>80.165786642342226</v>
      </c>
      <c r="M219">
        <v>109.83421335765776</v>
      </c>
      <c r="N219">
        <v>2611</v>
      </c>
      <c r="O219">
        <v>64.034213357657762</v>
      </c>
      <c r="P219">
        <v>322.82777777777778</v>
      </c>
      <c r="Q219" t="s">
        <v>25</v>
      </c>
      <c r="R219" t="s">
        <v>26</v>
      </c>
      <c r="S219" t="s">
        <v>26</v>
      </c>
      <c r="T219" t="s">
        <v>142</v>
      </c>
      <c r="U219" t="s">
        <v>143</v>
      </c>
      <c r="V219" t="s">
        <v>143</v>
      </c>
      <c r="W219" t="s">
        <v>143</v>
      </c>
      <c r="X219" t="s">
        <v>143</v>
      </c>
      <c r="Y219" t="s">
        <v>325</v>
      </c>
      <c r="AB219" s="25" t="b">
        <f>IF(AND(MID($T219,1,9)&lt;&gt;"DYNAMIQUE",MID($T219,1,9)&lt;&gt;"à définir"),IF(AB$2="pt_specif",-((IF($AC$1="absolu",0,Extraction!$I219)+Extraction!$V219-Extraction!$U219)+((AB$3-Extraction!$H219)*(-((IF($AC$1="absolu",0,Extraction!$I219)+Extraction!$V219-Extraction!$U219)-(IF($AC$1="absolu",0,$O219)+Extraction!$X219-Extraction!$W219))/(Extraction!$N219-Extraction!$H219))))+AB$4,IF(AB$2="za_avt",IF($AC$1="absolu",0,Extraction!$I219)+Extraction!$V219,IF(AB$2="za_arr",IF($AC$1="absolu",0,Extraction!$O219)+Extraction!$X219))))</f>
        <v>0</v>
      </c>
      <c r="AC219" s="25" t="b">
        <f>IF(AND(MID($T219,1,9)&lt;&gt;"DYNAMIQUE",MID($T219,1,9)&lt;&gt;"à définir"),IF(AC$2="pt_specif",-((IF($AC$1="absolu",0,Extraction!$I219)+Extraction!$V219-Extraction!$U219)+((AC$3-Extraction!$H219)*(-((IF($AC$1="absolu",0,Extraction!$I219)+Extraction!$V219-Extraction!$U219)-(IF($AC$1="absolu",0,$O219)+Extraction!$X219-Extraction!$W219))/(Extraction!$N219-Extraction!$H219))))+AC$4,IF(AC$2="za_avt",IF($AC$1="absolu",0,Extraction!$I219)+Extraction!$V219,IF(AC$2="za_arr",IF($AC$1="absolu",0,Extraction!$O219)+Extraction!$X219))))</f>
        <v>0</v>
      </c>
      <c r="AD219" s="25" t="b">
        <f>IF(AND(MID($T219,1,9)&lt;&gt;"DYNAMIQUE",MID($T219,1,9)&lt;&gt;"à définir"),IF(AD$2="pt_specif",-((IF($AC$1="absolu",0,Extraction!$I219)+Extraction!$V219-Extraction!$U219)+((AD$3-Extraction!$H219)*(-((IF($AC$1="absolu",0,Extraction!$I219)+Extraction!$V219-Extraction!$U219)-(IF($AC$1="absolu",0,$O219)+Extraction!$X219-Extraction!$W219))/(Extraction!$N219-Extraction!$H219))))+AD$4,IF(AD$2="za_avt",IF($AC$1="absolu",0,Extraction!$I219)+Extraction!$V219,IF(AD$2="za_arr",IF($AC$1="absolu",0,Extraction!$O219)+Extraction!$X219))))</f>
        <v>0</v>
      </c>
      <c r="AE219" s="25" t="b">
        <f>IF(AND(MID($T219,1,9)&lt;&gt;"DYNAMIQUE",MID($T219,1,9)&lt;&gt;"à définir"),IF(AE$2="pt_specif",-((IF($AC$1="absolu",0,Extraction!$I219)+Extraction!$V219-Extraction!$U219)+((AE$3-Extraction!$H219)*(-((IF($AC$1="absolu",0,Extraction!$I219)+Extraction!$V219-Extraction!$U219)-(IF($AC$1="absolu",0,$O219)+Extraction!$X219-Extraction!$W219))/(Extraction!$N219-Extraction!$H219))))+AE$4,IF(AE$2="za_avt",IF($AC$1="absolu",0,Extraction!$I219)+Extraction!$V219,IF(AE$2="za_arr",IF($AC$1="absolu",0,Extraction!$O219)+Extraction!$X219))))</f>
        <v>0</v>
      </c>
    </row>
    <row r="220" spans="1:31" x14ac:dyDescent="0.25">
      <c r="A220" t="s">
        <v>294</v>
      </c>
      <c r="B220">
        <v>1000</v>
      </c>
      <c r="C220">
        <v>1000</v>
      </c>
      <c r="D220">
        <v>2000</v>
      </c>
      <c r="E220">
        <v>1508</v>
      </c>
      <c r="F220">
        <v>73.657943895755182</v>
      </c>
      <c r="G220">
        <v>69.342056104244818</v>
      </c>
      <c r="H220">
        <v>7.3</v>
      </c>
      <c r="I220">
        <v>64.342056104244818</v>
      </c>
      <c r="J220">
        <v>322.82777777777778</v>
      </c>
      <c r="K220">
        <v>1489</v>
      </c>
      <c r="L220">
        <v>80.165786642342226</v>
      </c>
      <c r="M220">
        <v>109.83421335765776</v>
      </c>
      <c r="N220">
        <v>2611</v>
      </c>
      <c r="O220">
        <v>64.034213357657762</v>
      </c>
      <c r="P220">
        <v>322.82777777777778</v>
      </c>
      <c r="Q220" t="s">
        <v>25</v>
      </c>
      <c r="R220" t="s">
        <v>26</v>
      </c>
      <c r="S220" t="s">
        <v>26</v>
      </c>
      <c r="T220" t="s">
        <v>145</v>
      </c>
      <c r="U220" t="s">
        <v>143</v>
      </c>
      <c r="V220" t="s">
        <v>143</v>
      </c>
      <c r="W220" t="s">
        <v>143</v>
      </c>
      <c r="X220" t="s">
        <v>143</v>
      </c>
      <c r="Y220" t="s">
        <v>326</v>
      </c>
      <c r="AB220" s="25" t="b">
        <f>IF(AND(MID($T220,1,9)&lt;&gt;"DYNAMIQUE",MID($T220,1,9)&lt;&gt;"à définir"),IF(AB$2="pt_specif",-((IF($AC$1="absolu",0,Extraction!$I220)+Extraction!$V220-Extraction!$U220)+((AB$3-Extraction!$H220)*(-((IF($AC$1="absolu",0,Extraction!$I220)+Extraction!$V220-Extraction!$U220)-(IF($AC$1="absolu",0,$O220)+Extraction!$X220-Extraction!$W220))/(Extraction!$N220-Extraction!$H220))))+AB$4,IF(AB$2="za_avt",IF($AC$1="absolu",0,Extraction!$I220)+Extraction!$V220,IF(AB$2="za_arr",IF($AC$1="absolu",0,Extraction!$O220)+Extraction!$X220))))</f>
        <v>0</v>
      </c>
      <c r="AC220" s="25" t="b">
        <f>IF(AND(MID($T220,1,9)&lt;&gt;"DYNAMIQUE",MID($T220,1,9)&lt;&gt;"à définir"),IF(AC$2="pt_specif",-((IF($AC$1="absolu",0,Extraction!$I220)+Extraction!$V220-Extraction!$U220)+((AC$3-Extraction!$H220)*(-((IF($AC$1="absolu",0,Extraction!$I220)+Extraction!$V220-Extraction!$U220)-(IF($AC$1="absolu",0,$O220)+Extraction!$X220-Extraction!$W220))/(Extraction!$N220-Extraction!$H220))))+AC$4,IF(AC$2="za_avt",IF($AC$1="absolu",0,Extraction!$I220)+Extraction!$V220,IF(AC$2="za_arr",IF($AC$1="absolu",0,Extraction!$O220)+Extraction!$X220))))</f>
        <v>0</v>
      </c>
      <c r="AD220" s="25" t="b">
        <f>IF(AND(MID($T220,1,9)&lt;&gt;"DYNAMIQUE",MID($T220,1,9)&lt;&gt;"à définir"),IF(AD$2="pt_specif",-((IF($AC$1="absolu",0,Extraction!$I220)+Extraction!$V220-Extraction!$U220)+((AD$3-Extraction!$H220)*(-((IF($AC$1="absolu",0,Extraction!$I220)+Extraction!$V220-Extraction!$U220)-(IF($AC$1="absolu",0,$O220)+Extraction!$X220-Extraction!$W220))/(Extraction!$N220-Extraction!$H220))))+AD$4,IF(AD$2="za_avt",IF($AC$1="absolu",0,Extraction!$I220)+Extraction!$V220,IF(AD$2="za_arr",IF($AC$1="absolu",0,Extraction!$O220)+Extraction!$X220))))</f>
        <v>0</v>
      </c>
      <c r="AE220" s="25" t="b">
        <f>IF(AND(MID($T220,1,9)&lt;&gt;"DYNAMIQUE",MID($T220,1,9)&lt;&gt;"à définir"),IF(AE$2="pt_specif",-((IF($AC$1="absolu",0,Extraction!$I220)+Extraction!$V220-Extraction!$U220)+((AE$3-Extraction!$H220)*(-((IF($AC$1="absolu",0,Extraction!$I220)+Extraction!$V220-Extraction!$U220)-(IF($AC$1="absolu",0,$O220)+Extraction!$X220-Extraction!$W220))/(Extraction!$N220-Extraction!$H220))))+AE$4,IF(AE$2="za_avt",IF($AC$1="absolu",0,Extraction!$I220)+Extraction!$V220,IF(AE$2="za_arr",IF($AC$1="absolu",0,Extraction!$O220)+Extraction!$X220))))</f>
        <v>0</v>
      </c>
    </row>
    <row r="221" spans="1:31" x14ac:dyDescent="0.25">
      <c r="A221" t="s">
        <v>294</v>
      </c>
      <c r="B221">
        <v>1000</v>
      </c>
      <c r="C221">
        <v>1000</v>
      </c>
      <c r="D221">
        <v>2000</v>
      </c>
      <c r="E221">
        <v>1508</v>
      </c>
      <c r="F221">
        <v>73.657943895755182</v>
      </c>
      <c r="G221">
        <v>69.342056104244818</v>
      </c>
      <c r="H221">
        <v>7.3</v>
      </c>
      <c r="I221">
        <v>64.342056104244818</v>
      </c>
      <c r="J221">
        <v>322.82777777777778</v>
      </c>
      <c r="K221">
        <v>1489</v>
      </c>
      <c r="L221">
        <v>80.165786642342226</v>
      </c>
      <c r="M221">
        <v>109.83421335765776</v>
      </c>
      <c r="N221">
        <v>2611</v>
      </c>
      <c r="O221">
        <v>64.034213357657762</v>
      </c>
      <c r="P221">
        <v>322.82777777777778</v>
      </c>
      <c r="Q221" t="s">
        <v>147</v>
      </c>
      <c r="R221" t="s">
        <v>26</v>
      </c>
      <c r="S221" t="s">
        <v>26</v>
      </c>
      <c r="T221" t="s">
        <v>27</v>
      </c>
      <c r="U221">
        <v>304.38891787755034</v>
      </c>
      <c r="V221">
        <v>0</v>
      </c>
      <c r="W221">
        <v>306.91680156689415</v>
      </c>
      <c r="X221">
        <v>0</v>
      </c>
      <c r="Y221" t="s">
        <v>327</v>
      </c>
      <c r="AB221" s="25">
        <f>IF(AND(MID($T221,1,9)&lt;&gt;"DYNAMIQUE",MID($T221,1,9)&lt;&gt;"à définir"),IF(AB$2="pt_specif",-((IF($AC$1="absolu",0,Extraction!$I221)+Extraction!$V221-Extraction!$U221)+((AB$3-Extraction!$H221)*(-((IF($AC$1="absolu",0,Extraction!$I221)+Extraction!$V221-Extraction!$U221)-(IF($AC$1="absolu",0,$O221)+Extraction!$X221-Extraction!$W221))/(Extraction!$N221-Extraction!$H221))))+AB$4,IF(AB$2="za_avt",IF($AC$1="absolu",0,Extraction!$I221)+Extraction!$V221,IF(AB$2="za_arr",IF($AC$1="absolu",0,Extraction!$O221)+Extraction!$X221))))</f>
        <v>64.342056104244818</v>
      </c>
      <c r="AC221" s="25">
        <f>IF(AND(MID($T221,1,9)&lt;&gt;"DYNAMIQUE",MID($T221,1,9)&lt;&gt;"à définir"),IF(AC$2="pt_specif",-((IF($AC$1="absolu",0,Extraction!$I221)+Extraction!$V221-Extraction!$U221)+((AC$3-Extraction!$H221)*(-((IF($AC$1="absolu",0,Extraction!$I221)+Extraction!$V221-Extraction!$U221)-(IF($AC$1="absolu",0,$O221)+Extraction!$X221-Extraction!$W221))/(Extraction!$N221-Extraction!$H221))))+AC$4,IF(AC$2="za_avt",IF($AC$1="absolu",0,Extraction!$I221)+Extraction!$V221,IF(AC$2="za_arr",IF($AC$1="absolu",0,Extraction!$O221)+Extraction!$X221))))</f>
        <v>240.04686177330552</v>
      </c>
      <c r="AD221" s="25">
        <f>IF(AND(MID($T221,1,9)&lt;&gt;"DYNAMIQUE",MID($T221,1,9)&lt;&gt;"à définir"),IF(AD$2="pt_specif",-((IF($AC$1="absolu",0,Extraction!$I221)+Extraction!$V221-Extraction!$U221)+((AD$3-Extraction!$H221)*(-((IF($AC$1="absolu",0,Extraction!$I221)+Extraction!$V221-Extraction!$U221)-(IF($AC$1="absolu",0,$O221)+Extraction!$X221-Extraction!$W221))/(Extraction!$N221-Extraction!$H221))))+AD$4,IF(AD$2="za_avt",IF($AC$1="absolu",0,Extraction!$I221)+Extraction!$V221,IF(AD$2="za_arr",IF($AC$1="absolu",0,Extraction!$O221)+Extraction!$X221))))</f>
        <v>64.034213357657762</v>
      </c>
      <c r="AE221" s="25">
        <f>IF(AND(MID($T221,1,9)&lt;&gt;"DYNAMIQUE",MID($T221,1,9)&lt;&gt;"à définir"),IF(AE$2="pt_specif",-((IF($AC$1="absolu",0,Extraction!$I221)+Extraction!$V221-Extraction!$U221)+((AE$3-Extraction!$H221)*(-((IF($AC$1="absolu",0,Extraction!$I221)+Extraction!$V221-Extraction!$U221)-(IF($AC$1="absolu",0,$O221)+Extraction!$X221-Extraction!$W221))/(Extraction!$N221-Extraction!$H221))))+AE$4,IF(AE$2="za_avt",IF($AC$1="absolu",0,Extraction!$I221)+Extraction!$V221,IF(AE$2="za_arr",IF($AC$1="absolu",0,Extraction!$O221)+Extraction!$X221))))</f>
        <v>242.88258820923639</v>
      </c>
    </row>
    <row r="222" spans="1:31" x14ac:dyDescent="0.25">
      <c r="A222" t="s">
        <v>294</v>
      </c>
      <c r="B222">
        <v>1000</v>
      </c>
      <c r="C222">
        <v>1000</v>
      </c>
      <c r="D222">
        <v>2000</v>
      </c>
      <c r="E222">
        <v>1508</v>
      </c>
      <c r="F222">
        <v>73.657943895755182</v>
      </c>
      <c r="G222">
        <v>69.342056104244818</v>
      </c>
      <c r="H222">
        <v>7.3</v>
      </c>
      <c r="I222">
        <v>64.342056104244818</v>
      </c>
      <c r="J222">
        <v>322.82777777777778</v>
      </c>
      <c r="K222">
        <v>1489</v>
      </c>
      <c r="L222">
        <v>80.165786642342226</v>
      </c>
      <c r="M222">
        <v>109.83421335765776</v>
      </c>
      <c r="N222">
        <v>2611</v>
      </c>
      <c r="O222">
        <v>64.034213357657762</v>
      </c>
      <c r="P222">
        <v>322.82777777777778</v>
      </c>
      <c r="Q222" t="s">
        <v>147</v>
      </c>
      <c r="R222" t="s">
        <v>26</v>
      </c>
      <c r="S222" t="s">
        <v>26</v>
      </c>
      <c r="T222" t="s">
        <v>29</v>
      </c>
      <c r="U222">
        <v>279.76809469387575</v>
      </c>
      <c r="V222">
        <v>70.157943895755182</v>
      </c>
      <c r="W222">
        <v>305.6856541186047</v>
      </c>
      <c r="X222">
        <v>13.258339168334082</v>
      </c>
      <c r="Y222" t="s">
        <v>328</v>
      </c>
      <c r="AB222" s="25" t="b">
        <f>IF(AND(MID($T222,1,9)&lt;&gt;"DYNAMIQUE",MID($T222,1,9)&lt;&gt;"à définir"),IF(AB$2="pt_specif",-((IF($AC$1="absolu",0,Extraction!$I222)+Extraction!$V222-Extraction!$U222)+((AB$3-Extraction!$H222)*(-((IF($AC$1="absolu",0,Extraction!$I222)+Extraction!$V222-Extraction!$U222)-(IF($AC$1="absolu",0,$O222)+Extraction!$X222-Extraction!$W222))/(Extraction!$N222-Extraction!$H222))))+AB$4,IF(AB$2="za_avt",IF($AC$1="absolu",0,Extraction!$I222)+Extraction!$V222,IF(AB$2="za_arr",IF($AC$1="absolu",0,Extraction!$O222)+Extraction!$X222))))</f>
        <v>0</v>
      </c>
      <c r="AC222" s="25" t="b">
        <f>IF(AND(MID($T222,1,9)&lt;&gt;"DYNAMIQUE",MID($T222,1,9)&lt;&gt;"à définir"),IF(AC$2="pt_specif",-((IF($AC$1="absolu",0,Extraction!$I222)+Extraction!$V222-Extraction!$U222)+((AC$3-Extraction!$H222)*(-((IF($AC$1="absolu",0,Extraction!$I222)+Extraction!$V222-Extraction!$U222)-(IF($AC$1="absolu",0,$O222)+Extraction!$X222-Extraction!$W222))/(Extraction!$N222-Extraction!$H222))))+AC$4,IF(AC$2="za_avt",IF($AC$1="absolu",0,Extraction!$I222)+Extraction!$V222,IF(AC$2="za_arr",IF($AC$1="absolu",0,Extraction!$O222)+Extraction!$X222))))</f>
        <v>0</v>
      </c>
      <c r="AD222" s="25" t="b">
        <f>IF(AND(MID($T222,1,9)&lt;&gt;"DYNAMIQUE",MID($T222,1,9)&lt;&gt;"à définir"),IF(AD$2="pt_specif",-((IF($AC$1="absolu",0,Extraction!$I222)+Extraction!$V222-Extraction!$U222)+((AD$3-Extraction!$H222)*(-((IF($AC$1="absolu",0,Extraction!$I222)+Extraction!$V222-Extraction!$U222)-(IF($AC$1="absolu",0,$O222)+Extraction!$X222-Extraction!$W222))/(Extraction!$N222-Extraction!$H222))))+AD$4,IF(AD$2="za_avt",IF($AC$1="absolu",0,Extraction!$I222)+Extraction!$V222,IF(AD$2="za_arr",IF($AC$1="absolu",0,Extraction!$O222)+Extraction!$X222))))</f>
        <v>0</v>
      </c>
      <c r="AE222" s="25" t="b">
        <f>IF(AND(MID($T222,1,9)&lt;&gt;"DYNAMIQUE",MID($T222,1,9)&lt;&gt;"à définir"),IF(AE$2="pt_specif",-((IF($AC$1="absolu",0,Extraction!$I222)+Extraction!$V222-Extraction!$U222)+((AE$3-Extraction!$H222)*(-((IF($AC$1="absolu",0,Extraction!$I222)+Extraction!$V222-Extraction!$U222)-(IF($AC$1="absolu",0,$O222)+Extraction!$X222-Extraction!$W222))/(Extraction!$N222-Extraction!$H222))))+AE$4,IF(AE$2="za_avt",IF($AC$1="absolu",0,Extraction!$I222)+Extraction!$V222,IF(AE$2="za_arr",IF($AC$1="absolu",0,Extraction!$O222)+Extraction!$X222))))</f>
        <v>0</v>
      </c>
    </row>
    <row r="223" spans="1:31" x14ac:dyDescent="0.25">
      <c r="A223" t="s">
        <v>294</v>
      </c>
      <c r="B223">
        <v>1000</v>
      </c>
      <c r="C223">
        <v>1000</v>
      </c>
      <c r="D223">
        <v>2000</v>
      </c>
      <c r="E223">
        <v>1508</v>
      </c>
      <c r="F223">
        <v>73.657943895755182</v>
      </c>
      <c r="G223">
        <v>69.342056104244818</v>
      </c>
      <c r="H223">
        <v>7.3</v>
      </c>
      <c r="I223">
        <v>64.342056104244818</v>
      </c>
      <c r="J223">
        <v>322.82777777777778</v>
      </c>
      <c r="K223">
        <v>1489</v>
      </c>
      <c r="L223">
        <v>80.165786642342226</v>
      </c>
      <c r="M223">
        <v>109.83421335765776</v>
      </c>
      <c r="N223">
        <v>2611</v>
      </c>
      <c r="O223">
        <v>64.034213357657762</v>
      </c>
      <c r="P223">
        <v>322.82777777777778</v>
      </c>
      <c r="Q223" t="s">
        <v>147</v>
      </c>
      <c r="R223" t="s">
        <v>26</v>
      </c>
      <c r="S223" t="s">
        <v>26</v>
      </c>
      <c r="T223" t="s">
        <v>30</v>
      </c>
      <c r="U223">
        <v>304.10617643695082</v>
      </c>
      <c r="V223">
        <v>2.5830743990545528</v>
      </c>
      <c r="W223">
        <v>271.40140680025854</v>
      </c>
      <c r="X223">
        <v>80.165786642342226</v>
      </c>
      <c r="Y223" t="s">
        <v>329</v>
      </c>
      <c r="AB223" s="25" t="b">
        <f>IF(AND(MID($T223,1,9)&lt;&gt;"DYNAMIQUE",MID($T223,1,9)&lt;&gt;"à définir"),IF(AB$2="pt_specif",-((IF($AC$1="absolu",0,Extraction!$I223)+Extraction!$V223-Extraction!$U223)+((AB$3-Extraction!$H223)*(-((IF($AC$1="absolu",0,Extraction!$I223)+Extraction!$V223-Extraction!$U223)-(IF($AC$1="absolu",0,$O223)+Extraction!$X223-Extraction!$W223))/(Extraction!$N223-Extraction!$H223))))+AB$4,IF(AB$2="za_avt",IF($AC$1="absolu",0,Extraction!$I223)+Extraction!$V223,IF(AB$2="za_arr",IF($AC$1="absolu",0,Extraction!$O223)+Extraction!$X223))))</f>
        <v>0</v>
      </c>
      <c r="AC223" s="25" t="b">
        <f>IF(AND(MID($T223,1,9)&lt;&gt;"DYNAMIQUE",MID($T223,1,9)&lt;&gt;"à définir"),IF(AC$2="pt_specif",-((IF($AC$1="absolu",0,Extraction!$I223)+Extraction!$V223-Extraction!$U223)+((AC$3-Extraction!$H223)*(-((IF($AC$1="absolu",0,Extraction!$I223)+Extraction!$V223-Extraction!$U223)-(IF($AC$1="absolu",0,$O223)+Extraction!$X223-Extraction!$W223))/(Extraction!$N223-Extraction!$H223))))+AC$4,IF(AC$2="za_avt",IF($AC$1="absolu",0,Extraction!$I223)+Extraction!$V223,IF(AC$2="za_arr",IF($AC$1="absolu",0,Extraction!$O223)+Extraction!$X223))))</f>
        <v>0</v>
      </c>
      <c r="AD223" s="25" t="b">
        <f>IF(AND(MID($T223,1,9)&lt;&gt;"DYNAMIQUE",MID($T223,1,9)&lt;&gt;"à définir"),IF(AD$2="pt_specif",-((IF($AC$1="absolu",0,Extraction!$I223)+Extraction!$V223-Extraction!$U223)+((AD$3-Extraction!$H223)*(-((IF($AC$1="absolu",0,Extraction!$I223)+Extraction!$V223-Extraction!$U223)-(IF($AC$1="absolu",0,$O223)+Extraction!$X223-Extraction!$W223))/(Extraction!$N223-Extraction!$H223))))+AD$4,IF(AD$2="za_avt",IF($AC$1="absolu",0,Extraction!$I223)+Extraction!$V223,IF(AD$2="za_arr",IF($AC$1="absolu",0,Extraction!$O223)+Extraction!$X223))))</f>
        <v>0</v>
      </c>
      <c r="AE223" s="25" t="b">
        <f>IF(AND(MID($T223,1,9)&lt;&gt;"DYNAMIQUE",MID($T223,1,9)&lt;&gt;"à définir"),IF(AE$2="pt_specif",-((IF($AC$1="absolu",0,Extraction!$I223)+Extraction!$V223-Extraction!$U223)+((AE$3-Extraction!$H223)*(-((IF($AC$1="absolu",0,Extraction!$I223)+Extraction!$V223-Extraction!$U223)-(IF($AC$1="absolu",0,$O223)+Extraction!$X223-Extraction!$W223))/(Extraction!$N223-Extraction!$H223))))+AE$4,IF(AE$2="za_avt",IF($AC$1="absolu",0,Extraction!$I223)+Extraction!$V223,IF(AE$2="za_arr",IF($AC$1="absolu",0,Extraction!$O223)+Extraction!$X223))))</f>
        <v>0</v>
      </c>
    </row>
    <row r="224" spans="1:31" x14ac:dyDescent="0.25">
      <c r="A224" t="s">
        <v>294</v>
      </c>
      <c r="B224">
        <v>1000</v>
      </c>
      <c r="C224">
        <v>1000</v>
      </c>
      <c r="D224">
        <v>2000</v>
      </c>
      <c r="E224">
        <v>1508</v>
      </c>
      <c r="F224">
        <v>73.657943895755182</v>
      </c>
      <c r="G224">
        <v>69.342056104244818</v>
      </c>
      <c r="H224">
        <v>7.3</v>
      </c>
      <c r="I224">
        <v>64.342056104244818</v>
      </c>
      <c r="J224">
        <v>322.82777777777778</v>
      </c>
      <c r="K224">
        <v>1489</v>
      </c>
      <c r="L224">
        <v>80.165786642342226</v>
      </c>
      <c r="M224">
        <v>109.83421335765776</v>
      </c>
      <c r="N224">
        <v>2611</v>
      </c>
      <c r="O224">
        <v>64.034213357657762</v>
      </c>
      <c r="P224">
        <v>322.82777777777778</v>
      </c>
      <c r="Q224" t="s">
        <v>147</v>
      </c>
      <c r="R224" t="s">
        <v>26</v>
      </c>
      <c r="S224" t="s">
        <v>26</v>
      </c>
      <c r="T224" t="s">
        <v>31</v>
      </c>
      <c r="U224">
        <v>285.38457509612385</v>
      </c>
      <c r="V224">
        <v>68.657943895755182</v>
      </c>
      <c r="W224">
        <v>288.54353045943162</v>
      </c>
      <c r="X224">
        <v>75.165786642342226</v>
      </c>
      <c r="Y224" t="s">
        <v>330</v>
      </c>
      <c r="AB224" s="25" t="b">
        <f>IF(AND(MID($T224,1,9)&lt;&gt;"DYNAMIQUE",MID($T224,1,9)&lt;&gt;"à définir"),IF(AB$2="pt_specif",-((IF($AC$1="absolu",0,Extraction!$I224)+Extraction!$V224-Extraction!$U224)+((AB$3-Extraction!$H224)*(-((IF($AC$1="absolu",0,Extraction!$I224)+Extraction!$V224-Extraction!$U224)-(IF($AC$1="absolu",0,$O224)+Extraction!$X224-Extraction!$W224))/(Extraction!$N224-Extraction!$H224))))+AB$4,IF(AB$2="za_avt",IF($AC$1="absolu",0,Extraction!$I224)+Extraction!$V224,IF(AB$2="za_arr",IF($AC$1="absolu",0,Extraction!$O224)+Extraction!$X224))))</f>
        <v>0</v>
      </c>
      <c r="AC224" s="25" t="b">
        <f>IF(AND(MID($T224,1,9)&lt;&gt;"DYNAMIQUE",MID($T224,1,9)&lt;&gt;"à définir"),IF(AC$2="pt_specif",-((IF($AC$1="absolu",0,Extraction!$I224)+Extraction!$V224-Extraction!$U224)+((AC$3-Extraction!$H224)*(-((IF($AC$1="absolu",0,Extraction!$I224)+Extraction!$V224-Extraction!$U224)-(IF($AC$1="absolu",0,$O224)+Extraction!$X224-Extraction!$W224))/(Extraction!$N224-Extraction!$H224))))+AC$4,IF(AC$2="za_avt",IF($AC$1="absolu",0,Extraction!$I224)+Extraction!$V224,IF(AC$2="za_arr",IF($AC$1="absolu",0,Extraction!$O224)+Extraction!$X224))))</f>
        <v>0</v>
      </c>
      <c r="AD224" s="25" t="b">
        <f>IF(AND(MID($T224,1,9)&lt;&gt;"DYNAMIQUE",MID($T224,1,9)&lt;&gt;"à définir"),IF(AD$2="pt_specif",-((IF($AC$1="absolu",0,Extraction!$I224)+Extraction!$V224-Extraction!$U224)+((AD$3-Extraction!$H224)*(-((IF($AC$1="absolu",0,Extraction!$I224)+Extraction!$V224-Extraction!$U224)-(IF($AC$1="absolu",0,$O224)+Extraction!$X224-Extraction!$W224))/(Extraction!$N224-Extraction!$H224))))+AD$4,IF(AD$2="za_avt",IF($AC$1="absolu",0,Extraction!$I224)+Extraction!$V224,IF(AD$2="za_arr",IF($AC$1="absolu",0,Extraction!$O224)+Extraction!$X224))))</f>
        <v>0</v>
      </c>
      <c r="AE224" s="25" t="b">
        <f>IF(AND(MID($T224,1,9)&lt;&gt;"DYNAMIQUE",MID($T224,1,9)&lt;&gt;"à définir"),IF(AE$2="pt_specif",-((IF($AC$1="absolu",0,Extraction!$I224)+Extraction!$V224-Extraction!$U224)+((AE$3-Extraction!$H224)*(-((IF($AC$1="absolu",0,Extraction!$I224)+Extraction!$V224-Extraction!$U224)-(IF($AC$1="absolu",0,$O224)+Extraction!$X224-Extraction!$W224))/(Extraction!$N224-Extraction!$H224))))+AE$4,IF(AE$2="za_avt",IF($AC$1="absolu",0,Extraction!$I224)+Extraction!$V224,IF(AE$2="za_arr",IF($AC$1="absolu",0,Extraction!$O224)+Extraction!$X224))))</f>
        <v>0</v>
      </c>
    </row>
    <row r="225" spans="1:31" x14ac:dyDescent="0.25">
      <c r="A225" t="s">
        <v>294</v>
      </c>
      <c r="B225">
        <v>1000</v>
      </c>
      <c r="C225">
        <v>1000</v>
      </c>
      <c r="D225">
        <v>2000</v>
      </c>
      <c r="E225">
        <v>1508</v>
      </c>
      <c r="F225">
        <v>73.657943895755182</v>
      </c>
      <c r="G225">
        <v>69.342056104244818</v>
      </c>
      <c r="H225">
        <v>7.3</v>
      </c>
      <c r="I225">
        <v>64.342056104244818</v>
      </c>
      <c r="J225">
        <v>322.82777777777778</v>
      </c>
      <c r="K225">
        <v>1489</v>
      </c>
      <c r="L225">
        <v>80.165786642342226</v>
      </c>
      <c r="M225">
        <v>109.83421335765776</v>
      </c>
      <c r="N225">
        <v>2611</v>
      </c>
      <c r="O225">
        <v>64.034213357657762</v>
      </c>
      <c r="P225">
        <v>322.82777777777778</v>
      </c>
      <c r="Q225" t="s">
        <v>147</v>
      </c>
      <c r="R225" t="s">
        <v>26</v>
      </c>
      <c r="S225" t="s">
        <v>26</v>
      </c>
      <c r="T225" t="s">
        <v>32</v>
      </c>
      <c r="U225">
        <v>304.38891787755034</v>
      </c>
      <c r="V225">
        <v>0</v>
      </c>
      <c r="W225">
        <v>306.91680156689415</v>
      </c>
      <c r="X225">
        <v>0</v>
      </c>
      <c r="Y225" t="s">
        <v>331</v>
      </c>
      <c r="AB225" s="25">
        <f>IF(AND(MID($T225,1,9)&lt;&gt;"DYNAMIQUE",MID($T225,1,9)&lt;&gt;"à définir"),IF(AB$2="pt_specif",-((IF($AC$1="absolu",0,Extraction!$I225)+Extraction!$V225-Extraction!$U225)+((AB$3-Extraction!$H225)*(-((IF($AC$1="absolu",0,Extraction!$I225)+Extraction!$V225-Extraction!$U225)-(IF($AC$1="absolu",0,$O225)+Extraction!$X225-Extraction!$W225))/(Extraction!$N225-Extraction!$H225))))+AB$4,IF(AB$2="za_avt",IF($AC$1="absolu",0,Extraction!$I225)+Extraction!$V225,IF(AB$2="za_arr",IF($AC$1="absolu",0,Extraction!$O225)+Extraction!$X225))))</f>
        <v>64.342056104244818</v>
      </c>
      <c r="AC225" s="25">
        <f>IF(AND(MID($T225,1,9)&lt;&gt;"DYNAMIQUE",MID($T225,1,9)&lt;&gt;"à définir"),IF(AC$2="pt_specif",-((IF($AC$1="absolu",0,Extraction!$I225)+Extraction!$V225-Extraction!$U225)+((AC$3-Extraction!$H225)*(-((IF($AC$1="absolu",0,Extraction!$I225)+Extraction!$V225-Extraction!$U225)-(IF($AC$1="absolu",0,$O225)+Extraction!$X225-Extraction!$W225))/(Extraction!$N225-Extraction!$H225))))+AC$4,IF(AC$2="za_avt",IF($AC$1="absolu",0,Extraction!$I225)+Extraction!$V225,IF(AC$2="za_arr",IF($AC$1="absolu",0,Extraction!$O225)+Extraction!$X225))))</f>
        <v>240.04686177330552</v>
      </c>
      <c r="AD225" s="25">
        <f>IF(AND(MID($T225,1,9)&lt;&gt;"DYNAMIQUE",MID($T225,1,9)&lt;&gt;"à définir"),IF(AD$2="pt_specif",-((IF($AC$1="absolu",0,Extraction!$I225)+Extraction!$V225-Extraction!$U225)+((AD$3-Extraction!$H225)*(-((IF($AC$1="absolu",0,Extraction!$I225)+Extraction!$V225-Extraction!$U225)-(IF($AC$1="absolu",0,$O225)+Extraction!$X225-Extraction!$W225))/(Extraction!$N225-Extraction!$H225))))+AD$4,IF(AD$2="za_avt",IF($AC$1="absolu",0,Extraction!$I225)+Extraction!$V225,IF(AD$2="za_arr",IF($AC$1="absolu",0,Extraction!$O225)+Extraction!$X225))))</f>
        <v>64.034213357657762</v>
      </c>
      <c r="AE225" s="25">
        <f>IF(AND(MID($T225,1,9)&lt;&gt;"DYNAMIQUE",MID($T225,1,9)&lt;&gt;"à définir"),IF(AE$2="pt_specif",-((IF($AC$1="absolu",0,Extraction!$I225)+Extraction!$V225-Extraction!$U225)+((AE$3-Extraction!$H225)*(-((IF($AC$1="absolu",0,Extraction!$I225)+Extraction!$V225-Extraction!$U225)-(IF($AC$1="absolu",0,$O225)+Extraction!$X225-Extraction!$W225))/(Extraction!$N225-Extraction!$H225))))+AE$4,IF(AE$2="za_avt",IF($AC$1="absolu",0,Extraction!$I225)+Extraction!$V225,IF(AE$2="za_arr",IF($AC$1="absolu",0,Extraction!$O225)+Extraction!$X225))))</f>
        <v>242.88258820923639</v>
      </c>
    </row>
    <row r="226" spans="1:31" x14ac:dyDescent="0.25">
      <c r="A226" t="s">
        <v>294</v>
      </c>
      <c r="B226">
        <v>1000</v>
      </c>
      <c r="C226">
        <v>1000</v>
      </c>
      <c r="D226">
        <v>2000</v>
      </c>
      <c r="E226">
        <v>1508</v>
      </c>
      <c r="F226">
        <v>73.657943895755182</v>
      </c>
      <c r="G226">
        <v>69.342056104244818</v>
      </c>
      <c r="H226">
        <v>7.3</v>
      </c>
      <c r="I226">
        <v>64.342056104244818</v>
      </c>
      <c r="J226">
        <v>322.82777777777778</v>
      </c>
      <c r="K226">
        <v>1489</v>
      </c>
      <c r="L226">
        <v>80.165786642342226</v>
      </c>
      <c r="M226">
        <v>109.83421335765776</v>
      </c>
      <c r="N226">
        <v>2611</v>
      </c>
      <c r="O226">
        <v>64.034213357657762</v>
      </c>
      <c r="P226">
        <v>322.82777777777778</v>
      </c>
      <c r="Q226" t="s">
        <v>147</v>
      </c>
      <c r="R226" t="s">
        <v>26</v>
      </c>
      <c r="S226" t="s">
        <v>26</v>
      </c>
      <c r="T226" t="s">
        <v>57</v>
      </c>
      <c r="U226">
        <v>304.11160241195222</v>
      </c>
      <c r="V226">
        <v>2.5335036778816344</v>
      </c>
      <c r="W226">
        <v>306.57518879175149</v>
      </c>
      <c r="X226">
        <v>3.6788591353294096</v>
      </c>
      <c r="Y226" t="s">
        <v>332</v>
      </c>
      <c r="AB226" s="25">
        <f>IF(AND(MID($T226,1,9)&lt;&gt;"DYNAMIQUE",MID($T226,1,9)&lt;&gt;"à définir"),IF(AB$2="pt_specif",-((IF($AC$1="absolu",0,Extraction!$I226)+Extraction!$V226-Extraction!$U226)+((AB$3-Extraction!$H226)*(-((IF($AC$1="absolu",0,Extraction!$I226)+Extraction!$V226-Extraction!$U226)-(IF($AC$1="absolu",0,$O226)+Extraction!$X226-Extraction!$W226))/(Extraction!$N226-Extraction!$H226))))+AB$4,IF(AB$2="za_avt",IF($AC$1="absolu",0,Extraction!$I226)+Extraction!$V226,IF(AB$2="za_arr",IF($AC$1="absolu",0,Extraction!$O226)+Extraction!$X226))))</f>
        <v>66.875559782126459</v>
      </c>
      <c r="AC226" s="25">
        <f>IF(AND(MID($T226,1,9)&lt;&gt;"DYNAMIQUE",MID($T226,1,9)&lt;&gt;"à définir"),IF(AC$2="pt_specif",-((IF($AC$1="absolu",0,Extraction!$I226)+Extraction!$V226-Extraction!$U226)+((AC$3-Extraction!$H226)*(-((IF($AC$1="absolu",0,Extraction!$I226)+Extraction!$V226-Extraction!$U226)-(IF($AC$1="absolu",0,$O226)+Extraction!$X226-Extraction!$W226))/(Extraction!$N226-Extraction!$H226))))+AC$4,IF(AC$2="za_avt",IF($AC$1="absolu",0,Extraction!$I226)+Extraction!$V226,IF(AC$2="za_arr",IF($AC$1="absolu",0,Extraction!$O226)+Extraction!$X226))))</f>
        <v>237.23604262982576</v>
      </c>
      <c r="AD226" s="25">
        <f>IF(AND(MID($T226,1,9)&lt;&gt;"DYNAMIQUE",MID($T226,1,9)&lt;&gt;"à définir"),IF(AD$2="pt_specif",-((IF($AC$1="absolu",0,Extraction!$I226)+Extraction!$V226-Extraction!$U226)+((AD$3-Extraction!$H226)*(-((IF($AC$1="absolu",0,Extraction!$I226)+Extraction!$V226-Extraction!$U226)-(IF($AC$1="absolu",0,$O226)+Extraction!$X226-Extraction!$W226))/(Extraction!$N226-Extraction!$H226))))+AD$4,IF(AD$2="za_avt",IF($AC$1="absolu",0,Extraction!$I226)+Extraction!$V226,IF(AD$2="za_arr",IF($AC$1="absolu",0,Extraction!$O226)+Extraction!$X226))))</f>
        <v>67.713072492987166</v>
      </c>
      <c r="AE226" s="25">
        <f>IF(AND(MID($T226,1,9)&lt;&gt;"DYNAMIQUE",MID($T226,1,9)&lt;&gt;"à définir"),IF(AE$2="pt_specif",-((IF($AC$1="absolu",0,Extraction!$I226)+Extraction!$V226-Extraction!$U226)+((AE$3-Extraction!$H226)*(-((IF($AC$1="absolu",0,Extraction!$I226)+Extraction!$V226-Extraction!$U226)-(IF($AC$1="absolu",0,$O226)+Extraction!$X226-Extraction!$W226))/(Extraction!$N226-Extraction!$H226))))+AE$4,IF(AE$2="za_avt",IF($AC$1="absolu",0,Extraction!$I226)+Extraction!$V226,IF(AE$2="za_arr",IF($AC$1="absolu",0,Extraction!$O226)+Extraction!$X226))))</f>
        <v>238.86211629876431</v>
      </c>
    </row>
    <row r="227" spans="1:31" x14ac:dyDescent="0.25">
      <c r="A227" t="s">
        <v>294</v>
      </c>
      <c r="B227">
        <v>1000</v>
      </c>
      <c r="C227">
        <v>1000</v>
      </c>
      <c r="D227">
        <v>2000</v>
      </c>
      <c r="E227">
        <v>1508</v>
      </c>
      <c r="F227">
        <v>73.657943895755182</v>
      </c>
      <c r="G227">
        <v>69.342056104244818</v>
      </c>
      <c r="H227">
        <v>7.3</v>
      </c>
      <c r="I227">
        <v>64.342056104244818</v>
      </c>
      <c r="J227">
        <v>322.82777777777778</v>
      </c>
      <c r="K227">
        <v>1489</v>
      </c>
      <c r="L227">
        <v>80.165786642342226</v>
      </c>
      <c r="M227">
        <v>109.83421335765776</v>
      </c>
      <c r="N227">
        <v>2611</v>
      </c>
      <c r="O227">
        <v>64.034213357657762</v>
      </c>
      <c r="P227">
        <v>322.82777777777778</v>
      </c>
      <c r="Q227" t="s">
        <v>147</v>
      </c>
      <c r="R227" t="s">
        <v>26</v>
      </c>
      <c r="S227" t="s">
        <v>26</v>
      </c>
      <c r="T227" t="s">
        <v>58</v>
      </c>
      <c r="U227">
        <v>303.94934971173501</v>
      </c>
      <c r="V227">
        <v>4.0158148496006723</v>
      </c>
      <c r="W227">
        <v>305.84248084382057</v>
      </c>
      <c r="X227">
        <v>11.569457859714557</v>
      </c>
      <c r="Y227" t="s">
        <v>333</v>
      </c>
      <c r="AB227" s="25">
        <f>IF(AND(MID($T227,1,9)&lt;&gt;"DYNAMIQUE",MID($T227,1,9)&lt;&gt;"à définir"),IF(AB$2="pt_specif",-((IF($AC$1="absolu",0,Extraction!$I227)+Extraction!$V227-Extraction!$U227)+((AB$3-Extraction!$H227)*(-((IF($AC$1="absolu",0,Extraction!$I227)+Extraction!$V227-Extraction!$U227)-(IF($AC$1="absolu",0,$O227)+Extraction!$X227-Extraction!$W227))/(Extraction!$N227-Extraction!$H227))))+AB$4,IF(AB$2="za_avt",IF($AC$1="absolu",0,Extraction!$I227)+Extraction!$V227,IF(AB$2="za_arr",IF($AC$1="absolu",0,Extraction!$O227)+Extraction!$X227))))</f>
        <v>68.357870953845492</v>
      </c>
      <c r="AC227" s="25">
        <f>IF(AND(MID($T227,1,9)&lt;&gt;"DYNAMIQUE",MID($T227,1,9)&lt;&gt;"à définir"),IF(AC$2="pt_specif",-((IF($AC$1="absolu",0,Extraction!$I227)+Extraction!$V227-Extraction!$U227)+((AC$3-Extraction!$H227)*(-((IF($AC$1="absolu",0,Extraction!$I227)+Extraction!$V227-Extraction!$U227)-(IF($AC$1="absolu",0,$O227)+Extraction!$X227-Extraction!$W227))/(Extraction!$N227-Extraction!$H227))))+AC$4,IF(AC$2="za_avt",IF($AC$1="absolu",0,Extraction!$I227)+Extraction!$V227,IF(AC$2="za_arr",IF($AC$1="absolu",0,Extraction!$O227)+Extraction!$X227))))</f>
        <v>235.59147875788952</v>
      </c>
      <c r="AD227" s="25">
        <f>IF(AND(MID($T227,1,9)&lt;&gt;"DYNAMIQUE",MID($T227,1,9)&lt;&gt;"à définir"),IF(AD$2="pt_specif",-((IF($AC$1="absolu",0,Extraction!$I227)+Extraction!$V227-Extraction!$U227)+((AD$3-Extraction!$H227)*(-((IF($AC$1="absolu",0,Extraction!$I227)+Extraction!$V227-Extraction!$U227)-(IF($AC$1="absolu",0,$O227)+Extraction!$X227-Extraction!$W227))/(Extraction!$N227-Extraction!$H227))))+AD$4,IF(AD$2="za_avt",IF($AC$1="absolu",0,Extraction!$I227)+Extraction!$V227,IF(AD$2="za_arr",IF($AC$1="absolu",0,Extraction!$O227)+Extraction!$X227))))</f>
        <v>75.603671217372323</v>
      </c>
      <c r="AE227" s="25">
        <f>IF(AND(MID($T227,1,9)&lt;&gt;"DYNAMIQUE",MID($T227,1,9)&lt;&gt;"à définir"),IF(AE$2="pt_specif",-((IF($AC$1="absolu",0,Extraction!$I227)+Extraction!$V227-Extraction!$U227)+((AE$3-Extraction!$H227)*(-((IF($AC$1="absolu",0,Extraction!$I227)+Extraction!$V227-Extraction!$U227)-(IF($AC$1="absolu",0,$O227)+Extraction!$X227-Extraction!$W227))/(Extraction!$N227-Extraction!$H227))))+AE$4,IF(AE$2="za_avt",IF($AC$1="absolu",0,Extraction!$I227)+Extraction!$V227,IF(AE$2="za_arr",IF($AC$1="absolu",0,Extraction!$O227)+Extraction!$X227))))</f>
        <v>230.23880962644824</v>
      </c>
    </row>
    <row r="228" spans="1:31" x14ac:dyDescent="0.25">
      <c r="A228" t="s">
        <v>294</v>
      </c>
      <c r="B228">
        <v>1000</v>
      </c>
      <c r="C228">
        <v>1000</v>
      </c>
      <c r="D228">
        <v>2000</v>
      </c>
      <c r="E228">
        <v>1508</v>
      </c>
      <c r="F228">
        <v>73.657943895755182</v>
      </c>
      <c r="G228">
        <v>69.342056104244818</v>
      </c>
      <c r="H228">
        <v>7.3</v>
      </c>
      <c r="I228">
        <v>64.342056104244818</v>
      </c>
      <c r="J228">
        <v>322.82777777777778</v>
      </c>
      <c r="K228">
        <v>1489</v>
      </c>
      <c r="L228">
        <v>80.165786642342226</v>
      </c>
      <c r="M228">
        <v>109.83421335765776</v>
      </c>
      <c r="N228">
        <v>2611</v>
      </c>
      <c r="O228">
        <v>64.034213357657762</v>
      </c>
      <c r="P228">
        <v>322.82777777777778</v>
      </c>
      <c r="Q228" t="s">
        <v>147</v>
      </c>
      <c r="R228" t="s">
        <v>26</v>
      </c>
      <c r="S228" t="s">
        <v>26</v>
      </c>
      <c r="T228" t="s">
        <v>37</v>
      </c>
      <c r="U228">
        <v>306.40170202660317</v>
      </c>
      <c r="V228">
        <v>-18.388430062524993</v>
      </c>
      <c r="W228">
        <v>310.95957297339686</v>
      </c>
      <c r="X228">
        <v>-43.536974033394827</v>
      </c>
      <c r="Y228" t="s">
        <v>334</v>
      </c>
      <c r="AB228" s="25">
        <f>IF(AND(MID($T228,1,9)&lt;&gt;"DYNAMIQUE",MID($T228,1,9)&lt;&gt;"à définir"),IF(AB$2="pt_specif",-((IF($AC$1="absolu",0,Extraction!$I228)+Extraction!$V228-Extraction!$U228)+((AB$3-Extraction!$H228)*(-((IF($AC$1="absolu",0,Extraction!$I228)+Extraction!$V228-Extraction!$U228)-(IF($AC$1="absolu",0,$O228)+Extraction!$X228-Extraction!$W228))/(Extraction!$N228-Extraction!$H228))))+AB$4,IF(AB$2="za_avt",IF($AC$1="absolu",0,Extraction!$I228)+Extraction!$V228,IF(AB$2="za_arr",IF($AC$1="absolu",0,Extraction!$O228)+Extraction!$X228))))</f>
        <v>45.953626041719829</v>
      </c>
      <c r="AC228" s="25">
        <f>IF(AND(MID($T228,1,9)&lt;&gt;"DYNAMIQUE",MID($T228,1,9)&lt;&gt;"à définir"),IF(AC$2="pt_specif",-((IF($AC$1="absolu",0,Extraction!$I228)+Extraction!$V228-Extraction!$U228)+((AC$3-Extraction!$H228)*(-((IF($AC$1="absolu",0,Extraction!$I228)+Extraction!$V228-Extraction!$U228)-(IF($AC$1="absolu",0,$O228)+Extraction!$X228-Extraction!$W228))/(Extraction!$N228-Extraction!$H228))))+AC$4,IF(AC$2="za_avt",IF($AC$1="absolu",0,Extraction!$I228)+Extraction!$V228,IF(AC$2="za_arr",IF($AC$1="absolu",0,Extraction!$O228)+Extraction!$X228))))</f>
        <v>260.44807598488336</v>
      </c>
      <c r="AD228" s="25">
        <f>IF(AND(MID($T228,1,9)&lt;&gt;"DYNAMIQUE",MID($T228,1,9)&lt;&gt;"à définir"),IF(AD$2="pt_specif",-((IF($AC$1="absolu",0,Extraction!$I228)+Extraction!$V228-Extraction!$U228)+((AD$3-Extraction!$H228)*(-((IF($AC$1="absolu",0,Extraction!$I228)+Extraction!$V228-Extraction!$U228)-(IF($AC$1="absolu",0,$O228)+Extraction!$X228-Extraction!$W228))/(Extraction!$N228-Extraction!$H228))))+AD$4,IF(AD$2="za_avt",IF($AC$1="absolu",0,Extraction!$I228)+Extraction!$V228,IF(AD$2="za_arr",IF($AC$1="absolu",0,Extraction!$O228)+Extraction!$X228))))</f>
        <v>20.497239324262935</v>
      </c>
      <c r="AE228" s="25">
        <f>IF(AND(MID($T228,1,9)&lt;&gt;"DYNAMIQUE",MID($T228,1,9)&lt;&gt;"à définir"),IF(AE$2="pt_specif",-((IF($AC$1="absolu",0,Extraction!$I228)+Extraction!$V228-Extraction!$U228)+((AE$3-Extraction!$H228)*(-((IF($AC$1="absolu",0,Extraction!$I228)+Extraction!$V228-Extraction!$U228)-(IF($AC$1="absolu",0,$O228)+Extraction!$X228-Extraction!$W228))/(Extraction!$N228-Extraction!$H228))))+AE$4,IF(AE$2="za_avt",IF($AC$1="absolu",0,Extraction!$I228)+Extraction!$V228,IF(AE$2="za_arr",IF($AC$1="absolu",0,Extraction!$O228)+Extraction!$X228))))</f>
        <v>290.46233364913394</v>
      </c>
    </row>
    <row r="229" spans="1:31" x14ac:dyDescent="0.25">
      <c r="A229" t="s">
        <v>294</v>
      </c>
      <c r="B229">
        <v>1000</v>
      </c>
      <c r="C229">
        <v>1000</v>
      </c>
      <c r="D229">
        <v>2000</v>
      </c>
      <c r="E229">
        <v>1508</v>
      </c>
      <c r="F229">
        <v>73.657943895755182</v>
      </c>
      <c r="G229">
        <v>69.342056104244818</v>
      </c>
      <c r="H229">
        <v>7.3</v>
      </c>
      <c r="I229">
        <v>64.342056104244818</v>
      </c>
      <c r="J229">
        <v>322.82777777777778</v>
      </c>
      <c r="K229">
        <v>1489</v>
      </c>
      <c r="L229">
        <v>80.165786642342226</v>
      </c>
      <c r="M229">
        <v>109.83421335765776</v>
      </c>
      <c r="N229">
        <v>2611</v>
      </c>
      <c r="O229">
        <v>64.034213357657762</v>
      </c>
      <c r="P229">
        <v>322.82777777777778</v>
      </c>
      <c r="Q229" t="s">
        <v>147</v>
      </c>
      <c r="R229" t="s">
        <v>26</v>
      </c>
      <c r="S229" t="s">
        <v>26</v>
      </c>
      <c r="T229" t="s">
        <v>38</v>
      </c>
      <c r="U229">
        <v>306.43507654064945</v>
      </c>
      <c r="V229">
        <v>-18.693333555380416</v>
      </c>
      <c r="W229">
        <v>310.2197169778691</v>
      </c>
      <c r="X229">
        <v>-35.569397332438761</v>
      </c>
      <c r="Y229" t="s">
        <v>335</v>
      </c>
      <c r="AB229" s="25">
        <f>IF(AND(MID($T229,1,9)&lt;&gt;"DYNAMIQUE",MID($T229,1,9)&lt;&gt;"à définir"),IF(AB$2="pt_specif",-((IF($AC$1="absolu",0,Extraction!$I229)+Extraction!$V229-Extraction!$U229)+((AB$3-Extraction!$H229)*(-((IF($AC$1="absolu",0,Extraction!$I229)+Extraction!$V229-Extraction!$U229)-(IF($AC$1="absolu",0,$O229)+Extraction!$X229-Extraction!$W229))/(Extraction!$N229-Extraction!$H229))))+AB$4,IF(AB$2="za_avt",IF($AC$1="absolu",0,Extraction!$I229)+Extraction!$V229,IF(AB$2="za_arr",IF($AC$1="absolu",0,Extraction!$O229)+Extraction!$X229))))</f>
        <v>45.648722548864399</v>
      </c>
      <c r="AC229" s="25">
        <f>IF(AND(MID($T229,1,9)&lt;&gt;"DYNAMIQUE",MID($T229,1,9)&lt;&gt;"à définir"),IF(AC$2="pt_specif",-((IF($AC$1="absolu",0,Extraction!$I229)+Extraction!$V229-Extraction!$U229)+((AC$3-Extraction!$H229)*(-((IF($AC$1="absolu",0,Extraction!$I229)+Extraction!$V229-Extraction!$U229)-(IF($AC$1="absolu",0,$O229)+Extraction!$X229-Extraction!$W229))/(Extraction!$N229-Extraction!$H229))))+AC$4,IF(AC$2="za_avt",IF($AC$1="absolu",0,Extraction!$I229)+Extraction!$V229,IF(AC$2="za_arr",IF($AC$1="absolu",0,Extraction!$O229)+Extraction!$X229))))</f>
        <v>260.78635399178506</v>
      </c>
      <c r="AD229" s="25">
        <f>IF(AND(MID($T229,1,9)&lt;&gt;"DYNAMIQUE",MID($T229,1,9)&lt;&gt;"à définir"),IF(AD$2="pt_specif",-((IF($AC$1="absolu",0,Extraction!$I229)+Extraction!$V229-Extraction!$U229)+((AD$3-Extraction!$H229)*(-((IF($AC$1="absolu",0,Extraction!$I229)+Extraction!$V229-Extraction!$U229)-(IF($AC$1="absolu",0,$O229)+Extraction!$X229-Extraction!$W229))/(Extraction!$N229-Extraction!$H229))))+AD$4,IF(AD$2="za_avt",IF($AC$1="absolu",0,Extraction!$I229)+Extraction!$V229,IF(AD$2="za_arr",IF($AC$1="absolu",0,Extraction!$O229)+Extraction!$X229))))</f>
        <v>28.464816025219001</v>
      </c>
      <c r="AE229" s="25">
        <f>IF(AND(MID($T229,1,9)&lt;&gt;"DYNAMIQUE",MID($T229,1,9)&lt;&gt;"à définir"),IF(AE$2="pt_specif",-((IF($AC$1="absolu",0,Extraction!$I229)+Extraction!$V229-Extraction!$U229)+((AE$3-Extraction!$H229)*(-((IF($AC$1="absolu",0,Extraction!$I229)+Extraction!$V229-Extraction!$U229)-(IF($AC$1="absolu",0,$O229)+Extraction!$X229-Extraction!$W229))/(Extraction!$N229-Extraction!$H229))))+AE$4,IF(AE$2="za_avt",IF($AC$1="absolu",0,Extraction!$I229)+Extraction!$V229,IF(AE$2="za_arr",IF($AC$1="absolu",0,Extraction!$O229)+Extraction!$X229))))</f>
        <v>281.75490095265008</v>
      </c>
    </row>
    <row r="230" spans="1:31" x14ac:dyDescent="0.25">
      <c r="A230" t="s">
        <v>294</v>
      </c>
      <c r="B230">
        <v>1000</v>
      </c>
      <c r="C230">
        <v>1000</v>
      </c>
      <c r="D230">
        <v>2000</v>
      </c>
      <c r="E230">
        <v>1508</v>
      </c>
      <c r="F230">
        <v>73.657943895755182</v>
      </c>
      <c r="G230">
        <v>69.342056104244818</v>
      </c>
      <c r="H230">
        <v>7.3</v>
      </c>
      <c r="I230">
        <v>64.342056104244818</v>
      </c>
      <c r="J230">
        <v>322.82777777777778</v>
      </c>
      <c r="K230">
        <v>1489</v>
      </c>
      <c r="L230">
        <v>80.165786642342226</v>
      </c>
      <c r="M230">
        <v>109.83421335765776</v>
      </c>
      <c r="N230">
        <v>2611</v>
      </c>
      <c r="O230">
        <v>64.034213357657762</v>
      </c>
      <c r="P230">
        <v>322.82777777777778</v>
      </c>
      <c r="Q230" t="s">
        <v>147</v>
      </c>
      <c r="R230" t="s">
        <v>26</v>
      </c>
      <c r="S230" t="s">
        <v>26</v>
      </c>
      <c r="T230" t="s">
        <v>39</v>
      </c>
      <c r="U230">
        <v>306.53965932099476</v>
      </c>
      <c r="V230">
        <v>-19.648782823514729</v>
      </c>
      <c r="W230">
        <v>311.49176382715336</v>
      </c>
      <c r="X230">
        <v>-49.26818588067875</v>
      </c>
      <c r="Y230" t="s">
        <v>336</v>
      </c>
      <c r="AB230" s="25">
        <f>IF(AND(MID($T230,1,9)&lt;&gt;"DYNAMIQUE",MID($T230,1,9)&lt;&gt;"à définir"),IF(AB$2="pt_specif",-((IF($AC$1="absolu",0,Extraction!$I230)+Extraction!$V230-Extraction!$U230)+((AB$3-Extraction!$H230)*(-((IF($AC$1="absolu",0,Extraction!$I230)+Extraction!$V230-Extraction!$U230)-(IF($AC$1="absolu",0,$O230)+Extraction!$X230-Extraction!$W230))/(Extraction!$N230-Extraction!$H230))))+AB$4,IF(AB$2="za_avt",IF($AC$1="absolu",0,Extraction!$I230)+Extraction!$V230,IF(AB$2="za_arr",IF($AC$1="absolu",0,Extraction!$O230)+Extraction!$X230))))</f>
        <v>44.693273280730089</v>
      </c>
      <c r="AC230" s="25">
        <f>IF(AND(MID($T230,1,9)&lt;&gt;"DYNAMIQUE",MID($T230,1,9)&lt;&gt;"à définir"),IF(AC$2="pt_specif",-((IF($AC$1="absolu",0,Extraction!$I230)+Extraction!$V230-Extraction!$U230)+((AC$3-Extraction!$H230)*(-((IF($AC$1="absolu",0,Extraction!$I230)+Extraction!$V230-Extraction!$U230)-(IF($AC$1="absolu",0,$O230)+Extraction!$X230-Extraction!$W230))/(Extraction!$N230-Extraction!$H230))))+AC$4,IF(AC$2="za_avt",IF($AC$1="absolu",0,Extraction!$I230)+Extraction!$V230,IF(AC$2="za_arr",IF($AC$1="absolu",0,Extraction!$O230)+Extraction!$X230))))</f>
        <v>261.84638604026469</v>
      </c>
      <c r="AD230" s="25">
        <f>IF(AND(MID($T230,1,9)&lt;&gt;"DYNAMIQUE",MID($T230,1,9)&lt;&gt;"à définir"),IF(AD$2="pt_specif",-((IF($AC$1="absolu",0,Extraction!$I230)+Extraction!$V230-Extraction!$U230)+((AD$3-Extraction!$H230)*(-((IF($AC$1="absolu",0,Extraction!$I230)+Extraction!$V230-Extraction!$U230)-(IF($AC$1="absolu",0,$O230)+Extraction!$X230-Extraction!$W230))/(Extraction!$N230-Extraction!$H230))))+AD$4,IF(AD$2="za_avt",IF($AC$1="absolu",0,Extraction!$I230)+Extraction!$V230,IF(AD$2="za_arr",IF($AC$1="absolu",0,Extraction!$O230)+Extraction!$X230))))</f>
        <v>14.766027476979012</v>
      </c>
      <c r="AE230" s="25">
        <f>IF(AND(MID($T230,1,9)&lt;&gt;"DYNAMIQUE",MID($T230,1,9)&lt;&gt;"à définir"),IF(AE$2="pt_specif",-((IF($AC$1="absolu",0,Extraction!$I230)+Extraction!$V230-Extraction!$U230)+((AE$3-Extraction!$H230)*(-((IF($AC$1="absolu",0,Extraction!$I230)+Extraction!$V230-Extraction!$U230)-(IF($AC$1="absolu",0,$O230)+Extraction!$X230-Extraction!$W230))/(Extraction!$N230-Extraction!$H230))))+AE$4,IF(AE$2="za_avt",IF($AC$1="absolu",0,Extraction!$I230)+Extraction!$V230,IF(AE$2="za_arr",IF($AC$1="absolu",0,Extraction!$O230)+Extraction!$X230))))</f>
        <v>296.72573635017437</v>
      </c>
    </row>
    <row r="231" spans="1:31" x14ac:dyDescent="0.25">
      <c r="A231" t="s">
        <v>294</v>
      </c>
      <c r="B231">
        <v>1000</v>
      </c>
      <c r="C231">
        <v>1000</v>
      </c>
      <c r="D231">
        <v>2000</v>
      </c>
      <c r="E231">
        <v>1508</v>
      </c>
      <c r="F231">
        <v>73.657943895755182</v>
      </c>
      <c r="G231">
        <v>69.342056104244818</v>
      </c>
      <c r="H231">
        <v>7.3</v>
      </c>
      <c r="I231">
        <v>64.342056104244818</v>
      </c>
      <c r="J231">
        <v>322.82777777777778</v>
      </c>
      <c r="K231">
        <v>1489</v>
      </c>
      <c r="L231">
        <v>80.165786642342226</v>
      </c>
      <c r="M231">
        <v>109.83421335765776</v>
      </c>
      <c r="N231">
        <v>2611</v>
      </c>
      <c r="O231">
        <v>64.034213357657762</v>
      </c>
      <c r="P231">
        <v>322.82777777777778</v>
      </c>
      <c r="Q231" t="s">
        <v>147</v>
      </c>
      <c r="R231" t="s">
        <v>26</v>
      </c>
      <c r="S231" t="s">
        <v>26</v>
      </c>
      <c r="T231" t="s">
        <v>40</v>
      </c>
      <c r="U231">
        <v>304.10617643695082</v>
      </c>
      <c r="V231">
        <v>2.5830743990545528</v>
      </c>
      <c r="W231">
        <v>305.6856541186047</v>
      </c>
      <c r="X231">
        <v>13.258339168334082</v>
      </c>
      <c r="Y231" t="s">
        <v>337</v>
      </c>
      <c r="AB231" s="25">
        <f>IF(AND(MID($T231,1,9)&lt;&gt;"DYNAMIQUE",MID($T231,1,9)&lt;&gt;"à définir"),IF(AB$2="pt_specif",-((IF($AC$1="absolu",0,Extraction!$I231)+Extraction!$V231-Extraction!$U231)+((AB$3-Extraction!$H231)*(-((IF($AC$1="absolu",0,Extraction!$I231)+Extraction!$V231-Extraction!$U231)-(IF($AC$1="absolu",0,$O231)+Extraction!$X231-Extraction!$W231))/(Extraction!$N231-Extraction!$H231))))+AB$4,IF(AB$2="za_avt",IF($AC$1="absolu",0,Extraction!$I231)+Extraction!$V231,IF(AB$2="za_arr",IF($AC$1="absolu",0,Extraction!$O231)+Extraction!$X231))))</f>
        <v>66.925130503299371</v>
      </c>
      <c r="AC231" s="25">
        <f>IF(AND(MID($T231,1,9)&lt;&gt;"DYNAMIQUE",MID($T231,1,9)&lt;&gt;"à définir"),IF(AC$2="pt_specif",-((IF($AC$1="absolu",0,Extraction!$I231)+Extraction!$V231-Extraction!$U231)+((AC$3-Extraction!$H231)*(-((IF($AC$1="absolu",0,Extraction!$I231)+Extraction!$V231-Extraction!$U231)-(IF($AC$1="absolu",0,$O231)+Extraction!$X231-Extraction!$W231))/(Extraction!$N231-Extraction!$H231))))+AC$4,IF(AC$2="za_avt",IF($AC$1="absolu",0,Extraction!$I231)+Extraction!$V231,IF(AC$2="za_arr",IF($AC$1="absolu",0,Extraction!$O231)+Extraction!$X231))))</f>
        <v>237.18104593365143</v>
      </c>
      <c r="AD231" s="25">
        <f>IF(AND(MID($T231,1,9)&lt;&gt;"DYNAMIQUE",MID($T231,1,9)&lt;&gt;"à définir"),IF(AD$2="pt_specif",-((IF($AC$1="absolu",0,Extraction!$I231)+Extraction!$V231-Extraction!$U231)+((AD$3-Extraction!$H231)*(-((IF($AC$1="absolu",0,Extraction!$I231)+Extraction!$V231-Extraction!$U231)-(IF($AC$1="absolu",0,$O231)+Extraction!$X231-Extraction!$W231))/(Extraction!$N231-Extraction!$H231))))+AD$4,IF(AD$2="za_avt",IF($AC$1="absolu",0,Extraction!$I231)+Extraction!$V231,IF(AD$2="za_arr",IF($AC$1="absolu",0,Extraction!$O231)+Extraction!$X231))))</f>
        <v>77.292552525991852</v>
      </c>
      <c r="AE231" s="25">
        <f>IF(AND(MID($T231,1,9)&lt;&gt;"DYNAMIQUE",MID($T231,1,9)&lt;&gt;"à définir"),IF(AE$2="pt_specif",-((IF($AC$1="absolu",0,Extraction!$I231)+Extraction!$V231-Extraction!$U231)+((AE$3-Extraction!$H231)*(-((IF($AC$1="absolu",0,Extraction!$I231)+Extraction!$V231-Extraction!$U231)-(IF($AC$1="absolu",0,$O231)+Extraction!$X231-Extraction!$W231))/(Extraction!$N231-Extraction!$H231))))+AE$4,IF(AE$2="za_avt",IF($AC$1="absolu",0,Extraction!$I231)+Extraction!$V231,IF(AE$2="za_arr",IF($AC$1="absolu",0,Extraction!$O231)+Extraction!$X231))))</f>
        <v>228.39310159261285</v>
      </c>
    </row>
    <row r="232" spans="1:31" x14ac:dyDescent="0.25">
      <c r="A232" t="s">
        <v>294</v>
      </c>
      <c r="B232">
        <v>1000</v>
      </c>
      <c r="C232">
        <v>1000</v>
      </c>
      <c r="D232">
        <v>2000</v>
      </c>
      <c r="E232">
        <v>1508</v>
      </c>
      <c r="F232">
        <v>73.657943895755182</v>
      </c>
      <c r="G232">
        <v>69.342056104244818</v>
      </c>
      <c r="H232">
        <v>7.3</v>
      </c>
      <c r="I232">
        <v>64.342056104244818</v>
      </c>
      <c r="J232">
        <v>322.82777777777778</v>
      </c>
      <c r="K232">
        <v>1489</v>
      </c>
      <c r="L232">
        <v>80.165786642342226</v>
      </c>
      <c r="M232">
        <v>109.83421335765776</v>
      </c>
      <c r="N232">
        <v>2611</v>
      </c>
      <c r="O232">
        <v>64.034213357657762</v>
      </c>
      <c r="P232">
        <v>322.82777777777778</v>
      </c>
      <c r="Q232" t="s">
        <v>147</v>
      </c>
      <c r="R232" t="s">
        <v>26</v>
      </c>
      <c r="S232" t="s">
        <v>26</v>
      </c>
      <c r="T232" t="s">
        <v>41</v>
      </c>
      <c r="U232">
        <v>303.89873906364022</v>
      </c>
      <c r="V232">
        <v>4.4781845296025491</v>
      </c>
      <c r="W232">
        <v>305.32790630673014</v>
      </c>
      <c r="X232">
        <v>17.110957985968358</v>
      </c>
      <c r="Y232" t="s">
        <v>338</v>
      </c>
      <c r="AB232" s="25">
        <f>IF(AND(MID($T232,1,9)&lt;&gt;"DYNAMIQUE",MID($T232,1,9)&lt;&gt;"à définir"),IF(AB$2="pt_specif",-((IF($AC$1="absolu",0,Extraction!$I232)+Extraction!$V232-Extraction!$U232)+((AB$3-Extraction!$H232)*(-((IF($AC$1="absolu",0,Extraction!$I232)+Extraction!$V232-Extraction!$U232)-(IF($AC$1="absolu",0,$O232)+Extraction!$X232-Extraction!$W232))/(Extraction!$N232-Extraction!$H232))))+AB$4,IF(AB$2="za_avt",IF($AC$1="absolu",0,Extraction!$I232)+Extraction!$V232,IF(AB$2="za_arr",IF($AC$1="absolu",0,Extraction!$O232)+Extraction!$X232))))</f>
        <v>68.820240633847362</v>
      </c>
      <c r="AC232" s="25">
        <f>IF(AND(MID($T232,1,9)&lt;&gt;"DYNAMIQUE",MID($T232,1,9)&lt;&gt;"à définir"),IF(AC$2="pt_specif",-((IF($AC$1="absolu",0,Extraction!$I232)+Extraction!$V232-Extraction!$U232)+((AC$3-Extraction!$H232)*(-((IF($AC$1="absolu",0,Extraction!$I232)+Extraction!$V232-Extraction!$U232)-(IF($AC$1="absolu",0,$O232)+Extraction!$X232-Extraction!$W232))/(Extraction!$N232-Extraction!$H232))))+AC$4,IF(AC$2="za_avt",IF($AC$1="absolu",0,Extraction!$I232)+Extraction!$V232,IF(AC$2="za_arr",IF($AC$1="absolu",0,Extraction!$O232)+Extraction!$X232))))</f>
        <v>235.07849842979286</v>
      </c>
      <c r="AD232" s="25">
        <f>IF(AND(MID($T232,1,9)&lt;&gt;"DYNAMIQUE",MID($T232,1,9)&lt;&gt;"à définir"),IF(AD$2="pt_specif",-((IF($AC$1="absolu",0,Extraction!$I232)+Extraction!$V232-Extraction!$U232)+((AD$3-Extraction!$H232)*(-((IF($AC$1="absolu",0,Extraction!$I232)+Extraction!$V232-Extraction!$U232)-(IF($AC$1="absolu",0,$O232)+Extraction!$X232-Extraction!$W232))/(Extraction!$N232-Extraction!$H232))))+AD$4,IF(AD$2="za_avt",IF($AC$1="absolu",0,Extraction!$I232)+Extraction!$V232,IF(AD$2="za_arr",IF($AC$1="absolu",0,Extraction!$O232)+Extraction!$X232))))</f>
        <v>81.145171343626117</v>
      </c>
      <c r="AE232" s="25">
        <f>IF(AND(MID($T232,1,9)&lt;&gt;"DYNAMIQUE",MID($T232,1,9)&lt;&gt;"à définir"),IF(AE$2="pt_specif",-((IF($AC$1="absolu",0,Extraction!$I232)+Extraction!$V232-Extraction!$U232)+((AE$3-Extraction!$H232)*(-((IF($AC$1="absolu",0,Extraction!$I232)+Extraction!$V232-Extraction!$U232)-(IF($AC$1="absolu",0,$O232)+Extraction!$X232-Extraction!$W232))/(Extraction!$N232-Extraction!$H232))))+AE$4,IF(AE$2="za_avt",IF($AC$1="absolu",0,Extraction!$I232)+Extraction!$V232,IF(AE$2="za_arr",IF($AC$1="absolu",0,Extraction!$O232)+Extraction!$X232))))</f>
        <v>224.18273496310402</v>
      </c>
    </row>
    <row r="233" spans="1:31" x14ac:dyDescent="0.25">
      <c r="A233" t="s">
        <v>294</v>
      </c>
      <c r="B233">
        <v>1000</v>
      </c>
      <c r="C233">
        <v>1000</v>
      </c>
      <c r="D233">
        <v>2000</v>
      </c>
      <c r="E233">
        <v>1508</v>
      </c>
      <c r="F233">
        <v>73.657943895755182</v>
      </c>
      <c r="G233">
        <v>69.342056104244818</v>
      </c>
      <c r="H233">
        <v>7.3</v>
      </c>
      <c r="I233">
        <v>64.342056104244818</v>
      </c>
      <c r="J233">
        <v>322.82777777777778</v>
      </c>
      <c r="K233">
        <v>1489</v>
      </c>
      <c r="L233">
        <v>80.165786642342226</v>
      </c>
      <c r="M233">
        <v>109.83421335765776</v>
      </c>
      <c r="N233">
        <v>2611</v>
      </c>
      <c r="O233">
        <v>64.034213357657762</v>
      </c>
      <c r="P233">
        <v>322.82777777777778</v>
      </c>
      <c r="Q233" t="s">
        <v>147</v>
      </c>
      <c r="R233" t="s">
        <v>26</v>
      </c>
      <c r="S233" t="s">
        <v>26</v>
      </c>
      <c r="T233" t="s">
        <v>44</v>
      </c>
      <c r="U233">
        <v>305.59619591990884</v>
      </c>
      <c r="V233">
        <v>-11.029472712401102</v>
      </c>
      <c r="W233">
        <v>310.25119019120228</v>
      </c>
      <c r="X233">
        <v>-35.908335237616754</v>
      </c>
      <c r="Y233" t="s">
        <v>339</v>
      </c>
      <c r="AB233" s="25">
        <f>IF(AND(MID($T233,1,9)&lt;&gt;"DYNAMIQUE",MID($T233,1,9)&lt;&gt;"à définir"),IF(AB$2="pt_specif",-((IF($AC$1="absolu",0,Extraction!$I233)+Extraction!$V233-Extraction!$U233)+((AB$3-Extraction!$H233)*(-((IF($AC$1="absolu",0,Extraction!$I233)+Extraction!$V233-Extraction!$U233)-(IF($AC$1="absolu",0,$O233)+Extraction!$X233-Extraction!$W233))/(Extraction!$N233-Extraction!$H233))))+AB$4,IF(AB$2="za_avt",IF($AC$1="absolu",0,Extraction!$I233)+Extraction!$V233,IF(AB$2="za_arr",IF($AC$1="absolu",0,Extraction!$O233)+Extraction!$X233))))</f>
        <v>53.312583391843717</v>
      </c>
      <c r="AC233" s="25">
        <f>IF(AND(MID($T233,1,9)&lt;&gt;"DYNAMIQUE",MID($T233,1,9)&lt;&gt;"à définir"),IF(AC$2="pt_specif",-((IF($AC$1="absolu",0,Extraction!$I233)+Extraction!$V233-Extraction!$U233)+((AC$3-Extraction!$H233)*(-((IF($AC$1="absolu",0,Extraction!$I233)+Extraction!$V233-Extraction!$U233)-(IF($AC$1="absolu",0,$O233)+Extraction!$X233-Extraction!$W233))/(Extraction!$N233-Extraction!$H233))))+AC$4,IF(AC$2="za_avt",IF($AC$1="absolu",0,Extraction!$I233)+Extraction!$V233,IF(AC$2="za_arr",IF($AC$1="absolu",0,Extraction!$O233)+Extraction!$X233))))</f>
        <v>252.28361252806513</v>
      </c>
      <c r="AD233" s="25">
        <f>IF(AND(MID($T233,1,9)&lt;&gt;"DYNAMIQUE",MID($T233,1,9)&lt;&gt;"à définir"),IF(AD$2="pt_specif",-((IF($AC$1="absolu",0,Extraction!$I233)+Extraction!$V233-Extraction!$U233)+((AD$3-Extraction!$H233)*(-((IF($AC$1="absolu",0,Extraction!$I233)+Extraction!$V233-Extraction!$U233)-(IF($AC$1="absolu",0,$O233)+Extraction!$X233-Extraction!$W233))/(Extraction!$N233-Extraction!$H233))))+AD$4,IF(AD$2="za_avt",IF($AC$1="absolu",0,Extraction!$I233)+Extraction!$V233,IF(AD$2="za_arr",IF($AC$1="absolu",0,Extraction!$O233)+Extraction!$X233))))</f>
        <v>28.125878120041008</v>
      </c>
      <c r="AE233" s="25">
        <f>IF(AND(MID($T233,1,9)&lt;&gt;"DYNAMIQUE",MID($T233,1,9)&lt;&gt;"à définir"),IF(AE$2="pt_specif",-((IF($AC$1="absolu",0,Extraction!$I233)+Extraction!$V233-Extraction!$U233)+((AE$3-Extraction!$H233)*(-((IF($AC$1="absolu",0,Extraction!$I233)+Extraction!$V233-Extraction!$U233)-(IF($AC$1="absolu",0,$O233)+Extraction!$X233-Extraction!$W233))/(Extraction!$N233-Extraction!$H233))))+AE$4,IF(AE$2="za_avt",IF($AC$1="absolu",0,Extraction!$I233)+Extraction!$V233,IF(AE$2="za_arr",IF($AC$1="absolu",0,Extraction!$O233)+Extraction!$X233))))</f>
        <v>282.12531207116126</v>
      </c>
    </row>
    <row r="234" spans="1:31" x14ac:dyDescent="0.25">
      <c r="A234" t="s">
        <v>294</v>
      </c>
      <c r="B234">
        <v>1000</v>
      </c>
      <c r="C234">
        <v>1000</v>
      </c>
      <c r="D234">
        <v>2000</v>
      </c>
      <c r="E234">
        <v>1508</v>
      </c>
      <c r="F234">
        <v>73.657943895755182</v>
      </c>
      <c r="G234">
        <v>69.342056104244818</v>
      </c>
      <c r="H234">
        <v>7.3</v>
      </c>
      <c r="I234">
        <v>64.342056104244818</v>
      </c>
      <c r="J234">
        <v>322.82777777777778</v>
      </c>
      <c r="K234">
        <v>1489</v>
      </c>
      <c r="L234">
        <v>80.165786642342226</v>
      </c>
      <c r="M234">
        <v>109.83421335765776</v>
      </c>
      <c r="N234">
        <v>2611</v>
      </c>
      <c r="O234">
        <v>64.034213357657762</v>
      </c>
      <c r="P234">
        <v>322.82777777777778</v>
      </c>
      <c r="Q234" t="s">
        <v>147</v>
      </c>
      <c r="R234" t="s">
        <v>26</v>
      </c>
      <c r="S234" t="s">
        <v>26</v>
      </c>
      <c r="T234" t="s">
        <v>45</v>
      </c>
      <c r="U234">
        <v>304.79068981321456</v>
      </c>
      <c r="V234">
        <v>-3.6705153622771904</v>
      </c>
      <c r="W234">
        <v>309.54280740900771</v>
      </c>
      <c r="X234">
        <v>-28.279696441838652</v>
      </c>
      <c r="Y234" t="s">
        <v>340</v>
      </c>
      <c r="AB234" s="25">
        <f>IF(AND(MID($T234,1,9)&lt;&gt;"DYNAMIQUE",MID($T234,1,9)&lt;&gt;"à définir"),IF(AB$2="pt_specif",-((IF($AC$1="absolu",0,Extraction!$I234)+Extraction!$V234-Extraction!$U234)+((AB$3-Extraction!$H234)*(-((IF($AC$1="absolu",0,Extraction!$I234)+Extraction!$V234-Extraction!$U234)-(IF($AC$1="absolu",0,$O234)+Extraction!$X234-Extraction!$W234))/(Extraction!$N234-Extraction!$H234))))+AB$4,IF(AB$2="za_avt",IF($AC$1="absolu",0,Extraction!$I234)+Extraction!$V234,IF(AB$2="za_arr",IF($AC$1="absolu",0,Extraction!$O234)+Extraction!$X234))))</f>
        <v>60.671540741967625</v>
      </c>
      <c r="AC234" s="25">
        <f>IF(AND(MID($T234,1,9)&lt;&gt;"DYNAMIQUE",MID($T234,1,9)&lt;&gt;"à définir"),IF(AC$2="pt_specif",-((IF($AC$1="absolu",0,Extraction!$I234)+Extraction!$V234-Extraction!$U234)+((AC$3-Extraction!$H234)*(-((IF($AC$1="absolu",0,Extraction!$I234)+Extraction!$V234-Extraction!$U234)-(IF($AC$1="absolu",0,$O234)+Extraction!$X234-Extraction!$W234))/(Extraction!$N234-Extraction!$H234))))+AC$4,IF(AC$2="za_avt",IF($AC$1="absolu",0,Extraction!$I234)+Extraction!$V234,IF(AC$2="za_arr",IF($AC$1="absolu",0,Extraction!$O234)+Extraction!$X234))))</f>
        <v>244.11914907124694</v>
      </c>
      <c r="AD234" s="25">
        <f>IF(AND(MID($T234,1,9)&lt;&gt;"DYNAMIQUE",MID($T234,1,9)&lt;&gt;"à définir"),IF(AD$2="pt_specif",-((IF($AC$1="absolu",0,Extraction!$I234)+Extraction!$V234-Extraction!$U234)+((AD$3-Extraction!$H234)*(-((IF($AC$1="absolu",0,Extraction!$I234)+Extraction!$V234-Extraction!$U234)-(IF($AC$1="absolu",0,$O234)+Extraction!$X234-Extraction!$W234))/(Extraction!$N234-Extraction!$H234))))+AD$4,IF(AD$2="za_avt",IF($AC$1="absolu",0,Extraction!$I234)+Extraction!$V234,IF(AD$2="za_arr",IF($AC$1="absolu",0,Extraction!$O234)+Extraction!$X234))))</f>
        <v>35.75451691581911</v>
      </c>
      <c r="AE234" s="25">
        <f>IF(AND(MID($T234,1,9)&lt;&gt;"DYNAMIQUE",MID($T234,1,9)&lt;&gt;"à définir"),IF(AE$2="pt_specif",-((IF($AC$1="absolu",0,Extraction!$I234)+Extraction!$V234-Extraction!$U234)+((AE$3-Extraction!$H234)*(-((IF($AC$1="absolu",0,Extraction!$I234)+Extraction!$V234-Extraction!$U234)-(IF($AC$1="absolu",0,$O234)+Extraction!$X234-Extraction!$W234))/(Extraction!$N234-Extraction!$H234))))+AE$4,IF(AE$2="za_avt",IF($AC$1="absolu",0,Extraction!$I234)+Extraction!$V234,IF(AE$2="za_arr",IF($AC$1="absolu",0,Extraction!$O234)+Extraction!$X234))))</f>
        <v>273.78829049318858</v>
      </c>
    </row>
    <row r="235" spans="1:31" x14ac:dyDescent="0.25">
      <c r="A235" t="s">
        <v>294</v>
      </c>
      <c r="B235">
        <v>1000</v>
      </c>
      <c r="C235">
        <v>1000</v>
      </c>
      <c r="D235">
        <v>2000</v>
      </c>
      <c r="E235">
        <v>1508</v>
      </c>
      <c r="F235">
        <v>73.657943895755182</v>
      </c>
      <c r="G235">
        <v>69.342056104244818</v>
      </c>
      <c r="H235">
        <v>7.3</v>
      </c>
      <c r="I235">
        <v>64.342056104244818</v>
      </c>
      <c r="J235">
        <v>322.82777777777778</v>
      </c>
      <c r="K235">
        <v>1489</v>
      </c>
      <c r="L235">
        <v>80.165786642342226</v>
      </c>
      <c r="M235">
        <v>109.83421335765776</v>
      </c>
      <c r="N235">
        <v>2611</v>
      </c>
      <c r="O235">
        <v>64.034213357657762</v>
      </c>
      <c r="P235">
        <v>322.82777777777778</v>
      </c>
      <c r="Q235" t="s">
        <v>147</v>
      </c>
      <c r="R235" t="s">
        <v>26</v>
      </c>
      <c r="S235" t="s">
        <v>26</v>
      </c>
      <c r="T235" t="s">
        <v>46</v>
      </c>
      <c r="U235">
        <v>306.00523171583461</v>
      </c>
      <c r="V235">
        <v>-14.766349381461303</v>
      </c>
      <c r="W235">
        <v>303.22141365453581</v>
      </c>
      <c r="X235">
        <v>39.795969498766233</v>
      </c>
      <c r="Y235" t="s">
        <v>341</v>
      </c>
      <c r="AB235" s="25">
        <f>IF(AND(MID($T235,1,9)&lt;&gt;"DYNAMIQUE",MID($T235,1,9)&lt;&gt;"à définir"),IF(AB$2="pt_specif",-((IF($AC$1="absolu",0,Extraction!$I235)+Extraction!$V235-Extraction!$U235)+((AB$3-Extraction!$H235)*(-((IF($AC$1="absolu",0,Extraction!$I235)+Extraction!$V235-Extraction!$U235)-(IF($AC$1="absolu",0,$O235)+Extraction!$X235-Extraction!$W235))/(Extraction!$N235-Extraction!$H235))))+AB$4,IF(AB$2="za_avt",IF($AC$1="absolu",0,Extraction!$I235)+Extraction!$V235,IF(AB$2="za_arr",IF($AC$1="absolu",0,Extraction!$O235)+Extraction!$X235))))</f>
        <v>49.575706722783515</v>
      </c>
      <c r="AC235" s="25">
        <f>IF(AND(MID($T235,1,9)&lt;&gt;"DYNAMIQUE",MID($T235,1,9)&lt;&gt;"à définir"),IF(AC$2="pt_specif",-((IF($AC$1="absolu",0,Extraction!$I235)+Extraction!$V235-Extraction!$U235)+((AC$3-Extraction!$H235)*(-((IF($AC$1="absolu",0,Extraction!$I235)+Extraction!$V235-Extraction!$U235)-(IF($AC$1="absolu",0,$O235)+Extraction!$X235-Extraction!$W235))/(Extraction!$N235-Extraction!$H235))))+AC$4,IF(AC$2="za_avt",IF($AC$1="absolu",0,Extraction!$I235)+Extraction!$V235,IF(AC$2="za_arr",IF($AC$1="absolu",0,Extraction!$O235)+Extraction!$X235))))</f>
        <v>256.42952499305107</v>
      </c>
      <c r="AD235" s="25">
        <f>IF(AND(MID($T235,1,9)&lt;&gt;"DYNAMIQUE",MID($T235,1,9)&lt;&gt;"à définir"),IF(AD$2="pt_specif",-((IF($AC$1="absolu",0,Extraction!$I235)+Extraction!$V235-Extraction!$U235)+((AD$3-Extraction!$H235)*(-((IF($AC$1="absolu",0,Extraction!$I235)+Extraction!$V235-Extraction!$U235)-(IF($AC$1="absolu",0,$O235)+Extraction!$X235-Extraction!$W235))/(Extraction!$N235-Extraction!$H235))))+AD$4,IF(AD$2="za_avt",IF($AC$1="absolu",0,Extraction!$I235)+Extraction!$V235,IF(AD$2="za_arr",IF($AC$1="absolu",0,Extraction!$O235)+Extraction!$X235))))</f>
        <v>103.83018285642399</v>
      </c>
      <c r="AE235" s="25">
        <f>IF(AND(MID($T235,1,9)&lt;&gt;"DYNAMIQUE",MID($T235,1,9)&lt;&gt;"à définir"),IF(AE$2="pt_specif",-((IF($AC$1="absolu",0,Extraction!$I235)+Extraction!$V235-Extraction!$U235)+((AE$3-Extraction!$H235)*(-((IF($AC$1="absolu",0,Extraction!$I235)+Extraction!$V235-Extraction!$U235)-(IF($AC$1="absolu",0,$O235)+Extraction!$X235-Extraction!$W235))/(Extraction!$N235-Extraction!$H235))))+AE$4,IF(AE$2="za_avt",IF($AC$1="absolu",0,Extraction!$I235)+Extraction!$V235,IF(AE$2="za_arr",IF($AC$1="absolu",0,Extraction!$O235)+Extraction!$X235))))</f>
        <v>199.39123079811182</v>
      </c>
    </row>
    <row r="236" spans="1:31" x14ac:dyDescent="0.25">
      <c r="A236" t="s">
        <v>294</v>
      </c>
      <c r="B236">
        <v>1000</v>
      </c>
      <c r="C236">
        <v>1000</v>
      </c>
      <c r="D236">
        <v>2000</v>
      </c>
      <c r="E236">
        <v>1508</v>
      </c>
      <c r="F236">
        <v>73.657943895755182</v>
      </c>
      <c r="G236">
        <v>69.342056104244818</v>
      </c>
      <c r="H236">
        <v>7.3</v>
      </c>
      <c r="I236">
        <v>64.342056104244818</v>
      </c>
      <c r="J236">
        <v>322.82777777777778</v>
      </c>
      <c r="K236">
        <v>1489</v>
      </c>
      <c r="L236">
        <v>80.165786642342226</v>
      </c>
      <c r="M236">
        <v>109.83421335765776</v>
      </c>
      <c r="N236">
        <v>2611</v>
      </c>
      <c r="O236">
        <v>64.034213357657762</v>
      </c>
      <c r="P236">
        <v>322.82777777777778</v>
      </c>
      <c r="Q236" t="s">
        <v>147</v>
      </c>
      <c r="R236" t="s">
        <v>26</v>
      </c>
      <c r="S236" t="s">
        <v>26</v>
      </c>
      <c r="T236" t="s">
        <v>47</v>
      </c>
      <c r="U236">
        <v>303.83306220634739</v>
      </c>
      <c r="V236">
        <v>5.078196357807724</v>
      </c>
      <c r="W236">
        <v>305.95876834920819</v>
      </c>
      <c r="X236">
        <v>10.31714710716343</v>
      </c>
      <c r="Y236" t="s">
        <v>342</v>
      </c>
      <c r="AB236" s="25">
        <f>IF(AND(MID($T236,1,9)&lt;&gt;"DYNAMIQUE",MID($T236,1,9)&lt;&gt;"à définir"),IF(AB$2="pt_specif",-((IF($AC$1="absolu",0,Extraction!$I236)+Extraction!$V236-Extraction!$U236)+((AB$3-Extraction!$H236)*(-((IF($AC$1="absolu",0,Extraction!$I236)+Extraction!$V236-Extraction!$U236)-(IF($AC$1="absolu",0,$O236)+Extraction!$X236-Extraction!$W236))/(Extraction!$N236-Extraction!$H236))))+AB$4,IF(AB$2="za_avt",IF($AC$1="absolu",0,Extraction!$I236)+Extraction!$V236,IF(AB$2="za_arr",IF($AC$1="absolu",0,Extraction!$O236)+Extraction!$X236))))</f>
        <v>69.420252462052545</v>
      </c>
      <c r="AC236" s="25">
        <f>IF(AND(MID($T236,1,9)&lt;&gt;"DYNAMIQUE",MID($T236,1,9)&lt;&gt;"à définir"),IF(AC$2="pt_specif",-((IF($AC$1="absolu",0,Extraction!$I236)+Extraction!$V236-Extraction!$U236)+((AC$3-Extraction!$H236)*(-((IF($AC$1="absolu",0,Extraction!$I236)+Extraction!$V236-Extraction!$U236)-(IF($AC$1="absolu",0,$O236)+Extraction!$X236-Extraction!$W236))/(Extraction!$N236-Extraction!$H236))))+AC$4,IF(AC$2="za_avt",IF($AC$1="absolu",0,Extraction!$I236)+Extraction!$V236,IF(AC$2="za_arr",IF($AC$1="absolu",0,Extraction!$O236)+Extraction!$X236))))</f>
        <v>234.41280974429486</v>
      </c>
      <c r="AD236" s="25">
        <f>IF(AND(MID($T236,1,9)&lt;&gt;"DYNAMIQUE",MID($T236,1,9)&lt;&gt;"à définir"),IF(AD$2="pt_specif",-((IF($AC$1="absolu",0,Extraction!$I236)+Extraction!$V236-Extraction!$U236)+((AD$3-Extraction!$H236)*(-((IF($AC$1="absolu",0,Extraction!$I236)+Extraction!$V236-Extraction!$U236)-(IF($AC$1="absolu",0,$O236)+Extraction!$X236-Extraction!$W236))/(Extraction!$N236-Extraction!$H236))))+AD$4,IF(AD$2="za_avt",IF($AC$1="absolu",0,Extraction!$I236)+Extraction!$V236,IF(AD$2="za_arr",IF($AC$1="absolu",0,Extraction!$O236)+Extraction!$X236))))</f>
        <v>74.351360464821198</v>
      </c>
      <c r="AE236" s="25">
        <f>IF(AND(MID($T236,1,9)&lt;&gt;"DYNAMIQUE",MID($T236,1,9)&lt;&gt;"à définir"),IF(AE$2="pt_specif",-((IF($AC$1="absolu",0,Extraction!$I236)+Extraction!$V236-Extraction!$U236)+((AE$3-Extraction!$H236)*(-((IF($AC$1="absolu",0,Extraction!$I236)+Extraction!$V236-Extraction!$U236)-(IF($AC$1="absolu",0,$O236)+Extraction!$X236-Extraction!$W236))/(Extraction!$N236-Extraction!$H236))))+AE$4,IF(AE$2="za_avt",IF($AC$1="absolu",0,Extraction!$I236)+Extraction!$V236,IF(AE$2="za_arr",IF($AC$1="absolu",0,Extraction!$O236)+Extraction!$X236))))</f>
        <v>231.60740788438699</v>
      </c>
    </row>
    <row r="237" spans="1:31" x14ac:dyDescent="0.25">
      <c r="A237" t="s">
        <v>294</v>
      </c>
      <c r="B237">
        <v>1000</v>
      </c>
      <c r="C237">
        <v>1000</v>
      </c>
      <c r="D237">
        <v>2000</v>
      </c>
      <c r="E237">
        <v>1508</v>
      </c>
      <c r="F237">
        <v>73.657943895755182</v>
      </c>
      <c r="G237">
        <v>69.342056104244818</v>
      </c>
      <c r="H237">
        <v>7.3</v>
      </c>
      <c r="I237">
        <v>64.342056104244818</v>
      </c>
      <c r="J237">
        <v>322.82777777777778</v>
      </c>
      <c r="K237">
        <v>1489</v>
      </c>
      <c r="L237">
        <v>80.165786642342226</v>
      </c>
      <c r="M237">
        <v>109.83421335765776</v>
      </c>
      <c r="N237">
        <v>2611</v>
      </c>
      <c r="O237">
        <v>64.034213357657762</v>
      </c>
      <c r="P237">
        <v>322.82777777777778</v>
      </c>
      <c r="Q237" t="s">
        <v>147</v>
      </c>
      <c r="R237" t="s">
        <v>26</v>
      </c>
      <c r="S237" t="s">
        <v>26</v>
      </c>
      <c r="T237" t="s">
        <v>48</v>
      </c>
      <c r="U237">
        <v>305.69966389070254</v>
      </c>
      <c r="V237">
        <v>-11.974737283143405</v>
      </c>
      <c r="W237">
        <v>310.65033333151968</v>
      </c>
      <c r="X237">
        <v>-40.206744123079694</v>
      </c>
      <c r="Y237" t="s">
        <v>343</v>
      </c>
      <c r="AB237" s="25">
        <f>IF(AND(MID($T237,1,9)&lt;&gt;"DYNAMIQUE",MID($T237,1,9)&lt;&gt;"à définir"),IF(AB$2="pt_specif",-((IF($AC$1="absolu",0,Extraction!$I237)+Extraction!$V237-Extraction!$U237)+((AB$3-Extraction!$H237)*(-((IF($AC$1="absolu",0,Extraction!$I237)+Extraction!$V237-Extraction!$U237)-(IF($AC$1="absolu",0,$O237)+Extraction!$X237-Extraction!$W237))/(Extraction!$N237-Extraction!$H237))))+AB$4,IF(AB$2="za_avt",IF($AC$1="absolu",0,Extraction!$I237)+Extraction!$V237,IF(AB$2="za_arr",IF($AC$1="absolu",0,Extraction!$O237)+Extraction!$X237))))</f>
        <v>52.367318821101414</v>
      </c>
      <c r="AC237" s="25">
        <f>IF(AND(MID($T237,1,9)&lt;&gt;"DYNAMIQUE",MID($T237,1,9)&lt;&gt;"à définir"),IF(AC$2="pt_specif",-((IF($AC$1="absolu",0,Extraction!$I237)+Extraction!$V237-Extraction!$U237)+((AC$3-Extraction!$H237)*(-((IF($AC$1="absolu",0,Extraction!$I237)+Extraction!$V237-Extraction!$U237)-(IF($AC$1="absolu",0,$O237)+Extraction!$X237-Extraction!$W237))/(Extraction!$N237-Extraction!$H237))))+AC$4,IF(AC$2="za_avt",IF($AC$1="absolu",0,Extraction!$I237)+Extraction!$V237,IF(AC$2="za_arr",IF($AC$1="absolu",0,Extraction!$O237)+Extraction!$X237))))</f>
        <v>253.33234506960113</v>
      </c>
      <c r="AD237" s="25">
        <f>IF(AND(MID($T237,1,9)&lt;&gt;"DYNAMIQUE",MID($T237,1,9)&lt;&gt;"à définir"),IF(AD$2="pt_specif",-((IF($AC$1="absolu",0,Extraction!$I237)+Extraction!$V237-Extraction!$U237)+((AD$3-Extraction!$H237)*(-((IF($AC$1="absolu",0,Extraction!$I237)+Extraction!$V237-Extraction!$U237)-(IF($AC$1="absolu",0,$O237)+Extraction!$X237-Extraction!$W237))/(Extraction!$N237-Extraction!$H237))))+AD$4,IF(AD$2="za_avt",IF($AC$1="absolu",0,Extraction!$I237)+Extraction!$V237,IF(AD$2="za_arr",IF($AC$1="absolu",0,Extraction!$O237)+Extraction!$X237))))</f>
        <v>23.827469234578068</v>
      </c>
      <c r="AE237" s="25">
        <f>IF(AND(MID($T237,1,9)&lt;&gt;"DYNAMIQUE",MID($T237,1,9)&lt;&gt;"à définir"),IF(AE$2="pt_specif",-((IF($AC$1="absolu",0,Extraction!$I237)+Extraction!$V237-Extraction!$U237)+((AE$3-Extraction!$H237)*(-((IF($AC$1="absolu",0,Extraction!$I237)+Extraction!$V237-Extraction!$U237)-(IF($AC$1="absolu",0,$O237)+Extraction!$X237-Extraction!$W237))/(Extraction!$N237-Extraction!$H237))))+AE$4,IF(AE$2="za_avt",IF($AC$1="absolu",0,Extraction!$I237)+Extraction!$V237,IF(AE$2="za_arr",IF($AC$1="absolu",0,Extraction!$O237)+Extraction!$X237))))</f>
        <v>286.8228640969416</v>
      </c>
    </row>
    <row r="238" spans="1:31" x14ac:dyDescent="0.25">
      <c r="A238" t="s">
        <v>294</v>
      </c>
      <c r="B238">
        <v>1000</v>
      </c>
      <c r="C238">
        <v>1000</v>
      </c>
      <c r="D238">
        <v>2000</v>
      </c>
      <c r="E238">
        <v>1508</v>
      </c>
      <c r="F238">
        <v>73.657943895755182</v>
      </c>
      <c r="G238">
        <v>69.342056104244818</v>
      </c>
      <c r="H238">
        <v>7.3</v>
      </c>
      <c r="I238">
        <v>64.342056104244818</v>
      </c>
      <c r="J238">
        <v>322.82777777777778</v>
      </c>
      <c r="K238">
        <v>1489</v>
      </c>
      <c r="L238">
        <v>80.165786642342226</v>
      </c>
      <c r="M238">
        <v>109.83421335765776</v>
      </c>
      <c r="N238">
        <v>2611</v>
      </c>
      <c r="O238">
        <v>64.034213357657762</v>
      </c>
      <c r="P238">
        <v>322.82777777777778</v>
      </c>
      <c r="Q238" t="s">
        <v>147</v>
      </c>
      <c r="R238" t="s">
        <v>26</v>
      </c>
      <c r="S238" t="s">
        <v>26</v>
      </c>
      <c r="T238" t="s">
        <v>49</v>
      </c>
      <c r="U238">
        <v>305.73415321430048</v>
      </c>
      <c r="V238">
        <v>-12.28982547339084</v>
      </c>
      <c r="W238">
        <v>310.78338104495879</v>
      </c>
      <c r="X238">
        <v>-41.63954708490067</v>
      </c>
      <c r="Y238" t="s">
        <v>344</v>
      </c>
      <c r="AB238" s="25">
        <f>IF(AND(MID($T238,1,9)&lt;&gt;"DYNAMIQUE",MID($T238,1,9)&lt;&gt;"à définir"),IF(AB$2="pt_specif",-((IF($AC$1="absolu",0,Extraction!$I238)+Extraction!$V238-Extraction!$U238)+((AB$3-Extraction!$H238)*(-((IF($AC$1="absolu",0,Extraction!$I238)+Extraction!$V238-Extraction!$U238)-(IF($AC$1="absolu",0,$O238)+Extraction!$X238-Extraction!$W238))/(Extraction!$N238-Extraction!$H238))))+AB$4,IF(AB$2="za_avt",IF($AC$1="absolu",0,Extraction!$I238)+Extraction!$V238,IF(AB$2="za_arr",IF($AC$1="absolu",0,Extraction!$O238)+Extraction!$X238))))</f>
        <v>52.052230630853977</v>
      </c>
      <c r="AC238" s="25">
        <f>IF(AND(MID($T238,1,9)&lt;&gt;"DYNAMIQUE",MID($T238,1,9)&lt;&gt;"à définir"),IF(AC$2="pt_specif",-((IF($AC$1="absolu",0,Extraction!$I238)+Extraction!$V238-Extraction!$U238)+((AC$3-Extraction!$H238)*(-((IF($AC$1="absolu",0,Extraction!$I238)+Extraction!$V238-Extraction!$U238)-(IF($AC$1="absolu",0,$O238)+Extraction!$X238-Extraction!$W238))/(Extraction!$N238-Extraction!$H238))))+AC$4,IF(AC$2="za_avt",IF($AC$1="absolu",0,Extraction!$I238)+Extraction!$V238,IF(AC$2="za_arr",IF($AC$1="absolu",0,Extraction!$O238)+Extraction!$X238))))</f>
        <v>253.68192258344649</v>
      </c>
      <c r="AD238" s="25">
        <f>IF(AND(MID($T238,1,9)&lt;&gt;"DYNAMIQUE",MID($T238,1,9)&lt;&gt;"à définir"),IF(AD$2="pt_specif",-((IF($AC$1="absolu",0,Extraction!$I238)+Extraction!$V238-Extraction!$U238)+((AD$3-Extraction!$H238)*(-((IF($AC$1="absolu",0,Extraction!$I238)+Extraction!$V238-Extraction!$U238)-(IF($AC$1="absolu",0,$O238)+Extraction!$X238-Extraction!$W238))/(Extraction!$N238-Extraction!$H238))))+AD$4,IF(AD$2="za_avt",IF($AC$1="absolu",0,Extraction!$I238)+Extraction!$V238,IF(AD$2="za_arr",IF($AC$1="absolu",0,Extraction!$O238)+Extraction!$X238))))</f>
        <v>22.394666272757092</v>
      </c>
      <c r="AE238" s="25">
        <f>IF(AND(MID($T238,1,9)&lt;&gt;"DYNAMIQUE",MID($T238,1,9)&lt;&gt;"à définir"),IF(AE$2="pt_specif",-((IF($AC$1="absolu",0,Extraction!$I238)+Extraction!$V238-Extraction!$U238)+((AE$3-Extraction!$H238)*(-((IF($AC$1="absolu",0,Extraction!$I238)+Extraction!$V238-Extraction!$U238)-(IF($AC$1="absolu",0,$O238)+Extraction!$X238-Extraction!$W238))/(Extraction!$N238-Extraction!$H238))))+AE$4,IF(AE$2="za_avt",IF($AC$1="absolu",0,Extraction!$I238)+Extraction!$V238,IF(AE$2="za_arr",IF($AC$1="absolu",0,Extraction!$O238)+Extraction!$X238))))</f>
        <v>288.38871477220169</v>
      </c>
    </row>
    <row r="239" spans="1:31" x14ac:dyDescent="0.25">
      <c r="A239" t="s">
        <v>294</v>
      </c>
      <c r="B239">
        <v>1000</v>
      </c>
      <c r="C239">
        <v>1000</v>
      </c>
      <c r="D239">
        <v>2000</v>
      </c>
      <c r="E239">
        <v>1508</v>
      </c>
      <c r="F239">
        <v>73.657943895755182</v>
      </c>
      <c r="G239">
        <v>69.342056104244818</v>
      </c>
      <c r="H239">
        <v>7.3</v>
      </c>
      <c r="I239">
        <v>64.342056104244818</v>
      </c>
      <c r="J239">
        <v>322.82777777777778</v>
      </c>
      <c r="K239">
        <v>1489</v>
      </c>
      <c r="L239">
        <v>80.165786642342226</v>
      </c>
      <c r="M239">
        <v>109.83421335765776</v>
      </c>
      <c r="N239">
        <v>2611</v>
      </c>
      <c r="O239">
        <v>64.034213357657762</v>
      </c>
      <c r="P239">
        <v>322.82777777777778</v>
      </c>
      <c r="Q239" t="s">
        <v>147</v>
      </c>
      <c r="R239" t="s">
        <v>26</v>
      </c>
      <c r="S239" t="s">
        <v>26</v>
      </c>
      <c r="T239" t="s">
        <v>59</v>
      </c>
      <c r="U239">
        <v>305.65433967260265</v>
      </c>
      <c r="V239">
        <v>-11.560663466504618</v>
      </c>
      <c r="W239">
        <v>310.19304643850847</v>
      </c>
      <c r="X239">
        <v>-35.282179861341163</v>
      </c>
      <c r="Y239" t="s">
        <v>345</v>
      </c>
      <c r="AB239" s="25">
        <f>IF(AND(MID($T239,1,9)&lt;&gt;"DYNAMIQUE",MID($T239,1,9)&lt;&gt;"à définir"),IF(AB$2="pt_specif",-((IF($AC$1="absolu",0,Extraction!$I239)+Extraction!$V239-Extraction!$U239)+((AB$3-Extraction!$H239)*(-((IF($AC$1="absolu",0,Extraction!$I239)+Extraction!$V239-Extraction!$U239)-(IF($AC$1="absolu",0,$O239)+Extraction!$X239-Extraction!$W239))/(Extraction!$N239-Extraction!$H239))))+AB$4,IF(AB$2="za_avt",IF($AC$1="absolu",0,Extraction!$I239)+Extraction!$V239,IF(AB$2="za_arr",IF($AC$1="absolu",0,Extraction!$O239)+Extraction!$X239))))</f>
        <v>52.781392637740197</v>
      </c>
      <c r="AC239" s="25">
        <f>IF(AND(MID($T239,1,9)&lt;&gt;"DYNAMIQUE",MID($T239,1,9)&lt;&gt;"à définir"),IF(AC$2="pt_specif",-((IF($AC$1="absolu",0,Extraction!$I239)+Extraction!$V239-Extraction!$U239)+((AC$3-Extraction!$H239)*(-((IF($AC$1="absolu",0,Extraction!$I239)+Extraction!$V239-Extraction!$U239)-(IF($AC$1="absolu",0,$O239)+Extraction!$X239-Extraction!$W239))/(Extraction!$N239-Extraction!$H239))))+AC$4,IF(AC$2="za_avt",IF($AC$1="absolu",0,Extraction!$I239)+Extraction!$V239,IF(AC$2="za_arr",IF($AC$1="absolu",0,Extraction!$O239)+Extraction!$X239))))</f>
        <v>252.87294703486245</v>
      </c>
      <c r="AD239" s="25">
        <f>IF(AND(MID($T239,1,9)&lt;&gt;"DYNAMIQUE",MID($T239,1,9)&lt;&gt;"à définir"),IF(AD$2="pt_specif",-((IF($AC$1="absolu",0,Extraction!$I239)+Extraction!$V239-Extraction!$U239)+((AD$3-Extraction!$H239)*(-((IF($AC$1="absolu",0,Extraction!$I239)+Extraction!$V239-Extraction!$U239)-(IF($AC$1="absolu",0,$O239)+Extraction!$X239-Extraction!$W239))/(Extraction!$N239-Extraction!$H239))))+AD$4,IF(AD$2="za_avt",IF($AC$1="absolu",0,Extraction!$I239)+Extraction!$V239,IF(AD$2="za_arr",IF($AC$1="absolu",0,Extraction!$O239)+Extraction!$X239))))</f>
        <v>28.752033496316599</v>
      </c>
      <c r="AE239" s="25">
        <f>IF(AND(MID($T239,1,9)&lt;&gt;"DYNAMIQUE",MID($T239,1,9)&lt;&gt;"à définir"),IF(AE$2="pt_specif",-((IF($AC$1="absolu",0,Extraction!$I239)+Extraction!$V239-Extraction!$U239)+((AE$3-Extraction!$H239)*(-((IF($AC$1="absolu",0,Extraction!$I239)+Extraction!$V239-Extraction!$U239)-(IF($AC$1="absolu",0,$O239)+Extraction!$X239-Extraction!$W239))/(Extraction!$N239-Extraction!$H239))))+AE$4,IF(AE$2="za_avt",IF($AC$1="absolu",0,Extraction!$I239)+Extraction!$V239,IF(AE$2="za_arr",IF($AC$1="absolu",0,Extraction!$O239)+Extraction!$X239))))</f>
        <v>281.44101294219189</v>
      </c>
    </row>
    <row r="240" spans="1:31" x14ac:dyDescent="0.25">
      <c r="A240" t="s">
        <v>294</v>
      </c>
      <c r="B240">
        <v>1000</v>
      </c>
      <c r="C240">
        <v>1000</v>
      </c>
      <c r="D240">
        <v>2000</v>
      </c>
      <c r="E240">
        <v>1508</v>
      </c>
      <c r="F240">
        <v>73.657943895755182</v>
      </c>
      <c r="G240">
        <v>69.342056104244818</v>
      </c>
      <c r="H240">
        <v>7.3</v>
      </c>
      <c r="I240">
        <v>64.342056104244818</v>
      </c>
      <c r="J240">
        <v>322.82777777777778</v>
      </c>
      <c r="K240">
        <v>1489</v>
      </c>
      <c r="L240">
        <v>80.165786642342226</v>
      </c>
      <c r="M240">
        <v>109.83421335765776</v>
      </c>
      <c r="N240">
        <v>2611</v>
      </c>
      <c r="O240">
        <v>64.034213357657762</v>
      </c>
      <c r="P240">
        <v>322.82777777777778</v>
      </c>
      <c r="Q240" t="s">
        <v>147</v>
      </c>
      <c r="R240" t="s">
        <v>26</v>
      </c>
      <c r="S240" t="s">
        <v>26</v>
      </c>
      <c r="T240" t="s">
        <v>50</v>
      </c>
      <c r="U240">
        <v>305.80933378425857</v>
      </c>
      <c r="V240">
        <v>-12.976661492735735</v>
      </c>
      <c r="W240">
        <v>310.84949677129697</v>
      </c>
      <c r="X240">
        <v>-42.351553372506622</v>
      </c>
      <c r="Y240" t="s">
        <v>346</v>
      </c>
      <c r="AB240" s="25">
        <f>IF(AND(MID($T240,1,9)&lt;&gt;"DYNAMIQUE",MID($T240,1,9)&lt;&gt;"à définir"),IF(AB$2="pt_specif",-((IF($AC$1="absolu",0,Extraction!$I240)+Extraction!$V240-Extraction!$U240)+((AB$3-Extraction!$H240)*(-((IF($AC$1="absolu",0,Extraction!$I240)+Extraction!$V240-Extraction!$U240)-(IF($AC$1="absolu",0,$O240)+Extraction!$X240-Extraction!$W240))/(Extraction!$N240-Extraction!$H240))))+AB$4,IF(AB$2="za_avt",IF($AC$1="absolu",0,Extraction!$I240)+Extraction!$V240,IF(AB$2="za_arr",IF($AC$1="absolu",0,Extraction!$O240)+Extraction!$X240))))</f>
        <v>51.365394611509082</v>
      </c>
      <c r="AC240" s="25">
        <f>IF(AND(MID($T240,1,9)&lt;&gt;"DYNAMIQUE",MID($T240,1,9)&lt;&gt;"à définir"),IF(AC$2="pt_specif",-((IF($AC$1="absolu",0,Extraction!$I240)+Extraction!$V240-Extraction!$U240)+((AC$3-Extraction!$H240)*(-((IF($AC$1="absolu",0,Extraction!$I240)+Extraction!$V240-Extraction!$U240)-(IF($AC$1="absolu",0,$O240)+Extraction!$X240-Extraction!$W240))/(Extraction!$N240-Extraction!$H240))))+AC$4,IF(AC$2="za_avt",IF($AC$1="absolu",0,Extraction!$I240)+Extraction!$V240,IF(AC$2="za_arr",IF($AC$1="absolu",0,Extraction!$O240)+Extraction!$X240))))</f>
        <v>254.44393917274948</v>
      </c>
      <c r="AD240" s="25">
        <f>IF(AND(MID($T240,1,9)&lt;&gt;"DYNAMIQUE",MID($T240,1,9)&lt;&gt;"à définir"),IF(AD$2="pt_specif",-((IF($AC$1="absolu",0,Extraction!$I240)+Extraction!$V240-Extraction!$U240)+((AD$3-Extraction!$H240)*(-((IF($AC$1="absolu",0,Extraction!$I240)+Extraction!$V240-Extraction!$U240)-(IF($AC$1="absolu",0,$O240)+Extraction!$X240-Extraction!$W240))/(Extraction!$N240-Extraction!$H240))))+AD$4,IF(AD$2="za_avt",IF($AC$1="absolu",0,Extraction!$I240)+Extraction!$V240,IF(AD$2="za_arr",IF($AC$1="absolu",0,Extraction!$O240)+Extraction!$X240))))</f>
        <v>21.68265998515114</v>
      </c>
      <c r="AE240" s="25">
        <f>IF(AND(MID($T240,1,9)&lt;&gt;"DYNAMIQUE",MID($T240,1,9)&lt;&gt;"à définir"),IF(AE$2="pt_specif",-((IF($AC$1="absolu",0,Extraction!$I240)+Extraction!$V240-Extraction!$U240)+((AE$3-Extraction!$H240)*(-((IF($AC$1="absolu",0,Extraction!$I240)+Extraction!$V240-Extraction!$U240)-(IF($AC$1="absolu",0,$O240)+Extraction!$X240-Extraction!$W240))/(Extraction!$N240-Extraction!$H240))))+AE$4,IF(AE$2="za_avt",IF($AC$1="absolu",0,Extraction!$I240)+Extraction!$V240,IF(AE$2="za_arr",IF($AC$1="absolu",0,Extraction!$O240)+Extraction!$X240))))</f>
        <v>289.16683678614584</v>
      </c>
    </row>
    <row r="241" spans="1:31" x14ac:dyDescent="0.25">
      <c r="A241" t="s">
        <v>294</v>
      </c>
      <c r="B241">
        <v>1000</v>
      </c>
      <c r="C241">
        <v>1000</v>
      </c>
      <c r="D241">
        <v>2000</v>
      </c>
      <c r="E241">
        <v>1508</v>
      </c>
      <c r="F241">
        <v>73.657943895755182</v>
      </c>
      <c r="G241">
        <v>69.342056104244818</v>
      </c>
      <c r="H241">
        <v>7.3</v>
      </c>
      <c r="I241">
        <v>64.342056104244818</v>
      </c>
      <c r="J241">
        <v>322.82777777777778</v>
      </c>
      <c r="K241">
        <v>1489</v>
      </c>
      <c r="L241">
        <v>80.165786642342226</v>
      </c>
      <c r="M241">
        <v>109.83421335765776</v>
      </c>
      <c r="N241">
        <v>2611</v>
      </c>
      <c r="O241">
        <v>64.034213357657762</v>
      </c>
      <c r="P241">
        <v>322.82777777777778</v>
      </c>
      <c r="Q241" t="s">
        <v>147</v>
      </c>
      <c r="R241" t="s">
        <v>26</v>
      </c>
      <c r="S241" t="s">
        <v>26</v>
      </c>
      <c r="T241" t="s">
        <v>52</v>
      </c>
      <c r="U241">
        <v>305.22029307011815</v>
      </c>
      <c r="V241">
        <v>-7.595292615676609</v>
      </c>
      <c r="W241">
        <v>309.92061155951149</v>
      </c>
      <c r="X241">
        <v>-32.348303799586979</v>
      </c>
      <c r="Y241" t="s">
        <v>347</v>
      </c>
      <c r="AB241" s="25">
        <f>IF(AND(MID($T241,1,9)&lt;&gt;"DYNAMIQUE",MID($T241,1,9)&lt;&gt;"à définir"),IF(AB$2="pt_specif",-((IF($AC$1="absolu",0,Extraction!$I241)+Extraction!$V241-Extraction!$U241)+((AB$3-Extraction!$H241)*(-((IF($AC$1="absolu",0,Extraction!$I241)+Extraction!$V241-Extraction!$U241)-(IF($AC$1="absolu",0,$O241)+Extraction!$X241-Extraction!$W241))/(Extraction!$N241-Extraction!$H241))))+AB$4,IF(AB$2="za_avt",IF($AC$1="absolu",0,Extraction!$I241)+Extraction!$V241,IF(AB$2="za_arr",IF($AC$1="absolu",0,Extraction!$O241)+Extraction!$X241))))</f>
        <v>56.746763488568206</v>
      </c>
      <c r="AC241" s="25">
        <f>IF(AND(MID($T241,1,9)&lt;&gt;"DYNAMIQUE",MID($T241,1,9)&lt;&gt;"à définir"),IF(AC$2="pt_specif",-((IF($AC$1="absolu",0,Extraction!$I241)+Extraction!$V241-Extraction!$U241)+((AC$3-Extraction!$H241)*(-((IF($AC$1="absolu",0,Extraction!$I241)+Extraction!$V241-Extraction!$U241)-(IF($AC$1="absolu",0,$O241)+Extraction!$X241-Extraction!$W241))/(Extraction!$N241-Extraction!$H241))))+AC$4,IF(AC$2="za_avt",IF($AC$1="absolu",0,Extraction!$I241)+Extraction!$V241,IF(AC$2="za_arr",IF($AC$1="absolu",0,Extraction!$O241)+Extraction!$X241))))</f>
        <v>248.47352958154994</v>
      </c>
      <c r="AD241" s="25">
        <f>IF(AND(MID($T241,1,9)&lt;&gt;"DYNAMIQUE",MID($T241,1,9)&lt;&gt;"à définir"),IF(AD$2="pt_specif",-((IF($AC$1="absolu",0,Extraction!$I241)+Extraction!$V241-Extraction!$U241)+((AD$3-Extraction!$H241)*(-((IF($AC$1="absolu",0,Extraction!$I241)+Extraction!$V241-Extraction!$U241)-(IF($AC$1="absolu",0,$O241)+Extraction!$X241-Extraction!$W241))/(Extraction!$N241-Extraction!$H241))))+AD$4,IF(AD$2="za_avt",IF($AC$1="absolu",0,Extraction!$I241)+Extraction!$V241,IF(AD$2="za_arr",IF($AC$1="absolu",0,Extraction!$O241)+Extraction!$X241))))</f>
        <v>31.685909558070783</v>
      </c>
      <c r="AE241" s="25">
        <f>IF(AND(MID($T241,1,9)&lt;&gt;"DYNAMIQUE",MID($T241,1,9)&lt;&gt;"à définir"),IF(AE$2="pt_specif",-((IF($AC$1="absolu",0,Extraction!$I241)+Extraction!$V241-Extraction!$U241)+((AE$3-Extraction!$H241)*(-((IF($AC$1="absolu",0,Extraction!$I241)+Extraction!$V241-Extraction!$U241)-(IF($AC$1="absolu",0,$O241)+Extraction!$X241-Extraction!$W241))/(Extraction!$N241-Extraction!$H241))))+AE$4,IF(AE$2="za_avt",IF($AC$1="absolu",0,Extraction!$I241)+Extraction!$V241,IF(AE$2="za_arr",IF($AC$1="absolu",0,Extraction!$O241)+Extraction!$X241))))</f>
        <v>278.23470200144072</v>
      </c>
    </row>
    <row r="242" spans="1:31" x14ac:dyDescent="0.25">
      <c r="A242" t="s">
        <v>294</v>
      </c>
      <c r="B242">
        <v>1000</v>
      </c>
      <c r="C242">
        <v>1000</v>
      </c>
      <c r="D242">
        <v>2000</v>
      </c>
      <c r="E242">
        <v>1508</v>
      </c>
      <c r="F242">
        <v>73.657943895755182</v>
      </c>
      <c r="G242">
        <v>69.342056104244818</v>
      </c>
      <c r="H242">
        <v>7.3</v>
      </c>
      <c r="I242">
        <v>64.342056104244818</v>
      </c>
      <c r="J242">
        <v>322.82777777777778</v>
      </c>
      <c r="K242">
        <v>1489</v>
      </c>
      <c r="L242">
        <v>80.165786642342226</v>
      </c>
      <c r="M242">
        <v>109.83421335765776</v>
      </c>
      <c r="N242">
        <v>2611</v>
      </c>
      <c r="O242">
        <v>64.034213357657762</v>
      </c>
      <c r="P242">
        <v>322.82777777777778</v>
      </c>
      <c r="Q242" t="s">
        <v>147</v>
      </c>
      <c r="R242" t="s">
        <v>26</v>
      </c>
      <c r="S242" t="s">
        <v>26</v>
      </c>
      <c r="T242" t="s">
        <v>60</v>
      </c>
      <c r="U242">
        <v>305.09755625968177</v>
      </c>
      <c r="V242">
        <v>-6.4739914290244416</v>
      </c>
      <c r="W242">
        <v>308.78651781439237</v>
      </c>
      <c r="X242">
        <v>-20.135144813336066</v>
      </c>
      <c r="Y242" t="s">
        <v>348</v>
      </c>
      <c r="AB242" s="25">
        <f>IF(AND(MID($T242,1,9)&lt;&gt;"DYNAMIQUE",MID($T242,1,9)&lt;&gt;"à définir"),IF(AB$2="pt_specif",-((IF($AC$1="absolu",0,Extraction!$I242)+Extraction!$V242-Extraction!$U242)+((AB$3-Extraction!$H242)*(-((IF($AC$1="absolu",0,Extraction!$I242)+Extraction!$V242-Extraction!$U242)-(IF($AC$1="absolu",0,$O242)+Extraction!$X242-Extraction!$W242))/(Extraction!$N242-Extraction!$H242))))+AB$4,IF(AB$2="za_avt",IF($AC$1="absolu",0,Extraction!$I242)+Extraction!$V242,IF(AB$2="za_arr",IF($AC$1="absolu",0,Extraction!$O242)+Extraction!$X242))))</f>
        <v>57.868064675220374</v>
      </c>
      <c r="AC242" s="25">
        <f>IF(AND(MID($T242,1,9)&lt;&gt;"DYNAMIQUE",MID($T242,1,9)&lt;&gt;"à définir"),IF(AC$2="pt_specif",-((IF($AC$1="absolu",0,Extraction!$I242)+Extraction!$V242-Extraction!$U242)+((AC$3-Extraction!$H242)*(-((IF($AC$1="absolu",0,Extraction!$I242)+Extraction!$V242-Extraction!$U242)-(IF($AC$1="absolu",0,$O242)+Extraction!$X242-Extraction!$W242))/(Extraction!$N242-Extraction!$H242))))+AC$4,IF(AC$2="za_avt",IF($AC$1="absolu",0,Extraction!$I242)+Extraction!$V242,IF(AC$2="za_arr",IF($AC$1="absolu",0,Extraction!$O242)+Extraction!$X242))))</f>
        <v>247.22949158446139</v>
      </c>
      <c r="AD242" s="25">
        <f>IF(AND(MID($T242,1,9)&lt;&gt;"DYNAMIQUE",MID($T242,1,9)&lt;&gt;"à définir"),IF(AD$2="pt_specif",-((IF($AC$1="absolu",0,Extraction!$I242)+Extraction!$V242-Extraction!$U242)+((AD$3-Extraction!$H242)*(-((IF($AC$1="absolu",0,Extraction!$I242)+Extraction!$V242-Extraction!$U242)-(IF($AC$1="absolu",0,$O242)+Extraction!$X242-Extraction!$W242))/(Extraction!$N242-Extraction!$H242))))+AD$4,IF(AD$2="za_avt",IF($AC$1="absolu",0,Extraction!$I242)+Extraction!$V242,IF(AD$2="za_arr",IF($AC$1="absolu",0,Extraction!$O242)+Extraction!$X242))))</f>
        <v>43.899068544321693</v>
      </c>
      <c r="AE242" s="25">
        <f>IF(AND(MID($T242,1,9)&lt;&gt;"DYNAMIQUE",MID($T242,1,9)&lt;&gt;"à définir"),IF(AE$2="pt_specif",-((IF($AC$1="absolu",0,Extraction!$I242)+Extraction!$V242-Extraction!$U242)+((AE$3-Extraction!$H242)*(-((IF($AC$1="absolu",0,Extraction!$I242)+Extraction!$V242-Extraction!$U242)-(IF($AC$1="absolu",0,$O242)+Extraction!$X242-Extraction!$W242))/(Extraction!$N242-Extraction!$H242))))+AE$4,IF(AE$2="za_avt",IF($AC$1="absolu",0,Extraction!$I242)+Extraction!$V242,IF(AE$2="za_arr",IF($AC$1="absolu",0,Extraction!$O242)+Extraction!$X242))))</f>
        <v>264.88744927007065</v>
      </c>
    </row>
    <row r="243" spans="1:31" x14ac:dyDescent="0.25">
      <c r="A243" t="s">
        <v>294</v>
      </c>
      <c r="B243">
        <v>1000</v>
      </c>
      <c r="C243">
        <v>1000</v>
      </c>
      <c r="D243">
        <v>2000</v>
      </c>
      <c r="E243">
        <v>1508</v>
      </c>
      <c r="F243">
        <v>73.657943895755182</v>
      </c>
      <c r="G243">
        <v>69.342056104244818</v>
      </c>
      <c r="H243">
        <v>7.3</v>
      </c>
      <c r="I243">
        <v>64.342056104244818</v>
      </c>
      <c r="J243">
        <v>322.82777777777778</v>
      </c>
      <c r="K243">
        <v>1489</v>
      </c>
      <c r="L243">
        <v>80.165786642342226</v>
      </c>
      <c r="M243">
        <v>109.83421335765776</v>
      </c>
      <c r="N243">
        <v>2611</v>
      </c>
      <c r="O243">
        <v>64.034213357657762</v>
      </c>
      <c r="P243">
        <v>322.82777777777778</v>
      </c>
      <c r="Q243" t="s">
        <v>147</v>
      </c>
      <c r="R243" t="s">
        <v>26</v>
      </c>
      <c r="S243" t="s">
        <v>26</v>
      </c>
      <c r="T243" t="s">
        <v>54</v>
      </c>
      <c r="U243">
        <v>304.8891320706004</v>
      </c>
      <c r="V243">
        <v>-4.5698659289977899</v>
      </c>
      <c r="W243">
        <v>307.91029107754775</v>
      </c>
      <c r="X243">
        <v>-10.698979160237821</v>
      </c>
      <c r="Y243" t="s">
        <v>349</v>
      </c>
      <c r="AB243" s="25">
        <f>IF(AND(MID($T243,1,9)&lt;&gt;"DYNAMIQUE",MID($T243,1,9)&lt;&gt;"à définir"),IF(AB$2="pt_specif",-((IF($AC$1="absolu",0,Extraction!$I243)+Extraction!$V243-Extraction!$U243)+((AB$3-Extraction!$H243)*(-((IF($AC$1="absolu",0,Extraction!$I243)+Extraction!$V243-Extraction!$U243)-(IF($AC$1="absolu",0,$O243)+Extraction!$X243-Extraction!$W243))/(Extraction!$N243-Extraction!$H243))))+AB$4,IF(AB$2="za_avt",IF($AC$1="absolu",0,Extraction!$I243)+Extraction!$V243,IF(AB$2="za_arr",IF($AC$1="absolu",0,Extraction!$O243)+Extraction!$X243))))</f>
        <v>59.772190175247026</v>
      </c>
      <c r="AC243" s="25">
        <f>IF(AND(MID($T243,1,9)&lt;&gt;"DYNAMIQUE",MID($T243,1,9)&lt;&gt;"à définir"),IF(AC$2="pt_specif",-((IF($AC$1="absolu",0,Extraction!$I243)+Extraction!$V243-Extraction!$U243)+((AC$3-Extraction!$H243)*(-((IF($AC$1="absolu",0,Extraction!$I243)+Extraction!$V243-Extraction!$U243)-(IF($AC$1="absolu",0,$O243)+Extraction!$X243-Extraction!$W243))/(Extraction!$N243-Extraction!$H243))))+AC$4,IF(AC$2="za_avt",IF($AC$1="absolu",0,Extraction!$I243)+Extraction!$V243,IF(AC$2="za_arr",IF($AC$1="absolu",0,Extraction!$O243)+Extraction!$X243))))</f>
        <v>245.11694189535336</v>
      </c>
      <c r="AD243" s="25">
        <f>IF(AND(MID($T243,1,9)&lt;&gt;"DYNAMIQUE",MID($T243,1,9)&lt;&gt;"à définir"),IF(AD$2="pt_specif",-((IF($AC$1="absolu",0,Extraction!$I243)+Extraction!$V243-Extraction!$U243)+((AD$3-Extraction!$H243)*(-((IF($AC$1="absolu",0,Extraction!$I243)+Extraction!$V243-Extraction!$U243)-(IF($AC$1="absolu",0,$O243)+Extraction!$X243-Extraction!$W243))/(Extraction!$N243-Extraction!$H243))))+AD$4,IF(AD$2="za_avt",IF($AC$1="absolu",0,Extraction!$I243)+Extraction!$V243,IF(AD$2="za_arr",IF($AC$1="absolu",0,Extraction!$O243)+Extraction!$X243))))</f>
        <v>53.335234197419943</v>
      </c>
      <c r="AE243" s="25">
        <f>IF(AND(MID($T243,1,9)&lt;&gt;"DYNAMIQUE",MID($T243,1,9)&lt;&gt;"à définir"),IF(AE$2="pt_specif",-((IF($AC$1="absolu",0,Extraction!$I243)+Extraction!$V243-Extraction!$U243)+((AE$3-Extraction!$H243)*(-((IF($AC$1="absolu",0,Extraction!$I243)+Extraction!$V243-Extraction!$U243)-(IF($AC$1="absolu",0,$O243)+Extraction!$X243-Extraction!$W243))/(Extraction!$N243-Extraction!$H243))))+AE$4,IF(AE$2="za_avt",IF($AC$1="absolu",0,Extraction!$I243)+Extraction!$V243,IF(AE$2="za_arr",IF($AC$1="absolu",0,Extraction!$O243)+Extraction!$X243))))</f>
        <v>254.57505688012782</v>
      </c>
    </row>
    <row r="244" spans="1:31" x14ac:dyDescent="0.25">
      <c r="A244" t="s">
        <v>294</v>
      </c>
      <c r="B244">
        <v>1000</v>
      </c>
      <c r="C244">
        <v>1000</v>
      </c>
      <c r="D244">
        <v>2000</v>
      </c>
      <c r="E244">
        <v>1508</v>
      </c>
      <c r="F244">
        <v>73.657943895755182</v>
      </c>
      <c r="G244">
        <v>69.342056104244818</v>
      </c>
      <c r="H244">
        <v>7.3</v>
      </c>
      <c r="I244">
        <v>64.342056104244818</v>
      </c>
      <c r="J244">
        <v>322.82777777777778</v>
      </c>
      <c r="K244">
        <v>1489</v>
      </c>
      <c r="L244">
        <v>80.165786642342226</v>
      </c>
      <c r="M244">
        <v>109.83421335765776</v>
      </c>
      <c r="N244">
        <v>2611</v>
      </c>
      <c r="O244">
        <v>64.034213357657762</v>
      </c>
      <c r="P244">
        <v>322.82777777777778</v>
      </c>
      <c r="Q244" t="s">
        <v>147</v>
      </c>
      <c r="R244" t="s">
        <v>26</v>
      </c>
      <c r="S244" t="s">
        <v>26</v>
      </c>
      <c r="T244" t="s">
        <v>61</v>
      </c>
      <c r="U244">
        <v>305.11924341428653</v>
      </c>
      <c r="V244">
        <v>-6.6721213307789959</v>
      </c>
      <c r="W244">
        <v>307.55906862275054</v>
      </c>
      <c r="X244">
        <v>-6.9166325081721531</v>
      </c>
      <c r="Y244" t="s">
        <v>350</v>
      </c>
      <c r="AB244" s="25">
        <f>IF(AND(MID($T244,1,9)&lt;&gt;"DYNAMIQUE",MID($T244,1,9)&lt;&gt;"à définir"),IF(AB$2="pt_specif",-((IF($AC$1="absolu",0,Extraction!$I244)+Extraction!$V244-Extraction!$U244)+((AB$3-Extraction!$H244)*(-((IF($AC$1="absolu",0,Extraction!$I244)+Extraction!$V244-Extraction!$U244)-(IF($AC$1="absolu",0,$O244)+Extraction!$X244-Extraction!$W244))/(Extraction!$N244-Extraction!$H244))))+AB$4,IF(AB$2="za_avt",IF($AC$1="absolu",0,Extraction!$I244)+Extraction!$V244,IF(AB$2="za_arr",IF($AC$1="absolu",0,Extraction!$O244)+Extraction!$X244))))</f>
        <v>57.669934773465826</v>
      </c>
      <c r="AC244" s="25">
        <f>IF(AND(MID($T244,1,9)&lt;&gt;"DYNAMIQUE",MID($T244,1,9)&lt;&gt;"à définir"),IF(AC$2="pt_specif",-((IF($AC$1="absolu",0,Extraction!$I244)+Extraction!$V244-Extraction!$U244)+((AC$3-Extraction!$H244)*(-((IF($AC$1="absolu",0,Extraction!$I244)+Extraction!$V244-Extraction!$U244)-(IF($AC$1="absolu",0,$O244)+Extraction!$X244-Extraction!$W244))/(Extraction!$N244-Extraction!$H244))))+AC$4,IF(AC$2="za_avt",IF($AC$1="absolu",0,Extraction!$I244)+Extraction!$V244,IF(AC$2="za_arr",IF($AC$1="absolu",0,Extraction!$O244)+Extraction!$X244))))</f>
        <v>247.4493086408207</v>
      </c>
      <c r="AD244" s="25">
        <f>IF(AND(MID($T244,1,9)&lt;&gt;"DYNAMIQUE",MID($T244,1,9)&lt;&gt;"à définir"),IF(AD$2="pt_specif",-((IF($AC$1="absolu",0,Extraction!$I244)+Extraction!$V244-Extraction!$U244)+((AD$3-Extraction!$H244)*(-((IF($AC$1="absolu",0,Extraction!$I244)+Extraction!$V244-Extraction!$U244)-(IF($AC$1="absolu",0,$O244)+Extraction!$X244-Extraction!$W244))/(Extraction!$N244-Extraction!$H244))))+AD$4,IF(AD$2="za_avt",IF($AC$1="absolu",0,Extraction!$I244)+Extraction!$V244,IF(AD$2="za_arr",IF($AC$1="absolu",0,Extraction!$O244)+Extraction!$X244))))</f>
        <v>57.117580849485606</v>
      </c>
      <c r="AE244" s="25">
        <f>IF(AND(MID($T244,1,9)&lt;&gt;"DYNAMIQUE",MID($T244,1,9)&lt;&gt;"à définir"),IF(AE$2="pt_specif",-((IF($AC$1="absolu",0,Extraction!$I244)+Extraction!$V244-Extraction!$U244)+((AE$3-Extraction!$H244)*(-((IF($AC$1="absolu",0,Extraction!$I244)+Extraction!$V244-Extraction!$U244)-(IF($AC$1="absolu",0,$O244)+Extraction!$X244-Extraction!$W244))/(Extraction!$N244-Extraction!$H244))))+AE$4,IF(AE$2="za_avt",IF($AC$1="absolu",0,Extraction!$I244)+Extraction!$V244,IF(AE$2="za_arr",IF($AC$1="absolu",0,Extraction!$O244)+Extraction!$X244))))</f>
        <v>250.44148777326495</v>
      </c>
    </row>
    <row r="245" spans="1:31" x14ac:dyDescent="0.25">
      <c r="A245" t="s">
        <v>294</v>
      </c>
      <c r="B245">
        <v>1000</v>
      </c>
      <c r="C245">
        <v>1000</v>
      </c>
      <c r="D245">
        <v>2000</v>
      </c>
      <c r="E245">
        <v>1508</v>
      </c>
      <c r="F245">
        <v>73.657943895755182</v>
      </c>
      <c r="G245">
        <v>69.342056104244818</v>
      </c>
      <c r="H245">
        <v>7.3</v>
      </c>
      <c r="I245">
        <v>64.342056104244818</v>
      </c>
      <c r="J245">
        <v>322.82777777777778</v>
      </c>
      <c r="K245">
        <v>1489</v>
      </c>
      <c r="L245">
        <v>80.165786642342226</v>
      </c>
      <c r="M245">
        <v>109.83421335765776</v>
      </c>
      <c r="N245">
        <v>2611</v>
      </c>
      <c r="O245">
        <v>64.034213357657762</v>
      </c>
      <c r="P245">
        <v>322.82777777777778</v>
      </c>
      <c r="Q245" t="s">
        <v>147</v>
      </c>
      <c r="R245" t="s">
        <v>26</v>
      </c>
      <c r="S245" t="s">
        <v>26</v>
      </c>
      <c r="T245" t="s">
        <v>172</v>
      </c>
      <c r="U245" t="s">
        <v>143</v>
      </c>
      <c r="V245" t="s">
        <v>143</v>
      </c>
      <c r="W245" t="s">
        <v>143</v>
      </c>
      <c r="X245" t="s">
        <v>143</v>
      </c>
      <c r="Y245" t="s">
        <v>351</v>
      </c>
      <c r="AB245" s="25" t="b">
        <f>IF(AND(MID($T245,1,9)&lt;&gt;"DYNAMIQUE",MID($T245,1,9)&lt;&gt;"à définir"),IF(AB$2="pt_specif",-((IF($AC$1="absolu",0,Extraction!$I245)+Extraction!$V245-Extraction!$U245)+((AB$3-Extraction!$H245)*(-((IF($AC$1="absolu",0,Extraction!$I245)+Extraction!$V245-Extraction!$U245)-(IF($AC$1="absolu",0,$O245)+Extraction!$X245-Extraction!$W245))/(Extraction!$N245-Extraction!$H245))))+AB$4,IF(AB$2="za_avt",IF($AC$1="absolu",0,Extraction!$I245)+Extraction!$V245,IF(AB$2="za_arr",IF($AC$1="absolu",0,Extraction!$O245)+Extraction!$X245))))</f>
        <v>0</v>
      </c>
      <c r="AC245" s="25" t="b">
        <f>IF(AND(MID($T245,1,9)&lt;&gt;"DYNAMIQUE",MID($T245,1,9)&lt;&gt;"à définir"),IF(AC$2="pt_specif",-((IF($AC$1="absolu",0,Extraction!$I245)+Extraction!$V245-Extraction!$U245)+((AC$3-Extraction!$H245)*(-((IF($AC$1="absolu",0,Extraction!$I245)+Extraction!$V245-Extraction!$U245)-(IF($AC$1="absolu",0,$O245)+Extraction!$X245-Extraction!$W245))/(Extraction!$N245-Extraction!$H245))))+AC$4,IF(AC$2="za_avt",IF($AC$1="absolu",0,Extraction!$I245)+Extraction!$V245,IF(AC$2="za_arr",IF($AC$1="absolu",0,Extraction!$O245)+Extraction!$X245))))</f>
        <v>0</v>
      </c>
      <c r="AD245" s="25" t="b">
        <f>IF(AND(MID($T245,1,9)&lt;&gt;"DYNAMIQUE",MID($T245,1,9)&lt;&gt;"à définir"),IF(AD$2="pt_specif",-((IF($AC$1="absolu",0,Extraction!$I245)+Extraction!$V245-Extraction!$U245)+((AD$3-Extraction!$H245)*(-((IF($AC$1="absolu",0,Extraction!$I245)+Extraction!$V245-Extraction!$U245)-(IF($AC$1="absolu",0,$O245)+Extraction!$X245-Extraction!$W245))/(Extraction!$N245-Extraction!$H245))))+AD$4,IF(AD$2="za_avt",IF($AC$1="absolu",0,Extraction!$I245)+Extraction!$V245,IF(AD$2="za_arr",IF($AC$1="absolu",0,Extraction!$O245)+Extraction!$X245))))</f>
        <v>0</v>
      </c>
      <c r="AE245" s="25" t="b">
        <f>IF(AND(MID($T245,1,9)&lt;&gt;"DYNAMIQUE",MID($T245,1,9)&lt;&gt;"à définir"),IF(AE$2="pt_specif",-((IF($AC$1="absolu",0,Extraction!$I245)+Extraction!$V245-Extraction!$U245)+((AE$3-Extraction!$H245)*(-((IF($AC$1="absolu",0,Extraction!$I245)+Extraction!$V245-Extraction!$U245)-(IF($AC$1="absolu",0,$O245)+Extraction!$X245-Extraction!$W245))/(Extraction!$N245-Extraction!$H245))))+AE$4,IF(AE$2="za_avt",IF($AC$1="absolu",0,Extraction!$I245)+Extraction!$V245,IF(AE$2="za_arr",IF($AC$1="absolu",0,Extraction!$O245)+Extraction!$X245))))</f>
        <v>0</v>
      </c>
    </row>
    <row r="246" spans="1:31" x14ac:dyDescent="0.25">
      <c r="A246" t="s">
        <v>294</v>
      </c>
      <c r="B246">
        <v>1000</v>
      </c>
      <c r="C246">
        <v>1000</v>
      </c>
      <c r="D246">
        <v>2000</v>
      </c>
      <c r="E246">
        <v>1508</v>
      </c>
      <c r="F246">
        <v>73.657943895755182</v>
      </c>
      <c r="G246">
        <v>69.342056104244818</v>
      </c>
      <c r="H246">
        <v>7.3</v>
      </c>
      <c r="I246">
        <v>64.342056104244818</v>
      </c>
      <c r="J246">
        <v>322.82777777777778</v>
      </c>
      <c r="K246">
        <v>1489</v>
      </c>
      <c r="L246">
        <v>80.165786642342226</v>
      </c>
      <c r="M246">
        <v>109.83421335765776</v>
      </c>
      <c r="N246">
        <v>2611</v>
      </c>
      <c r="O246">
        <v>64.034213357657762</v>
      </c>
      <c r="P246">
        <v>322.82777777777778</v>
      </c>
      <c r="Q246" t="s">
        <v>147</v>
      </c>
      <c r="R246" t="s">
        <v>26</v>
      </c>
      <c r="S246" t="s">
        <v>26</v>
      </c>
      <c r="T246" t="s">
        <v>174</v>
      </c>
      <c r="U246" t="s">
        <v>143</v>
      </c>
      <c r="V246" t="s">
        <v>143</v>
      </c>
      <c r="W246" t="s">
        <v>143</v>
      </c>
      <c r="X246" t="s">
        <v>143</v>
      </c>
      <c r="Y246" t="s">
        <v>352</v>
      </c>
      <c r="AB246" s="25" t="b">
        <f>IF(AND(MID($T246,1,9)&lt;&gt;"DYNAMIQUE",MID($T246,1,9)&lt;&gt;"à définir"),IF(AB$2="pt_specif",-((IF($AC$1="absolu",0,Extraction!$I246)+Extraction!$V246-Extraction!$U246)+((AB$3-Extraction!$H246)*(-((IF($AC$1="absolu",0,Extraction!$I246)+Extraction!$V246-Extraction!$U246)-(IF($AC$1="absolu",0,$O246)+Extraction!$X246-Extraction!$W246))/(Extraction!$N246-Extraction!$H246))))+AB$4,IF(AB$2="za_avt",IF($AC$1="absolu",0,Extraction!$I246)+Extraction!$V246,IF(AB$2="za_arr",IF($AC$1="absolu",0,Extraction!$O246)+Extraction!$X246))))</f>
        <v>0</v>
      </c>
      <c r="AC246" s="25" t="b">
        <f>IF(AND(MID($T246,1,9)&lt;&gt;"DYNAMIQUE",MID($T246,1,9)&lt;&gt;"à définir"),IF(AC$2="pt_specif",-((IF($AC$1="absolu",0,Extraction!$I246)+Extraction!$V246-Extraction!$U246)+((AC$3-Extraction!$H246)*(-((IF($AC$1="absolu",0,Extraction!$I246)+Extraction!$V246-Extraction!$U246)-(IF($AC$1="absolu",0,$O246)+Extraction!$X246-Extraction!$W246))/(Extraction!$N246-Extraction!$H246))))+AC$4,IF(AC$2="za_avt",IF($AC$1="absolu",0,Extraction!$I246)+Extraction!$V246,IF(AC$2="za_arr",IF($AC$1="absolu",0,Extraction!$O246)+Extraction!$X246))))</f>
        <v>0</v>
      </c>
      <c r="AD246" s="25" t="b">
        <f>IF(AND(MID($T246,1,9)&lt;&gt;"DYNAMIQUE",MID($T246,1,9)&lt;&gt;"à définir"),IF(AD$2="pt_specif",-((IF($AC$1="absolu",0,Extraction!$I246)+Extraction!$V246-Extraction!$U246)+((AD$3-Extraction!$H246)*(-((IF($AC$1="absolu",0,Extraction!$I246)+Extraction!$V246-Extraction!$U246)-(IF($AC$1="absolu",0,$O246)+Extraction!$X246-Extraction!$W246))/(Extraction!$N246-Extraction!$H246))))+AD$4,IF(AD$2="za_avt",IF($AC$1="absolu",0,Extraction!$I246)+Extraction!$V246,IF(AD$2="za_arr",IF($AC$1="absolu",0,Extraction!$O246)+Extraction!$X246))))</f>
        <v>0</v>
      </c>
      <c r="AE246" s="25" t="b">
        <f>IF(AND(MID($T246,1,9)&lt;&gt;"DYNAMIQUE",MID($T246,1,9)&lt;&gt;"à définir"),IF(AE$2="pt_specif",-((IF($AC$1="absolu",0,Extraction!$I246)+Extraction!$V246-Extraction!$U246)+((AE$3-Extraction!$H246)*(-((IF($AC$1="absolu",0,Extraction!$I246)+Extraction!$V246-Extraction!$U246)-(IF($AC$1="absolu",0,$O246)+Extraction!$X246-Extraction!$W246))/(Extraction!$N246-Extraction!$H246))))+AE$4,IF(AE$2="za_avt",IF($AC$1="absolu",0,Extraction!$I246)+Extraction!$V246,IF(AE$2="za_arr",IF($AC$1="absolu",0,Extraction!$O246)+Extraction!$X246))))</f>
        <v>0</v>
      </c>
    </row>
    <row r="247" spans="1:31" x14ac:dyDescent="0.25">
      <c r="A247" t="s">
        <v>353</v>
      </c>
      <c r="B247">
        <v>1000</v>
      </c>
      <c r="C247">
        <v>1000</v>
      </c>
      <c r="D247">
        <v>2000</v>
      </c>
      <c r="E247">
        <v>1508</v>
      </c>
      <c r="F247">
        <v>73.650494365747463</v>
      </c>
      <c r="G247">
        <v>69.349505634252537</v>
      </c>
      <c r="H247">
        <v>7.3</v>
      </c>
      <c r="I247">
        <v>64.349505634252537</v>
      </c>
      <c r="J247">
        <v>320.40363636363634</v>
      </c>
      <c r="K247">
        <v>1489</v>
      </c>
      <c r="L247">
        <v>80.134400163099087</v>
      </c>
      <c r="M247">
        <v>109.8655998369009</v>
      </c>
      <c r="N247">
        <v>2611</v>
      </c>
      <c r="O247">
        <v>64.065599836900901</v>
      </c>
      <c r="P247">
        <v>320.40363636363634</v>
      </c>
      <c r="Q247" t="s">
        <v>25</v>
      </c>
      <c r="R247" t="s">
        <v>26</v>
      </c>
      <c r="S247" t="s">
        <v>26</v>
      </c>
      <c r="T247" t="s">
        <v>27</v>
      </c>
      <c r="U247">
        <v>304.30302197907173</v>
      </c>
      <c r="V247">
        <v>0</v>
      </c>
      <c r="W247">
        <v>307.92798829365552</v>
      </c>
      <c r="X247">
        <v>0</v>
      </c>
      <c r="Y247" t="s">
        <v>354</v>
      </c>
      <c r="AB247" s="25">
        <f>IF(AND(MID($T247,1,9)&lt;&gt;"DYNAMIQUE",MID($T247,1,9)&lt;&gt;"à définir"),IF(AB$2="pt_specif",-((IF($AC$1="absolu",0,Extraction!$I247)+Extraction!$V247-Extraction!$U247)+((AB$3-Extraction!$H247)*(-((IF($AC$1="absolu",0,Extraction!$I247)+Extraction!$V247-Extraction!$U247)-(IF($AC$1="absolu",0,$O247)+Extraction!$X247-Extraction!$W247))/(Extraction!$N247-Extraction!$H247))))+AB$4,IF(AB$2="za_avt",IF($AC$1="absolu",0,Extraction!$I247)+Extraction!$V247,IF(AB$2="za_arr",IF($AC$1="absolu",0,Extraction!$O247)+Extraction!$X247))))</f>
        <v>64.349505634252537</v>
      </c>
      <c r="AC247" s="25">
        <f>IF(AND(MID($T247,1,9)&lt;&gt;"DYNAMIQUE",MID($T247,1,9)&lt;&gt;"à définir"),IF(AC$2="pt_specif",-((IF($AC$1="absolu",0,Extraction!$I247)+Extraction!$V247-Extraction!$U247)+((AC$3-Extraction!$H247)*(-((IF($AC$1="absolu",0,Extraction!$I247)+Extraction!$V247-Extraction!$U247)-(IF($AC$1="absolu",0,$O247)+Extraction!$X247-Extraction!$W247))/(Extraction!$N247-Extraction!$H247))))+AC$4,IF(AC$2="za_avt",IF($AC$1="absolu",0,Extraction!$I247)+Extraction!$V247,IF(AC$2="za_arr",IF($AC$1="absolu",0,Extraction!$O247)+Extraction!$X247))))</f>
        <v>239.95351634481921</v>
      </c>
      <c r="AD247" s="25">
        <f>IF(AND(MID($T247,1,9)&lt;&gt;"DYNAMIQUE",MID($T247,1,9)&lt;&gt;"à définir"),IF(AD$2="pt_specif",-((IF($AC$1="absolu",0,Extraction!$I247)+Extraction!$V247-Extraction!$U247)+((AD$3-Extraction!$H247)*(-((IF($AC$1="absolu",0,Extraction!$I247)+Extraction!$V247-Extraction!$U247)-(IF($AC$1="absolu",0,$O247)+Extraction!$X247-Extraction!$W247))/(Extraction!$N247-Extraction!$H247))))+AD$4,IF(AD$2="za_avt",IF($AC$1="absolu",0,Extraction!$I247)+Extraction!$V247,IF(AD$2="za_arr",IF($AC$1="absolu",0,Extraction!$O247)+Extraction!$X247))))</f>
        <v>64.065599836900901</v>
      </c>
      <c r="AE247" s="25">
        <f>IF(AND(MID($T247,1,9)&lt;&gt;"DYNAMIQUE",MID($T247,1,9)&lt;&gt;"à définir"),IF(AE$2="pt_specif",-((IF($AC$1="absolu",0,Extraction!$I247)+Extraction!$V247-Extraction!$U247)+((AE$3-Extraction!$H247)*(-((IF($AC$1="absolu",0,Extraction!$I247)+Extraction!$V247-Extraction!$U247)-(IF($AC$1="absolu",0,$O247)+Extraction!$X247-Extraction!$W247))/(Extraction!$N247-Extraction!$H247))))+AE$4,IF(AE$2="za_avt",IF($AC$1="absolu",0,Extraction!$I247)+Extraction!$V247,IF(AE$2="za_arr",IF($AC$1="absolu",0,Extraction!$O247)+Extraction!$X247))))</f>
        <v>243.86238845675462</v>
      </c>
    </row>
    <row r="248" spans="1:31" x14ac:dyDescent="0.25">
      <c r="A248" t="s">
        <v>353</v>
      </c>
      <c r="B248">
        <v>1000</v>
      </c>
      <c r="C248">
        <v>1000</v>
      </c>
      <c r="D248">
        <v>2000</v>
      </c>
      <c r="E248">
        <v>1508</v>
      </c>
      <c r="F248">
        <v>73.650494365747463</v>
      </c>
      <c r="G248">
        <v>69.349505634252537</v>
      </c>
      <c r="H248">
        <v>7.3</v>
      </c>
      <c r="I248">
        <v>64.349505634252537</v>
      </c>
      <c r="J248">
        <v>320.40363636363634</v>
      </c>
      <c r="K248">
        <v>1489</v>
      </c>
      <c r="L248">
        <v>80.134400163099087</v>
      </c>
      <c r="M248">
        <v>109.8655998369009</v>
      </c>
      <c r="N248">
        <v>2611</v>
      </c>
      <c r="O248">
        <v>64.065599836900901</v>
      </c>
      <c r="P248">
        <v>320.40363636363634</v>
      </c>
      <c r="Q248" t="s">
        <v>25</v>
      </c>
      <c r="R248" t="s">
        <v>26</v>
      </c>
      <c r="S248" t="s">
        <v>26</v>
      </c>
      <c r="T248" t="s">
        <v>28</v>
      </c>
      <c r="U248">
        <v>303.97440965729186</v>
      </c>
      <c r="V248">
        <v>3.3991915568467075</v>
      </c>
      <c r="W248">
        <v>309.12523152452627</v>
      </c>
      <c r="X248">
        <v>-14.602591083332907</v>
      </c>
      <c r="Y248" t="s">
        <v>355</v>
      </c>
      <c r="AB248" s="25">
        <f>IF(AND(MID($T248,1,9)&lt;&gt;"DYNAMIQUE",MID($T248,1,9)&lt;&gt;"à définir"),IF(AB$2="pt_specif",-((IF($AC$1="absolu",0,Extraction!$I248)+Extraction!$V248-Extraction!$U248)+((AB$3-Extraction!$H248)*(-((IF($AC$1="absolu",0,Extraction!$I248)+Extraction!$V248-Extraction!$U248)-(IF($AC$1="absolu",0,$O248)+Extraction!$X248-Extraction!$W248))/(Extraction!$N248-Extraction!$H248))))+AB$4,IF(AB$2="za_avt",IF($AC$1="absolu",0,Extraction!$I248)+Extraction!$V248,IF(AB$2="za_arr",IF($AC$1="absolu",0,Extraction!$O248)+Extraction!$X248))))</f>
        <v>67.748697191099239</v>
      </c>
      <c r="AC248" s="25">
        <f>IF(AND(MID($T248,1,9)&lt;&gt;"DYNAMIQUE",MID($T248,1,9)&lt;&gt;"à définir"),IF(AC$2="pt_specif",-((IF($AC$1="absolu",0,Extraction!$I248)+Extraction!$V248-Extraction!$U248)+((AC$3-Extraction!$H248)*(-((IF($AC$1="absolu",0,Extraction!$I248)+Extraction!$V248-Extraction!$U248)-(IF($AC$1="absolu",0,$O248)+Extraction!$X248-Extraction!$W248))/(Extraction!$N248-Extraction!$H248))))+AC$4,IF(AC$2="za_avt",IF($AC$1="absolu",0,Extraction!$I248)+Extraction!$V248,IF(AC$2="za_arr",IF($AC$1="absolu",0,Extraction!$O248)+Extraction!$X248))))</f>
        <v>236.22571246619262</v>
      </c>
      <c r="AD248" s="25">
        <f>IF(AND(MID($T248,1,9)&lt;&gt;"DYNAMIQUE",MID($T248,1,9)&lt;&gt;"à définir"),IF(AD$2="pt_specif",-((IF($AC$1="absolu",0,Extraction!$I248)+Extraction!$V248-Extraction!$U248)+((AD$3-Extraction!$H248)*(-((IF($AC$1="absolu",0,Extraction!$I248)+Extraction!$V248-Extraction!$U248)-(IF($AC$1="absolu",0,$O248)+Extraction!$X248-Extraction!$W248))/(Extraction!$N248-Extraction!$H248))))+AD$4,IF(AD$2="za_avt",IF($AC$1="absolu",0,Extraction!$I248)+Extraction!$V248,IF(AD$2="za_arr",IF($AC$1="absolu",0,Extraction!$O248)+Extraction!$X248))))</f>
        <v>49.463008753567991</v>
      </c>
      <c r="AE248" s="25">
        <f>IF(AND(MID($T248,1,9)&lt;&gt;"DYNAMIQUE",MID($T248,1,9)&lt;&gt;"à définir"),IF(AE$2="pt_specif",-((IF($AC$1="absolu",0,Extraction!$I248)+Extraction!$V248-Extraction!$U248)+((AE$3-Extraction!$H248)*(-((IF($AC$1="absolu",0,Extraction!$I248)+Extraction!$V248-Extraction!$U248)-(IF($AC$1="absolu",0,$O248)+Extraction!$X248-Extraction!$W248))/(Extraction!$N248-Extraction!$H248))))+AE$4,IF(AE$2="za_avt",IF($AC$1="absolu",0,Extraction!$I248)+Extraction!$V248,IF(AE$2="za_arr",IF($AC$1="absolu",0,Extraction!$O248)+Extraction!$X248))))</f>
        <v>259.66222277095829</v>
      </c>
    </row>
    <row r="249" spans="1:31" x14ac:dyDescent="0.25">
      <c r="A249" t="s">
        <v>353</v>
      </c>
      <c r="B249">
        <v>1000</v>
      </c>
      <c r="C249">
        <v>1000</v>
      </c>
      <c r="D249">
        <v>2000</v>
      </c>
      <c r="E249">
        <v>1508</v>
      </c>
      <c r="F249">
        <v>73.650494365747463</v>
      </c>
      <c r="G249">
        <v>69.349505634252537</v>
      </c>
      <c r="H249">
        <v>7.3</v>
      </c>
      <c r="I249">
        <v>64.349505634252537</v>
      </c>
      <c r="J249">
        <v>320.40363636363634</v>
      </c>
      <c r="K249">
        <v>1489</v>
      </c>
      <c r="L249">
        <v>80.134400163099087</v>
      </c>
      <c r="M249">
        <v>109.8655998369009</v>
      </c>
      <c r="N249">
        <v>2611</v>
      </c>
      <c r="O249">
        <v>64.065599836900901</v>
      </c>
      <c r="P249">
        <v>320.40363636363634</v>
      </c>
      <c r="Q249" t="s">
        <v>25</v>
      </c>
      <c r="R249" t="s">
        <v>26</v>
      </c>
      <c r="S249" t="s">
        <v>26</v>
      </c>
      <c r="T249" t="s">
        <v>29</v>
      </c>
      <c r="U249">
        <v>282.79758985677023</v>
      </c>
      <c r="V249">
        <v>70.150494365747463</v>
      </c>
      <c r="W249">
        <v>306.84010163934886</v>
      </c>
      <c r="X249">
        <v>13.26878578073153</v>
      </c>
      <c r="Y249" t="s">
        <v>356</v>
      </c>
      <c r="AB249" s="25" t="b">
        <f>IF(AND(MID($T249,1,9)&lt;&gt;"DYNAMIQUE",MID($T249,1,9)&lt;&gt;"à définir"),IF(AB$2="pt_specif",-((IF($AC$1="absolu",0,Extraction!$I249)+Extraction!$V249-Extraction!$U249)+((AB$3-Extraction!$H249)*(-((IF($AC$1="absolu",0,Extraction!$I249)+Extraction!$V249-Extraction!$U249)-(IF($AC$1="absolu",0,$O249)+Extraction!$X249-Extraction!$W249))/(Extraction!$N249-Extraction!$H249))))+AB$4,IF(AB$2="za_avt",IF($AC$1="absolu",0,Extraction!$I249)+Extraction!$V249,IF(AB$2="za_arr",IF($AC$1="absolu",0,Extraction!$O249)+Extraction!$X249))))</f>
        <v>0</v>
      </c>
      <c r="AC249" s="25" t="b">
        <f>IF(AND(MID($T249,1,9)&lt;&gt;"DYNAMIQUE",MID($T249,1,9)&lt;&gt;"à définir"),IF(AC$2="pt_specif",-((IF($AC$1="absolu",0,Extraction!$I249)+Extraction!$V249-Extraction!$U249)+((AC$3-Extraction!$H249)*(-((IF($AC$1="absolu",0,Extraction!$I249)+Extraction!$V249-Extraction!$U249)-(IF($AC$1="absolu",0,$O249)+Extraction!$X249-Extraction!$W249))/(Extraction!$N249-Extraction!$H249))))+AC$4,IF(AC$2="za_avt",IF($AC$1="absolu",0,Extraction!$I249)+Extraction!$V249,IF(AC$2="za_arr",IF($AC$1="absolu",0,Extraction!$O249)+Extraction!$X249))))</f>
        <v>0</v>
      </c>
      <c r="AD249" s="25" t="b">
        <f>IF(AND(MID($T249,1,9)&lt;&gt;"DYNAMIQUE",MID($T249,1,9)&lt;&gt;"à définir"),IF(AD$2="pt_specif",-((IF($AC$1="absolu",0,Extraction!$I249)+Extraction!$V249-Extraction!$U249)+((AD$3-Extraction!$H249)*(-((IF($AC$1="absolu",0,Extraction!$I249)+Extraction!$V249-Extraction!$U249)-(IF($AC$1="absolu",0,$O249)+Extraction!$X249-Extraction!$W249))/(Extraction!$N249-Extraction!$H249))))+AD$4,IF(AD$2="za_avt",IF($AC$1="absolu",0,Extraction!$I249)+Extraction!$V249,IF(AD$2="za_arr",IF($AC$1="absolu",0,Extraction!$O249)+Extraction!$X249))))</f>
        <v>0</v>
      </c>
      <c r="AE249" s="25" t="b">
        <f>IF(AND(MID($T249,1,9)&lt;&gt;"DYNAMIQUE",MID($T249,1,9)&lt;&gt;"à définir"),IF(AE$2="pt_specif",-((IF($AC$1="absolu",0,Extraction!$I249)+Extraction!$V249-Extraction!$U249)+((AE$3-Extraction!$H249)*(-((IF($AC$1="absolu",0,Extraction!$I249)+Extraction!$V249-Extraction!$U249)-(IF($AC$1="absolu",0,$O249)+Extraction!$X249-Extraction!$W249))/(Extraction!$N249-Extraction!$H249))))+AE$4,IF(AE$2="za_avt",IF($AC$1="absolu",0,Extraction!$I249)+Extraction!$V249,IF(AE$2="za_arr",IF($AC$1="absolu",0,Extraction!$O249)+Extraction!$X249))))</f>
        <v>0</v>
      </c>
    </row>
    <row r="250" spans="1:31" x14ac:dyDescent="0.25">
      <c r="A250" t="s">
        <v>353</v>
      </c>
      <c r="B250">
        <v>1000</v>
      </c>
      <c r="C250">
        <v>1000</v>
      </c>
      <c r="D250">
        <v>2000</v>
      </c>
      <c r="E250">
        <v>1508</v>
      </c>
      <c r="F250">
        <v>73.650494365747463</v>
      </c>
      <c r="G250">
        <v>69.349505634252537</v>
      </c>
      <c r="H250">
        <v>7.3</v>
      </c>
      <c r="I250">
        <v>64.349505634252537</v>
      </c>
      <c r="J250">
        <v>320.40363636363634</v>
      </c>
      <c r="K250">
        <v>1489</v>
      </c>
      <c r="L250">
        <v>80.134400163099087</v>
      </c>
      <c r="M250">
        <v>109.8655998369009</v>
      </c>
      <c r="N250">
        <v>2611</v>
      </c>
      <c r="O250">
        <v>64.065599836900901</v>
      </c>
      <c r="P250">
        <v>320.40363636363634</v>
      </c>
      <c r="Q250" t="s">
        <v>25</v>
      </c>
      <c r="R250" t="s">
        <v>26</v>
      </c>
      <c r="S250" t="s">
        <v>26</v>
      </c>
      <c r="T250" t="s">
        <v>30</v>
      </c>
      <c r="U250">
        <v>304.05318136065108</v>
      </c>
      <c r="V250">
        <v>2.5843708966632932</v>
      </c>
      <c r="W250">
        <v>279.7130321907739</v>
      </c>
      <c r="X250">
        <v>80.134400163099087</v>
      </c>
      <c r="Y250" t="s">
        <v>357</v>
      </c>
      <c r="AB250" s="25" t="b">
        <f>IF(AND(MID($T250,1,9)&lt;&gt;"DYNAMIQUE",MID($T250,1,9)&lt;&gt;"à définir"),IF(AB$2="pt_specif",-((IF($AC$1="absolu",0,Extraction!$I250)+Extraction!$V250-Extraction!$U250)+((AB$3-Extraction!$H250)*(-((IF($AC$1="absolu",0,Extraction!$I250)+Extraction!$V250-Extraction!$U250)-(IF($AC$1="absolu",0,$O250)+Extraction!$X250-Extraction!$W250))/(Extraction!$N250-Extraction!$H250))))+AB$4,IF(AB$2="za_avt",IF($AC$1="absolu",0,Extraction!$I250)+Extraction!$V250,IF(AB$2="za_arr",IF($AC$1="absolu",0,Extraction!$O250)+Extraction!$X250))))</f>
        <v>0</v>
      </c>
      <c r="AC250" s="25" t="b">
        <f>IF(AND(MID($T250,1,9)&lt;&gt;"DYNAMIQUE",MID($T250,1,9)&lt;&gt;"à définir"),IF(AC$2="pt_specif",-((IF($AC$1="absolu",0,Extraction!$I250)+Extraction!$V250-Extraction!$U250)+((AC$3-Extraction!$H250)*(-((IF($AC$1="absolu",0,Extraction!$I250)+Extraction!$V250-Extraction!$U250)-(IF($AC$1="absolu",0,$O250)+Extraction!$X250-Extraction!$W250))/(Extraction!$N250-Extraction!$H250))))+AC$4,IF(AC$2="za_avt",IF($AC$1="absolu",0,Extraction!$I250)+Extraction!$V250,IF(AC$2="za_arr",IF($AC$1="absolu",0,Extraction!$O250)+Extraction!$X250))))</f>
        <v>0</v>
      </c>
      <c r="AD250" s="25" t="b">
        <f>IF(AND(MID($T250,1,9)&lt;&gt;"DYNAMIQUE",MID($T250,1,9)&lt;&gt;"à définir"),IF(AD$2="pt_specif",-((IF($AC$1="absolu",0,Extraction!$I250)+Extraction!$V250-Extraction!$U250)+((AD$3-Extraction!$H250)*(-((IF($AC$1="absolu",0,Extraction!$I250)+Extraction!$V250-Extraction!$U250)-(IF($AC$1="absolu",0,$O250)+Extraction!$X250-Extraction!$W250))/(Extraction!$N250-Extraction!$H250))))+AD$4,IF(AD$2="za_avt",IF($AC$1="absolu",0,Extraction!$I250)+Extraction!$V250,IF(AD$2="za_arr",IF($AC$1="absolu",0,Extraction!$O250)+Extraction!$X250))))</f>
        <v>0</v>
      </c>
      <c r="AE250" s="25" t="b">
        <f>IF(AND(MID($T250,1,9)&lt;&gt;"DYNAMIQUE",MID($T250,1,9)&lt;&gt;"à définir"),IF(AE$2="pt_specif",-((IF($AC$1="absolu",0,Extraction!$I250)+Extraction!$V250-Extraction!$U250)+((AE$3-Extraction!$H250)*(-((IF($AC$1="absolu",0,Extraction!$I250)+Extraction!$V250-Extraction!$U250)-(IF($AC$1="absolu",0,$O250)+Extraction!$X250-Extraction!$W250))/(Extraction!$N250-Extraction!$H250))))+AE$4,IF(AE$2="za_avt",IF($AC$1="absolu",0,Extraction!$I250)+Extraction!$V250,IF(AE$2="za_arr",IF($AC$1="absolu",0,Extraction!$O250)+Extraction!$X250))))</f>
        <v>0</v>
      </c>
    </row>
    <row r="251" spans="1:31" x14ac:dyDescent="0.25">
      <c r="A251" t="s">
        <v>353</v>
      </c>
      <c r="B251">
        <v>1000</v>
      </c>
      <c r="C251">
        <v>1000</v>
      </c>
      <c r="D251">
        <v>2000</v>
      </c>
      <c r="E251">
        <v>1508</v>
      </c>
      <c r="F251">
        <v>73.650494365747463</v>
      </c>
      <c r="G251">
        <v>69.349505634252537</v>
      </c>
      <c r="H251">
        <v>7.3</v>
      </c>
      <c r="I251">
        <v>64.349505634252537</v>
      </c>
      <c r="J251">
        <v>320.40363636363634</v>
      </c>
      <c r="K251">
        <v>1489</v>
      </c>
      <c r="L251">
        <v>80.134400163099087</v>
      </c>
      <c r="M251">
        <v>109.8655998369009</v>
      </c>
      <c r="N251">
        <v>2611</v>
      </c>
      <c r="O251">
        <v>64.065599836900901</v>
      </c>
      <c r="P251">
        <v>320.40363636363634</v>
      </c>
      <c r="Q251" t="s">
        <v>25</v>
      </c>
      <c r="R251" t="s">
        <v>26</v>
      </c>
      <c r="S251" t="s">
        <v>26</v>
      </c>
      <c r="T251" t="s">
        <v>31</v>
      </c>
      <c r="U251">
        <v>287.70272635766582</v>
      </c>
      <c r="V251">
        <v>68.650494365747463</v>
      </c>
      <c r="W251">
        <v>293.27656691506138</v>
      </c>
      <c r="X251">
        <v>75.134400163099087</v>
      </c>
      <c r="Y251" t="s">
        <v>358</v>
      </c>
      <c r="AB251" s="25" t="b">
        <f>IF(AND(MID($T251,1,9)&lt;&gt;"DYNAMIQUE",MID($T251,1,9)&lt;&gt;"à définir"),IF(AB$2="pt_specif",-((IF($AC$1="absolu",0,Extraction!$I251)+Extraction!$V251-Extraction!$U251)+((AB$3-Extraction!$H251)*(-((IF($AC$1="absolu",0,Extraction!$I251)+Extraction!$V251-Extraction!$U251)-(IF($AC$1="absolu",0,$O251)+Extraction!$X251-Extraction!$W251))/(Extraction!$N251-Extraction!$H251))))+AB$4,IF(AB$2="za_avt",IF($AC$1="absolu",0,Extraction!$I251)+Extraction!$V251,IF(AB$2="za_arr",IF($AC$1="absolu",0,Extraction!$O251)+Extraction!$X251))))</f>
        <v>0</v>
      </c>
      <c r="AC251" s="25" t="b">
        <f>IF(AND(MID($T251,1,9)&lt;&gt;"DYNAMIQUE",MID($T251,1,9)&lt;&gt;"à définir"),IF(AC$2="pt_specif",-((IF($AC$1="absolu",0,Extraction!$I251)+Extraction!$V251-Extraction!$U251)+((AC$3-Extraction!$H251)*(-((IF($AC$1="absolu",0,Extraction!$I251)+Extraction!$V251-Extraction!$U251)-(IF($AC$1="absolu",0,$O251)+Extraction!$X251-Extraction!$W251))/(Extraction!$N251-Extraction!$H251))))+AC$4,IF(AC$2="za_avt",IF($AC$1="absolu",0,Extraction!$I251)+Extraction!$V251,IF(AC$2="za_arr",IF($AC$1="absolu",0,Extraction!$O251)+Extraction!$X251))))</f>
        <v>0</v>
      </c>
      <c r="AD251" s="25" t="b">
        <f>IF(AND(MID($T251,1,9)&lt;&gt;"DYNAMIQUE",MID($T251,1,9)&lt;&gt;"à définir"),IF(AD$2="pt_specif",-((IF($AC$1="absolu",0,Extraction!$I251)+Extraction!$V251-Extraction!$U251)+((AD$3-Extraction!$H251)*(-((IF($AC$1="absolu",0,Extraction!$I251)+Extraction!$V251-Extraction!$U251)-(IF($AC$1="absolu",0,$O251)+Extraction!$X251-Extraction!$W251))/(Extraction!$N251-Extraction!$H251))))+AD$4,IF(AD$2="za_avt",IF($AC$1="absolu",0,Extraction!$I251)+Extraction!$V251,IF(AD$2="za_arr",IF($AC$1="absolu",0,Extraction!$O251)+Extraction!$X251))))</f>
        <v>0</v>
      </c>
      <c r="AE251" s="25" t="b">
        <f>IF(AND(MID($T251,1,9)&lt;&gt;"DYNAMIQUE",MID($T251,1,9)&lt;&gt;"à définir"),IF(AE$2="pt_specif",-((IF($AC$1="absolu",0,Extraction!$I251)+Extraction!$V251-Extraction!$U251)+((AE$3-Extraction!$H251)*(-((IF($AC$1="absolu",0,Extraction!$I251)+Extraction!$V251-Extraction!$U251)-(IF($AC$1="absolu",0,$O251)+Extraction!$X251-Extraction!$W251))/(Extraction!$N251-Extraction!$H251))))+AE$4,IF(AE$2="za_avt",IF($AC$1="absolu",0,Extraction!$I251)+Extraction!$V251,IF(AE$2="za_arr",IF($AC$1="absolu",0,Extraction!$O251)+Extraction!$X251))))</f>
        <v>0</v>
      </c>
    </row>
    <row r="252" spans="1:31" x14ac:dyDescent="0.25">
      <c r="A252" t="s">
        <v>353</v>
      </c>
      <c r="B252">
        <v>1000</v>
      </c>
      <c r="C252">
        <v>1000</v>
      </c>
      <c r="D252">
        <v>2000</v>
      </c>
      <c r="E252">
        <v>1508</v>
      </c>
      <c r="F252">
        <v>73.650494365747463</v>
      </c>
      <c r="G252">
        <v>69.349505634252537</v>
      </c>
      <c r="H252">
        <v>7.3</v>
      </c>
      <c r="I252">
        <v>64.349505634252537</v>
      </c>
      <c r="J252">
        <v>320.40363636363634</v>
      </c>
      <c r="K252">
        <v>1489</v>
      </c>
      <c r="L252">
        <v>80.134400163099087</v>
      </c>
      <c r="M252">
        <v>109.8655998369009</v>
      </c>
      <c r="N252">
        <v>2611</v>
      </c>
      <c r="O252">
        <v>64.065599836900901</v>
      </c>
      <c r="P252">
        <v>320.40363636363634</v>
      </c>
      <c r="Q252" t="s">
        <v>25</v>
      </c>
      <c r="R252" t="s">
        <v>26</v>
      </c>
      <c r="S252" t="s">
        <v>26</v>
      </c>
      <c r="T252" t="s">
        <v>32</v>
      </c>
      <c r="U252">
        <v>304.30302197907173</v>
      </c>
      <c r="V252">
        <v>0</v>
      </c>
      <c r="W252">
        <v>307.92798829365552</v>
      </c>
      <c r="X252">
        <v>0</v>
      </c>
      <c r="Y252" t="s">
        <v>359</v>
      </c>
      <c r="AB252" s="25">
        <f>IF(AND(MID($T252,1,9)&lt;&gt;"DYNAMIQUE",MID($T252,1,9)&lt;&gt;"à définir"),IF(AB$2="pt_specif",-((IF($AC$1="absolu",0,Extraction!$I252)+Extraction!$V252-Extraction!$U252)+((AB$3-Extraction!$H252)*(-((IF($AC$1="absolu",0,Extraction!$I252)+Extraction!$V252-Extraction!$U252)-(IF($AC$1="absolu",0,$O252)+Extraction!$X252-Extraction!$W252))/(Extraction!$N252-Extraction!$H252))))+AB$4,IF(AB$2="za_avt",IF($AC$1="absolu",0,Extraction!$I252)+Extraction!$V252,IF(AB$2="za_arr",IF($AC$1="absolu",0,Extraction!$O252)+Extraction!$X252))))</f>
        <v>64.349505634252537</v>
      </c>
      <c r="AC252" s="25">
        <f>IF(AND(MID($T252,1,9)&lt;&gt;"DYNAMIQUE",MID($T252,1,9)&lt;&gt;"à définir"),IF(AC$2="pt_specif",-((IF($AC$1="absolu",0,Extraction!$I252)+Extraction!$V252-Extraction!$U252)+((AC$3-Extraction!$H252)*(-((IF($AC$1="absolu",0,Extraction!$I252)+Extraction!$V252-Extraction!$U252)-(IF($AC$1="absolu",0,$O252)+Extraction!$X252-Extraction!$W252))/(Extraction!$N252-Extraction!$H252))))+AC$4,IF(AC$2="za_avt",IF($AC$1="absolu",0,Extraction!$I252)+Extraction!$V252,IF(AC$2="za_arr",IF($AC$1="absolu",0,Extraction!$O252)+Extraction!$X252))))</f>
        <v>239.95351634481921</v>
      </c>
      <c r="AD252" s="25">
        <f>IF(AND(MID($T252,1,9)&lt;&gt;"DYNAMIQUE",MID($T252,1,9)&lt;&gt;"à définir"),IF(AD$2="pt_specif",-((IF($AC$1="absolu",0,Extraction!$I252)+Extraction!$V252-Extraction!$U252)+((AD$3-Extraction!$H252)*(-((IF($AC$1="absolu",0,Extraction!$I252)+Extraction!$V252-Extraction!$U252)-(IF($AC$1="absolu",0,$O252)+Extraction!$X252-Extraction!$W252))/(Extraction!$N252-Extraction!$H252))))+AD$4,IF(AD$2="za_avt",IF($AC$1="absolu",0,Extraction!$I252)+Extraction!$V252,IF(AD$2="za_arr",IF($AC$1="absolu",0,Extraction!$O252)+Extraction!$X252))))</f>
        <v>64.065599836900901</v>
      </c>
      <c r="AE252" s="25">
        <f>IF(AND(MID($T252,1,9)&lt;&gt;"DYNAMIQUE",MID($T252,1,9)&lt;&gt;"à définir"),IF(AE$2="pt_specif",-((IF($AC$1="absolu",0,Extraction!$I252)+Extraction!$V252-Extraction!$U252)+((AE$3-Extraction!$H252)*(-((IF($AC$1="absolu",0,Extraction!$I252)+Extraction!$V252-Extraction!$U252)-(IF($AC$1="absolu",0,$O252)+Extraction!$X252-Extraction!$W252))/(Extraction!$N252-Extraction!$H252))))+AE$4,IF(AE$2="za_avt",IF($AC$1="absolu",0,Extraction!$I252)+Extraction!$V252,IF(AE$2="za_arr",IF($AC$1="absolu",0,Extraction!$O252)+Extraction!$X252))))</f>
        <v>243.86238845675462</v>
      </c>
    </row>
    <row r="253" spans="1:31" x14ac:dyDescent="0.25">
      <c r="A253" t="s">
        <v>353</v>
      </c>
      <c r="B253">
        <v>1000</v>
      </c>
      <c r="C253">
        <v>1000</v>
      </c>
      <c r="D253">
        <v>2000</v>
      </c>
      <c r="E253">
        <v>1508</v>
      </c>
      <c r="F253">
        <v>73.650494365747463</v>
      </c>
      <c r="G253">
        <v>69.349505634252537</v>
      </c>
      <c r="H253">
        <v>7.3</v>
      </c>
      <c r="I253">
        <v>64.349505634252537</v>
      </c>
      <c r="J253">
        <v>320.40363636363634</v>
      </c>
      <c r="K253">
        <v>1489</v>
      </c>
      <c r="L253">
        <v>80.134400163099087</v>
      </c>
      <c r="M253">
        <v>109.8655998369009</v>
      </c>
      <c r="N253">
        <v>2611</v>
      </c>
      <c r="O253">
        <v>64.065599836900901</v>
      </c>
      <c r="P253">
        <v>320.40363636363634</v>
      </c>
      <c r="Q253" t="s">
        <v>25</v>
      </c>
      <c r="R253" t="s">
        <v>26</v>
      </c>
      <c r="S253" t="s">
        <v>26</v>
      </c>
      <c r="T253" t="s">
        <v>33</v>
      </c>
      <c r="U253">
        <v>303.91460356346039</v>
      </c>
      <c r="V253">
        <v>4.0178304687990796</v>
      </c>
      <c r="W253">
        <v>306.97867943653961</v>
      </c>
      <c r="X253">
        <v>11.578573755783827</v>
      </c>
      <c r="Y253" t="s">
        <v>360</v>
      </c>
      <c r="AB253" s="25">
        <f>IF(AND(MID($T253,1,9)&lt;&gt;"DYNAMIQUE",MID($T253,1,9)&lt;&gt;"à définir"),IF(AB$2="pt_specif",-((IF($AC$1="absolu",0,Extraction!$I253)+Extraction!$V253-Extraction!$U253)+((AB$3-Extraction!$H253)*(-((IF($AC$1="absolu",0,Extraction!$I253)+Extraction!$V253-Extraction!$U253)-(IF($AC$1="absolu",0,$O253)+Extraction!$X253-Extraction!$W253))/(Extraction!$N253-Extraction!$H253))))+AB$4,IF(AB$2="za_avt",IF($AC$1="absolu",0,Extraction!$I253)+Extraction!$V253,IF(AB$2="za_arr",IF($AC$1="absolu",0,Extraction!$O253)+Extraction!$X253))))</f>
        <v>68.367336103051613</v>
      </c>
      <c r="AC253" s="25">
        <f>IF(AND(MID($T253,1,9)&lt;&gt;"DYNAMIQUE",MID($T253,1,9)&lt;&gt;"à définir"),IF(AC$2="pt_specif",-((IF($AC$1="absolu",0,Extraction!$I253)+Extraction!$V253-Extraction!$U253)+((AC$3-Extraction!$H253)*(-((IF($AC$1="absolu",0,Extraction!$I253)+Extraction!$V253-Extraction!$U253)-(IF($AC$1="absolu",0,$O253)+Extraction!$X253-Extraction!$W253))/(Extraction!$N253-Extraction!$H253))))+AC$4,IF(AC$2="za_avt",IF($AC$1="absolu",0,Extraction!$I253)+Extraction!$V253,IF(AC$2="za_arr",IF($AC$1="absolu",0,Extraction!$O253)+Extraction!$X253))))</f>
        <v>235.54726746040876</v>
      </c>
      <c r="AD253" s="25">
        <f>IF(AND(MID($T253,1,9)&lt;&gt;"DYNAMIQUE",MID($T253,1,9)&lt;&gt;"à définir"),IF(AD$2="pt_specif",-((IF($AC$1="absolu",0,Extraction!$I253)+Extraction!$V253-Extraction!$U253)+((AD$3-Extraction!$H253)*(-((IF($AC$1="absolu",0,Extraction!$I253)+Extraction!$V253-Extraction!$U253)-(IF($AC$1="absolu",0,$O253)+Extraction!$X253-Extraction!$W253))/(Extraction!$N253-Extraction!$H253))))+AD$4,IF(AD$2="za_avt",IF($AC$1="absolu",0,Extraction!$I253)+Extraction!$V253,IF(AD$2="za_arr",IF($AC$1="absolu",0,Extraction!$O253)+Extraction!$X253))))</f>
        <v>75.644173592684723</v>
      </c>
      <c r="AE253" s="25">
        <f>IF(AND(MID($T253,1,9)&lt;&gt;"DYNAMIQUE",MID($T253,1,9)&lt;&gt;"à définir"),IF(AE$2="pt_specif",-((IF($AC$1="absolu",0,Extraction!$I253)+Extraction!$V253-Extraction!$U253)+((AE$3-Extraction!$H253)*(-((IF($AC$1="absolu",0,Extraction!$I253)+Extraction!$V253-Extraction!$U253)-(IF($AC$1="absolu",0,$O253)+Extraction!$X253-Extraction!$W253))/(Extraction!$N253-Extraction!$H253))))+AE$4,IF(AE$2="za_avt",IF($AC$1="absolu",0,Extraction!$I253)+Extraction!$V253,IF(AE$2="za_arr",IF($AC$1="absolu",0,Extraction!$O253)+Extraction!$X253))))</f>
        <v>231.33450584385488</v>
      </c>
    </row>
    <row r="254" spans="1:31" x14ac:dyDescent="0.25">
      <c r="A254" t="s">
        <v>353</v>
      </c>
      <c r="B254">
        <v>1000</v>
      </c>
      <c r="C254">
        <v>1000</v>
      </c>
      <c r="D254">
        <v>2000</v>
      </c>
      <c r="E254">
        <v>1508</v>
      </c>
      <c r="F254">
        <v>73.650494365747463</v>
      </c>
      <c r="G254">
        <v>69.349505634252537</v>
      </c>
      <c r="H254">
        <v>7.3</v>
      </c>
      <c r="I254">
        <v>64.349505634252537</v>
      </c>
      <c r="J254">
        <v>320.40363636363634</v>
      </c>
      <c r="K254">
        <v>1489</v>
      </c>
      <c r="L254">
        <v>80.134400163099087</v>
      </c>
      <c r="M254">
        <v>109.8655998369009</v>
      </c>
      <c r="N254">
        <v>2611</v>
      </c>
      <c r="O254">
        <v>64.065599836900901</v>
      </c>
      <c r="P254">
        <v>320.40363636363634</v>
      </c>
      <c r="Q254" t="s">
        <v>25</v>
      </c>
      <c r="R254" t="s">
        <v>26</v>
      </c>
      <c r="S254" t="s">
        <v>26</v>
      </c>
      <c r="T254" t="s">
        <v>34</v>
      </c>
      <c r="U254">
        <v>306.09530545454544</v>
      </c>
      <c r="V254">
        <v>-18.539520442534343</v>
      </c>
      <c r="W254">
        <v>311.5532327272727</v>
      </c>
      <c r="X254">
        <v>-44.216547378379467</v>
      </c>
      <c r="Y254" t="s">
        <v>361</v>
      </c>
      <c r="AB254" s="25">
        <f>IF(AND(MID($T254,1,9)&lt;&gt;"DYNAMIQUE",MID($T254,1,9)&lt;&gt;"à définir"),IF(AB$2="pt_specif",-((IF($AC$1="absolu",0,Extraction!$I254)+Extraction!$V254-Extraction!$U254)+((AB$3-Extraction!$H254)*(-((IF($AC$1="absolu",0,Extraction!$I254)+Extraction!$V254-Extraction!$U254)-(IF($AC$1="absolu",0,$O254)+Extraction!$X254-Extraction!$W254))/(Extraction!$N254-Extraction!$H254))))+AB$4,IF(AB$2="za_avt",IF($AC$1="absolu",0,Extraction!$I254)+Extraction!$V254,IF(AB$2="za_arr",IF($AC$1="absolu",0,Extraction!$O254)+Extraction!$X254))))</f>
        <v>45.809985191718198</v>
      </c>
      <c r="AC254" s="25">
        <f>IF(AND(MID($T254,1,9)&lt;&gt;"DYNAMIQUE",MID($T254,1,9)&lt;&gt;"à définir"),IF(AC$2="pt_specif",-((IF($AC$1="absolu",0,Extraction!$I254)+Extraction!$V254-Extraction!$U254)+((AC$3-Extraction!$H254)*(-((IF($AC$1="absolu",0,Extraction!$I254)+Extraction!$V254-Extraction!$U254)-(IF($AC$1="absolu",0,$O254)+Extraction!$X254-Extraction!$W254))/(Extraction!$N254-Extraction!$H254))))+AC$4,IF(AC$2="za_avt",IF($AC$1="absolu",0,Extraction!$I254)+Extraction!$V254,IF(AC$2="za_arr",IF($AC$1="absolu",0,Extraction!$O254)+Extraction!$X254))))</f>
        <v>260.28532026282721</v>
      </c>
      <c r="AD254" s="25">
        <f>IF(AND(MID($T254,1,9)&lt;&gt;"DYNAMIQUE",MID($T254,1,9)&lt;&gt;"à définir"),IF(AD$2="pt_specif",-((IF($AC$1="absolu",0,Extraction!$I254)+Extraction!$V254-Extraction!$U254)+((AD$3-Extraction!$H254)*(-((IF($AC$1="absolu",0,Extraction!$I254)+Extraction!$V254-Extraction!$U254)-(IF($AC$1="absolu",0,$O254)+Extraction!$X254-Extraction!$W254))/(Extraction!$N254-Extraction!$H254))))+AD$4,IF(AD$2="za_avt",IF($AC$1="absolu",0,Extraction!$I254)+Extraction!$V254,IF(AD$2="za_arr",IF($AC$1="absolu",0,Extraction!$O254)+Extraction!$X254))))</f>
        <v>19.849052458521435</v>
      </c>
      <c r="AE254" s="25">
        <f>IF(AND(MID($T254,1,9)&lt;&gt;"DYNAMIQUE",MID($T254,1,9)&lt;&gt;"à définir"),IF(AE$2="pt_specif",-((IF($AC$1="absolu",0,Extraction!$I254)+Extraction!$V254-Extraction!$U254)+((AE$3-Extraction!$H254)*(-((IF($AC$1="absolu",0,Extraction!$I254)+Extraction!$V254-Extraction!$U254)-(IF($AC$1="absolu",0,$O254)+Extraction!$X254-Extraction!$W254))/(Extraction!$N254-Extraction!$H254))))+AE$4,IF(AE$2="za_avt",IF($AC$1="absolu",0,Extraction!$I254)+Extraction!$V254,IF(AE$2="za_arr",IF($AC$1="absolu",0,Extraction!$O254)+Extraction!$X254))))</f>
        <v>291.70418026875126</v>
      </c>
    </row>
    <row r="255" spans="1:31" x14ac:dyDescent="0.25">
      <c r="A255" t="s">
        <v>353</v>
      </c>
      <c r="B255">
        <v>1000</v>
      </c>
      <c r="C255">
        <v>1000</v>
      </c>
      <c r="D255">
        <v>2000</v>
      </c>
      <c r="E255">
        <v>1508</v>
      </c>
      <c r="F255">
        <v>73.650494365747463</v>
      </c>
      <c r="G255">
        <v>69.349505634252537</v>
      </c>
      <c r="H255">
        <v>7.3</v>
      </c>
      <c r="I255">
        <v>64.349505634252537</v>
      </c>
      <c r="J255">
        <v>320.40363636363634</v>
      </c>
      <c r="K255">
        <v>1489</v>
      </c>
      <c r="L255">
        <v>80.134400163099087</v>
      </c>
      <c r="M255">
        <v>109.8655998369009</v>
      </c>
      <c r="N255">
        <v>2611</v>
      </c>
      <c r="O255">
        <v>64.065599836900901</v>
      </c>
      <c r="P255">
        <v>320.40363636363634</v>
      </c>
      <c r="Q255" t="s">
        <v>25</v>
      </c>
      <c r="R255" t="s">
        <v>26</v>
      </c>
      <c r="S255" t="s">
        <v>26</v>
      </c>
      <c r="T255" t="s">
        <v>35</v>
      </c>
      <c r="U255">
        <v>304.56657680671208</v>
      </c>
      <c r="V255">
        <v>-2.726231749403448</v>
      </c>
      <c r="W255">
        <v>309.0687795569242</v>
      </c>
      <c r="X255">
        <v>-13.914055138850934</v>
      </c>
      <c r="Y255" t="s">
        <v>362</v>
      </c>
      <c r="AB255" s="25">
        <f>IF(AND(MID($T255,1,9)&lt;&gt;"DYNAMIQUE",MID($T255,1,9)&lt;&gt;"à définir"),IF(AB$2="pt_specif",-((IF($AC$1="absolu",0,Extraction!$I255)+Extraction!$V255-Extraction!$U255)+((AB$3-Extraction!$H255)*(-((IF($AC$1="absolu",0,Extraction!$I255)+Extraction!$V255-Extraction!$U255)-(IF($AC$1="absolu",0,$O255)+Extraction!$X255-Extraction!$W255))/(Extraction!$N255-Extraction!$H255))))+AB$4,IF(AB$2="za_avt",IF($AC$1="absolu",0,Extraction!$I255)+Extraction!$V255,IF(AB$2="za_arr",IF($AC$1="absolu",0,Extraction!$O255)+Extraction!$X255))))</f>
        <v>61.623273884849091</v>
      </c>
      <c r="AC255" s="25">
        <f>IF(AND(MID($T255,1,9)&lt;&gt;"DYNAMIQUE",MID($T255,1,9)&lt;&gt;"à définir"),IF(AC$2="pt_specif",-((IF($AC$1="absolu",0,Extraction!$I255)+Extraction!$V255-Extraction!$U255)+((AC$3-Extraction!$H255)*(-((IF($AC$1="absolu",0,Extraction!$I255)+Extraction!$V255-Extraction!$U255)-(IF($AC$1="absolu",0,$O255)+Extraction!$X255-Extraction!$W255))/(Extraction!$N255-Extraction!$H255))))+AC$4,IF(AC$2="za_avt",IF($AC$1="absolu",0,Extraction!$I255)+Extraction!$V255,IF(AC$2="za_arr",IF($AC$1="absolu",0,Extraction!$O255)+Extraction!$X255))))</f>
        <v>242.94330292186299</v>
      </c>
      <c r="AD255" s="25">
        <f>IF(AND(MID($T255,1,9)&lt;&gt;"DYNAMIQUE",MID($T255,1,9)&lt;&gt;"à définir"),IF(AD$2="pt_specif",-((IF($AC$1="absolu",0,Extraction!$I255)+Extraction!$V255-Extraction!$U255)+((AD$3-Extraction!$H255)*(-((IF($AC$1="absolu",0,Extraction!$I255)+Extraction!$V255-Extraction!$U255)-(IF($AC$1="absolu",0,$O255)+Extraction!$X255-Extraction!$W255))/(Extraction!$N255-Extraction!$H255))))+AD$4,IF(AD$2="za_avt",IF($AC$1="absolu",0,Extraction!$I255)+Extraction!$V255,IF(AD$2="za_arr",IF($AC$1="absolu",0,Extraction!$O255)+Extraction!$X255))))</f>
        <v>50.151544698049968</v>
      </c>
      <c r="AE255" s="25">
        <f>IF(AND(MID($T255,1,9)&lt;&gt;"DYNAMIQUE",MID($T255,1,9)&lt;&gt;"à définir"),IF(AE$2="pt_specif",-((IF($AC$1="absolu",0,Extraction!$I255)+Extraction!$V255-Extraction!$U255)+((AE$3-Extraction!$H255)*(-((IF($AC$1="absolu",0,Extraction!$I255)+Extraction!$V255-Extraction!$U255)-(IF($AC$1="absolu",0,$O255)+Extraction!$X255-Extraction!$W255))/(Extraction!$N255-Extraction!$H255))))+AE$4,IF(AE$2="za_avt",IF($AC$1="absolu",0,Extraction!$I255)+Extraction!$V255,IF(AE$2="za_arr",IF($AC$1="absolu",0,Extraction!$O255)+Extraction!$X255))))</f>
        <v>258.91723485887422</v>
      </c>
    </row>
    <row r="256" spans="1:31" x14ac:dyDescent="0.25">
      <c r="A256" t="s">
        <v>353</v>
      </c>
      <c r="B256">
        <v>1000</v>
      </c>
      <c r="C256">
        <v>1000</v>
      </c>
      <c r="D256">
        <v>2000</v>
      </c>
      <c r="E256">
        <v>1508</v>
      </c>
      <c r="F256">
        <v>73.650494365747463</v>
      </c>
      <c r="G256">
        <v>69.349505634252537</v>
      </c>
      <c r="H256">
        <v>7.3</v>
      </c>
      <c r="I256">
        <v>64.349505634252537</v>
      </c>
      <c r="J256">
        <v>320.40363636363634</v>
      </c>
      <c r="K256">
        <v>1489</v>
      </c>
      <c r="L256">
        <v>80.134400163099087</v>
      </c>
      <c r="M256">
        <v>109.8655998369009</v>
      </c>
      <c r="N256">
        <v>2611</v>
      </c>
      <c r="O256">
        <v>64.065599836900901</v>
      </c>
      <c r="P256">
        <v>320.40363636363634</v>
      </c>
      <c r="Q256" t="s">
        <v>25</v>
      </c>
      <c r="R256" t="s">
        <v>26</v>
      </c>
      <c r="S256" t="s">
        <v>26</v>
      </c>
      <c r="T256" t="s">
        <v>36</v>
      </c>
      <c r="U256">
        <v>304.17441109009206</v>
      </c>
      <c r="V256">
        <v>1.3303610941013688</v>
      </c>
      <c r="W256">
        <v>304.50957072808973</v>
      </c>
      <c r="X256">
        <v>41.693911959505961</v>
      </c>
      <c r="Y256" t="s">
        <v>363</v>
      </c>
      <c r="AB256" s="25">
        <f>IF(AND(MID($T256,1,9)&lt;&gt;"DYNAMIQUE",MID($T256,1,9)&lt;&gt;"à définir"),IF(AB$2="pt_specif",-((IF($AC$1="absolu",0,Extraction!$I256)+Extraction!$V256-Extraction!$U256)+((AB$3-Extraction!$H256)*(-((IF($AC$1="absolu",0,Extraction!$I256)+Extraction!$V256-Extraction!$U256)-(IF($AC$1="absolu",0,$O256)+Extraction!$X256-Extraction!$W256))/(Extraction!$N256-Extraction!$H256))))+AB$4,IF(AB$2="za_avt",IF($AC$1="absolu",0,Extraction!$I256)+Extraction!$V256,IF(AB$2="za_arr",IF($AC$1="absolu",0,Extraction!$O256)+Extraction!$X256))))</f>
        <v>65.6798667283539</v>
      </c>
      <c r="AC256" s="25">
        <f>IF(AND(MID($T256,1,9)&lt;&gt;"DYNAMIQUE",MID($T256,1,9)&lt;&gt;"à définir"),IF(AC$2="pt_specif",-((IF($AC$1="absolu",0,Extraction!$I256)+Extraction!$V256-Extraction!$U256)+((AC$3-Extraction!$H256)*(-((IF($AC$1="absolu",0,Extraction!$I256)+Extraction!$V256-Extraction!$U256)-(IF($AC$1="absolu",0,$O256)+Extraction!$X256-Extraction!$W256))/(Extraction!$N256-Extraction!$H256))))+AC$4,IF(AC$2="za_avt",IF($AC$1="absolu",0,Extraction!$I256)+Extraction!$V256,IF(AC$2="za_arr",IF($AC$1="absolu",0,Extraction!$O256)+Extraction!$X256))))</f>
        <v>238.49454436173818</v>
      </c>
      <c r="AD256" s="25">
        <f>IF(AND(MID($T256,1,9)&lt;&gt;"DYNAMIQUE",MID($T256,1,9)&lt;&gt;"à définir"),IF(AD$2="pt_specif",-((IF($AC$1="absolu",0,Extraction!$I256)+Extraction!$V256-Extraction!$U256)+((AD$3-Extraction!$H256)*(-((IF($AC$1="absolu",0,Extraction!$I256)+Extraction!$V256-Extraction!$U256)-(IF($AC$1="absolu",0,$O256)+Extraction!$X256-Extraction!$W256))/(Extraction!$N256-Extraction!$H256))))+AD$4,IF(AD$2="za_avt",IF($AC$1="absolu",0,Extraction!$I256)+Extraction!$V256,IF(AD$2="za_arr",IF($AC$1="absolu",0,Extraction!$O256)+Extraction!$X256))))</f>
        <v>105.75951179640685</v>
      </c>
      <c r="AE256" s="25">
        <f>IF(AND(MID($T256,1,9)&lt;&gt;"DYNAMIQUE",MID($T256,1,9)&lt;&gt;"à définir"),IF(AE$2="pt_specif",-((IF($AC$1="absolu",0,Extraction!$I256)+Extraction!$V256-Extraction!$U256)+((AE$3-Extraction!$H256)*(-((IF($AC$1="absolu",0,Extraction!$I256)+Extraction!$V256-Extraction!$U256)-(IF($AC$1="absolu",0,$O256)+Extraction!$X256-Extraction!$W256))/(Extraction!$N256-Extraction!$H256))))+AE$4,IF(AE$2="za_avt",IF($AC$1="absolu",0,Extraction!$I256)+Extraction!$V256,IF(AE$2="za_arr",IF($AC$1="absolu",0,Extraction!$O256)+Extraction!$X256))))</f>
        <v>198.75005893168287</v>
      </c>
    </row>
    <row r="257" spans="1:31" x14ac:dyDescent="0.25">
      <c r="A257" t="s">
        <v>353</v>
      </c>
      <c r="B257">
        <v>1000</v>
      </c>
      <c r="C257">
        <v>1000</v>
      </c>
      <c r="D257">
        <v>2000</v>
      </c>
      <c r="E257">
        <v>1508</v>
      </c>
      <c r="F257">
        <v>73.650494365747463</v>
      </c>
      <c r="G257">
        <v>69.349505634252537</v>
      </c>
      <c r="H257">
        <v>7.3</v>
      </c>
      <c r="I257">
        <v>64.349505634252537</v>
      </c>
      <c r="J257">
        <v>320.40363636363634</v>
      </c>
      <c r="K257">
        <v>1489</v>
      </c>
      <c r="L257">
        <v>80.134400163099087</v>
      </c>
      <c r="M257">
        <v>109.8655998369009</v>
      </c>
      <c r="N257">
        <v>2611</v>
      </c>
      <c r="O257">
        <v>64.065599836900901</v>
      </c>
      <c r="P257">
        <v>320.40363636363634</v>
      </c>
      <c r="Q257" t="s">
        <v>25</v>
      </c>
      <c r="R257" t="s">
        <v>26</v>
      </c>
      <c r="S257" t="s">
        <v>26</v>
      </c>
      <c r="T257" t="s">
        <v>37</v>
      </c>
      <c r="U257">
        <v>306.08159124532568</v>
      </c>
      <c r="V257">
        <v>-18.39765958979423</v>
      </c>
      <c r="W257">
        <v>311.50032811831062</v>
      </c>
      <c r="X257">
        <v>-43.571278020260067</v>
      </c>
      <c r="Y257" t="s">
        <v>364</v>
      </c>
      <c r="AB257" s="25">
        <f>IF(AND(MID($T257,1,9)&lt;&gt;"DYNAMIQUE",MID($T257,1,9)&lt;&gt;"à définir"),IF(AB$2="pt_specif",-((IF($AC$1="absolu",0,Extraction!$I257)+Extraction!$V257-Extraction!$U257)+((AB$3-Extraction!$H257)*(-((IF($AC$1="absolu",0,Extraction!$I257)+Extraction!$V257-Extraction!$U257)-(IF($AC$1="absolu",0,$O257)+Extraction!$X257-Extraction!$W257))/(Extraction!$N257-Extraction!$H257))))+AB$4,IF(AB$2="za_avt",IF($AC$1="absolu",0,Extraction!$I257)+Extraction!$V257,IF(AB$2="za_arr",IF($AC$1="absolu",0,Extraction!$O257)+Extraction!$X257))))</f>
        <v>45.951846044458307</v>
      </c>
      <c r="AC257" s="25">
        <f>IF(AND(MID($T257,1,9)&lt;&gt;"DYNAMIQUE",MID($T257,1,9)&lt;&gt;"à définir"),IF(AC$2="pt_specif",-((IF($AC$1="absolu",0,Extraction!$I257)+Extraction!$V257-Extraction!$U257)+((AC$3-Extraction!$H257)*(-((IF($AC$1="absolu",0,Extraction!$I257)+Extraction!$V257-Extraction!$U257)-(IF($AC$1="absolu",0,$O257)+Extraction!$X257-Extraction!$W257))/(Extraction!$N257-Extraction!$H257))))+AC$4,IF(AC$2="za_avt",IF($AC$1="absolu",0,Extraction!$I257)+Extraction!$V257,IF(AC$2="za_arr",IF($AC$1="absolu",0,Extraction!$O257)+Extraction!$X257))))</f>
        <v>260.12974520086738</v>
      </c>
      <c r="AD257" s="25">
        <f>IF(AND(MID($T257,1,9)&lt;&gt;"DYNAMIQUE",MID($T257,1,9)&lt;&gt;"à définir"),IF(AD$2="pt_specif",-((IF($AC$1="absolu",0,Extraction!$I257)+Extraction!$V257-Extraction!$U257)+((AD$3-Extraction!$H257)*(-((IF($AC$1="absolu",0,Extraction!$I257)+Extraction!$V257-Extraction!$U257)-(IF($AC$1="absolu",0,$O257)+Extraction!$X257-Extraction!$W257))/(Extraction!$N257-Extraction!$H257))))+AD$4,IF(AD$2="za_avt",IF($AC$1="absolu",0,Extraction!$I257)+Extraction!$V257,IF(AD$2="za_arr",IF($AC$1="absolu",0,Extraction!$O257)+Extraction!$X257))))</f>
        <v>20.494321816640834</v>
      </c>
      <c r="AE257" s="25">
        <f>IF(AND(MID($T257,1,9)&lt;&gt;"DYNAMIQUE",MID($T257,1,9)&lt;&gt;"à définir"),IF(AE$2="pt_specif",-((IF($AC$1="absolu",0,Extraction!$I257)+Extraction!$V257-Extraction!$U257)+((AE$3-Extraction!$H257)*(-((IF($AC$1="absolu",0,Extraction!$I257)+Extraction!$V257-Extraction!$U257)-(IF($AC$1="absolu",0,$O257)+Extraction!$X257-Extraction!$W257))/(Extraction!$N257-Extraction!$H257))))+AE$4,IF(AE$2="za_avt",IF($AC$1="absolu",0,Extraction!$I257)+Extraction!$V257,IF(AE$2="za_arr",IF($AC$1="absolu",0,Extraction!$O257)+Extraction!$X257))))</f>
        <v>291.0060063016698</v>
      </c>
    </row>
    <row r="258" spans="1:31" x14ac:dyDescent="0.25">
      <c r="A258" t="s">
        <v>353</v>
      </c>
      <c r="B258">
        <v>1000</v>
      </c>
      <c r="C258">
        <v>1000</v>
      </c>
      <c r="D258">
        <v>2000</v>
      </c>
      <c r="E258">
        <v>1508</v>
      </c>
      <c r="F258">
        <v>73.650494365747463</v>
      </c>
      <c r="G258">
        <v>69.349505634252537</v>
      </c>
      <c r="H258">
        <v>7.3</v>
      </c>
      <c r="I258">
        <v>64.349505634252537</v>
      </c>
      <c r="J258">
        <v>320.40363636363634</v>
      </c>
      <c r="K258">
        <v>1489</v>
      </c>
      <c r="L258">
        <v>80.134400163099087</v>
      </c>
      <c r="M258">
        <v>109.8655998369009</v>
      </c>
      <c r="N258">
        <v>2611</v>
      </c>
      <c r="O258">
        <v>64.065599836900901</v>
      </c>
      <c r="P258">
        <v>320.40363636363634</v>
      </c>
      <c r="Q258" t="s">
        <v>25</v>
      </c>
      <c r="R258" t="s">
        <v>26</v>
      </c>
      <c r="S258" t="s">
        <v>26</v>
      </c>
      <c r="T258" t="s">
        <v>38</v>
      </c>
      <c r="U258">
        <v>306.11108217955564</v>
      </c>
      <c r="V258">
        <v>-18.702716119917774</v>
      </c>
      <c r="W258">
        <v>310.84656445680793</v>
      </c>
      <c r="X258">
        <v>-35.597423445093284</v>
      </c>
      <c r="Y258" t="s">
        <v>365</v>
      </c>
      <c r="AB258" s="25">
        <f>IF(AND(MID($T258,1,9)&lt;&gt;"DYNAMIQUE",MID($T258,1,9)&lt;&gt;"à définir"),IF(AB$2="pt_specif",-((IF($AC$1="absolu",0,Extraction!$I258)+Extraction!$V258-Extraction!$U258)+((AB$3-Extraction!$H258)*(-((IF($AC$1="absolu",0,Extraction!$I258)+Extraction!$V258-Extraction!$U258)-(IF($AC$1="absolu",0,$O258)+Extraction!$X258-Extraction!$W258))/(Extraction!$N258-Extraction!$H258))))+AB$4,IF(AB$2="za_avt",IF($AC$1="absolu",0,Extraction!$I258)+Extraction!$V258,IF(AB$2="za_arr",IF($AC$1="absolu",0,Extraction!$O258)+Extraction!$X258))))</f>
        <v>45.646789514334763</v>
      </c>
      <c r="AC258" s="25">
        <f>IF(AND(MID($T258,1,9)&lt;&gt;"DYNAMIQUE",MID($T258,1,9)&lt;&gt;"à définir"),IF(AC$2="pt_specif",-((IF($AC$1="absolu",0,Extraction!$I258)+Extraction!$V258-Extraction!$U258)+((AC$3-Extraction!$H258)*(-((IF($AC$1="absolu",0,Extraction!$I258)+Extraction!$V258-Extraction!$U258)-(IF($AC$1="absolu",0,$O258)+Extraction!$X258-Extraction!$W258))/(Extraction!$N258-Extraction!$H258))))+AC$4,IF(AC$2="za_avt",IF($AC$1="absolu",0,Extraction!$I258)+Extraction!$V258,IF(AC$2="za_arr",IF($AC$1="absolu",0,Extraction!$O258)+Extraction!$X258))))</f>
        <v>260.46429266522085</v>
      </c>
      <c r="AD258" s="25">
        <f>IF(AND(MID($T258,1,9)&lt;&gt;"DYNAMIQUE",MID($T258,1,9)&lt;&gt;"à définir"),IF(AD$2="pt_specif",-((IF($AC$1="absolu",0,Extraction!$I258)+Extraction!$V258-Extraction!$U258)+((AD$3-Extraction!$H258)*(-((IF($AC$1="absolu",0,Extraction!$I258)+Extraction!$V258-Extraction!$U258)-(IF($AC$1="absolu",0,$O258)+Extraction!$X258-Extraction!$W258))/(Extraction!$N258-Extraction!$H258))))+AD$4,IF(AD$2="za_avt",IF($AC$1="absolu",0,Extraction!$I258)+Extraction!$V258,IF(AD$2="za_arr",IF($AC$1="absolu",0,Extraction!$O258)+Extraction!$X258))))</f>
        <v>28.468176391807617</v>
      </c>
      <c r="AE258" s="25">
        <f>IF(AND(MID($T258,1,9)&lt;&gt;"DYNAMIQUE",MID($T258,1,9)&lt;&gt;"à définir"),IF(AE$2="pt_specif",-((IF($AC$1="absolu",0,Extraction!$I258)+Extraction!$V258-Extraction!$U258)+((AE$3-Extraction!$H258)*(-((IF($AC$1="absolu",0,Extraction!$I258)+Extraction!$V258-Extraction!$U258)-(IF($AC$1="absolu",0,$O258)+Extraction!$X258-Extraction!$W258))/(Extraction!$N258-Extraction!$H258))))+AE$4,IF(AE$2="za_avt",IF($AC$1="absolu",0,Extraction!$I258)+Extraction!$V258,IF(AE$2="za_arr",IF($AC$1="absolu",0,Extraction!$O258)+Extraction!$X258))))</f>
        <v>282.37838806500031</v>
      </c>
    </row>
    <row r="259" spans="1:31" x14ac:dyDescent="0.25">
      <c r="A259" t="s">
        <v>353</v>
      </c>
      <c r="B259">
        <v>1000</v>
      </c>
      <c r="C259">
        <v>1000</v>
      </c>
      <c r="D259">
        <v>2000</v>
      </c>
      <c r="E259">
        <v>1508</v>
      </c>
      <c r="F259">
        <v>73.650494365747463</v>
      </c>
      <c r="G259">
        <v>69.349505634252537</v>
      </c>
      <c r="H259">
        <v>7.3</v>
      </c>
      <c r="I259">
        <v>64.349505634252537</v>
      </c>
      <c r="J259">
        <v>320.40363636363634</v>
      </c>
      <c r="K259">
        <v>1489</v>
      </c>
      <c r="L259">
        <v>80.134400163099087</v>
      </c>
      <c r="M259">
        <v>109.8655998369009</v>
      </c>
      <c r="N259">
        <v>2611</v>
      </c>
      <c r="O259">
        <v>64.065599836900901</v>
      </c>
      <c r="P259">
        <v>320.40363636363634</v>
      </c>
      <c r="Q259" t="s">
        <v>25</v>
      </c>
      <c r="R259" t="s">
        <v>26</v>
      </c>
      <c r="S259" t="s">
        <v>26</v>
      </c>
      <c r="T259" t="s">
        <v>39</v>
      </c>
      <c r="U259">
        <v>306.20349532727897</v>
      </c>
      <c r="V259">
        <v>-19.658644947484003</v>
      </c>
      <c r="W259">
        <v>311.97059130908463</v>
      </c>
      <c r="X259">
        <v>-49.307005647988014</v>
      </c>
      <c r="Y259" t="s">
        <v>366</v>
      </c>
      <c r="AB259" s="25">
        <f>IF(AND(MID($T259,1,9)&lt;&gt;"DYNAMIQUE",MID($T259,1,9)&lt;&gt;"à définir"),IF(AB$2="pt_specif",-((IF($AC$1="absolu",0,Extraction!$I259)+Extraction!$V259-Extraction!$U259)+((AB$3-Extraction!$H259)*(-((IF($AC$1="absolu",0,Extraction!$I259)+Extraction!$V259-Extraction!$U259)-(IF($AC$1="absolu",0,$O259)+Extraction!$X259-Extraction!$W259))/(Extraction!$N259-Extraction!$H259))))+AB$4,IF(AB$2="za_avt",IF($AC$1="absolu",0,Extraction!$I259)+Extraction!$V259,IF(AB$2="za_arr",IF($AC$1="absolu",0,Extraction!$O259)+Extraction!$X259))))</f>
        <v>44.690860686768531</v>
      </c>
      <c r="AC259" s="25">
        <f>IF(AND(MID($T259,1,9)&lt;&gt;"DYNAMIQUE",MID($T259,1,9)&lt;&gt;"à définir"),IF(AC$2="pt_specif",-((IF($AC$1="absolu",0,Extraction!$I259)+Extraction!$V259-Extraction!$U259)+((AC$3-Extraction!$H259)*(-((IF($AC$1="absolu",0,Extraction!$I259)+Extraction!$V259-Extraction!$U259)-(IF($AC$1="absolu",0,$O259)+Extraction!$X259-Extraction!$W259))/(Extraction!$N259-Extraction!$H259))))+AC$4,IF(AC$2="za_avt",IF($AC$1="absolu",0,Extraction!$I259)+Extraction!$V259,IF(AC$2="za_arr",IF($AC$1="absolu",0,Extraction!$O259)+Extraction!$X259))))</f>
        <v>261.51263464051044</v>
      </c>
      <c r="AD259" s="25">
        <f>IF(AND(MID($T259,1,9)&lt;&gt;"DYNAMIQUE",MID($T259,1,9)&lt;&gt;"à définir"),IF(AD$2="pt_specif",-((IF($AC$1="absolu",0,Extraction!$I259)+Extraction!$V259-Extraction!$U259)+((AD$3-Extraction!$H259)*(-((IF($AC$1="absolu",0,Extraction!$I259)+Extraction!$V259-Extraction!$U259)-(IF($AC$1="absolu",0,$O259)+Extraction!$X259-Extraction!$W259))/(Extraction!$N259-Extraction!$H259))))+AD$4,IF(AD$2="za_avt",IF($AC$1="absolu",0,Extraction!$I259)+Extraction!$V259,IF(AD$2="za_arr",IF($AC$1="absolu",0,Extraction!$O259)+Extraction!$X259))))</f>
        <v>14.758594188912888</v>
      </c>
      <c r="AE259" s="25">
        <f>IF(AND(MID($T259,1,9)&lt;&gt;"DYNAMIQUE",MID($T259,1,9)&lt;&gt;"à définir"),IF(AE$2="pt_specif",-((IF($AC$1="absolu",0,Extraction!$I259)+Extraction!$V259-Extraction!$U259)+((AE$3-Extraction!$H259)*(-((IF($AC$1="absolu",0,Extraction!$I259)+Extraction!$V259-Extraction!$U259)-(IF($AC$1="absolu",0,$O259)+Extraction!$X259-Extraction!$W259))/(Extraction!$N259-Extraction!$H259))))+AE$4,IF(AE$2="za_avt",IF($AC$1="absolu",0,Extraction!$I259)+Extraction!$V259,IF(AE$2="za_arr",IF($AC$1="absolu",0,Extraction!$O259)+Extraction!$X259))))</f>
        <v>297.21199712017176</v>
      </c>
    </row>
    <row r="260" spans="1:31" x14ac:dyDescent="0.25">
      <c r="A260" t="s">
        <v>353</v>
      </c>
      <c r="B260">
        <v>1000</v>
      </c>
      <c r="C260">
        <v>1000</v>
      </c>
      <c r="D260">
        <v>2000</v>
      </c>
      <c r="E260">
        <v>1508</v>
      </c>
      <c r="F260">
        <v>73.650494365747463</v>
      </c>
      <c r="G260">
        <v>69.349505634252537</v>
      </c>
      <c r="H260">
        <v>7.3</v>
      </c>
      <c r="I260">
        <v>64.349505634252537</v>
      </c>
      <c r="J260">
        <v>320.40363636363634</v>
      </c>
      <c r="K260">
        <v>1489</v>
      </c>
      <c r="L260">
        <v>80.134400163099087</v>
      </c>
      <c r="M260">
        <v>109.8655998369009</v>
      </c>
      <c r="N260">
        <v>2611</v>
      </c>
      <c r="O260">
        <v>64.065599836900901</v>
      </c>
      <c r="P260">
        <v>320.40363636363634</v>
      </c>
      <c r="Q260" t="s">
        <v>25</v>
      </c>
      <c r="R260" t="s">
        <v>26</v>
      </c>
      <c r="S260" t="s">
        <v>26</v>
      </c>
      <c r="T260" t="s">
        <v>40</v>
      </c>
      <c r="U260">
        <v>304.05318136065108</v>
      </c>
      <c r="V260">
        <v>2.5843708966632932</v>
      </c>
      <c r="W260">
        <v>306.84010163934886</v>
      </c>
      <c r="X260">
        <v>13.26878578073153</v>
      </c>
      <c r="Y260" t="s">
        <v>367</v>
      </c>
      <c r="AB260" s="25">
        <f>IF(AND(MID($T260,1,9)&lt;&gt;"DYNAMIQUE",MID($T260,1,9)&lt;&gt;"à définir"),IF(AB$2="pt_specif",-((IF($AC$1="absolu",0,Extraction!$I260)+Extraction!$V260-Extraction!$U260)+((AB$3-Extraction!$H260)*(-((IF($AC$1="absolu",0,Extraction!$I260)+Extraction!$V260-Extraction!$U260)-(IF($AC$1="absolu",0,$O260)+Extraction!$X260-Extraction!$W260))/(Extraction!$N260-Extraction!$H260))))+AB$4,IF(AB$2="za_avt",IF($AC$1="absolu",0,Extraction!$I260)+Extraction!$V260,IF(AB$2="za_arr",IF($AC$1="absolu",0,Extraction!$O260)+Extraction!$X260))))</f>
        <v>66.933876530915825</v>
      </c>
      <c r="AC260" s="25">
        <f>IF(AND(MID($T260,1,9)&lt;&gt;"DYNAMIQUE",MID($T260,1,9)&lt;&gt;"à définir"),IF(AC$2="pt_specif",-((IF($AC$1="absolu",0,Extraction!$I260)+Extraction!$V260-Extraction!$U260)+((AC$3-Extraction!$H260)*(-((IF($AC$1="absolu",0,Extraction!$I260)+Extraction!$V260-Extraction!$U260)-(IF($AC$1="absolu",0,$O260)+Extraction!$X260-Extraction!$W260))/(Extraction!$N260-Extraction!$H260))))+AC$4,IF(AC$2="za_avt",IF($AC$1="absolu",0,Extraction!$I260)+Extraction!$V260,IF(AC$2="za_arr",IF($AC$1="absolu",0,Extraction!$O260)+Extraction!$X260))))</f>
        <v>237.11930482973526</v>
      </c>
      <c r="AD260" s="25">
        <f>IF(AND(MID($T260,1,9)&lt;&gt;"DYNAMIQUE",MID($T260,1,9)&lt;&gt;"à définir"),IF(AD$2="pt_specif",-((IF($AC$1="absolu",0,Extraction!$I260)+Extraction!$V260-Extraction!$U260)+((AD$3-Extraction!$H260)*(-((IF($AC$1="absolu",0,Extraction!$I260)+Extraction!$V260-Extraction!$U260)-(IF($AC$1="absolu",0,$O260)+Extraction!$X260-Extraction!$W260))/(Extraction!$N260-Extraction!$H260))))+AD$4,IF(AD$2="za_avt",IF($AC$1="absolu",0,Extraction!$I260)+Extraction!$V260,IF(AD$2="za_arr",IF($AC$1="absolu",0,Extraction!$O260)+Extraction!$X260))))</f>
        <v>77.334385617632435</v>
      </c>
      <c r="AE260" s="25">
        <f>IF(AND(MID($T260,1,9)&lt;&gt;"DYNAMIQUE",MID($T260,1,9)&lt;&gt;"à définir"),IF(AE$2="pt_specif",-((IF($AC$1="absolu",0,Extraction!$I260)+Extraction!$V260-Extraction!$U260)+((AE$3-Extraction!$H260)*(-((IF($AC$1="absolu",0,Extraction!$I260)+Extraction!$V260-Extraction!$U260)-(IF($AC$1="absolu",0,$O260)+Extraction!$X260-Extraction!$W260))/(Extraction!$N260-Extraction!$H260))))+AE$4,IF(AE$2="za_avt",IF($AC$1="absolu",0,Extraction!$I260)+Extraction!$V260,IF(AE$2="za_arr",IF($AC$1="absolu",0,Extraction!$O260)+Extraction!$X260))))</f>
        <v>229.50571602171641</v>
      </c>
    </row>
    <row r="261" spans="1:31" x14ac:dyDescent="0.25">
      <c r="A261" t="s">
        <v>353</v>
      </c>
      <c r="B261">
        <v>1000</v>
      </c>
      <c r="C261">
        <v>1000</v>
      </c>
      <c r="D261">
        <v>2000</v>
      </c>
      <c r="E261">
        <v>1508</v>
      </c>
      <c r="F261">
        <v>73.650494365747463</v>
      </c>
      <c r="G261">
        <v>69.349505634252537</v>
      </c>
      <c r="H261">
        <v>7.3</v>
      </c>
      <c r="I261">
        <v>64.349505634252537</v>
      </c>
      <c r="J261">
        <v>320.40363636363634</v>
      </c>
      <c r="K261">
        <v>1489</v>
      </c>
      <c r="L261">
        <v>80.134400163099087</v>
      </c>
      <c r="M261">
        <v>109.8655998369009</v>
      </c>
      <c r="N261">
        <v>2611</v>
      </c>
      <c r="O261">
        <v>64.065599836900901</v>
      </c>
      <c r="P261">
        <v>320.40363636363634</v>
      </c>
      <c r="Q261" t="s">
        <v>25</v>
      </c>
      <c r="R261" t="s">
        <v>26</v>
      </c>
      <c r="S261" t="s">
        <v>26</v>
      </c>
      <c r="T261" t="s">
        <v>41</v>
      </c>
      <c r="U261">
        <v>303.67724942714386</v>
      </c>
      <c r="V261">
        <v>6.4730402180251518</v>
      </c>
      <c r="W261">
        <v>304.94011357285609</v>
      </c>
      <c r="X261">
        <v>36.442647267530539</v>
      </c>
      <c r="Y261" t="s">
        <v>368</v>
      </c>
      <c r="AB261" s="25">
        <f>IF(AND(MID($T261,1,9)&lt;&gt;"DYNAMIQUE",MID($T261,1,9)&lt;&gt;"à définir"),IF(AB$2="pt_specif",-((IF($AC$1="absolu",0,Extraction!$I261)+Extraction!$V261-Extraction!$U261)+((AB$3-Extraction!$H261)*(-((IF($AC$1="absolu",0,Extraction!$I261)+Extraction!$V261-Extraction!$U261)-(IF($AC$1="absolu",0,$O261)+Extraction!$X261-Extraction!$W261))/(Extraction!$N261-Extraction!$H261))))+AB$4,IF(AB$2="za_avt",IF($AC$1="absolu",0,Extraction!$I261)+Extraction!$V261,IF(AB$2="za_arr",IF($AC$1="absolu",0,Extraction!$O261)+Extraction!$X261))))</f>
        <v>70.822545852277685</v>
      </c>
      <c r="AC261" s="25">
        <f>IF(AND(MID($T261,1,9)&lt;&gt;"DYNAMIQUE",MID($T261,1,9)&lt;&gt;"à définir"),IF(AC$2="pt_specif",-((IF($AC$1="absolu",0,Extraction!$I261)+Extraction!$V261-Extraction!$U261)+((AC$3-Extraction!$H261)*(-((IF($AC$1="absolu",0,Extraction!$I261)+Extraction!$V261-Extraction!$U261)-(IF($AC$1="absolu",0,$O261)+Extraction!$X261-Extraction!$W261))/(Extraction!$N261-Extraction!$H261))))+AC$4,IF(AC$2="za_avt",IF($AC$1="absolu",0,Extraction!$I261)+Extraction!$V261,IF(AC$2="za_arr",IF($AC$1="absolu",0,Extraction!$O261)+Extraction!$X261))))</f>
        <v>232.85470357486616</v>
      </c>
      <c r="AD261" s="25">
        <f>IF(AND(MID($T261,1,9)&lt;&gt;"DYNAMIQUE",MID($T261,1,9)&lt;&gt;"à définir"),IF(AD$2="pt_specif",-((IF($AC$1="absolu",0,Extraction!$I261)+Extraction!$V261-Extraction!$U261)+((AD$3-Extraction!$H261)*(-((IF($AC$1="absolu",0,Extraction!$I261)+Extraction!$V261-Extraction!$U261)-(IF($AC$1="absolu",0,$O261)+Extraction!$X261-Extraction!$W261))/(Extraction!$N261-Extraction!$H261))))+AD$4,IF(AD$2="za_avt",IF($AC$1="absolu",0,Extraction!$I261)+Extraction!$V261,IF(AD$2="za_arr",IF($AC$1="absolu",0,Extraction!$O261)+Extraction!$X261))))</f>
        <v>100.50824710443143</v>
      </c>
      <c r="AE261" s="25">
        <f>IF(AND(MID($T261,1,9)&lt;&gt;"DYNAMIQUE",MID($T261,1,9)&lt;&gt;"à définir"),IF(AE$2="pt_specif",-((IF($AC$1="absolu",0,Extraction!$I261)+Extraction!$V261-Extraction!$U261)+((AE$3-Extraction!$H261)*(-((IF($AC$1="absolu",0,Extraction!$I261)+Extraction!$V261-Extraction!$U261)-(IF($AC$1="absolu",0,$O261)+Extraction!$X261-Extraction!$W261))/(Extraction!$N261-Extraction!$H261))))+AE$4,IF(AE$2="za_avt",IF($AC$1="absolu",0,Extraction!$I261)+Extraction!$V261,IF(AE$2="za_arr",IF($AC$1="absolu",0,Extraction!$O261)+Extraction!$X261))))</f>
        <v>204.43186646842466</v>
      </c>
    </row>
    <row r="262" spans="1:31" x14ac:dyDescent="0.25">
      <c r="A262" t="s">
        <v>353</v>
      </c>
      <c r="B262">
        <v>1000</v>
      </c>
      <c r="C262">
        <v>1000</v>
      </c>
      <c r="D262">
        <v>2000</v>
      </c>
      <c r="E262">
        <v>1508</v>
      </c>
      <c r="F262">
        <v>73.650494365747463</v>
      </c>
      <c r="G262">
        <v>69.349505634252537</v>
      </c>
      <c r="H262">
        <v>7.3</v>
      </c>
      <c r="I262">
        <v>64.349505634252537</v>
      </c>
      <c r="J262">
        <v>320.40363636363634</v>
      </c>
      <c r="K262">
        <v>1489</v>
      </c>
      <c r="L262">
        <v>80.134400163099087</v>
      </c>
      <c r="M262">
        <v>109.8655998369009</v>
      </c>
      <c r="N262">
        <v>2611</v>
      </c>
      <c r="O262">
        <v>64.065599836900901</v>
      </c>
      <c r="P262">
        <v>320.40363636363634</v>
      </c>
      <c r="Q262" t="s">
        <v>25</v>
      </c>
      <c r="R262" t="s">
        <v>26</v>
      </c>
      <c r="S262" t="s">
        <v>26</v>
      </c>
      <c r="T262" t="s">
        <v>42</v>
      </c>
      <c r="U262">
        <v>305.42119469251799</v>
      </c>
      <c r="V262">
        <v>-11.566465998768209</v>
      </c>
      <c r="W262">
        <v>310.82299739839107</v>
      </c>
      <c r="X262">
        <v>-35.309979667400555</v>
      </c>
      <c r="Y262" t="s">
        <v>369</v>
      </c>
      <c r="AB262" s="25">
        <f>IF(AND(MID($T262,1,9)&lt;&gt;"DYNAMIQUE",MID($T262,1,9)&lt;&gt;"à définir"),IF(AB$2="pt_specif",-((IF($AC$1="absolu",0,Extraction!$I262)+Extraction!$V262-Extraction!$U262)+((AB$3-Extraction!$H262)*(-((IF($AC$1="absolu",0,Extraction!$I262)+Extraction!$V262-Extraction!$U262)-(IF($AC$1="absolu",0,$O262)+Extraction!$X262-Extraction!$W262))/(Extraction!$N262-Extraction!$H262))))+AB$4,IF(AB$2="za_avt",IF($AC$1="absolu",0,Extraction!$I262)+Extraction!$V262,IF(AB$2="za_arr",IF($AC$1="absolu",0,Extraction!$O262)+Extraction!$X262))))</f>
        <v>52.783039635484329</v>
      </c>
      <c r="AC262" s="25">
        <f>IF(AND(MID($T262,1,9)&lt;&gt;"DYNAMIQUE",MID($T262,1,9)&lt;&gt;"à définir"),IF(AC$2="pt_specif",-((IF($AC$1="absolu",0,Extraction!$I262)+Extraction!$V262-Extraction!$U262)+((AC$3-Extraction!$H262)*(-((IF($AC$1="absolu",0,Extraction!$I262)+Extraction!$V262-Extraction!$U262)-(IF($AC$1="absolu",0,$O262)+Extraction!$X262-Extraction!$W262))/(Extraction!$N262-Extraction!$H262))))+AC$4,IF(AC$2="za_avt",IF($AC$1="absolu",0,Extraction!$I262)+Extraction!$V262,IF(AC$2="za_arr",IF($AC$1="absolu",0,Extraction!$O262)+Extraction!$X262))))</f>
        <v>252.63815505703366</v>
      </c>
      <c r="AD262" s="25">
        <f>IF(AND(MID($T262,1,9)&lt;&gt;"DYNAMIQUE",MID($T262,1,9)&lt;&gt;"à définir"),IF(AD$2="pt_specif",-((IF($AC$1="absolu",0,Extraction!$I262)+Extraction!$V262-Extraction!$U262)+((AD$3-Extraction!$H262)*(-((IF($AC$1="absolu",0,Extraction!$I262)+Extraction!$V262-Extraction!$U262)-(IF($AC$1="absolu",0,$O262)+Extraction!$X262-Extraction!$W262))/(Extraction!$N262-Extraction!$H262))))+AD$4,IF(AD$2="za_avt",IF($AC$1="absolu",0,Extraction!$I262)+Extraction!$V262,IF(AD$2="za_arr",IF($AC$1="absolu",0,Extraction!$O262)+Extraction!$X262))))</f>
        <v>28.755620169500347</v>
      </c>
      <c r="AE262" s="25">
        <f>IF(AND(MID($T262,1,9)&lt;&gt;"DYNAMIQUE",MID($T262,1,9)&lt;&gt;"à définir"),IF(AE$2="pt_specif",-((IF($AC$1="absolu",0,Extraction!$I262)+Extraction!$V262-Extraction!$U262)+((AE$3-Extraction!$H262)*(-((IF($AC$1="absolu",0,Extraction!$I262)+Extraction!$V262-Extraction!$U262)-(IF($AC$1="absolu",0,$O262)+Extraction!$X262-Extraction!$W262))/(Extraction!$N262-Extraction!$H262))))+AE$4,IF(AE$2="za_avt",IF($AC$1="absolu",0,Extraction!$I262)+Extraction!$V262,IF(AE$2="za_arr",IF($AC$1="absolu",0,Extraction!$O262)+Extraction!$X262))))</f>
        <v>282.06737722889073</v>
      </c>
    </row>
    <row r="263" spans="1:31" x14ac:dyDescent="0.25">
      <c r="A263" t="s">
        <v>353</v>
      </c>
      <c r="B263">
        <v>1000</v>
      </c>
      <c r="C263">
        <v>1000</v>
      </c>
      <c r="D263">
        <v>2000</v>
      </c>
      <c r="E263">
        <v>1508</v>
      </c>
      <c r="F263">
        <v>73.650494365747463</v>
      </c>
      <c r="G263">
        <v>69.349505634252537</v>
      </c>
      <c r="H263">
        <v>7.3</v>
      </c>
      <c r="I263">
        <v>64.349505634252537</v>
      </c>
      <c r="J263">
        <v>320.40363636363634</v>
      </c>
      <c r="K263">
        <v>1489</v>
      </c>
      <c r="L263">
        <v>80.134400163099087</v>
      </c>
      <c r="M263">
        <v>109.8655998369009</v>
      </c>
      <c r="N263">
        <v>2611</v>
      </c>
      <c r="O263">
        <v>64.065599836900901</v>
      </c>
      <c r="P263">
        <v>320.40363636363634</v>
      </c>
      <c r="Q263" t="s">
        <v>25</v>
      </c>
      <c r="R263" t="s">
        <v>26</v>
      </c>
      <c r="S263" t="s">
        <v>26</v>
      </c>
      <c r="T263" t="s">
        <v>43</v>
      </c>
      <c r="U263">
        <v>304.76079813971023</v>
      </c>
      <c r="V263">
        <v>-4.7352724077421868</v>
      </c>
      <c r="W263">
        <v>310.14566667847151</v>
      </c>
      <c r="X263">
        <v>-27.048681314541021</v>
      </c>
      <c r="Y263" t="s">
        <v>370</v>
      </c>
      <c r="AB263" s="25">
        <f>IF(AND(MID($T263,1,9)&lt;&gt;"DYNAMIQUE",MID($T263,1,9)&lt;&gt;"à définir"),IF(AB$2="pt_specif",-((IF($AC$1="absolu",0,Extraction!$I263)+Extraction!$V263-Extraction!$U263)+((AB$3-Extraction!$H263)*(-((IF($AC$1="absolu",0,Extraction!$I263)+Extraction!$V263-Extraction!$U263)-(IF($AC$1="absolu",0,$O263)+Extraction!$X263-Extraction!$W263))/(Extraction!$N263-Extraction!$H263))))+AB$4,IF(AB$2="za_avt",IF($AC$1="absolu",0,Extraction!$I263)+Extraction!$V263,IF(AB$2="za_arr",IF($AC$1="absolu",0,Extraction!$O263)+Extraction!$X263))))</f>
        <v>59.614233226510351</v>
      </c>
      <c r="AC263" s="25">
        <f>IF(AND(MID($T263,1,9)&lt;&gt;"DYNAMIQUE",MID($T263,1,9)&lt;&gt;"à définir"),IF(AC$2="pt_specif",-((IF($AC$1="absolu",0,Extraction!$I263)+Extraction!$V263-Extraction!$U263)+((AC$3-Extraction!$H263)*(-((IF($AC$1="absolu",0,Extraction!$I263)+Extraction!$V263-Extraction!$U263)-(IF($AC$1="absolu",0,$O263)+Extraction!$X263-Extraction!$W263))/(Extraction!$N263-Extraction!$H263))))+AC$4,IF(AC$2="za_avt",IF($AC$1="absolu",0,Extraction!$I263)+Extraction!$V263,IF(AC$2="za_arr",IF($AC$1="absolu",0,Extraction!$O263)+Extraction!$X263))))</f>
        <v>245.14656491319988</v>
      </c>
      <c r="AD263" s="25">
        <f>IF(AND(MID($T263,1,9)&lt;&gt;"DYNAMIQUE",MID($T263,1,9)&lt;&gt;"à définir"),IF(AD$2="pt_specif",-((IF($AC$1="absolu",0,Extraction!$I263)+Extraction!$V263-Extraction!$U263)+((AD$3-Extraction!$H263)*(-((IF($AC$1="absolu",0,Extraction!$I263)+Extraction!$V263-Extraction!$U263)-(IF($AC$1="absolu",0,$O263)+Extraction!$X263-Extraction!$W263))/(Extraction!$N263-Extraction!$H263))))+AD$4,IF(AD$2="za_avt",IF($AC$1="absolu",0,Extraction!$I263)+Extraction!$V263,IF(AD$2="za_arr",IF($AC$1="absolu",0,Extraction!$O263)+Extraction!$X263))))</f>
        <v>37.01691852235988</v>
      </c>
      <c r="AE263" s="25">
        <f>IF(AND(MID($T263,1,9)&lt;&gt;"DYNAMIQUE",MID($T263,1,9)&lt;&gt;"à définir"),IF(AE$2="pt_specif",-((IF($AC$1="absolu",0,Extraction!$I263)+Extraction!$V263-Extraction!$U263)+((AE$3-Extraction!$H263)*(-((IF($AC$1="absolu",0,Extraction!$I263)+Extraction!$V263-Extraction!$U263)-(IF($AC$1="absolu",0,$O263)+Extraction!$X263-Extraction!$W263))/(Extraction!$N263-Extraction!$H263))))+AE$4,IF(AE$2="za_avt",IF($AC$1="absolu",0,Extraction!$I263)+Extraction!$V263,IF(AE$2="za_arr",IF($AC$1="absolu",0,Extraction!$O263)+Extraction!$X263))))</f>
        <v>273.12874815611161</v>
      </c>
    </row>
    <row r="264" spans="1:31" x14ac:dyDescent="0.25">
      <c r="A264" t="s">
        <v>353</v>
      </c>
      <c r="B264">
        <v>1000</v>
      </c>
      <c r="C264">
        <v>1000</v>
      </c>
      <c r="D264">
        <v>2000</v>
      </c>
      <c r="E264">
        <v>1508</v>
      </c>
      <c r="F264">
        <v>73.650494365747463</v>
      </c>
      <c r="G264">
        <v>69.349505634252537</v>
      </c>
      <c r="H264">
        <v>7.3</v>
      </c>
      <c r="I264">
        <v>64.349505634252537</v>
      </c>
      <c r="J264">
        <v>320.40363636363634</v>
      </c>
      <c r="K264">
        <v>1489</v>
      </c>
      <c r="L264">
        <v>80.134400163099087</v>
      </c>
      <c r="M264">
        <v>109.8655998369009</v>
      </c>
      <c r="N264">
        <v>2611</v>
      </c>
      <c r="O264">
        <v>64.065599836900901</v>
      </c>
      <c r="P264">
        <v>320.40363636363634</v>
      </c>
      <c r="Q264" t="s">
        <v>25</v>
      </c>
      <c r="R264" t="s">
        <v>26</v>
      </c>
      <c r="S264" t="s">
        <v>26</v>
      </c>
      <c r="T264" t="s">
        <v>44</v>
      </c>
      <c r="U264">
        <v>305.36981675831942</v>
      </c>
      <c r="V264">
        <v>-11.035008629215007</v>
      </c>
      <c r="W264">
        <v>310.87437533258964</v>
      </c>
      <c r="X264">
        <v>-35.936628408827929</v>
      </c>
      <c r="Y264" t="s">
        <v>371</v>
      </c>
      <c r="AB264" s="25">
        <f>IF(AND(MID($T264,1,9)&lt;&gt;"DYNAMIQUE",MID($T264,1,9)&lt;&gt;"à définir"),IF(AB$2="pt_specif",-((IF($AC$1="absolu",0,Extraction!$I264)+Extraction!$V264-Extraction!$U264)+((AB$3-Extraction!$H264)*(-((IF($AC$1="absolu",0,Extraction!$I264)+Extraction!$V264-Extraction!$U264)-(IF($AC$1="absolu",0,$O264)+Extraction!$X264-Extraction!$W264))/(Extraction!$N264-Extraction!$H264))))+AB$4,IF(AB$2="za_avt",IF($AC$1="absolu",0,Extraction!$I264)+Extraction!$V264,IF(AB$2="za_arr",IF($AC$1="absolu",0,Extraction!$O264)+Extraction!$X264))))</f>
        <v>53.314497005037531</v>
      </c>
      <c r="AC264" s="25">
        <f>IF(AND(MID($T264,1,9)&lt;&gt;"DYNAMIQUE",MID($T264,1,9)&lt;&gt;"à définir"),IF(AC$2="pt_specif",-((IF($AC$1="absolu",0,Extraction!$I264)+Extraction!$V264-Extraction!$U264)+((AC$3-Extraction!$H264)*(-((IF($AC$1="absolu",0,Extraction!$I264)+Extraction!$V264-Extraction!$U264)-(IF($AC$1="absolu",0,$O264)+Extraction!$X264-Extraction!$W264))/(Extraction!$N264-Extraction!$H264))))+AC$4,IF(AC$2="za_avt",IF($AC$1="absolu",0,Extraction!$I264)+Extraction!$V264,IF(AC$2="za_arr",IF($AC$1="absolu",0,Extraction!$O264)+Extraction!$X264))))</f>
        <v>252.05531975328188</v>
      </c>
      <c r="AD264" s="25">
        <f>IF(AND(MID($T264,1,9)&lt;&gt;"DYNAMIQUE",MID($T264,1,9)&lt;&gt;"à définir"),IF(AD$2="pt_specif",-((IF($AC$1="absolu",0,Extraction!$I264)+Extraction!$V264-Extraction!$U264)+((AD$3-Extraction!$H264)*(-((IF($AC$1="absolu",0,Extraction!$I264)+Extraction!$V264-Extraction!$U264)-(IF($AC$1="absolu",0,$O264)+Extraction!$X264-Extraction!$W264))/(Extraction!$N264-Extraction!$H264))))+AD$4,IF(AD$2="za_avt",IF($AC$1="absolu",0,Extraction!$I264)+Extraction!$V264,IF(AD$2="za_arr",IF($AC$1="absolu",0,Extraction!$O264)+Extraction!$X264))))</f>
        <v>28.128971428072973</v>
      </c>
      <c r="AE264" s="25">
        <f>IF(AND(MID($T264,1,9)&lt;&gt;"DYNAMIQUE",MID($T264,1,9)&lt;&gt;"à définir"),IF(AE$2="pt_specif",-((IF($AC$1="absolu",0,Extraction!$I264)+Extraction!$V264-Extraction!$U264)+((AE$3-Extraction!$H264)*(-((IF($AC$1="absolu",0,Extraction!$I264)+Extraction!$V264-Extraction!$U264)-(IF($AC$1="absolu",0,$O264)+Extraction!$X264-Extraction!$W264))/(Extraction!$N264-Extraction!$H264))))+AE$4,IF(AE$2="za_avt",IF($AC$1="absolu",0,Extraction!$I264)+Extraction!$V264,IF(AE$2="za_arr",IF($AC$1="absolu",0,Extraction!$O264)+Extraction!$X264))))</f>
        <v>282.74540390451665</v>
      </c>
    </row>
    <row r="265" spans="1:31" x14ac:dyDescent="0.25">
      <c r="A265" t="s">
        <v>353</v>
      </c>
      <c r="B265">
        <v>1000</v>
      </c>
      <c r="C265">
        <v>1000</v>
      </c>
      <c r="D265">
        <v>2000</v>
      </c>
      <c r="E265">
        <v>1508</v>
      </c>
      <c r="F265">
        <v>73.650494365747463</v>
      </c>
      <c r="G265">
        <v>69.349505634252537</v>
      </c>
      <c r="H265">
        <v>7.3</v>
      </c>
      <c r="I265">
        <v>64.349505634252537</v>
      </c>
      <c r="J265">
        <v>320.40363636363634</v>
      </c>
      <c r="K265">
        <v>1489</v>
      </c>
      <c r="L265">
        <v>80.134400163099087</v>
      </c>
      <c r="M265">
        <v>109.8655998369009</v>
      </c>
      <c r="N265">
        <v>2611</v>
      </c>
      <c r="O265">
        <v>64.065599836900901</v>
      </c>
      <c r="P265">
        <v>320.40363636363634</v>
      </c>
      <c r="Q265" t="s">
        <v>25</v>
      </c>
      <c r="R265" t="s">
        <v>26</v>
      </c>
      <c r="S265" t="s">
        <v>26</v>
      </c>
      <c r="T265" t="s">
        <v>45</v>
      </c>
      <c r="U265">
        <v>304.65804227131315</v>
      </c>
      <c r="V265">
        <v>-3.67235766863576</v>
      </c>
      <c r="W265">
        <v>310.2484225468686</v>
      </c>
      <c r="X265">
        <v>-28.301978797395769</v>
      </c>
      <c r="Y265" t="s">
        <v>372</v>
      </c>
      <c r="AB265" s="25">
        <f>IF(AND(MID($T265,1,9)&lt;&gt;"DYNAMIQUE",MID($T265,1,9)&lt;&gt;"à définir"),IF(AB$2="pt_specif",-((IF($AC$1="absolu",0,Extraction!$I265)+Extraction!$V265-Extraction!$U265)+((AB$3-Extraction!$H265)*(-((IF($AC$1="absolu",0,Extraction!$I265)+Extraction!$V265-Extraction!$U265)-(IF($AC$1="absolu",0,$O265)+Extraction!$X265-Extraction!$W265))/(Extraction!$N265-Extraction!$H265))))+AB$4,IF(AB$2="za_avt",IF($AC$1="absolu",0,Extraction!$I265)+Extraction!$V265,IF(AB$2="za_arr",IF($AC$1="absolu",0,Extraction!$O265)+Extraction!$X265))))</f>
        <v>60.677147965616776</v>
      </c>
      <c r="AC265" s="25">
        <f>IF(AND(MID($T265,1,9)&lt;&gt;"DYNAMIQUE",MID($T265,1,9)&lt;&gt;"à définir"),IF(AC$2="pt_specif",-((IF($AC$1="absolu",0,Extraction!$I265)+Extraction!$V265-Extraction!$U265)+((AC$3-Extraction!$H265)*(-((IF($AC$1="absolu",0,Extraction!$I265)+Extraction!$V265-Extraction!$U265)-(IF($AC$1="absolu",0,$O265)+Extraction!$X265-Extraction!$W265))/(Extraction!$N265-Extraction!$H265))))+AC$4,IF(AC$2="za_avt",IF($AC$1="absolu",0,Extraction!$I265)+Extraction!$V265,IF(AC$2="za_arr",IF($AC$1="absolu",0,Extraction!$O265)+Extraction!$X265))))</f>
        <v>243.98089430569638</v>
      </c>
      <c r="AD265" s="25">
        <f>IF(AND(MID($T265,1,9)&lt;&gt;"DYNAMIQUE",MID($T265,1,9)&lt;&gt;"à définir"),IF(AD$2="pt_specif",-((IF($AC$1="absolu",0,Extraction!$I265)+Extraction!$V265-Extraction!$U265)+((AD$3-Extraction!$H265)*(-((IF($AC$1="absolu",0,Extraction!$I265)+Extraction!$V265-Extraction!$U265)-(IF($AC$1="absolu",0,$O265)+Extraction!$X265-Extraction!$W265))/(Extraction!$N265-Extraction!$H265))))+AD$4,IF(AD$2="za_avt",IF($AC$1="absolu",0,Extraction!$I265)+Extraction!$V265,IF(AD$2="za_arr",IF($AC$1="absolu",0,Extraction!$O265)+Extraction!$X265))))</f>
        <v>35.763621039505132</v>
      </c>
      <c r="AE265" s="25">
        <f>IF(AND(MID($T265,1,9)&lt;&gt;"DYNAMIQUE",MID($T265,1,9)&lt;&gt;"à définir"),IF(AE$2="pt_specif",-((IF($AC$1="absolu",0,Extraction!$I265)+Extraction!$V265-Extraction!$U265)+((AE$3-Extraction!$H265)*(-((IF($AC$1="absolu",0,Extraction!$I265)+Extraction!$V265-Extraction!$U265)-(IF($AC$1="absolu",0,$O265)+Extraction!$X265-Extraction!$W265))/(Extraction!$N265-Extraction!$H265))))+AE$4,IF(AE$2="za_avt",IF($AC$1="absolu",0,Extraction!$I265)+Extraction!$V265,IF(AE$2="za_arr",IF($AC$1="absolu",0,Extraction!$O265)+Extraction!$X265))))</f>
        <v>274.48480150736344</v>
      </c>
    </row>
    <row r="266" spans="1:31" x14ac:dyDescent="0.25">
      <c r="A266" t="s">
        <v>353</v>
      </c>
      <c r="B266">
        <v>1000</v>
      </c>
      <c r="C266">
        <v>1000</v>
      </c>
      <c r="D266">
        <v>2000</v>
      </c>
      <c r="E266">
        <v>1508</v>
      </c>
      <c r="F266">
        <v>73.650494365747463</v>
      </c>
      <c r="G266">
        <v>69.349505634252537</v>
      </c>
      <c r="H266">
        <v>7.3</v>
      </c>
      <c r="I266">
        <v>64.349505634252537</v>
      </c>
      <c r="J266">
        <v>320.40363636363634</v>
      </c>
      <c r="K266">
        <v>1489</v>
      </c>
      <c r="L266">
        <v>80.134400163099087</v>
      </c>
      <c r="M266">
        <v>109.8655998369009</v>
      </c>
      <c r="N266">
        <v>2611</v>
      </c>
      <c r="O266">
        <v>64.065599836900901</v>
      </c>
      <c r="P266">
        <v>320.40363636363634</v>
      </c>
      <c r="Q266" t="s">
        <v>25</v>
      </c>
      <c r="R266" t="s">
        <v>26</v>
      </c>
      <c r="S266" t="s">
        <v>26</v>
      </c>
      <c r="T266" t="s">
        <v>46</v>
      </c>
      <c r="U266">
        <v>305.66530009489986</v>
      </c>
      <c r="V266">
        <v>-14.091511372183044</v>
      </c>
      <c r="W266">
        <v>302.95206290510004</v>
      </c>
      <c r="X266">
        <v>60.690594723515943</v>
      </c>
      <c r="Y266" t="s">
        <v>373</v>
      </c>
      <c r="AB266" s="25">
        <f>IF(AND(MID($T266,1,9)&lt;&gt;"DYNAMIQUE",MID($T266,1,9)&lt;&gt;"à définir"),IF(AB$2="pt_specif",-((IF($AC$1="absolu",0,Extraction!$I266)+Extraction!$V266-Extraction!$U266)+((AB$3-Extraction!$H266)*(-((IF($AC$1="absolu",0,Extraction!$I266)+Extraction!$V266-Extraction!$U266)-(IF($AC$1="absolu",0,$O266)+Extraction!$X266-Extraction!$W266))/(Extraction!$N266-Extraction!$H266))))+AB$4,IF(AB$2="za_avt",IF($AC$1="absolu",0,Extraction!$I266)+Extraction!$V266,IF(AB$2="za_arr",IF($AC$1="absolu",0,Extraction!$O266)+Extraction!$X266))))</f>
        <v>50.257994262069495</v>
      </c>
      <c r="AC266" s="25">
        <f>IF(AND(MID($T266,1,9)&lt;&gt;"DYNAMIQUE",MID($T266,1,9)&lt;&gt;"à définir"),IF(AC$2="pt_specif",-((IF($AC$1="absolu",0,Extraction!$I266)+Extraction!$V266-Extraction!$U266)+((AC$3-Extraction!$H266)*(-((IF($AC$1="absolu",0,Extraction!$I266)+Extraction!$V266-Extraction!$U266)-(IF($AC$1="absolu",0,$O266)+Extraction!$X266-Extraction!$W266))/(Extraction!$N266-Extraction!$H266))))+AC$4,IF(AC$2="za_avt",IF($AC$1="absolu",0,Extraction!$I266)+Extraction!$V266,IF(AC$2="za_arr",IF($AC$1="absolu",0,Extraction!$O266)+Extraction!$X266))))</f>
        <v>255.40730583283036</v>
      </c>
      <c r="AD266" s="25">
        <f>IF(AND(MID($T266,1,9)&lt;&gt;"DYNAMIQUE",MID($T266,1,9)&lt;&gt;"à définir"),IF(AD$2="pt_specif",-((IF($AC$1="absolu",0,Extraction!$I266)+Extraction!$V266-Extraction!$U266)+((AD$3-Extraction!$H266)*(-((IF($AC$1="absolu",0,Extraction!$I266)+Extraction!$V266-Extraction!$U266)-(IF($AC$1="absolu",0,$O266)+Extraction!$X266-Extraction!$W266))/(Extraction!$N266-Extraction!$H266))))+AD$4,IF(AD$2="za_avt",IF($AC$1="absolu",0,Extraction!$I266)+Extraction!$V266,IF(AD$2="za_arr",IF($AC$1="absolu",0,Extraction!$O266)+Extraction!$X266))))</f>
        <v>124.75619456041684</v>
      </c>
      <c r="AE266" s="25">
        <f>IF(AND(MID($T266,1,9)&lt;&gt;"DYNAMIQUE",MID($T266,1,9)&lt;&gt;"à définir"),IF(AE$2="pt_specif",-((IF($AC$1="absolu",0,Extraction!$I266)+Extraction!$V266-Extraction!$U266)+((AE$3-Extraction!$H266)*(-((IF($AC$1="absolu",0,Extraction!$I266)+Extraction!$V266-Extraction!$U266)-(IF($AC$1="absolu",0,$O266)+Extraction!$X266-Extraction!$W266))/(Extraction!$N266-Extraction!$H266))))+AE$4,IF(AE$2="za_avt",IF($AC$1="absolu",0,Extraction!$I266)+Extraction!$V266,IF(AE$2="za_arr",IF($AC$1="absolu",0,Extraction!$O266)+Extraction!$X266))))</f>
        <v>178.19586834468319</v>
      </c>
    </row>
    <row r="267" spans="1:31" x14ac:dyDescent="0.25">
      <c r="A267" t="s">
        <v>353</v>
      </c>
      <c r="B267">
        <v>1000</v>
      </c>
      <c r="C267">
        <v>1000</v>
      </c>
      <c r="D267">
        <v>2000</v>
      </c>
      <c r="E267">
        <v>1508</v>
      </c>
      <c r="F267">
        <v>73.650494365747463</v>
      </c>
      <c r="G267">
        <v>69.349505634252537</v>
      </c>
      <c r="H267">
        <v>7.3</v>
      </c>
      <c r="I267">
        <v>64.349505634252537</v>
      </c>
      <c r="J267">
        <v>320.40363636363634</v>
      </c>
      <c r="K267">
        <v>1489</v>
      </c>
      <c r="L267">
        <v>80.134400163099087</v>
      </c>
      <c r="M267">
        <v>109.8655998369009</v>
      </c>
      <c r="N267">
        <v>2611</v>
      </c>
      <c r="O267">
        <v>64.065599836900901</v>
      </c>
      <c r="P267">
        <v>320.40363636363634</v>
      </c>
      <c r="Q267" t="s">
        <v>25</v>
      </c>
      <c r="R267" t="s">
        <v>26</v>
      </c>
      <c r="S267" t="s">
        <v>26</v>
      </c>
      <c r="T267" t="s">
        <v>47</v>
      </c>
      <c r="U267">
        <v>303.81184769506331</v>
      </c>
      <c r="V267">
        <v>5.0807452079055064</v>
      </c>
      <c r="W267">
        <v>307.08143530493663</v>
      </c>
      <c r="X267">
        <v>10.325276272929079</v>
      </c>
      <c r="Y267" t="s">
        <v>374</v>
      </c>
      <c r="AB267" s="25">
        <f>IF(AND(MID($T267,1,9)&lt;&gt;"DYNAMIQUE",MID($T267,1,9)&lt;&gt;"à définir"),IF(AB$2="pt_specif",-((IF($AC$1="absolu",0,Extraction!$I267)+Extraction!$V267-Extraction!$U267)+((AB$3-Extraction!$H267)*(-((IF($AC$1="absolu",0,Extraction!$I267)+Extraction!$V267-Extraction!$U267)-(IF($AC$1="absolu",0,$O267)+Extraction!$X267-Extraction!$W267))/(Extraction!$N267-Extraction!$H267))))+AB$4,IF(AB$2="za_avt",IF($AC$1="absolu",0,Extraction!$I267)+Extraction!$V267,IF(AB$2="za_arr",IF($AC$1="absolu",0,Extraction!$O267)+Extraction!$X267))))</f>
        <v>69.430250842158046</v>
      </c>
      <c r="AC267" s="25">
        <f>IF(AND(MID($T267,1,9)&lt;&gt;"DYNAMIQUE",MID($T267,1,9)&lt;&gt;"à définir"),IF(AC$2="pt_specif",-((IF($AC$1="absolu",0,Extraction!$I267)+Extraction!$V267-Extraction!$U267)+((AC$3-Extraction!$H267)*(-((IF($AC$1="absolu",0,Extraction!$I267)+Extraction!$V267-Extraction!$U267)-(IF($AC$1="absolu",0,$O267)+Extraction!$X267-Extraction!$W267))/(Extraction!$N267-Extraction!$H267))))+AC$4,IF(AC$2="za_avt",IF($AC$1="absolu",0,Extraction!$I267)+Extraction!$V267,IF(AC$2="za_arr",IF($AC$1="absolu",0,Extraction!$O267)+Extraction!$X267))))</f>
        <v>234.38159685290526</v>
      </c>
      <c r="AD267" s="25">
        <f>IF(AND(MID($T267,1,9)&lt;&gt;"DYNAMIQUE",MID($T267,1,9)&lt;&gt;"à définir"),IF(AD$2="pt_specif",-((IF($AC$1="absolu",0,Extraction!$I267)+Extraction!$V267-Extraction!$U267)+((AD$3-Extraction!$H267)*(-((IF($AC$1="absolu",0,Extraction!$I267)+Extraction!$V267-Extraction!$U267)-(IF($AC$1="absolu",0,$O267)+Extraction!$X267-Extraction!$W267))/(Extraction!$N267-Extraction!$H267))))+AD$4,IF(AD$2="za_avt",IF($AC$1="absolu",0,Extraction!$I267)+Extraction!$V267,IF(AD$2="za_arr",IF($AC$1="absolu",0,Extraction!$O267)+Extraction!$X267))))</f>
        <v>74.390876109829975</v>
      </c>
      <c r="AE267" s="25">
        <f>IF(AND(MID($T267,1,9)&lt;&gt;"DYNAMIQUE",MID($T267,1,9)&lt;&gt;"à définir"),IF(AE$2="pt_specif",-((IF($AC$1="absolu",0,Extraction!$I267)+Extraction!$V267-Extraction!$U267)+((AE$3-Extraction!$H267)*(-((IF($AC$1="absolu",0,Extraction!$I267)+Extraction!$V267-Extraction!$U267)-(IF($AC$1="absolu",0,$O267)+Extraction!$X267-Extraction!$W267))/(Extraction!$N267-Extraction!$H267))))+AE$4,IF(AE$2="za_avt",IF($AC$1="absolu",0,Extraction!$I267)+Extraction!$V267,IF(AE$2="za_arr",IF($AC$1="absolu",0,Extraction!$O267)+Extraction!$X267))))</f>
        <v>232.69055919510666</v>
      </c>
    </row>
    <row r="268" spans="1:31" x14ac:dyDescent="0.25">
      <c r="A268" t="s">
        <v>353</v>
      </c>
      <c r="B268">
        <v>1000</v>
      </c>
      <c r="C268">
        <v>1000</v>
      </c>
      <c r="D268">
        <v>2000</v>
      </c>
      <c r="E268">
        <v>1508</v>
      </c>
      <c r="F268">
        <v>73.650494365747463</v>
      </c>
      <c r="G268">
        <v>69.349505634252537</v>
      </c>
      <c r="H268">
        <v>7.3</v>
      </c>
      <c r="I268">
        <v>64.349505634252537</v>
      </c>
      <c r="J268">
        <v>320.40363636363634</v>
      </c>
      <c r="K268">
        <v>1489</v>
      </c>
      <c r="L268">
        <v>80.134400163099087</v>
      </c>
      <c r="M268">
        <v>109.8655998369009</v>
      </c>
      <c r="N268">
        <v>2611</v>
      </c>
      <c r="O268">
        <v>64.065599836900901</v>
      </c>
      <c r="P268">
        <v>320.40363636363634</v>
      </c>
      <c r="Q268" t="s">
        <v>25</v>
      </c>
      <c r="R268" t="s">
        <v>26</v>
      </c>
      <c r="S268" t="s">
        <v>26</v>
      </c>
      <c r="T268" t="s">
        <v>48</v>
      </c>
      <c r="U268">
        <v>305.46124481978438</v>
      </c>
      <c r="V268">
        <v>-11.980747647482335</v>
      </c>
      <c r="W268">
        <v>311.2270727256701</v>
      </c>
      <c r="X268">
        <v>-40.238424129623901</v>
      </c>
      <c r="Y268" t="s">
        <v>375</v>
      </c>
      <c r="AB268" s="25">
        <f>IF(AND(MID($T268,1,9)&lt;&gt;"DYNAMIQUE",MID($T268,1,9)&lt;&gt;"à définir"),IF(AB$2="pt_specif",-((IF($AC$1="absolu",0,Extraction!$I268)+Extraction!$V268-Extraction!$U268)+((AB$3-Extraction!$H268)*(-((IF($AC$1="absolu",0,Extraction!$I268)+Extraction!$V268-Extraction!$U268)-(IF($AC$1="absolu",0,$O268)+Extraction!$X268-Extraction!$W268))/(Extraction!$N268-Extraction!$H268))))+AB$4,IF(AB$2="za_avt",IF($AC$1="absolu",0,Extraction!$I268)+Extraction!$V268,IF(AB$2="za_arr",IF($AC$1="absolu",0,Extraction!$O268)+Extraction!$X268))))</f>
        <v>52.368757986770206</v>
      </c>
      <c r="AC268" s="25">
        <f>IF(AND(MID($T268,1,9)&lt;&gt;"DYNAMIQUE",MID($T268,1,9)&lt;&gt;"à définir"),IF(AC$2="pt_specif",-((IF($AC$1="absolu",0,Extraction!$I268)+Extraction!$V268-Extraction!$U268)+((AC$3-Extraction!$H268)*(-((IF($AC$1="absolu",0,Extraction!$I268)+Extraction!$V268-Extraction!$U268)-(IF($AC$1="absolu",0,$O268)+Extraction!$X268-Extraction!$W268))/(Extraction!$N268-Extraction!$H268))))+AC$4,IF(AC$2="za_avt",IF($AC$1="absolu",0,Extraction!$I268)+Extraction!$V268,IF(AC$2="za_arr",IF($AC$1="absolu",0,Extraction!$O268)+Extraction!$X268))))</f>
        <v>253.09248683301416</v>
      </c>
      <c r="AD268" s="25">
        <f>IF(AND(MID($T268,1,9)&lt;&gt;"DYNAMIQUE",MID($T268,1,9)&lt;&gt;"à définir"),IF(AD$2="pt_specif",-((IF($AC$1="absolu",0,Extraction!$I268)+Extraction!$V268-Extraction!$U268)+((AD$3-Extraction!$H268)*(-((IF($AC$1="absolu",0,Extraction!$I268)+Extraction!$V268-Extraction!$U268)-(IF($AC$1="absolu",0,$O268)+Extraction!$X268-Extraction!$W268))/(Extraction!$N268-Extraction!$H268))))+AD$4,IF(AD$2="za_avt",IF($AC$1="absolu",0,Extraction!$I268)+Extraction!$V268,IF(AD$2="za_arr",IF($AC$1="absolu",0,Extraction!$O268)+Extraction!$X268))))</f>
        <v>23.827175707277</v>
      </c>
      <c r="AE268" s="25">
        <f>IF(AND(MID($T268,1,9)&lt;&gt;"DYNAMIQUE",MID($T268,1,9)&lt;&gt;"à définir"),IF(AE$2="pt_specif",-((IF($AC$1="absolu",0,Extraction!$I268)+Extraction!$V268-Extraction!$U268)+((AE$3-Extraction!$H268)*(-((IF($AC$1="absolu",0,Extraction!$I268)+Extraction!$V268-Extraction!$U268)-(IF($AC$1="absolu",0,$O268)+Extraction!$X268-Extraction!$W268))/(Extraction!$N268-Extraction!$H268))))+AE$4,IF(AE$2="za_avt",IF($AC$1="absolu",0,Extraction!$I268)+Extraction!$V268,IF(AE$2="za_arr",IF($AC$1="absolu",0,Extraction!$O268)+Extraction!$X268))))</f>
        <v>287.39989701839312</v>
      </c>
    </row>
    <row r="269" spans="1:31" x14ac:dyDescent="0.25">
      <c r="A269" t="s">
        <v>353</v>
      </c>
      <c r="B269">
        <v>1000</v>
      </c>
      <c r="C269">
        <v>1000</v>
      </c>
      <c r="D269">
        <v>2000</v>
      </c>
      <c r="E269">
        <v>1508</v>
      </c>
      <c r="F269">
        <v>73.650494365747463</v>
      </c>
      <c r="G269">
        <v>69.349505634252537</v>
      </c>
      <c r="H269">
        <v>7.3</v>
      </c>
      <c r="I269">
        <v>64.349505634252537</v>
      </c>
      <c r="J269">
        <v>320.40363636363634</v>
      </c>
      <c r="K269">
        <v>1489</v>
      </c>
      <c r="L269">
        <v>80.134400163099087</v>
      </c>
      <c r="M269">
        <v>109.8655998369009</v>
      </c>
      <c r="N269">
        <v>2611</v>
      </c>
      <c r="O269">
        <v>64.065599836900901</v>
      </c>
      <c r="P269">
        <v>320.40363636363634</v>
      </c>
      <c r="Q269" t="s">
        <v>25</v>
      </c>
      <c r="R269" t="s">
        <v>26</v>
      </c>
      <c r="S269" t="s">
        <v>26</v>
      </c>
      <c r="T269" t="s">
        <v>49</v>
      </c>
      <c r="U269">
        <v>305.49172084027271</v>
      </c>
      <c r="V269">
        <v>-12.295993986904779</v>
      </c>
      <c r="W269">
        <v>311.34463852336359</v>
      </c>
      <c r="X269">
        <v>-41.672356036555868</v>
      </c>
      <c r="Y269" t="s">
        <v>376</v>
      </c>
      <c r="AB269" s="25">
        <f>IF(AND(MID($T269,1,9)&lt;&gt;"DYNAMIQUE",MID($T269,1,9)&lt;&gt;"à définir"),IF(AB$2="pt_specif",-((IF($AC$1="absolu",0,Extraction!$I269)+Extraction!$V269-Extraction!$U269)+((AB$3-Extraction!$H269)*(-((IF($AC$1="absolu",0,Extraction!$I269)+Extraction!$V269-Extraction!$U269)-(IF($AC$1="absolu",0,$O269)+Extraction!$X269-Extraction!$W269))/(Extraction!$N269-Extraction!$H269))))+AB$4,IF(AB$2="za_avt",IF($AC$1="absolu",0,Extraction!$I269)+Extraction!$V269,IF(AB$2="za_arr",IF($AC$1="absolu",0,Extraction!$O269)+Extraction!$X269))))</f>
        <v>52.053511647347761</v>
      </c>
      <c r="AC269" s="25">
        <f>IF(AND(MID($T269,1,9)&lt;&gt;"DYNAMIQUE",MID($T269,1,9)&lt;&gt;"à définir"),IF(AC$2="pt_specif",-((IF($AC$1="absolu",0,Extraction!$I269)+Extraction!$V269-Extraction!$U269)+((AC$3-Extraction!$H269)*(-((IF($AC$1="absolu",0,Extraction!$I269)+Extraction!$V269-Extraction!$U269)-(IF($AC$1="absolu",0,$O269)+Extraction!$X269-Extraction!$W269))/(Extraction!$N269-Extraction!$H269))))+AC$4,IF(AC$2="za_avt",IF($AC$1="absolu",0,Extraction!$I269)+Extraction!$V269,IF(AC$2="za_arr",IF($AC$1="absolu",0,Extraction!$O269)+Extraction!$X269))))</f>
        <v>253.43820919292494</v>
      </c>
      <c r="AD269" s="25">
        <f>IF(AND(MID($T269,1,9)&lt;&gt;"DYNAMIQUE",MID($T269,1,9)&lt;&gt;"à définir"),IF(AD$2="pt_specif",-((IF($AC$1="absolu",0,Extraction!$I269)+Extraction!$V269-Extraction!$U269)+((AD$3-Extraction!$H269)*(-((IF($AC$1="absolu",0,Extraction!$I269)+Extraction!$V269-Extraction!$U269)-(IF($AC$1="absolu",0,$O269)+Extraction!$X269-Extraction!$W269))/(Extraction!$N269-Extraction!$H269))))+AD$4,IF(AD$2="za_avt",IF($AC$1="absolu",0,Extraction!$I269)+Extraction!$V269,IF(AD$2="za_arr",IF($AC$1="absolu",0,Extraction!$O269)+Extraction!$X269))))</f>
        <v>22.393243800345033</v>
      </c>
      <c r="AE269" s="25">
        <f>IF(AND(MID($T269,1,9)&lt;&gt;"DYNAMIQUE",MID($T269,1,9)&lt;&gt;"à définir"),IF(AE$2="pt_specif",-((IF($AC$1="absolu",0,Extraction!$I269)+Extraction!$V269-Extraction!$U269)+((AE$3-Extraction!$H269)*(-((IF($AC$1="absolu",0,Extraction!$I269)+Extraction!$V269-Extraction!$U269)-(IF($AC$1="absolu",0,$O269)+Extraction!$X269-Extraction!$W269))/(Extraction!$N269-Extraction!$H269))))+AE$4,IF(AE$2="za_avt",IF($AC$1="absolu",0,Extraction!$I269)+Extraction!$V269,IF(AE$2="za_arr",IF($AC$1="absolu",0,Extraction!$O269)+Extraction!$X269))))</f>
        <v>288.95139472301855</v>
      </c>
    </row>
    <row r="270" spans="1:31" x14ac:dyDescent="0.25">
      <c r="A270" t="s">
        <v>353</v>
      </c>
      <c r="B270">
        <v>1000</v>
      </c>
      <c r="C270">
        <v>1000</v>
      </c>
      <c r="D270">
        <v>2000</v>
      </c>
      <c r="E270">
        <v>1508</v>
      </c>
      <c r="F270">
        <v>73.650494365747463</v>
      </c>
      <c r="G270">
        <v>69.349505634252537</v>
      </c>
      <c r="H270">
        <v>7.3</v>
      </c>
      <c r="I270">
        <v>64.349505634252537</v>
      </c>
      <c r="J270">
        <v>320.40363636363634</v>
      </c>
      <c r="K270">
        <v>1489</v>
      </c>
      <c r="L270">
        <v>80.134400163099087</v>
      </c>
      <c r="M270">
        <v>109.8655998369009</v>
      </c>
      <c r="N270">
        <v>2611</v>
      </c>
      <c r="O270">
        <v>64.065599836900901</v>
      </c>
      <c r="P270">
        <v>320.40363636363634</v>
      </c>
      <c r="Q270" t="s">
        <v>25</v>
      </c>
      <c r="R270" t="s">
        <v>26</v>
      </c>
      <c r="S270" t="s">
        <v>26</v>
      </c>
      <c r="T270" t="s">
        <v>50</v>
      </c>
      <c r="U270">
        <v>305.55815312572668</v>
      </c>
      <c r="V270">
        <v>-12.983174743225504</v>
      </c>
      <c r="W270">
        <v>311.4030607833642</v>
      </c>
      <c r="X270">
        <v>-42.384923333622865</v>
      </c>
      <c r="Y270" t="s">
        <v>377</v>
      </c>
      <c r="AB270" s="25">
        <f>IF(AND(MID($T270,1,9)&lt;&gt;"DYNAMIQUE",MID($T270,1,9)&lt;&gt;"à définir"),IF(AB$2="pt_specif",-((IF($AC$1="absolu",0,Extraction!$I270)+Extraction!$V270-Extraction!$U270)+((AB$3-Extraction!$H270)*(-((IF($AC$1="absolu",0,Extraction!$I270)+Extraction!$V270-Extraction!$U270)-(IF($AC$1="absolu",0,$O270)+Extraction!$X270-Extraction!$W270))/(Extraction!$N270-Extraction!$H270))))+AB$4,IF(AB$2="za_avt",IF($AC$1="absolu",0,Extraction!$I270)+Extraction!$V270,IF(AB$2="za_arr",IF($AC$1="absolu",0,Extraction!$O270)+Extraction!$X270))))</f>
        <v>51.366330891027033</v>
      </c>
      <c r="AC270" s="25">
        <f>IF(AND(MID($T270,1,9)&lt;&gt;"DYNAMIQUE",MID($T270,1,9)&lt;&gt;"à définir"),IF(AC$2="pt_specif",-((IF($AC$1="absolu",0,Extraction!$I270)+Extraction!$V270-Extraction!$U270)+((AC$3-Extraction!$H270)*(-((IF($AC$1="absolu",0,Extraction!$I270)+Extraction!$V270-Extraction!$U270)-(IF($AC$1="absolu",0,$O270)+Extraction!$X270-Extraction!$W270))/(Extraction!$N270-Extraction!$H270))))+AC$4,IF(AC$2="za_avt",IF($AC$1="absolu",0,Extraction!$I270)+Extraction!$V270,IF(AC$2="za_arr",IF($AC$1="absolu",0,Extraction!$O270)+Extraction!$X270))))</f>
        <v>254.19182223469966</v>
      </c>
      <c r="AD270" s="25">
        <f>IF(AND(MID($T270,1,9)&lt;&gt;"DYNAMIQUE",MID($T270,1,9)&lt;&gt;"à définir"),IF(AD$2="pt_specif",-((IF($AC$1="absolu",0,Extraction!$I270)+Extraction!$V270-Extraction!$U270)+((AD$3-Extraction!$H270)*(-((IF($AC$1="absolu",0,Extraction!$I270)+Extraction!$V270-Extraction!$U270)-(IF($AC$1="absolu",0,$O270)+Extraction!$X270-Extraction!$W270))/(Extraction!$N270-Extraction!$H270))))+AD$4,IF(AD$2="za_avt",IF($AC$1="absolu",0,Extraction!$I270)+Extraction!$V270,IF(AD$2="za_arr",IF($AC$1="absolu",0,Extraction!$O270)+Extraction!$X270))))</f>
        <v>21.680676503278036</v>
      </c>
      <c r="AE270" s="25">
        <f>IF(AND(MID($T270,1,9)&lt;&gt;"DYNAMIQUE",MID($T270,1,9)&lt;&gt;"à définir"),IF(AE$2="pt_specif",-((IF($AC$1="absolu",0,Extraction!$I270)+Extraction!$V270-Extraction!$U270)+((AE$3-Extraction!$H270)*(-((IF($AC$1="absolu",0,Extraction!$I270)+Extraction!$V270-Extraction!$U270)-(IF($AC$1="absolu",0,$O270)+Extraction!$X270-Extraction!$W270))/(Extraction!$N270-Extraction!$H270))))+AE$4,IF(AE$2="za_avt",IF($AC$1="absolu",0,Extraction!$I270)+Extraction!$V270,IF(AE$2="za_arr",IF($AC$1="absolu",0,Extraction!$O270)+Extraction!$X270))))</f>
        <v>289.72238428008615</v>
      </c>
    </row>
    <row r="271" spans="1:31" x14ac:dyDescent="0.25">
      <c r="A271" t="s">
        <v>353</v>
      </c>
      <c r="B271">
        <v>1000</v>
      </c>
      <c r="C271">
        <v>1000</v>
      </c>
      <c r="D271">
        <v>2000</v>
      </c>
      <c r="E271">
        <v>1508</v>
      </c>
      <c r="F271">
        <v>73.650494365747463</v>
      </c>
      <c r="G271">
        <v>69.349505634252537</v>
      </c>
      <c r="H271">
        <v>7.3</v>
      </c>
      <c r="I271">
        <v>64.349505634252537</v>
      </c>
      <c r="J271">
        <v>320.40363636363634</v>
      </c>
      <c r="K271">
        <v>1489</v>
      </c>
      <c r="L271">
        <v>80.134400163099087</v>
      </c>
      <c r="M271">
        <v>109.8655998369009</v>
      </c>
      <c r="N271">
        <v>2611</v>
      </c>
      <c r="O271">
        <v>64.065599836900901</v>
      </c>
      <c r="P271">
        <v>320.40363636363634</v>
      </c>
      <c r="Q271" t="s">
        <v>25</v>
      </c>
      <c r="R271" t="s">
        <v>26</v>
      </c>
      <c r="S271" t="s">
        <v>26</v>
      </c>
      <c r="T271" t="s">
        <v>51</v>
      </c>
      <c r="U271">
        <v>304.87942033623477</v>
      </c>
      <c r="V271">
        <v>-5.9623096858845495</v>
      </c>
      <c r="W271">
        <v>308.22022084558336</v>
      </c>
      <c r="X271">
        <v>-3.5643153763647861</v>
      </c>
      <c r="Y271" t="s">
        <v>378</v>
      </c>
      <c r="AB271" s="25">
        <f>IF(AND(MID($T271,1,9)&lt;&gt;"DYNAMIQUE",MID($T271,1,9)&lt;&gt;"à définir"),IF(AB$2="pt_specif",-((IF($AC$1="absolu",0,Extraction!$I271)+Extraction!$V271-Extraction!$U271)+((AB$3-Extraction!$H271)*(-((IF($AC$1="absolu",0,Extraction!$I271)+Extraction!$V271-Extraction!$U271)-(IF($AC$1="absolu",0,$O271)+Extraction!$X271-Extraction!$W271))/(Extraction!$N271-Extraction!$H271))))+AB$4,IF(AB$2="za_avt",IF($AC$1="absolu",0,Extraction!$I271)+Extraction!$V271,IF(AB$2="za_arr",IF($AC$1="absolu",0,Extraction!$O271)+Extraction!$X271))))</f>
        <v>58.387195948367989</v>
      </c>
      <c r="AC271" s="25">
        <f>IF(AND(MID($T271,1,9)&lt;&gt;"DYNAMIQUE",MID($T271,1,9)&lt;&gt;"à définir"),IF(AC$2="pt_specif",-((IF($AC$1="absolu",0,Extraction!$I271)+Extraction!$V271-Extraction!$U271)+((AC$3-Extraction!$H271)*(-((IF($AC$1="absolu",0,Extraction!$I271)+Extraction!$V271-Extraction!$U271)-(IF($AC$1="absolu",0,$O271)+Extraction!$X271-Extraction!$W271))/(Extraction!$N271-Extraction!$H271))))+AC$4,IF(AC$2="za_avt",IF($AC$1="absolu",0,Extraction!$I271)+Extraction!$V271,IF(AC$2="za_arr",IF($AC$1="absolu",0,Extraction!$O271)+Extraction!$X271))))</f>
        <v>246.49222438786677</v>
      </c>
      <c r="AD271" s="25">
        <f>IF(AND(MID($T271,1,9)&lt;&gt;"DYNAMIQUE",MID($T271,1,9)&lt;&gt;"à définir"),IF(AD$2="pt_specif",-((IF($AC$1="absolu",0,Extraction!$I271)+Extraction!$V271-Extraction!$U271)+((AD$3-Extraction!$H271)*(-((IF($AC$1="absolu",0,Extraction!$I271)+Extraction!$V271-Extraction!$U271)-(IF($AC$1="absolu",0,$O271)+Extraction!$X271-Extraction!$W271))/(Extraction!$N271-Extraction!$H271))))+AD$4,IF(AD$2="za_avt",IF($AC$1="absolu",0,Extraction!$I271)+Extraction!$V271,IF(AD$2="za_arr",IF($AC$1="absolu",0,Extraction!$O271)+Extraction!$X271))))</f>
        <v>60.501284460536112</v>
      </c>
      <c r="AE271" s="25">
        <f>IF(AND(MID($T271,1,9)&lt;&gt;"DYNAMIQUE",MID($T271,1,9)&lt;&gt;"à définir"),IF(AE$2="pt_specif",-((IF($AC$1="absolu",0,Extraction!$I271)+Extraction!$V271-Extraction!$U271)+((AE$3-Extraction!$H271)*(-((IF($AC$1="absolu",0,Extraction!$I271)+Extraction!$V271-Extraction!$U271)-(IF($AC$1="absolu",0,$O271)+Extraction!$X271-Extraction!$W271))/(Extraction!$N271-Extraction!$H271))))+AE$4,IF(AE$2="za_avt",IF($AC$1="absolu",0,Extraction!$I271)+Extraction!$V271,IF(AE$2="za_arr",IF($AC$1="absolu",0,Extraction!$O271)+Extraction!$X271))))</f>
        <v>247.71893638504724</v>
      </c>
    </row>
    <row r="272" spans="1:31" x14ac:dyDescent="0.25">
      <c r="A272" t="s">
        <v>353</v>
      </c>
      <c r="B272">
        <v>1000</v>
      </c>
      <c r="C272">
        <v>1000</v>
      </c>
      <c r="D272">
        <v>2000</v>
      </c>
      <c r="E272">
        <v>1508</v>
      </c>
      <c r="F272">
        <v>73.650494365747463</v>
      </c>
      <c r="G272">
        <v>69.349505634252537</v>
      </c>
      <c r="H272">
        <v>7.3</v>
      </c>
      <c r="I272">
        <v>64.349505634252537</v>
      </c>
      <c r="J272">
        <v>320.40363636363634</v>
      </c>
      <c r="K272">
        <v>1489</v>
      </c>
      <c r="L272">
        <v>80.134400163099087</v>
      </c>
      <c r="M272">
        <v>109.8655998369009</v>
      </c>
      <c r="N272">
        <v>2611</v>
      </c>
      <c r="O272">
        <v>64.065599836900901</v>
      </c>
      <c r="P272">
        <v>320.40363636363634</v>
      </c>
      <c r="Q272" t="s">
        <v>25</v>
      </c>
      <c r="R272" t="s">
        <v>26</v>
      </c>
      <c r="S272" t="s">
        <v>26</v>
      </c>
      <c r="T272" t="s">
        <v>52</v>
      </c>
      <c r="U272">
        <v>305.03765533104985</v>
      </c>
      <c r="V272">
        <v>-7.5991048476113567</v>
      </c>
      <c r="W272">
        <v>310.58226403258647</v>
      </c>
      <c r="X272">
        <v>-32.373791923492931</v>
      </c>
      <c r="Y272" t="s">
        <v>379</v>
      </c>
      <c r="AB272" s="25">
        <f>IF(AND(MID($T272,1,9)&lt;&gt;"DYNAMIQUE",MID($T272,1,9)&lt;&gt;"à définir"),IF(AB$2="pt_specif",-((IF($AC$1="absolu",0,Extraction!$I272)+Extraction!$V272-Extraction!$U272)+((AB$3-Extraction!$H272)*(-((IF($AC$1="absolu",0,Extraction!$I272)+Extraction!$V272-Extraction!$U272)-(IF($AC$1="absolu",0,$O272)+Extraction!$X272-Extraction!$W272))/(Extraction!$N272-Extraction!$H272))))+AB$4,IF(AB$2="za_avt",IF($AC$1="absolu",0,Extraction!$I272)+Extraction!$V272,IF(AB$2="za_arr",IF($AC$1="absolu",0,Extraction!$O272)+Extraction!$X272))))</f>
        <v>56.75040078664118</v>
      </c>
      <c r="AC272" s="25">
        <f>IF(AND(MID($T272,1,9)&lt;&gt;"DYNAMIQUE",MID($T272,1,9)&lt;&gt;"à définir"),IF(AC$2="pt_specif",-((IF($AC$1="absolu",0,Extraction!$I272)+Extraction!$V272-Extraction!$U272)+((AC$3-Extraction!$H272)*(-((IF($AC$1="absolu",0,Extraction!$I272)+Extraction!$V272-Extraction!$U272)-(IF($AC$1="absolu",0,$O272)+Extraction!$X272-Extraction!$W272))/(Extraction!$N272-Extraction!$H272))))+AC$4,IF(AC$2="za_avt",IF($AC$1="absolu",0,Extraction!$I272)+Extraction!$V272,IF(AC$2="za_arr",IF($AC$1="absolu",0,Extraction!$O272)+Extraction!$X272))))</f>
        <v>248.28725454440865</v>
      </c>
      <c r="AD272" s="25">
        <f>IF(AND(MID($T272,1,9)&lt;&gt;"DYNAMIQUE",MID($T272,1,9)&lt;&gt;"à définir"),IF(AD$2="pt_specif",-((IF($AC$1="absolu",0,Extraction!$I272)+Extraction!$V272-Extraction!$U272)+((AD$3-Extraction!$H272)*(-((IF($AC$1="absolu",0,Extraction!$I272)+Extraction!$V272-Extraction!$U272)-(IF($AC$1="absolu",0,$O272)+Extraction!$X272-Extraction!$W272))/(Extraction!$N272-Extraction!$H272))))+AD$4,IF(AD$2="za_avt",IF($AC$1="absolu",0,Extraction!$I272)+Extraction!$V272,IF(AD$2="za_arr",IF($AC$1="absolu",0,Extraction!$O272)+Extraction!$X272))))</f>
        <v>31.69180791340797</v>
      </c>
      <c r="AE272" s="25">
        <f>IF(AND(MID($T272,1,9)&lt;&gt;"DYNAMIQUE",MID($T272,1,9)&lt;&gt;"à définir"),IF(AE$2="pt_specif",-((IF($AC$1="absolu",0,Extraction!$I272)+Extraction!$V272-Extraction!$U272)+((AE$3-Extraction!$H272)*(-((IF($AC$1="absolu",0,Extraction!$I272)+Extraction!$V272-Extraction!$U272)-(IF($AC$1="absolu",0,$O272)+Extraction!$X272-Extraction!$W272))/(Extraction!$N272-Extraction!$H272))))+AE$4,IF(AE$2="za_avt",IF($AC$1="absolu",0,Extraction!$I272)+Extraction!$V272,IF(AE$2="za_arr",IF($AC$1="absolu",0,Extraction!$O272)+Extraction!$X272))))</f>
        <v>278.89045611917851</v>
      </c>
    </row>
    <row r="273" spans="1:31" x14ac:dyDescent="0.25">
      <c r="A273" t="s">
        <v>353</v>
      </c>
      <c r="B273">
        <v>1000</v>
      </c>
      <c r="C273">
        <v>1000</v>
      </c>
      <c r="D273">
        <v>2000</v>
      </c>
      <c r="E273">
        <v>1508</v>
      </c>
      <c r="F273">
        <v>73.650494365747463</v>
      </c>
      <c r="G273">
        <v>69.349505634252537</v>
      </c>
      <c r="H273">
        <v>7.3</v>
      </c>
      <c r="I273">
        <v>64.349505634252537</v>
      </c>
      <c r="J273">
        <v>320.40363636363634</v>
      </c>
      <c r="K273">
        <v>1489</v>
      </c>
      <c r="L273">
        <v>80.134400163099087</v>
      </c>
      <c r="M273">
        <v>109.8655998369009</v>
      </c>
      <c r="N273">
        <v>2611</v>
      </c>
      <c r="O273">
        <v>64.065599836900901</v>
      </c>
      <c r="P273">
        <v>320.40363636363634</v>
      </c>
      <c r="Q273" t="s">
        <v>25</v>
      </c>
      <c r="R273" t="s">
        <v>26</v>
      </c>
      <c r="S273" t="s">
        <v>26</v>
      </c>
      <c r="T273" t="s">
        <v>53</v>
      </c>
      <c r="U273">
        <v>304.25174207397163</v>
      </c>
      <c r="V273">
        <v>0.53044334889205491</v>
      </c>
      <c r="W273">
        <v>308.34910519875558</v>
      </c>
      <c r="X273">
        <v>-5.1362979592566322</v>
      </c>
      <c r="Y273" t="s">
        <v>380</v>
      </c>
      <c r="AB273" s="25">
        <f>IF(AND(MID($T273,1,9)&lt;&gt;"DYNAMIQUE",MID($T273,1,9)&lt;&gt;"à définir"),IF(AB$2="pt_specif",-((IF($AC$1="absolu",0,Extraction!$I273)+Extraction!$V273-Extraction!$U273)+((AB$3-Extraction!$H273)*(-((IF($AC$1="absolu",0,Extraction!$I273)+Extraction!$V273-Extraction!$U273)-(IF($AC$1="absolu",0,$O273)+Extraction!$X273-Extraction!$W273))/(Extraction!$N273-Extraction!$H273))))+AB$4,IF(AB$2="za_avt",IF($AC$1="absolu",0,Extraction!$I273)+Extraction!$V273,IF(AB$2="za_arr",IF($AC$1="absolu",0,Extraction!$O273)+Extraction!$X273))))</f>
        <v>64.879948983144587</v>
      </c>
      <c r="AC273" s="25">
        <f>IF(AND(MID($T273,1,9)&lt;&gt;"DYNAMIQUE",MID($T273,1,9)&lt;&gt;"à définir"),IF(AC$2="pt_specif",-((IF($AC$1="absolu",0,Extraction!$I273)+Extraction!$V273-Extraction!$U273)+((AC$3-Extraction!$H273)*(-((IF($AC$1="absolu",0,Extraction!$I273)+Extraction!$V273-Extraction!$U273)-(IF($AC$1="absolu",0,$O273)+Extraction!$X273-Extraction!$W273))/(Extraction!$N273-Extraction!$H273))))+AC$4,IF(AC$2="za_avt",IF($AC$1="absolu",0,Extraction!$I273)+Extraction!$V273,IF(AC$2="za_arr",IF($AC$1="absolu",0,Extraction!$O273)+Extraction!$X273))))</f>
        <v>239.37179309082705</v>
      </c>
      <c r="AD273" s="25">
        <f>IF(AND(MID($T273,1,9)&lt;&gt;"DYNAMIQUE",MID($T273,1,9)&lt;&gt;"à définir"),IF(AD$2="pt_specif",-((IF($AC$1="absolu",0,Extraction!$I273)+Extraction!$V273-Extraction!$U273)+((AD$3-Extraction!$H273)*(-((IF($AC$1="absolu",0,Extraction!$I273)+Extraction!$V273-Extraction!$U273)-(IF($AC$1="absolu",0,$O273)+Extraction!$X273-Extraction!$W273))/(Extraction!$N273-Extraction!$H273))))+AD$4,IF(AD$2="za_avt",IF($AC$1="absolu",0,Extraction!$I273)+Extraction!$V273,IF(AD$2="za_arr",IF($AC$1="absolu",0,Extraction!$O273)+Extraction!$X273))))</f>
        <v>58.929301877644271</v>
      </c>
      <c r="AE273" s="25">
        <f>IF(AND(MID($T273,1,9)&lt;&gt;"DYNAMIQUE",MID($T273,1,9)&lt;&gt;"à définir"),IF(AE$2="pt_specif",-((IF($AC$1="absolu",0,Extraction!$I273)+Extraction!$V273-Extraction!$U273)+((AE$3-Extraction!$H273)*(-((IF($AC$1="absolu",0,Extraction!$I273)+Extraction!$V273-Extraction!$U273)-(IF($AC$1="absolu",0,$O273)+Extraction!$X273-Extraction!$W273))/(Extraction!$N273-Extraction!$H273))))+AE$4,IF(AE$2="za_avt",IF($AC$1="absolu",0,Extraction!$I273)+Extraction!$V273,IF(AE$2="za_arr",IF($AC$1="absolu",0,Extraction!$O273)+Extraction!$X273))))</f>
        <v>249.41980332111132</v>
      </c>
    </row>
    <row r="274" spans="1:31" x14ac:dyDescent="0.25">
      <c r="A274" t="s">
        <v>353</v>
      </c>
      <c r="B274">
        <v>1000</v>
      </c>
      <c r="C274">
        <v>1000</v>
      </c>
      <c r="D274">
        <v>2000</v>
      </c>
      <c r="E274">
        <v>1508</v>
      </c>
      <c r="F274">
        <v>73.650494365747463</v>
      </c>
      <c r="G274">
        <v>69.349505634252537</v>
      </c>
      <c r="H274">
        <v>7.3</v>
      </c>
      <c r="I274">
        <v>64.349505634252537</v>
      </c>
      <c r="J274">
        <v>320.40363636363634</v>
      </c>
      <c r="K274">
        <v>1489</v>
      </c>
      <c r="L274">
        <v>80.134400163099087</v>
      </c>
      <c r="M274">
        <v>109.8655998369009</v>
      </c>
      <c r="N274">
        <v>2611</v>
      </c>
      <c r="O274">
        <v>64.065599836900901</v>
      </c>
      <c r="P274">
        <v>320.40363636363634</v>
      </c>
      <c r="Q274" t="s">
        <v>25</v>
      </c>
      <c r="R274" t="s">
        <v>26</v>
      </c>
      <c r="S274" t="s">
        <v>26</v>
      </c>
      <c r="T274" t="s">
        <v>54</v>
      </c>
      <c r="U274">
        <v>304.75874363887749</v>
      </c>
      <c r="V274">
        <v>-4.7140204904484895</v>
      </c>
      <c r="W274">
        <v>308.85877636112241</v>
      </c>
      <c r="X274">
        <v>-11.352678540165858</v>
      </c>
      <c r="Y274" t="s">
        <v>381</v>
      </c>
      <c r="AB274" s="25">
        <f>IF(AND(MID($T274,1,9)&lt;&gt;"DYNAMIQUE",MID($T274,1,9)&lt;&gt;"à définir"),IF(AB$2="pt_specif",-((IF($AC$1="absolu",0,Extraction!$I274)+Extraction!$V274-Extraction!$U274)+((AB$3-Extraction!$H274)*(-((IF($AC$1="absolu",0,Extraction!$I274)+Extraction!$V274-Extraction!$U274)-(IF($AC$1="absolu",0,$O274)+Extraction!$X274-Extraction!$W274))/(Extraction!$N274-Extraction!$H274))))+AB$4,IF(AB$2="za_avt",IF($AC$1="absolu",0,Extraction!$I274)+Extraction!$V274,IF(AB$2="za_arr",IF($AC$1="absolu",0,Extraction!$O274)+Extraction!$X274))))</f>
        <v>59.635485143804047</v>
      </c>
      <c r="AC274" s="25">
        <f>IF(AND(MID($T274,1,9)&lt;&gt;"DYNAMIQUE",MID($T274,1,9)&lt;&gt;"à définir"),IF(AC$2="pt_specif",-((IF($AC$1="absolu",0,Extraction!$I274)+Extraction!$V274-Extraction!$U274)+((AC$3-Extraction!$H274)*(-((IF($AC$1="absolu",0,Extraction!$I274)+Extraction!$V274-Extraction!$U274)-(IF($AC$1="absolu",0,$O274)+Extraction!$X274-Extraction!$W274))/(Extraction!$N274-Extraction!$H274))))+AC$4,IF(AC$2="za_avt",IF($AC$1="absolu",0,Extraction!$I274)+Extraction!$V274,IF(AC$2="za_arr",IF($AC$1="absolu",0,Extraction!$O274)+Extraction!$X274))))</f>
        <v>245.12325849507346</v>
      </c>
      <c r="AD274" s="25">
        <f>IF(AND(MID($T274,1,9)&lt;&gt;"DYNAMIQUE",MID($T274,1,9)&lt;&gt;"à définir"),IF(AD$2="pt_specif",-((IF($AC$1="absolu",0,Extraction!$I274)+Extraction!$V274-Extraction!$U274)+((AD$3-Extraction!$H274)*(-((IF($AC$1="absolu",0,Extraction!$I274)+Extraction!$V274-Extraction!$U274)-(IF($AC$1="absolu",0,$O274)+Extraction!$X274-Extraction!$W274))/(Extraction!$N274-Extraction!$H274))))+AD$4,IF(AD$2="za_avt",IF($AC$1="absolu",0,Extraction!$I274)+Extraction!$V274,IF(AD$2="za_arr",IF($AC$1="absolu",0,Extraction!$O274)+Extraction!$X274))))</f>
        <v>52.712921296735047</v>
      </c>
      <c r="AE274" s="25">
        <f>IF(AND(MID($T274,1,9)&lt;&gt;"DYNAMIQUE",MID($T274,1,9)&lt;&gt;"à définir"),IF(AE$2="pt_specif",-((IF($AC$1="absolu",0,Extraction!$I274)+Extraction!$V274-Extraction!$U274)+((AE$3-Extraction!$H274)*(-((IF($AC$1="absolu",0,Extraction!$I274)+Extraction!$V274-Extraction!$U274)-(IF($AC$1="absolu",0,$O274)+Extraction!$X274-Extraction!$W274))/(Extraction!$N274-Extraction!$H274))))+AE$4,IF(AE$2="za_avt",IF($AC$1="absolu",0,Extraction!$I274)+Extraction!$V274,IF(AE$2="za_arr",IF($AC$1="absolu",0,Extraction!$O274)+Extraction!$X274))))</f>
        <v>256.14585506438738</v>
      </c>
    </row>
    <row r="275" spans="1:31" x14ac:dyDescent="0.25">
      <c r="A275" t="s">
        <v>353</v>
      </c>
      <c r="B275">
        <v>1000</v>
      </c>
      <c r="C275">
        <v>1000</v>
      </c>
      <c r="D275">
        <v>2000</v>
      </c>
      <c r="E275">
        <v>1508</v>
      </c>
      <c r="F275">
        <v>73.650494365747463</v>
      </c>
      <c r="G275">
        <v>69.349505634252537</v>
      </c>
      <c r="H275">
        <v>7.3</v>
      </c>
      <c r="I275">
        <v>64.349505634252537</v>
      </c>
      <c r="J275">
        <v>320.40363636363634</v>
      </c>
      <c r="K275">
        <v>1489</v>
      </c>
      <c r="L275">
        <v>80.134400163099087</v>
      </c>
      <c r="M275">
        <v>109.8655998369009</v>
      </c>
      <c r="N275">
        <v>2611</v>
      </c>
      <c r="O275">
        <v>64.065599836900901</v>
      </c>
      <c r="P275">
        <v>320.40363636363634</v>
      </c>
      <c r="Q275" t="s">
        <v>25</v>
      </c>
      <c r="R275" t="s">
        <v>26</v>
      </c>
      <c r="S275" t="s">
        <v>26</v>
      </c>
      <c r="T275" t="s">
        <v>55</v>
      </c>
      <c r="U275">
        <v>304.65804227131315</v>
      </c>
      <c r="V275">
        <v>-3.67235766863576</v>
      </c>
      <c r="W275">
        <v>310.2484225468686</v>
      </c>
      <c r="X275">
        <v>-28.301978797395769</v>
      </c>
      <c r="Y275" t="s">
        <v>382</v>
      </c>
      <c r="AB275" s="25">
        <f>IF(AND(MID($T275,1,9)&lt;&gt;"DYNAMIQUE",MID($T275,1,9)&lt;&gt;"à définir"),IF(AB$2="pt_specif",-((IF($AC$1="absolu",0,Extraction!$I275)+Extraction!$V275-Extraction!$U275)+((AB$3-Extraction!$H275)*(-((IF($AC$1="absolu",0,Extraction!$I275)+Extraction!$V275-Extraction!$U275)-(IF($AC$1="absolu",0,$O275)+Extraction!$X275-Extraction!$W275))/(Extraction!$N275-Extraction!$H275))))+AB$4,IF(AB$2="za_avt",IF($AC$1="absolu",0,Extraction!$I275)+Extraction!$V275,IF(AB$2="za_arr",IF($AC$1="absolu",0,Extraction!$O275)+Extraction!$X275))))</f>
        <v>60.677147965616776</v>
      </c>
      <c r="AC275" s="25">
        <f>IF(AND(MID($T275,1,9)&lt;&gt;"DYNAMIQUE",MID($T275,1,9)&lt;&gt;"à définir"),IF(AC$2="pt_specif",-((IF($AC$1="absolu",0,Extraction!$I275)+Extraction!$V275-Extraction!$U275)+((AC$3-Extraction!$H275)*(-((IF($AC$1="absolu",0,Extraction!$I275)+Extraction!$V275-Extraction!$U275)-(IF($AC$1="absolu",0,$O275)+Extraction!$X275-Extraction!$W275))/(Extraction!$N275-Extraction!$H275))))+AC$4,IF(AC$2="za_avt",IF($AC$1="absolu",0,Extraction!$I275)+Extraction!$V275,IF(AC$2="za_arr",IF($AC$1="absolu",0,Extraction!$O275)+Extraction!$X275))))</f>
        <v>243.98089430569638</v>
      </c>
      <c r="AD275" s="25">
        <f>IF(AND(MID($T275,1,9)&lt;&gt;"DYNAMIQUE",MID($T275,1,9)&lt;&gt;"à définir"),IF(AD$2="pt_specif",-((IF($AC$1="absolu",0,Extraction!$I275)+Extraction!$V275-Extraction!$U275)+((AD$3-Extraction!$H275)*(-((IF($AC$1="absolu",0,Extraction!$I275)+Extraction!$V275-Extraction!$U275)-(IF($AC$1="absolu",0,$O275)+Extraction!$X275-Extraction!$W275))/(Extraction!$N275-Extraction!$H275))))+AD$4,IF(AD$2="za_avt",IF($AC$1="absolu",0,Extraction!$I275)+Extraction!$V275,IF(AD$2="za_arr",IF($AC$1="absolu",0,Extraction!$O275)+Extraction!$X275))))</f>
        <v>35.763621039505132</v>
      </c>
      <c r="AE275" s="25">
        <f>IF(AND(MID($T275,1,9)&lt;&gt;"DYNAMIQUE",MID($T275,1,9)&lt;&gt;"à définir"),IF(AE$2="pt_specif",-((IF($AC$1="absolu",0,Extraction!$I275)+Extraction!$V275-Extraction!$U275)+((AE$3-Extraction!$H275)*(-((IF($AC$1="absolu",0,Extraction!$I275)+Extraction!$V275-Extraction!$U275)-(IF($AC$1="absolu",0,$O275)+Extraction!$X275-Extraction!$W275))/(Extraction!$N275-Extraction!$H275))))+AE$4,IF(AE$2="za_avt",IF($AC$1="absolu",0,Extraction!$I275)+Extraction!$V275,IF(AE$2="za_arr",IF($AC$1="absolu",0,Extraction!$O275)+Extraction!$X275))))</f>
        <v>274.48480150736344</v>
      </c>
    </row>
    <row r="276" spans="1:31" x14ac:dyDescent="0.25">
      <c r="A276" t="s">
        <v>353</v>
      </c>
      <c r="B276">
        <v>1000</v>
      </c>
      <c r="C276">
        <v>1000</v>
      </c>
      <c r="D276">
        <v>2000</v>
      </c>
      <c r="E276">
        <v>1508</v>
      </c>
      <c r="F276">
        <v>73.650494365747463</v>
      </c>
      <c r="G276">
        <v>69.349505634252537</v>
      </c>
      <c r="H276">
        <v>7.3</v>
      </c>
      <c r="I276">
        <v>64.349505634252537</v>
      </c>
      <c r="J276">
        <v>320.40363636363634</v>
      </c>
      <c r="K276">
        <v>1489</v>
      </c>
      <c r="L276">
        <v>80.134400163099087</v>
      </c>
      <c r="M276">
        <v>109.8655998369009</v>
      </c>
      <c r="N276">
        <v>2611</v>
      </c>
      <c r="O276">
        <v>64.065599836900901</v>
      </c>
      <c r="P276">
        <v>320.40363636363634</v>
      </c>
      <c r="Q276" t="s">
        <v>25</v>
      </c>
      <c r="R276" t="s">
        <v>26</v>
      </c>
      <c r="S276" t="s">
        <v>26</v>
      </c>
      <c r="T276" t="s">
        <v>56</v>
      </c>
      <c r="U276">
        <v>305.36981675831942</v>
      </c>
      <c r="V276">
        <v>-11.035008629215007</v>
      </c>
      <c r="W276">
        <v>310.87437533258964</v>
      </c>
      <c r="X276">
        <v>-35.936628408827929</v>
      </c>
      <c r="Y276" t="s">
        <v>383</v>
      </c>
      <c r="AB276" s="25">
        <f>IF(AND(MID($T276,1,9)&lt;&gt;"DYNAMIQUE",MID($T276,1,9)&lt;&gt;"à définir"),IF(AB$2="pt_specif",-((IF($AC$1="absolu",0,Extraction!$I276)+Extraction!$V276-Extraction!$U276)+((AB$3-Extraction!$H276)*(-((IF($AC$1="absolu",0,Extraction!$I276)+Extraction!$V276-Extraction!$U276)-(IF($AC$1="absolu",0,$O276)+Extraction!$X276-Extraction!$W276))/(Extraction!$N276-Extraction!$H276))))+AB$4,IF(AB$2="za_avt",IF($AC$1="absolu",0,Extraction!$I276)+Extraction!$V276,IF(AB$2="za_arr",IF($AC$1="absolu",0,Extraction!$O276)+Extraction!$X276))))</f>
        <v>53.314497005037531</v>
      </c>
      <c r="AC276" s="25">
        <f>IF(AND(MID($T276,1,9)&lt;&gt;"DYNAMIQUE",MID($T276,1,9)&lt;&gt;"à définir"),IF(AC$2="pt_specif",-((IF($AC$1="absolu",0,Extraction!$I276)+Extraction!$V276-Extraction!$U276)+((AC$3-Extraction!$H276)*(-((IF($AC$1="absolu",0,Extraction!$I276)+Extraction!$V276-Extraction!$U276)-(IF($AC$1="absolu",0,$O276)+Extraction!$X276-Extraction!$W276))/(Extraction!$N276-Extraction!$H276))))+AC$4,IF(AC$2="za_avt",IF($AC$1="absolu",0,Extraction!$I276)+Extraction!$V276,IF(AC$2="za_arr",IF($AC$1="absolu",0,Extraction!$O276)+Extraction!$X276))))</f>
        <v>252.05531975328188</v>
      </c>
      <c r="AD276" s="25">
        <f>IF(AND(MID($T276,1,9)&lt;&gt;"DYNAMIQUE",MID($T276,1,9)&lt;&gt;"à définir"),IF(AD$2="pt_specif",-((IF($AC$1="absolu",0,Extraction!$I276)+Extraction!$V276-Extraction!$U276)+((AD$3-Extraction!$H276)*(-((IF($AC$1="absolu",0,Extraction!$I276)+Extraction!$V276-Extraction!$U276)-(IF($AC$1="absolu",0,$O276)+Extraction!$X276-Extraction!$W276))/(Extraction!$N276-Extraction!$H276))))+AD$4,IF(AD$2="za_avt",IF($AC$1="absolu",0,Extraction!$I276)+Extraction!$V276,IF(AD$2="za_arr",IF($AC$1="absolu",0,Extraction!$O276)+Extraction!$X276))))</f>
        <v>28.128971428072973</v>
      </c>
      <c r="AE276" s="25">
        <f>IF(AND(MID($T276,1,9)&lt;&gt;"DYNAMIQUE",MID($T276,1,9)&lt;&gt;"à définir"),IF(AE$2="pt_specif",-((IF($AC$1="absolu",0,Extraction!$I276)+Extraction!$V276-Extraction!$U276)+((AE$3-Extraction!$H276)*(-((IF($AC$1="absolu",0,Extraction!$I276)+Extraction!$V276-Extraction!$U276)-(IF($AC$1="absolu",0,$O276)+Extraction!$X276-Extraction!$W276))/(Extraction!$N276-Extraction!$H276))))+AE$4,IF(AE$2="za_avt",IF($AC$1="absolu",0,Extraction!$I276)+Extraction!$V276,IF(AE$2="za_arr",IF($AC$1="absolu",0,Extraction!$O276)+Extraction!$X276))))</f>
        <v>282.74540390451665</v>
      </c>
    </row>
    <row r="277" spans="1:31" x14ac:dyDescent="0.25">
      <c r="A277" t="s">
        <v>353</v>
      </c>
      <c r="B277">
        <v>1000</v>
      </c>
      <c r="C277">
        <v>1000</v>
      </c>
      <c r="D277">
        <v>2000</v>
      </c>
      <c r="E277">
        <v>1508</v>
      </c>
      <c r="F277">
        <v>73.650494365747463</v>
      </c>
      <c r="G277">
        <v>69.349505634252537</v>
      </c>
      <c r="H277">
        <v>7.3</v>
      </c>
      <c r="I277">
        <v>64.349505634252537</v>
      </c>
      <c r="J277">
        <v>320.40363636363634</v>
      </c>
      <c r="K277">
        <v>1489</v>
      </c>
      <c r="L277">
        <v>80.134400163099087</v>
      </c>
      <c r="M277">
        <v>109.8655998369009</v>
      </c>
      <c r="N277">
        <v>2611</v>
      </c>
      <c r="O277">
        <v>64.065599836900901</v>
      </c>
      <c r="P277">
        <v>320.40363636363634</v>
      </c>
      <c r="Q277" t="s">
        <v>25</v>
      </c>
      <c r="R277" t="s">
        <v>26</v>
      </c>
      <c r="S277" t="s">
        <v>26</v>
      </c>
      <c r="T277" t="s">
        <v>142</v>
      </c>
      <c r="U277" t="s">
        <v>143</v>
      </c>
      <c r="V277" t="s">
        <v>143</v>
      </c>
      <c r="W277" t="s">
        <v>143</v>
      </c>
      <c r="X277" t="s">
        <v>143</v>
      </c>
      <c r="Y277" t="s">
        <v>384</v>
      </c>
      <c r="AB277" s="25" t="b">
        <f>IF(AND(MID($T277,1,9)&lt;&gt;"DYNAMIQUE",MID($T277,1,9)&lt;&gt;"à définir"),IF(AB$2="pt_specif",-((IF($AC$1="absolu",0,Extraction!$I277)+Extraction!$V277-Extraction!$U277)+((AB$3-Extraction!$H277)*(-((IF($AC$1="absolu",0,Extraction!$I277)+Extraction!$V277-Extraction!$U277)-(IF($AC$1="absolu",0,$O277)+Extraction!$X277-Extraction!$W277))/(Extraction!$N277-Extraction!$H277))))+AB$4,IF(AB$2="za_avt",IF($AC$1="absolu",0,Extraction!$I277)+Extraction!$V277,IF(AB$2="za_arr",IF($AC$1="absolu",0,Extraction!$O277)+Extraction!$X277))))</f>
        <v>0</v>
      </c>
      <c r="AC277" s="25" t="b">
        <f>IF(AND(MID($T277,1,9)&lt;&gt;"DYNAMIQUE",MID($T277,1,9)&lt;&gt;"à définir"),IF(AC$2="pt_specif",-((IF($AC$1="absolu",0,Extraction!$I277)+Extraction!$V277-Extraction!$U277)+((AC$3-Extraction!$H277)*(-((IF($AC$1="absolu",0,Extraction!$I277)+Extraction!$V277-Extraction!$U277)-(IF($AC$1="absolu",0,$O277)+Extraction!$X277-Extraction!$W277))/(Extraction!$N277-Extraction!$H277))))+AC$4,IF(AC$2="za_avt",IF($AC$1="absolu",0,Extraction!$I277)+Extraction!$V277,IF(AC$2="za_arr",IF($AC$1="absolu",0,Extraction!$O277)+Extraction!$X277))))</f>
        <v>0</v>
      </c>
      <c r="AD277" s="25" t="b">
        <f>IF(AND(MID($T277,1,9)&lt;&gt;"DYNAMIQUE",MID($T277,1,9)&lt;&gt;"à définir"),IF(AD$2="pt_specif",-((IF($AC$1="absolu",0,Extraction!$I277)+Extraction!$V277-Extraction!$U277)+((AD$3-Extraction!$H277)*(-((IF($AC$1="absolu",0,Extraction!$I277)+Extraction!$V277-Extraction!$U277)-(IF($AC$1="absolu",0,$O277)+Extraction!$X277-Extraction!$W277))/(Extraction!$N277-Extraction!$H277))))+AD$4,IF(AD$2="za_avt",IF($AC$1="absolu",0,Extraction!$I277)+Extraction!$V277,IF(AD$2="za_arr",IF($AC$1="absolu",0,Extraction!$O277)+Extraction!$X277))))</f>
        <v>0</v>
      </c>
      <c r="AE277" s="25" t="b">
        <f>IF(AND(MID($T277,1,9)&lt;&gt;"DYNAMIQUE",MID($T277,1,9)&lt;&gt;"à définir"),IF(AE$2="pt_specif",-((IF($AC$1="absolu",0,Extraction!$I277)+Extraction!$V277-Extraction!$U277)+((AE$3-Extraction!$H277)*(-((IF($AC$1="absolu",0,Extraction!$I277)+Extraction!$V277-Extraction!$U277)-(IF($AC$1="absolu",0,$O277)+Extraction!$X277-Extraction!$W277))/(Extraction!$N277-Extraction!$H277))))+AE$4,IF(AE$2="za_avt",IF($AC$1="absolu",0,Extraction!$I277)+Extraction!$V277,IF(AE$2="za_arr",IF($AC$1="absolu",0,Extraction!$O277)+Extraction!$X277))))</f>
        <v>0</v>
      </c>
    </row>
    <row r="278" spans="1:31" x14ac:dyDescent="0.25">
      <c r="A278" t="s">
        <v>353</v>
      </c>
      <c r="B278">
        <v>1000</v>
      </c>
      <c r="C278">
        <v>1000</v>
      </c>
      <c r="D278">
        <v>2000</v>
      </c>
      <c r="E278">
        <v>1508</v>
      </c>
      <c r="F278">
        <v>73.650494365747463</v>
      </c>
      <c r="G278">
        <v>69.349505634252537</v>
      </c>
      <c r="H278">
        <v>7.3</v>
      </c>
      <c r="I278">
        <v>64.349505634252537</v>
      </c>
      <c r="J278">
        <v>320.40363636363634</v>
      </c>
      <c r="K278">
        <v>1489</v>
      </c>
      <c r="L278">
        <v>80.134400163099087</v>
      </c>
      <c r="M278">
        <v>109.8655998369009</v>
      </c>
      <c r="N278">
        <v>2611</v>
      </c>
      <c r="O278">
        <v>64.065599836900901</v>
      </c>
      <c r="P278">
        <v>320.40363636363634</v>
      </c>
      <c r="Q278" t="s">
        <v>25</v>
      </c>
      <c r="R278" t="s">
        <v>26</v>
      </c>
      <c r="S278" t="s">
        <v>26</v>
      </c>
      <c r="T278" t="s">
        <v>145</v>
      </c>
      <c r="U278" t="s">
        <v>143</v>
      </c>
      <c r="V278" t="s">
        <v>143</v>
      </c>
      <c r="W278" t="s">
        <v>143</v>
      </c>
      <c r="X278" t="s">
        <v>143</v>
      </c>
      <c r="Y278" t="s">
        <v>385</v>
      </c>
      <c r="AB278" s="25" t="b">
        <f>IF(AND(MID($T278,1,9)&lt;&gt;"DYNAMIQUE",MID($T278,1,9)&lt;&gt;"à définir"),IF(AB$2="pt_specif",-((IF($AC$1="absolu",0,Extraction!$I278)+Extraction!$V278-Extraction!$U278)+((AB$3-Extraction!$H278)*(-((IF($AC$1="absolu",0,Extraction!$I278)+Extraction!$V278-Extraction!$U278)-(IF($AC$1="absolu",0,$O278)+Extraction!$X278-Extraction!$W278))/(Extraction!$N278-Extraction!$H278))))+AB$4,IF(AB$2="za_avt",IF($AC$1="absolu",0,Extraction!$I278)+Extraction!$V278,IF(AB$2="za_arr",IF($AC$1="absolu",0,Extraction!$O278)+Extraction!$X278))))</f>
        <v>0</v>
      </c>
      <c r="AC278" s="25" t="b">
        <f>IF(AND(MID($T278,1,9)&lt;&gt;"DYNAMIQUE",MID($T278,1,9)&lt;&gt;"à définir"),IF(AC$2="pt_specif",-((IF($AC$1="absolu",0,Extraction!$I278)+Extraction!$V278-Extraction!$U278)+((AC$3-Extraction!$H278)*(-((IF($AC$1="absolu",0,Extraction!$I278)+Extraction!$V278-Extraction!$U278)-(IF($AC$1="absolu",0,$O278)+Extraction!$X278-Extraction!$W278))/(Extraction!$N278-Extraction!$H278))))+AC$4,IF(AC$2="za_avt",IF($AC$1="absolu",0,Extraction!$I278)+Extraction!$V278,IF(AC$2="za_arr",IF($AC$1="absolu",0,Extraction!$O278)+Extraction!$X278))))</f>
        <v>0</v>
      </c>
      <c r="AD278" s="25" t="b">
        <f>IF(AND(MID($T278,1,9)&lt;&gt;"DYNAMIQUE",MID($T278,1,9)&lt;&gt;"à définir"),IF(AD$2="pt_specif",-((IF($AC$1="absolu",0,Extraction!$I278)+Extraction!$V278-Extraction!$U278)+((AD$3-Extraction!$H278)*(-((IF($AC$1="absolu",0,Extraction!$I278)+Extraction!$V278-Extraction!$U278)-(IF($AC$1="absolu",0,$O278)+Extraction!$X278-Extraction!$W278))/(Extraction!$N278-Extraction!$H278))))+AD$4,IF(AD$2="za_avt",IF($AC$1="absolu",0,Extraction!$I278)+Extraction!$V278,IF(AD$2="za_arr",IF($AC$1="absolu",0,Extraction!$O278)+Extraction!$X278))))</f>
        <v>0</v>
      </c>
      <c r="AE278" s="25" t="b">
        <f>IF(AND(MID($T278,1,9)&lt;&gt;"DYNAMIQUE",MID($T278,1,9)&lt;&gt;"à définir"),IF(AE$2="pt_specif",-((IF($AC$1="absolu",0,Extraction!$I278)+Extraction!$V278-Extraction!$U278)+((AE$3-Extraction!$H278)*(-((IF($AC$1="absolu",0,Extraction!$I278)+Extraction!$V278-Extraction!$U278)-(IF($AC$1="absolu",0,$O278)+Extraction!$X278-Extraction!$W278))/(Extraction!$N278-Extraction!$H278))))+AE$4,IF(AE$2="za_avt",IF($AC$1="absolu",0,Extraction!$I278)+Extraction!$V278,IF(AE$2="za_arr",IF($AC$1="absolu",0,Extraction!$O278)+Extraction!$X278))))</f>
        <v>0</v>
      </c>
    </row>
    <row r="279" spans="1:31" x14ac:dyDescent="0.25">
      <c r="A279" t="s">
        <v>353</v>
      </c>
      <c r="B279">
        <v>1000</v>
      </c>
      <c r="C279">
        <v>1000</v>
      </c>
      <c r="D279">
        <v>2000</v>
      </c>
      <c r="E279">
        <v>1508</v>
      </c>
      <c r="F279">
        <v>73.650494365747463</v>
      </c>
      <c r="G279">
        <v>69.349505634252537</v>
      </c>
      <c r="H279">
        <v>7.3</v>
      </c>
      <c r="I279">
        <v>64.349505634252537</v>
      </c>
      <c r="J279">
        <v>320.40363636363634</v>
      </c>
      <c r="K279">
        <v>1489</v>
      </c>
      <c r="L279">
        <v>80.134400163099087</v>
      </c>
      <c r="M279">
        <v>109.8655998369009</v>
      </c>
      <c r="N279">
        <v>2611</v>
      </c>
      <c r="O279">
        <v>64.065599836900901</v>
      </c>
      <c r="P279">
        <v>320.40363636363634</v>
      </c>
      <c r="Q279" t="s">
        <v>147</v>
      </c>
      <c r="R279" t="s">
        <v>26</v>
      </c>
      <c r="S279" t="s">
        <v>26</v>
      </c>
      <c r="T279" t="s">
        <v>27</v>
      </c>
      <c r="U279">
        <v>304.03547652452625</v>
      </c>
      <c r="V279">
        <v>0</v>
      </c>
      <c r="W279">
        <v>306.26920647547371</v>
      </c>
      <c r="X279">
        <v>0</v>
      </c>
      <c r="Y279" t="s">
        <v>386</v>
      </c>
      <c r="AB279" s="25">
        <f>IF(AND(MID($T279,1,9)&lt;&gt;"DYNAMIQUE",MID($T279,1,9)&lt;&gt;"à définir"),IF(AB$2="pt_specif",-((IF($AC$1="absolu",0,Extraction!$I279)+Extraction!$V279-Extraction!$U279)+((AB$3-Extraction!$H279)*(-((IF($AC$1="absolu",0,Extraction!$I279)+Extraction!$V279-Extraction!$U279)-(IF($AC$1="absolu",0,$O279)+Extraction!$X279-Extraction!$W279))/(Extraction!$N279-Extraction!$H279))))+AB$4,IF(AB$2="za_avt",IF($AC$1="absolu",0,Extraction!$I279)+Extraction!$V279,IF(AB$2="za_arr",IF($AC$1="absolu",0,Extraction!$O279)+Extraction!$X279))))</f>
        <v>64.349505634252537</v>
      </c>
      <c r="AC279" s="25">
        <f>IF(AND(MID($T279,1,9)&lt;&gt;"DYNAMIQUE",MID($T279,1,9)&lt;&gt;"à définir"),IF(AC$2="pt_specif",-((IF($AC$1="absolu",0,Extraction!$I279)+Extraction!$V279-Extraction!$U279)+((AC$3-Extraction!$H279)*(-((IF($AC$1="absolu",0,Extraction!$I279)+Extraction!$V279-Extraction!$U279)-(IF($AC$1="absolu",0,$O279)+Extraction!$X279-Extraction!$W279))/(Extraction!$N279-Extraction!$H279))))+AC$4,IF(AC$2="za_avt",IF($AC$1="absolu",0,Extraction!$I279)+Extraction!$V279,IF(AC$2="za_arr",IF($AC$1="absolu",0,Extraction!$O279)+Extraction!$X279))))</f>
        <v>239.68597089027372</v>
      </c>
      <c r="AD279" s="25">
        <f>IF(AND(MID($T279,1,9)&lt;&gt;"DYNAMIQUE",MID($T279,1,9)&lt;&gt;"à définir"),IF(AD$2="pt_specif",-((IF($AC$1="absolu",0,Extraction!$I279)+Extraction!$V279-Extraction!$U279)+((AD$3-Extraction!$H279)*(-((IF($AC$1="absolu",0,Extraction!$I279)+Extraction!$V279-Extraction!$U279)-(IF($AC$1="absolu",0,$O279)+Extraction!$X279-Extraction!$W279))/(Extraction!$N279-Extraction!$H279))))+AD$4,IF(AD$2="za_avt",IF($AC$1="absolu",0,Extraction!$I279)+Extraction!$V279,IF(AD$2="za_arr",IF($AC$1="absolu",0,Extraction!$O279)+Extraction!$X279))))</f>
        <v>64.065599836900901</v>
      </c>
      <c r="AE279" s="25">
        <f>IF(AND(MID($T279,1,9)&lt;&gt;"DYNAMIQUE",MID($T279,1,9)&lt;&gt;"à définir"),IF(AE$2="pt_specif",-((IF($AC$1="absolu",0,Extraction!$I279)+Extraction!$V279-Extraction!$U279)+((AE$3-Extraction!$H279)*(-((IF($AC$1="absolu",0,Extraction!$I279)+Extraction!$V279-Extraction!$U279)-(IF($AC$1="absolu",0,$O279)+Extraction!$X279-Extraction!$W279))/(Extraction!$N279-Extraction!$H279))))+AE$4,IF(AE$2="za_avt",IF($AC$1="absolu",0,Extraction!$I279)+Extraction!$V279,IF(AE$2="za_arr",IF($AC$1="absolu",0,Extraction!$O279)+Extraction!$X279))))</f>
        <v>242.20360663857281</v>
      </c>
    </row>
    <row r="280" spans="1:31" x14ac:dyDescent="0.25">
      <c r="A280" t="s">
        <v>353</v>
      </c>
      <c r="B280">
        <v>1000</v>
      </c>
      <c r="C280">
        <v>1000</v>
      </c>
      <c r="D280">
        <v>2000</v>
      </c>
      <c r="E280">
        <v>1508</v>
      </c>
      <c r="F280">
        <v>73.650494365747463</v>
      </c>
      <c r="G280">
        <v>69.349505634252537</v>
      </c>
      <c r="H280">
        <v>7.3</v>
      </c>
      <c r="I280">
        <v>64.349505634252537</v>
      </c>
      <c r="J280">
        <v>320.40363636363634</v>
      </c>
      <c r="K280">
        <v>1489</v>
      </c>
      <c r="L280">
        <v>80.134400163099087</v>
      </c>
      <c r="M280">
        <v>109.8655998369009</v>
      </c>
      <c r="N280">
        <v>2611</v>
      </c>
      <c r="O280">
        <v>64.065599836900901</v>
      </c>
      <c r="P280">
        <v>320.40363636363634</v>
      </c>
      <c r="Q280" t="s">
        <v>147</v>
      </c>
      <c r="R280" t="s">
        <v>26</v>
      </c>
      <c r="S280" t="s">
        <v>26</v>
      </c>
      <c r="T280" t="s">
        <v>29</v>
      </c>
      <c r="U280">
        <v>282.18223531131565</v>
      </c>
      <c r="V280">
        <v>70.150494365747463</v>
      </c>
      <c r="W280">
        <v>305.18131982116705</v>
      </c>
      <c r="X280">
        <v>13.26878578073153</v>
      </c>
      <c r="Y280" t="s">
        <v>387</v>
      </c>
      <c r="AB280" s="25" t="b">
        <f>IF(AND(MID($T280,1,9)&lt;&gt;"DYNAMIQUE",MID($T280,1,9)&lt;&gt;"à définir"),IF(AB$2="pt_specif",-((IF($AC$1="absolu",0,Extraction!$I280)+Extraction!$V280-Extraction!$U280)+((AB$3-Extraction!$H280)*(-((IF($AC$1="absolu",0,Extraction!$I280)+Extraction!$V280-Extraction!$U280)-(IF($AC$1="absolu",0,$O280)+Extraction!$X280-Extraction!$W280))/(Extraction!$N280-Extraction!$H280))))+AB$4,IF(AB$2="za_avt",IF($AC$1="absolu",0,Extraction!$I280)+Extraction!$V280,IF(AB$2="za_arr",IF($AC$1="absolu",0,Extraction!$O280)+Extraction!$X280))))</f>
        <v>0</v>
      </c>
      <c r="AC280" s="25" t="b">
        <f>IF(AND(MID($T280,1,9)&lt;&gt;"DYNAMIQUE",MID($T280,1,9)&lt;&gt;"à définir"),IF(AC$2="pt_specif",-((IF($AC$1="absolu",0,Extraction!$I280)+Extraction!$V280-Extraction!$U280)+((AC$3-Extraction!$H280)*(-((IF($AC$1="absolu",0,Extraction!$I280)+Extraction!$V280-Extraction!$U280)-(IF($AC$1="absolu",0,$O280)+Extraction!$X280-Extraction!$W280))/(Extraction!$N280-Extraction!$H280))))+AC$4,IF(AC$2="za_avt",IF($AC$1="absolu",0,Extraction!$I280)+Extraction!$V280,IF(AC$2="za_arr",IF($AC$1="absolu",0,Extraction!$O280)+Extraction!$X280))))</f>
        <v>0</v>
      </c>
      <c r="AD280" s="25" t="b">
        <f>IF(AND(MID($T280,1,9)&lt;&gt;"DYNAMIQUE",MID($T280,1,9)&lt;&gt;"à définir"),IF(AD$2="pt_specif",-((IF($AC$1="absolu",0,Extraction!$I280)+Extraction!$V280-Extraction!$U280)+((AD$3-Extraction!$H280)*(-((IF($AC$1="absolu",0,Extraction!$I280)+Extraction!$V280-Extraction!$U280)-(IF($AC$1="absolu",0,$O280)+Extraction!$X280-Extraction!$W280))/(Extraction!$N280-Extraction!$H280))))+AD$4,IF(AD$2="za_avt",IF($AC$1="absolu",0,Extraction!$I280)+Extraction!$V280,IF(AD$2="za_arr",IF($AC$1="absolu",0,Extraction!$O280)+Extraction!$X280))))</f>
        <v>0</v>
      </c>
      <c r="AE280" s="25" t="b">
        <f>IF(AND(MID($T280,1,9)&lt;&gt;"DYNAMIQUE",MID($T280,1,9)&lt;&gt;"à définir"),IF(AE$2="pt_specif",-((IF($AC$1="absolu",0,Extraction!$I280)+Extraction!$V280-Extraction!$U280)+((AE$3-Extraction!$H280)*(-((IF($AC$1="absolu",0,Extraction!$I280)+Extraction!$V280-Extraction!$U280)-(IF($AC$1="absolu",0,$O280)+Extraction!$X280-Extraction!$W280))/(Extraction!$N280-Extraction!$H280))))+AE$4,IF(AE$2="za_avt",IF($AC$1="absolu",0,Extraction!$I280)+Extraction!$V280,IF(AE$2="za_arr",IF($AC$1="absolu",0,Extraction!$O280)+Extraction!$X280))))</f>
        <v>0</v>
      </c>
    </row>
    <row r="281" spans="1:31" x14ac:dyDescent="0.25">
      <c r="A281" t="s">
        <v>353</v>
      </c>
      <c r="B281">
        <v>1000</v>
      </c>
      <c r="C281">
        <v>1000</v>
      </c>
      <c r="D281">
        <v>2000</v>
      </c>
      <c r="E281">
        <v>1508</v>
      </c>
      <c r="F281">
        <v>73.650494365747463</v>
      </c>
      <c r="G281">
        <v>69.349505634252537</v>
      </c>
      <c r="H281">
        <v>7.3</v>
      </c>
      <c r="I281">
        <v>64.349505634252537</v>
      </c>
      <c r="J281">
        <v>320.40363636363634</v>
      </c>
      <c r="K281">
        <v>1489</v>
      </c>
      <c r="L281">
        <v>80.134400163099087</v>
      </c>
      <c r="M281">
        <v>109.8655998369009</v>
      </c>
      <c r="N281">
        <v>2611</v>
      </c>
      <c r="O281">
        <v>64.065599836900901</v>
      </c>
      <c r="P281">
        <v>320.40363636363634</v>
      </c>
      <c r="Q281" t="s">
        <v>147</v>
      </c>
      <c r="R281" t="s">
        <v>26</v>
      </c>
      <c r="S281" t="s">
        <v>26</v>
      </c>
      <c r="T281" t="s">
        <v>30</v>
      </c>
      <c r="U281">
        <v>303.7856359061056</v>
      </c>
      <c r="V281">
        <v>2.5843708966633141</v>
      </c>
      <c r="W281">
        <v>274.73668673622848</v>
      </c>
      <c r="X281">
        <v>80.134400163099087</v>
      </c>
      <c r="Y281" t="s">
        <v>388</v>
      </c>
      <c r="AB281" s="25" t="b">
        <f>IF(AND(MID($T281,1,9)&lt;&gt;"DYNAMIQUE",MID($T281,1,9)&lt;&gt;"à définir"),IF(AB$2="pt_specif",-((IF($AC$1="absolu",0,Extraction!$I281)+Extraction!$V281-Extraction!$U281)+((AB$3-Extraction!$H281)*(-((IF($AC$1="absolu",0,Extraction!$I281)+Extraction!$V281-Extraction!$U281)-(IF($AC$1="absolu",0,$O281)+Extraction!$X281-Extraction!$W281))/(Extraction!$N281-Extraction!$H281))))+AB$4,IF(AB$2="za_avt",IF($AC$1="absolu",0,Extraction!$I281)+Extraction!$V281,IF(AB$2="za_arr",IF($AC$1="absolu",0,Extraction!$O281)+Extraction!$X281))))</f>
        <v>0</v>
      </c>
      <c r="AC281" s="25" t="b">
        <f>IF(AND(MID($T281,1,9)&lt;&gt;"DYNAMIQUE",MID($T281,1,9)&lt;&gt;"à définir"),IF(AC$2="pt_specif",-((IF($AC$1="absolu",0,Extraction!$I281)+Extraction!$V281-Extraction!$U281)+((AC$3-Extraction!$H281)*(-((IF($AC$1="absolu",0,Extraction!$I281)+Extraction!$V281-Extraction!$U281)-(IF($AC$1="absolu",0,$O281)+Extraction!$X281-Extraction!$W281))/(Extraction!$N281-Extraction!$H281))))+AC$4,IF(AC$2="za_avt",IF($AC$1="absolu",0,Extraction!$I281)+Extraction!$V281,IF(AC$2="za_arr",IF($AC$1="absolu",0,Extraction!$O281)+Extraction!$X281))))</f>
        <v>0</v>
      </c>
      <c r="AD281" s="25" t="b">
        <f>IF(AND(MID($T281,1,9)&lt;&gt;"DYNAMIQUE",MID($T281,1,9)&lt;&gt;"à définir"),IF(AD$2="pt_specif",-((IF($AC$1="absolu",0,Extraction!$I281)+Extraction!$V281-Extraction!$U281)+((AD$3-Extraction!$H281)*(-((IF($AC$1="absolu",0,Extraction!$I281)+Extraction!$V281-Extraction!$U281)-(IF($AC$1="absolu",0,$O281)+Extraction!$X281-Extraction!$W281))/(Extraction!$N281-Extraction!$H281))))+AD$4,IF(AD$2="za_avt",IF($AC$1="absolu",0,Extraction!$I281)+Extraction!$V281,IF(AD$2="za_arr",IF($AC$1="absolu",0,Extraction!$O281)+Extraction!$X281))))</f>
        <v>0</v>
      </c>
      <c r="AE281" s="25" t="b">
        <f>IF(AND(MID($T281,1,9)&lt;&gt;"DYNAMIQUE",MID($T281,1,9)&lt;&gt;"à définir"),IF(AE$2="pt_specif",-((IF($AC$1="absolu",0,Extraction!$I281)+Extraction!$V281-Extraction!$U281)+((AE$3-Extraction!$H281)*(-((IF($AC$1="absolu",0,Extraction!$I281)+Extraction!$V281-Extraction!$U281)-(IF($AC$1="absolu",0,$O281)+Extraction!$X281-Extraction!$W281))/(Extraction!$N281-Extraction!$H281))))+AE$4,IF(AE$2="za_avt",IF($AC$1="absolu",0,Extraction!$I281)+Extraction!$V281,IF(AE$2="za_arr",IF($AC$1="absolu",0,Extraction!$O281)+Extraction!$X281))))</f>
        <v>0</v>
      </c>
    </row>
    <row r="282" spans="1:31" x14ac:dyDescent="0.25">
      <c r="A282" t="s">
        <v>353</v>
      </c>
      <c r="B282">
        <v>1000</v>
      </c>
      <c r="C282">
        <v>1000</v>
      </c>
      <c r="D282">
        <v>2000</v>
      </c>
      <c r="E282">
        <v>1508</v>
      </c>
      <c r="F282">
        <v>73.650494365747463</v>
      </c>
      <c r="G282">
        <v>69.349505634252537</v>
      </c>
      <c r="H282">
        <v>7.3</v>
      </c>
      <c r="I282">
        <v>64.349505634252537</v>
      </c>
      <c r="J282">
        <v>320.40363636363634</v>
      </c>
      <c r="K282">
        <v>1489</v>
      </c>
      <c r="L282">
        <v>80.134400163099087</v>
      </c>
      <c r="M282">
        <v>109.8655998369009</v>
      </c>
      <c r="N282">
        <v>2611</v>
      </c>
      <c r="O282">
        <v>64.065599836900901</v>
      </c>
      <c r="P282">
        <v>320.40363636363634</v>
      </c>
      <c r="Q282" t="s">
        <v>147</v>
      </c>
      <c r="R282" t="s">
        <v>26</v>
      </c>
      <c r="S282" t="s">
        <v>26</v>
      </c>
      <c r="T282" t="s">
        <v>31</v>
      </c>
      <c r="U282">
        <v>287.16763544857486</v>
      </c>
      <c r="V282">
        <v>68.650494365747463</v>
      </c>
      <c r="W282">
        <v>289.95900327869776</v>
      </c>
      <c r="X282">
        <v>75.134400163099087</v>
      </c>
      <c r="Y282" t="s">
        <v>389</v>
      </c>
      <c r="AB282" s="25" t="b">
        <f>IF(AND(MID($T282,1,9)&lt;&gt;"DYNAMIQUE",MID($T282,1,9)&lt;&gt;"à définir"),IF(AB$2="pt_specif",-((IF($AC$1="absolu",0,Extraction!$I282)+Extraction!$V282-Extraction!$U282)+((AB$3-Extraction!$H282)*(-((IF($AC$1="absolu",0,Extraction!$I282)+Extraction!$V282-Extraction!$U282)-(IF($AC$1="absolu",0,$O282)+Extraction!$X282-Extraction!$W282))/(Extraction!$N282-Extraction!$H282))))+AB$4,IF(AB$2="za_avt",IF($AC$1="absolu",0,Extraction!$I282)+Extraction!$V282,IF(AB$2="za_arr",IF($AC$1="absolu",0,Extraction!$O282)+Extraction!$X282))))</f>
        <v>0</v>
      </c>
      <c r="AC282" s="25" t="b">
        <f>IF(AND(MID($T282,1,9)&lt;&gt;"DYNAMIQUE",MID($T282,1,9)&lt;&gt;"à définir"),IF(AC$2="pt_specif",-((IF($AC$1="absolu",0,Extraction!$I282)+Extraction!$V282-Extraction!$U282)+((AC$3-Extraction!$H282)*(-((IF($AC$1="absolu",0,Extraction!$I282)+Extraction!$V282-Extraction!$U282)-(IF($AC$1="absolu",0,$O282)+Extraction!$X282-Extraction!$W282))/(Extraction!$N282-Extraction!$H282))))+AC$4,IF(AC$2="za_avt",IF($AC$1="absolu",0,Extraction!$I282)+Extraction!$V282,IF(AC$2="za_arr",IF($AC$1="absolu",0,Extraction!$O282)+Extraction!$X282))))</f>
        <v>0</v>
      </c>
      <c r="AD282" s="25" t="b">
        <f>IF(AND(MID($T282,1,9)&lt;&gt;"DYNAMIQUE",MID($T282,1,9)&lt;&gt;"à définir"),IF(AD$2="pt_specif",-((IF($AC$1="absolu",0,Extraction!$I282)+Extraction!$V282-Extraction!$U282)+((AD$3-Extraction!$H282)*(-((IF($AC$1="absolu",0,Extraction!$I282)+Extraction!$V282-Extraction!$U282)-(IF($AC$1="absolu",0,$O282)+Extraction!$X282-Extraction!$W282))/(Extraction!$N282-Extraction!$H282))))+AD$4,IF(AD$2="za_avt",IF($AC$1="absolu",0,Extraction!$I282)+Extraction!$V282,IF(AD$2="za_arr",IF($AC$1="absolu",0,Extraction!$O282)+Extraction!$X282))))</f>
        <v>0</v>
      </c>
      <c r="AE282" s="25" t="b">
        <f>IF(AND(MID($T282,1,9)&lt;&gt;"DYNAMIQUE",MID($T282,1,9)&lt;&gt;"à définir"),IF(AE$2="pt_specif",-((IF($AC$1="absolu",0,Extraction!$I282)+Extraction!$V282-Extraction!$U282)+((AE$3-Extraction!$H282)*(-((IF($AC$1="absolu",0,Extraction!$I282)+Extraction!$V282-Extraction!$U282)-(IF($AC$1="absolu",0,$O282)+Extraction!$X282-Extraction!$W282))/(Extraction!$N282-Extraction!$H282))))+AE$4,IF(AE$2="za_avt",IF($AC$1="absolu",0,Extraction!$I282)+Extraction!$V282,IF(AE$2="za_arr",IF($AC$1="absolu",0,Extraction!$O282)+Extraction!$X282))))</f>
        <v>0</v>
      </c>
    </row>
    <row r="283" spans="1:31" x14ac:dyDescent="0.25">
      <c r="A283" t="s">
        <v>353</v>
      </c>
      <c r="B283">
        <v>1000</v>
      </c>
      <c r="C283">
        <v>1000</v>
      </c>
      <c r="D283">
        <v>2000</v>
      </c>
      <c r="E283">
        <v>1508</v>
      </c>
      <c r="F283">
        <v>73.650494365747463</v>
      </c>
      <c r="G283">
        <v>69.349505634252537</v>
      </c>
      <c r="H283">
        <v>7.3</v>
      </c>
      <c r="I283">
        <v>64.349505634252537</v>
      </c>
      <c r="J283">
        <v>320.40363636363634</v>
      </c>
      <c r="K283">
        <v>1489</v>
      </c>
      <c r="L283">
        <v>80.134400163099087</v>
      </c>
      <c r="M283">
        <v>109.8655998369009</v>
      </c>
      <c r="N283">
        <v>2611</v>
      </c>
      <c r="O283">
        <v>64.065599836900901</v>
      </c>
      <c r="P283">
        <v>320.40363636363634</v>
      </c>
      <c r="Q283" t="s">
        <v>147</v>
      </c>
      <c r="R283" t="s">
        <v>26</v>
      </c>
      <c r="S283" t="s">
        <v>26</v>
      </c>
      <c r="T283" t="s">
        <v>32</v>
      </c>
      <c r="U283">
        <v>304.03547652452625</v>
      </c>
      <c r="V283">
        <v>0</v>
      </c>
      <c r="W283">
        <v>306.26920647547371</v>
      </c>
      <c r="X283">
        <v>0</v>
      </c>
      <c r="Y283" t="s">
        <v>390</v>
      </c>
      <c r="AB283" s="25">
        <f>IF(AND(MID($T283,1,9)&lt;&gt;"DYNAMIQUE",MID($T283,1,9)&lt;&gt;"à définir"),IF(AB$2="pt_specif",-((IF($AC$1="absolu",0,Extraction!$I283)+Extraction!$V283-Extraction!$U283)+((AB$3-Extraction!$H283)*(-((IF($AC$1="absolu",0,Extraction!$I283)+Extraction!$V283-Extraction!$U283)-(IF($AC$1="absolu",0,$O283)+Extraction!$X283-Extraction!$W283))/(Extraction!$N283-Extraction!$H283))))+AB$4,IF(AB$2="za_avt",IF($AC$1="absolu",0,Extraction!$I283)+Extraction!$V283,IF(AB$2="za_arr",IF($AC$1="absolu",0,Extraction!$O283)+Extraction!$X283))))</f>
        <v>64.349505634252537</v>
      </c>
      <c r="AC283" s="25">
        <f>IF(AND(MID($T283,1,9)&lt;&gt;"DYNAMIQUE",MID($T283,1,9)&lt;&gt;"à définir"),IF(AC$2="pt_specif",-((IF($AC$1="absolu",0,Extraction!$I283)+Extraction!$V283-Extraction!$U283)+((AC$3-Extraction!$H283)*(-((IF($AC$1="absolu",0,Extraction!$I283)+Extraction!$V283-Extraction!$U283)-(IF($AC$1="absolu",0,$O283)+Extraction!$X283-Extraction!$W283))/(Extraction!$N283-Extraction!$H283))))+AC$4,IF(AC$2="za_avt",IF($AC$1="absolu",0,Extraction!$I283)+Extraction!$V283,IF(AC$2="za_arr",IF($AC$1="absolu",0,Extraction!$O283)+Extraction!$X283))))</f>
        <v>239.68597089027372</v>
      </c>
      <c r="AD283" s="25">
        <f>IF(AND(MID($T283,1,9)&lt;&gt;"DYNAMIQUE",MID($T283,1,9)&lt;&gt;"à définir"),IF(AD$2="pt_specif",-((IF($AC$1="absolu",0,Extraction!$I283)+Extraction!$V283-Extraction!$U283)+((AD$3-Extraction!$H283)*(-((IF($AC$1="absolu",0,Extraction!$I283)+Extraction!$V283-Extraction!$U283)-(IF($AC$1="absolu",0,$O283)+Extraction!$X283-Extraction!$W283))/(Extraction!$N283-Extraction!$H283))))+AD$4,IF(AD$2="za_avt",IF($AC$1="absolu",0,Extraction!$I283)+Extraction!$V283,IF(AD$2="za_arr",IF($AC$1="absolu",0,Extraction!$O283)+Extraction!$X283))))</f>
        <v>64.065599836900901</v>
      </c>
      <c r="AE283" s="25">
        <f>IF(AND(MID($T283,1,9)&lt;&gt;"DYNAMIQUE",MID($T283,1,9)&lt;&gt;"à définir"),IF(AE$2="pt_specif",-((IF($AC$1="absolu",0,Extraction!$I283)+Extraction!$V283-Extraction!$U283)+((AE$3-Extraction!$H283)*(-((IF($AC$1="absolu",0,Extraction!$I283)+Extraction!$V283-Extraction!$U283)-(IF($AC$1="absolu",0,$O283)+Extraction!$X283-Extraction!$W283))/(Extraction!$N283-Extraction!$H283))))+AE$4,IF(AE$2="za_avt",IF($AC$1="absolu",0,Extraction!$I283)+Extraction!$V283,IF(AE$2="za_arr",IF($AC$1="absolu",0,Extraction!$O283)+Extraction!$X283))))</f>
        <v>242.20360663857281</v>
      </c>
    </row>
    <row r="284" spans="1:31" x14ac:dyDescent="0.25">
      <c r="A284" t="s">
        <v>353</v>
      </c>
      <c r="B284">
        <v>1000</v>
      </c>
      <c r="C284">
        <v>1000</v>
      </c>
      <c r="D284">
        <v>2000</v>
      </c>
      <c r="E284">
        <v>1508</v>
      </c>
      <c r="F284">
        <v>73.650494365747463</v>
      </c>
      <c r="G284">
        <v>69.349505634252537</v>
      </c>
      <c r="H284">
        <v>7.3</v>
      </c>
      <c r="I284">
        <v>64.349505634252537</v>
      </c>
      <c r="J284">
        <v>320.40363636363634</v>
      </c>
      <c r="K284">
        <v>1489</v>
      </c>
      <c r="L284">
        <v>80.134400163099087</v>
      </c>
      <c r="M284">
        <v>109.8655998369009</v>
      </c>
      <c r="N284">
        <v>2611</v>
      </c>
      <c r="O284">
        <v>64.065599836900901</v>
      </c>
      <c r="P284">
        <v>320.40363636363634</v>
      </c>
      <c r="Q284" t="s">
        <v>147</v>
      </c>
      <c r="R284" t="s">
        <v>26</v>
      </c>
      <c r="S284" t="s">
        <v>26</v>
      </c>
      <c r="T284" t="s">
        <v>57</v>
      </c>
      <c r="U284">
        <v>303.79043049492503</v>
      </c>
      <c r="V284">
        <v>2.5347752949366309</v>
      </c>
      <c r="W284">
        <v>305.96734500507495</v>
      </c>
      <c r="X284">
        <v>3.6817578102662729</v>
      </c>
      <c r="Y284" t="s">
        <v>391</v>
      </c>
      <c r="AB284" s="25">
        <f>IF(AND(MID($T284,1,9)&lt;&gt;"DYNAMIQUE",MID($T284,1,9)&lt;&gt;"à définir"),IF(AB$2="pt_specif",-((IF($AC$1="absolu",0,Extraction!$I284)+Extraction!$V284-Extraction!$U284)+((AB$3-Extraction!$H284)*(-((IF($AC$1="absolu",0,Extraction!$I284)+Extraction!$V284-Extraction!$U284)-(IF($AC$1="absolu",0,$O284)+Extraction!$X284-Extraction!$W284))/(Extraction!$N284-Extraction!$H284))))+AB$4,IF(AB$2="za_avt",IF($AC$1="absolu",0,Extraction!$I284)+Extraction!$V284,IF(AB$2="za_arr",IF($AC$1="absolu",0,Extraction!$O284)+Extraction!$X284))))</f>
        <v>66.884280929189174</v>
      </c>
      <c r="AC284" s="25">
        <f>IF(AND(MID($T284,1,9)&lt;&gt;"DYNAMIQUE",MID($T284,1,9)&lt;&gt;"à définir"),IF(AC$2="pt_specif",-((IF($AC$1="absolu",0,Extraction!$I284)+Extraction!$V284-Extraction!$U284)+((AC$3-Extraction!$H284)*(-((IF($AC$1="absolu",0,Extraction!$I284)+Extraction!$V284-Extraction!$U284)-(IF($AC$1="absolu",0,$O284)+Extraction!$X284-Extraction!$W284))/(Extraction!$N284-Extraction!$H284))))+AC$4,IF(AC$2="za_avt",IF($AC$1="absolu",0,Extraction!$I284)+Extraction!$V284,IF(AC$2="za_arr",IF($AC$1="absolu",0,Extraction!$O284)+Extraction!$X284))))</f>
        <v>236.90614956573586</v>
      </c>
      <c r="AD284" s="25">
        <f>IF(AND(MID($T284,1,9)&lt;&gt;"DYNAMIQUE",MID($T284,1,9)&lt;&gt;"à définir"),IF(AD$2="pt_specif",-((IF($AC$1="absolu",0,Extraction!$I284)+Extraction!$V284-Extraction!$U284)+((AD$3-Extraction!$H284)*(-((IF($AC$1="absolu",0,Extraction!$I284)+Extraction!$V284-Extraction!$U284)-(IF($AC$1="absolu",0,$O284)+Extraction!$X284-Extraction!$W284))/(Extraction!$N284-Extraction!$H284))))+AD$4,IF(AD$2="za_avt",IF($AC$1="absolu",0,Extraction!$I284)+Extraction!$V284,IF(AD$2="za_arr",IF($AC$1="absolu",0,Extraction!$O284)+Extraction!$X284))))</f>
        <v>67.747357647167178</v>
      </c>
      <c r="AE284" s="25">
        <f>IF(AND(MID($T284,1,9)&lt;&gt;"DYNAMIQUE",MID($T284,1,9)&lt;&gt;"à définir"),IF(AE$2="pt_specif",-((IF($AC$1="absolu",0,Extraction!$I284)+Extraction!$V284-Extraction!$U284)+((AE$3-Extraction!$H284)*(-((IF($AC$1="absolu",0,Extraction!$I284)+Extraction!$V284-Extraction!$U284)-(IF($AC$1="absolu",0,$O284)+Extraction!$X284-Extraction!$W284))/(Extraction!$N284-Extraction!$H284))))+AE$4,IF(AE$2="za_avt",IF($AC$1="absolu",0,Extraction!$I284)+Extraction!$V284,IF(AE$2="za_arr",IF($AC$1="absolu",0,Extraction!$O284)+Extraction!$X284))))</f>
        <v>238.21998735790777</v>
      </c>
    </row>
    <row r="285" spans="1:31" x14ac:dyDescent="0.25">
      <c r="A285" t="s">
        <v>353</v>
      </c>
      <c r="B285">
        <v>1000</v>
      </c>
      <c r="C285">
        <v>1000</v>
      </c>
      <c r="D285">
        <v>2000</v>
      </c>
      <c r="E285">
        <v>1508</v>
      </c>
      <c r="F285">
        <v>73.650494365747463</v>
      </c>
      <c r="G285">
        <v>69.349505634252537</v>
      </c>
      <c r="H285">
        <v>7.3</v>
      </c>
      <c r="I285">
        <v>64.349505634252537</v>
      </c>
      <c r="J285">
        <v>320.40363636363634</v>
      </c>
      <c r="K285">
        <v>1489</v>
      </c>
      <c r="L285">
        <v>80.134400163099087</v>
      </c>
      <c r="M285">
        <v>109.8655998369009</v>
      </c>
      <c r="N285">
        <v>2611</v>
      </c>
      <c r="O285">
        <v>64.065599836900901</v>
      </c>
      <c r="P285">
        <v>320.40363636363634</v>
      </c>
      <c r="Q285" t="s">
        <v>147</v>
      </c>
      <c r="R285" t="s">
        <v>26</v>
      </c>
      <c r="S285" t="s">
        <v>26</v>
      </c>
      <c r="T285" t="s">
        <v>58</v>
      </c>
      <c r="U285">
        <v>303.64705810891491</v>
      </c>
      <c r="V285">
        <v>4.0178304687991009</v>
      </c>
      <c r="W285">
        <v>305.31989761835774</v>
      </c>
      <c r="X285">
        <v>11.578573755783827</v>
      </c>
      <c r="Y285" t="s">
        <v>392</v>
      </c>
      <c r="AB285" s="25">
        <f>IF(AND(MID($T285,1,9)&lt;&gt;"DYNAMIQUE",MID($T285,1,9)&lt;&gt;"à définir"),IF(AB$2="pt_specif",-((IF($AC$1="absolu",0,Extraction!$I285)+Extraction!$V285-Extraction!$U285)+((AB$3-Extraction!$H285)*(-((IF($AC$1="absolu",0,Extraction!$I285)+Extraction!$V285-Extraction!$U285)-(IF($AC$1="absolu",0,$O285)+Extraction!$X285-Extraction!$W285))/(Extraction!$N285-Extraction!$H285))))+AB$4,IF(AB$2="za_avt",IF($AC$1="absolu",0,Extraction!$I285)+Extraction!$V285,IF(AB$2="za_arr",IF($AC$1="absolu",0,Extraction!$O285)+Extraction!$X285))))</f>
        <v>68.367336103051642</v>
      </c>
      <c r="AC285" s="25">
        <f>IF(AND(MID($T285,1,9)&lt;&gt;"DYNAMIQUE",MID($T285,1,9)&lt;&gt;"à définir"),IF(AC$2="pt_specif",-((IF($AC$1="absolu",0,Extraction!$I285)+Extraction!$V285-Extraction!$U285)+((AC$3-Extraction!$H285)*(-((IF($AC$1="absolu",0,Extraction!$I285)+Extraction!$V285-Extraction!$U285)-(IF($AC$1="absolu",0,$O285)+Extraction!$X285-Extraction!$W285))/(Extraction!$N285-Extraction!$H285))))+AC$4,IF(AC$2="za_avt",IF($AC$1="absolu",0,Extraction!$I285)+Extraction!$V285,IF(AC$2="za_arr",IF($AC$1="absolu",0,Extraction!$O285)+Extraction!$X285))))</f>
        <v>235.27972200586328</v>
      </c>
      <c r="AD285" s="25">
        <f>IF(AND(MID($T285,1,9)&lt;&gt;"DYNAMIQUE",MID($T285,1,9)&lt;&gt;"à définir"),IF(AD$2="pt_specif",-((IF($AC$1="absolu",0,Extraction!$I285)+Extraction!$V285-Extraction!$U285)+((AD$3-Extraction!$H285)*(-((IF($AC$1="absolu",0,Extraction!$I285)+Extraction!$V285-Extraction!$U285)-(IF($AC$1="absolu",0,$O285)+Extraction!$X285-Extraction!$W285))/(Extraction!$N285-Extraction!$H285))))+AD$4,IF(AD$2="za_avt",IF($AC$1="absolu",0,Extraction!$I285)+Extraction!$V285,IF(AD$2="za_arr",IF($AC$1="absolu",0,Extraction!$O285)+Extraction!$X285))))</f>
        <v>75.644173592684723</v>
      </c>
      <c r="AE285" s="25">
        <f>IF(AND(MID($T285,1,9)&lt;&gt;"DYNAMIQUE",MID($T285,1,9)&lt;&gt;"à définir"),IF(AE$2="pt_specif",-((IF($AC$1="absolu",0,Extraction!$I285)+Extraction!$V285-Extraction!$U285)+((AE$3-Extraction!$H285)*(-((IF($AC$1="absolu",0,Extraction!$I285)+Extraction!$V285-Extraction!$U285)-(IF($AC$1="absolu",0,$O285)+Extraction!$X285-Extraction!$W285))/(Extraction!$N285-Extraction!$H285))))+AE$4,IF(AE$2="za_avt",IF($AC$1="absolu",0,Extraction!$I285)+Extraction!$V285,IF(AE$2="za_arr",IF($AC$1="absolu",0,Extraction!$O285)+Extraction!$X285))))</f>
        <v>229.67572402567302</v>
      </c>
    </row>
    <row r="286" spans="1:31" x14ac:dyDescent="0.25">
      <c r="A286" t="s">
        <v>353</v>
      </c>
      <c r="B286">
        <v>1000</v>
      </c>
      <c r="C286">
        <v>1000</v>
      </c>
      <c r="D286">
        <v>2000</v>
      </c>
      <c r="E286">
        <v>1508</v>
      </c>
      <c r="F286">
        <v>73.650494365747463</v>
      </c>
      <c r="G286">
        <v>69.349505634252537</v>
      </c>
      <c r="H286">
        <v>7.3</v>
      </c>
      <c r="I286">
        <v>64.349505634252537</v>
      </c>
      <c r="J286">
        <v>320.40363636363634</v>
      </c>
      <c r="K286">
        <v>1489</v>
      </c>
      <c r="L286">
        <v>80.134400163099087</v>
      </c>
      <c r="M286">
        <v>109.8655998369009</v>
      </c>
      <c r="N286">
        <v>2611</v>
      </c>
      <c r="O286">
        <v>64.065599836900901</v>
      </c>
      <c r="P286">
        <v>320.40363636363634</v>
      </c>
      <c r="Q286" t="s">
        <v>147</v>
      </c>
      <c r="R286" t="s">
        <v>26</v>
      </c>
      <c r="S286" t="s">
        <v>26</v>
      </c>
      <c r="T286" t="s">
        <v>37</v>
      </c>
      <c r="U286">
        <v>305.81404579078026</v>
      </c>
      <c r="V286">
        <v>-18.397659589794209</v>
      </c>
      <c r="W286">
        <v>309.84154630012881</v>
      </c>
      <c r="X286">
        <v>-43.57127802026006</v>
      </c>
      <c r="Y286" t="s">
        <v>393</v>
      </c>
      <c r="AB286" s="25">
        <f>IF(AND(MID($T286,1,9)&lt;&gt;"DYNAMIQUE",MID($T286,1,9)&lt;&gt;"à définir"),IF(AB$2="pt_specif",-((IF($AC$1="absolu",0,Extraction!$I286)+Extraction!$V286-Extraction!$U286)+((AB$3-Extraction!$H286)*(-((IF($AC$1="absolu",0,Extraction!$I286)+Extraction!$V286-Extraction!$U286)-(IF($AC$1="absolu",0,$O286)+Extraction!$X286-Extraction!$W286))/(Extraction!$N286-Extraction!$H286))))+AB$4,IF(AB$2="za_avt",IF($AC$1="absolu",0,Extraction!$I286)+Extraction!$V286,IF(AB$2="za_arr",IF($AC$1="absolu",0,Extraction!$O286)+Extraction!$X286))))</f>
        <v>45.951846044458328</v>
      </c>
      <c r="AC286" s="25">
        <f>IF(AND(MID($T286,1,9)&lt;&gt;"DYNAMIQUE",MID($T286,1,9)&lt;&gt;"à définir"),IF(AC$2="pt_specif",-((IF($AC$1="absolu",0,Extraction!$I286)+Extraction!$V286-Extraction!$U286)+((AC$3-Extraction!$H286)*(-((IF($AC$1="absolu",0,Extraction!$I286)+Extraction!$V286-Extraction!$U286)-(IF($AC$1="absolu",0,$O286)+Extraction!$X286-Extraction!$W286))/(Extraction!$N286-Extraction!$H286))))+AC$4,IF(AC$2="za_avt",IF($AC$1="absolu",0,Extraction!$I286)+Extraction!$V286,IF(AC$2="za_arr",IF($AC$1="absolu",0,Extraction!$O286)+Extraction!$X286))))</f>
        <v>259.86219974632195</v>
      </c>
      <c r="AD286" s="25">
        <f>IF(AND(MID($T286,1,9)&lt;&gt;"DYNAMIQUE",MID($T286,1,9)&lt;&gt;"à définir"),IF(AD$2="pt_specif",-((IF($AC$1="absolu",0,Extraction!$I286)+Extraction!$V286-Extraction!$U286)+((AD$3-Extraction!$H286)*(-((IF($AC$1="absolu",0,Extraction!$I286)+Extraction!$V286-Extraction!$U286)-(IF($AC$1="absolu",0,$O286)+Extraction!$X286-Extraction!$W286))/(Extraction!$N286-Extraction!$H286))))+AD$4,IF(AD$2="za_avt",IF($AC$1="absolu",0,Extraction!$I286)+Extraction!$V286,IF(AD$2="za_arr",IF($AC$1="absolu",0,Extraction!$O286)+Extraction!$X286))))</f>
        <v>20.494321816640841</v>
      </c>
      <c r="AE286" s="25">
        <f>IF(AND(MID($T286,1,9)&lt;&gt;"DYNAMIQUE",MID($T286,1,9)&lt;&gt;"à définir"),IF(AE$2="pt_specif",-((IF($AC$1="absolu",0,Extraction!$I286)+Extraction!$V286-Extraction!$U286)+((AE$3-Extraction!$H286)*(-((IF($AC$1="absolu",0,Extraction!$I286)+Extraction!$V286-Extraction!$U286)-(IF($AC$1="absolu",0,$O286)+Extraction!$X286-Extraction!$W286))/(Extraction!$N286-Extraction!$H286))))+AE$4,IF(AE$2="za_avt",IF($AC$1="absolu",0,Extraction!$I286)+Extraction!$V286,IF(AE$2="za_arr",IF($AC$1="absolu",0,Extraction!$O286)+Extraction!$X286))))</f>
        <v>289.34722448348799</v>
      </c>
    </row>
    <row r="287" spans="1:31" x14ac:dyDescent="0.25">
      <c r="A287" t="s">
        <v>353</v>
      </c>
      <c r="B287">
        <v>1000</v>
      </c>
      <c r="C287">
        <v>1000</v>
      </c>
      <c r="D287">
        <v>2000</v>
      </c>
      <c r="E287">
        <v>1508</v>
      </c>
      <c r="F287">
        <v>73.650494365747463</v>
      </c>
      <c r="G287">
        <v>69.349505634252537</v>
      </c>
      <c r="H287">
        <v>7.3</v>
      </c>
      <c r="I287">
        <v>64.349505634252537</v>
      </c>
      <c r="J287">
        <v>320.40363636363634</v>
      </c>
      <c r="K287">
        <v>1489</v>
      </c>
      <c r="L287">
        <v>80.134400163099087</v>
      </c>
      <c r="M287">
        <v>109.8655998369009</v>
      </c>
      <c r="N287">
        <v>2611</v>
      </c>
      <c r="O287">
        <v>64.065599836900901</v>
      </c>
      <c r="P287">
        <v>320.40363636363634</v>
      </c>
      <c r="Q287" t="s">
        <v>147</v>
      </c>
      <c r="R287" t="s">
        <v>26</v>
      </c>
      <c r="S287" t="s">
        <v>26</v>
      </c>
      <c r="T287" t="s">
        <v>38</v>
      </c>
      <c r="U287">
        <v>305.84353672501021</v>
      </c>
      <c r="V287">
        <v>-18.702716119917753</v>
      </c>
      <c r="W287">
        <v>309.18778263862612</v>
      </c>
      <c r="X287">
        <v>-35.597423445093263</v>
      </c>
      <c r="Y287" t="s">
        <v>394</v>
      </c>
      <c r="AB287" s="25">
        <f>IF(AND(MID($T287,1,9)&lt;&gt;"DYNAMIQUE",MID($T287,1,9)&lt;&gt;"à définir"),IF(AB$2="pt_specif",-((IF($AC$1="absolu",0,Extraction!$I287)+Extraction!$V287-Extraction!$U287)+((AB$3-Extraction!$H287)*(-((IF($AC$1="absolu",0,Extraction!$I287)+Extraction!$V287-Extraction!$U287)-(IF($AC$1="absolu",0,$O287)+Extraction!$X287-Extraction!$W287))/(Extraction!$N287-Extraction!$H287))))+AB$4,IF(AB$2="za_avt",IF($AC$1="absolu",0,Extraction!$I287)+Extraction!$V287,IF(AB$2="za_arr",IF($AC$1="absolu",0,Extraction!$O287)+Extraction!$X287))))</f>
        <v>45.646789514334785</v>
      </c>
      <c r="AC287" s="25">
        <f>IF(AND(MID($T287,1,9)&lt;&gt;"DYNAMIQUE",MID($T287,1,9)&lt;&gt;"à définir"),IF(AC$2="pt_specif",-((IF($AC$1="absolu",0,Extraction!$I287)+Extraction!$V287-Extraction!$U287)+((AC$3-Extraction!$H287)*(-((IF($AC$1="absolu",0,Extraction!$I287)+Extraction!$V287-Extraction!$U287)-(IF($AC$1="absolu",0,$O287)+Extraction!$X287-Extraction!$W287))/(Extraction!$N287-Extraction!$H287))))+AC$4,IF(AC$2="za_avt",IF($AC$1="absolu",0,Extraction!$I287)+Extraction!$V287,IF(AC$2="za_arr",IF($AC$1="absolu",0,Extraction!$O287)+Extraction!$X287))))</f>
        <v>260.19674721067543</v>
      </c>
      <c r="AD287" s="25">
        <f>IF(AND(MID($T287,1,9)&lt;&gt;"DYNAMIQUE",MID($T287,1,9)&lt;&gt;"à définir"),IF(AD$2="pt_specif",-((IF($AC$1="absolu",0,Extraction!$I287)+Extraction!$V287-Extraction!$U287)+((AD$3-Extraction!$H287)*(-((IF($AC$1="absolu",0,Extraction!$I287)+Extraction!$V287-Extraction!$U287)-(IF($AC$1="absolu",0,$O287)+Extraction!$X287-Extraction!$W287))/(Extraction!$N287-Extraction!$H287))))+AD$4,IF(AD$2="za_avt",IF($AC$1="absolu",0,Extraction!$I287)+Extraction!$V287,IF(AD$2="za_arr",IF($AC$1="absolu",0,Extraction!$O287)+Extraction!$X287))))</f>
        <v>28.468176391807638</v>
      </c>
      <c r="AE287" s="25">
        <f>IF(AND(MID($T287,1,9)&lt;&gt;"DYNAMIQUE",MID($T287,1,9)&lt;&gt;"à définir"),IF(AE$2="pt_specif",-((IF($AC$1="absolu",0,Extraction!$I287)+Extraction!$V287-Extraction!$U287)+((AE$3-Extraction!$H287)*(-((IF($AC$1="absolu",0,Extraction!$I287)+Extraction!$V287-Extraction!$U287)-(IF($AC$1="absolu",0,$O287)+Extraction!$X287-Extraction!$W287))/(Extraction!$N287-Extraction!$H287))))+AE$4,IF(AE$2="za_avt",IF($AC$1="absolu",0,Extraction!$I287)+Extraction!$V287,IF(AE$2="za_arr",IF($AC$1="absolu",0,Extraction!$O287)+Extraction!$X287))))</f>
        <v>280.7196062468185</v>
      </c>
    </row>
    <row r="288" spans="1:31" x14ac:dyDescent="0.25">
      <c r="A288" t="s">
        <v>353</v>
      </c>
      <c r="B288">
        <v>1000</v>
      </c>
      <c r="C288">
        <v>1000</v>
      </c>
      <c r="D288">
        <v>2000</v>
      </c>
      <c r="E288">
        <v>1508</v>
      </c>
      <c r="F288">
        <v>73.650494365747463</v>
      </c>
      <c r="G288">
        <v>69.349505634252537</v>
      </c>
      <c r="H288">
        <v>7.3</v>
      </c>
      <c r="I288">
        <v>64.349505634252537</v>
      </c>
      <c r="J288">
        <v>320.40363636363634</v>
      </c>
      <c r="K288">
        <v>1489</v>
      </c>
      <c r="L288">
        <v>80.134400163099087</v>
      </c>
      <c r="M288">
        <v>109.8655998369009</v>
      </c>
      <c r="N288">
        <v>2611</v>
      </c>
      <c r="O288">
        <v>64.065599836900901</v>
      </c>
      <c r="P288">
        <v>320.40363636363634</v>
      </c>
      <c r="Q288" t="s">
        <v>147</v>
      </c>
      <c r="R288" t="s">
        <v>26</v>
      </c>
      <c r="S288" t="s">
        <v>26</v>
      </c>
      <c r="T288" t="s">
        <v>39</v>
      </c>
      <c r="U288">
        <v>305.93594987273354</v>
      </c>
      <c r="V288">
        <v>-19.658644947483982</v>
      </c>
      <c r="W288">
        <v>310.31180949090276</v>
      </c>
      <c r="X288">
        <v>-49.307005647987992</v>
      </c>
      <c r="Y288" t="s">
        <v>395</v>
      </c>
      <c r="AB288" s="25">
        <f>IF(AND(MID($T288,1,9)&lt;&gt;"DYNAMIQUE",MID($T288,1,9)&lt;&gt;"à définir"),IF(AB$2="pt_specif",-((IF($AC$1="absolu",0,Extraction!$I288)+Extraction!$V288-Extraction!$U288)+((AB$3-Extraction!$H288)*(-((IF($AC$1="absolu",0,Extraction!$I288)+Extraction!$V288-Extraction!$U288)-(IF($AC$1="absolu",0,$O288)+Extraction!$X288-Extraction!$W288))/(Extraction!$N288-Extraction!$H288))))+AB$4,IF(AB$2="za_avt",IF($AC$1="absolu",0,Extraction!$I288)+Extraction!$V288,IF(AB$2="za_arr",IF($AC$1="absolu",0,Extraction!$O288)+Extraction!$X288))))</f>
        <v>44.690860686768559</v>
      </c>
      <c r="AC288" s="25">
        <f>IF(AND(MID($T288,1,9)&lt;&gt;"DYNAMIQUE",MID($T288,1,9)&lt;&gt;"à définir"),IF(AC$2="pt_specif",-((IF($AC$1="absolu",0,Extraction!$I288)+Extraction!$V288-Extraction!$U288)+((AC$3-Extraction!$H288)*(-((IF($AC$1="absolu",0,Extraction!$I288)+Extraction!$V288-Extraction!$U288)-(IF($AC$1="absolu",0,$O288)+Extraction!$X288-Extraction!$W288))/(Extraction!$N288-Extraction!$H288))))+AC$4,IF(AC$2="za_avt",IF($AC$1="absolu",0,Extraction!$I288)+Extraction!$V288,IF(AC$2="za_arr",IF($AC$1="absolu",0,Extraction!$O288)+Extraction!$X288))))</f>
        <v>261.24508918596496</v>
      </c>
      <c r="AD288" s="25">
        <f>IF(AND(MID($T288,1,9)&lt;&gt;"DYNAMIQUE",MID($T288,1,9)&lt;&gt;"à définir"),IF(AD$2="pt_specif",-((IF($AC$1="absolu",0,Extraction!$I288)+Extraction!$V288-Extraction!$U288)+((AD$3-Extraction!$H288)*(-((IF($AC$1="absolu",0,Extraction!$I288)+Extraction!$V288-Extraction!$U288)-(IF($AC$1="absolu",0,$O288)+Extraction!$X288-Extraction!$W288))/(Extraction!$N288-Extraction!$H288))))+AD$4,IF(AD$2="za_avt",IF($AC$1="absolu",0,Extraction!$I288)+Extraction!$V288,IF(AD$2="za_arr",IF($AC$1="absolu",0,Extraction!$O288)+Extraction!$X288))))</f>
        <v>14.758594188912909</v>
      </c>
      <c r="AE288" s="25">
        <f>IF(AND(MID($T288,1,9)&lt;&gt;"DYNAMIQUE",MID($T288,1,9)&lt;&gt;"à définir"),IF(AE$2="pt_specif",-((IF($AC$1="absolu",0,Extraction!$I288)+Extraction!$V288-Extraction!$U288)+((AE$3-Extraction!$H288)*(-((IF($AC$1="absolu",0,Extraction!$I288)+Extraction!$V288-Extraction!$U288)-(IF($AC$1="absolu",0,$O288)+Extraction!$X288-Extraction!$W288))/(Extraction!$N288-Extraction!$H288))))+AE$4,IF(AE$2="za_avt",IF($AC$1="absolu",0,Extraction!$I288)+Extraction!$V288,IF(AE$2="za_arr",IF($AC$1="absolu",0,Extraction!$O288)+Extraction!$X288))))</f>
        <v>295.55321530198984</v>
      </c>
    </row>
    <row r="289" spans="1:31" x14ac:dyDescent="0.25">
      <c r="A289" t="s">
        <v>353</v>
      </c>
      <c r="B289">
        <v>1000</v>
      </c>
      <c r="C289">
        <v>1000</v>
      </c>
      <c r="D289">
        <v>2000</v>
      </c>
      <c r="E289">
        <v>1508</v>
      </c>
      <c r="F289">
        <v>73.650494365747463</v>
      </c>
      <c r="G289">
        <v>69.349505634252537</v>
      </c>
      <c r="H289">
        <v>7.3</v>
      </c>
      <c r="I289">
        <v>64.349505634252537</v>
      </c>
      <c r="J289">
        <v>320.40363636363634</v>
      </c>
      <c r="K289">
        <v>1489</v>
      </c>
      <c r="L289">
        <v>80.134400163099087</v>
      </c>
      <c r="M289">
        <v>109.8655998369009</v>
      </c>
      <c r="N289">
        <v>2611</v>
      </c>
      <c r="O289">
        <v>64.065599836900901</v>
      </c>
      <c r="P289">
        <v>320.40363636363634</v>
      </c>
      <c r="Q289" t="s">
        <v>147</v>
      </c>
      <c r="R289" t="s">
        <v>26</v>
      </c>
      <c r="S289" t="s">
        <v>26</v>
      </c>
      <c r="T289" t="s">
        <v>40</v>
      </c>
      <c r="U289">
        <v>303.7856359061056</v>
      </c>
      <c r="V289">
        <v>2.5843708966633141</v>
      </c>
      <c r="W289">
        <v>305.18131982116705</v>
      </c>
      <c r="X289">
        <v>13.26878578073153</v>
      </c>
      <c r="Y289" t="s">
        <v>396</v>
      </c>
      <c r="AB289" s="25">
        <f>IF(AND(MID($T289,1,9)&lt;&gt;"DYNAMIQUE",MID($T289,1,9)&lt;&gt;"à définir"),IF(AB$2="pt_specif",-((IF($AC$1="absolu",0,Extraction!$I289)+Extraction!$V289-Extraction!$U289)+((AB$3-Extraction!$H289)*(-((IF($AC$1="absolu",0,Extraction!$I289)+Extraction!$V289-Extraction!$U289)-(IF($AC$1="absolu",0,$O289)+Extraction!$X289-Extraction!$W289))/(Extraction!$N289-Extraction!$H289))))+AB$4,IF(AB$2="za_avt",IF($AC$1="absolu",0,Extraction!$I289)+Extraction!$V289,IF(AB$2="za_arr",IF($AC$1="absolu",0,Extraction!$O289)+Extraction!$X289))))</f>
        <v>66.933876530915853</v>
      </c>
      <c r="AC289" s="25">
        <f>IF(AND(MID($T289,1,9)&lt;&gt;"DYNAMIQUE",MID($T289,1,9)&lt;&gt;"à définir"),IF(AC$2="pt_specif",-((IF($AC$1="absolu",0,Extraction!$I289)+Extraction!$V289-Extraction!$U289)+((AC$3-Extraction!$H289)*(-((IF($AC$1="absolu",0,Extraction!$I289)+Extraction!$V289-Extraction!$U289)-(IF($AC$1="absolu",0,$O289)+Extraction!$X289-Extraction!$W289))/(Extraction!$N289-Extraction!$H289))))+AC$4,IF(AC$2="za_avt",IF($AC$1="absolu",0,Extraction!$I289)+Extraction!$V289,IF(AC$2="za_arr",IF($AC$1="absolu",0,Extraction!$O289)+Extraction!$X289))))</f>
        <v>236.85175937518974</v>
      </c>
      <c r="AD289" s="25">
        <f>IF(AND(MID($T289,1,9)&lt;&gt;"DYNAMIQUE",MID($T289,1,9)&lt;&gt;"à définir"),IF(AD$2="pt_specif",-((IF($AC$1="absolu",0,Extraction!$I289)+Extraction!$V289-Extraction!$U289)+((AD$3-Extraction!$H289)*(-((IF($AC$1="absolu",0,Extraction!$I289)+Extraction!$V289-Extraction!$U289)-(IF($AC$1="absolu",0,$O289)+Extraction!$X289-Extraction!$W289))/(Extraction!$N289-Extraction!$H289))))+AD$4,IF(AD$2="za_avt",IF($AC$1="absolu",0,Extraction!$I289)+Extraction!$V289,IF(AD$2="za_arr",IF($AC$1="absolu",0,Extraction!$O289)+Extraction!$X289))))</f>
        <v>77.334385617632435</v>
      </c>
      <c r="AE289" s="25">
        <f>IF(AND(MID($T289,1,9)&lt;&gt;"DYNAMIQUE",MID($T289,1,9)&lt;&gt;"à définir"),IF(AE$2="pt_specif",-((IF($AC$1="absolu",0,Extraction!$I289)+Extraction!$V289-Extraction!$U289)+((AE$3-Extraction!$H289)*(-((IF($AC$1="absolu",0,Extraction!$I289)+Extraction!$V289-Extraction!$U289)-(IF($AC$1="absolu",0,$O289)+Extraction!$X289-Extraction!$W289))/(Extraction!$N289-Extraction!$H289))))+AE$4,IF(AE$2="za_avt",IF($AC$1="absolu",0,Extraction!$I289)+Extraction!$V289,IF(AE$2="za_arr",IF($AC$1="absolu",0,Extraction!$O289)+Extraction!$X289))))</f>
        <v>227.8469342035346</v>
      </c>
    </row>
    <row r="290" spans="1:31" x14ac:dyDescent="0.25">
      <c r="A290" t="s">
        <v>353</v>
      </c>
      <c r="B290">
        <v>1000</v>
      </c>
      <c r="C290">
        <v>1000</v>
      </c>
      <c r="D290">
        <v>2000</v>
      </c>
      <c r="E290">
        <v>1508</v>
      </c>
      <c r="F290">
        <v>73.650494365747463</v>
      </c>
      <c r="G290">
        <v>69.349505634252537</v>
      </c>
      <c r="H290">
        <v>7.3</v>
      </c>
      <c r="I290">
        <v>64.349505634252537</v>
      </c>
      <c r="J290">
        <v>320.40363636363634</v>
      </c>
      <c r="K290">
        <v>1489</v>
      </c>
      <c r="L290">
        <v>80.134400163099087</v>
      </c>
      <c r="M290">
        <v>109.8655998369009</v>
      </c>
      <c r="N290">
        <v>2611</v>
      </c>
      <c r="O290">
        <v>64.065599836900901</v>
      </c>
      <c r="P290">
        <v>320.40363636363634</v>
      </c>
      <c r="Q290" t="s">
        <v>147</v>
      </c>
      <c r="R290" t="s">
        <v>26</v>
      </c>
      <c r="S290" t="s">
        <v>26</v>
      </c>
      <c r="T290" t="s">
        <v>41</v>
      </c>
      <c r="U290">
        <v>303.67724942714386</v>
      </c>
      <c r="V290">
        <v>3.7055291118138109</v>
      </c>
      <c r="W290">
        <v>304.94011357285609</v>
      </c>
      <c r="X290">
        <v>16.210741199655274</v>
      </c>
      <c r="Y290" t="s">
        <v>397</v>
      </c>
      <c r="AB290" s="25">
        <f>IF(AND(MID($T290,1,9)&lt;&gt;"DYNAMIQUE",MID($T290,1,9)&lt;&gt;"à définir"),IF(AB$2="pt_specif",-((IF($AC$1="absolu",0,Extraction!$I290)+Extraction!$V290-Extraction!$U290)+((AB$3-Extraction!$H290)*(-((IF($AC$1="absolu",0,Extraction!$I290)+Extraction!$V290-Extraction!$U290)-(IF($AC$1="absolu",0,$O290)+Extraction!$X290-Extraction!$W290))/(Extraction!$N290-Extraction!$H290))))+AB$4,IF(AB$2="za_avt",IF($AC$1="absolu",0,Extraction!$I290)+Extraction!$V290,IF(AB$2="za_arr",IF($AC$1="absolu",0,Extraction!$O290)+Extraction!$X290))))</f>
        <v>68.055034746066355</v>
      </c>
      <c r="AC290" s="25">
        <f>IF(AND(MID($T290,1,9)&lt;&gt;"DYNAMIQUE",MID($T290,1,9)&lt;&gt;"à définir"),IF(AC$2="pt_specif",-((IF($AC$1="absolu",0,Extraction!$I290)+Extraction!$V290-Extraction!$U290)+((AC$3-Extraction!$H290)*(-((IF($AC$1="absolu",0,Extraction!$I290)+Extraction!$V290-Extraction!$U290)-(IF($AC$1="absolu",0,$O290)+Extraction!$X290-Extraction!$W290))/(Extraction!$N290-Extraction!$H290))))+AC$4,IF(AC$2="za_avt",IF($AC$1="absolu",0,Extraction!$I290)+Extraction!$V290,IF(AC$2="za_arr",IF($AC$1="absolu",0,Extraction!$O290)+Extraction!$X290))))</f>
        <v>235.62221468107751</v>
      </c>
      <c r="AD290" s="25">
        <f>IF(AND(MID($T290,1,9)&lt;&gt;"DYNAMIQUE",MID($T290,1,9)&lt;&gt;"à définir"),IF(AD$2="pt_specif",-((IF($AC$1="absolu",0,Extraction!$I290)+Extraction!$V290-Extraction!$U290)+((AD$3-Extraction!$H290)*(-((IF($AC$1="absolu",0,Extraction!$I290)+Extraction!$V290-Extraction!$U290)-(IF($AC$1="absolu",0,$O290)+Extraction!$X290-Extraction!$W290))/(Extraction!$N290-Extraction!$H290))))+AD$4,IF(AD$2="za_avt",IF($AC$1="absolu",0,Extraction!$I290)+Extraction!$V290,IF(AD$2="za_arr",IF($AC$1="absolu",0,Extraction!$O290)+Extraction!$X290))))</f>
        <v>80.276341036556175</v>
      </c>
      <c r="AE290" s="25">
        <f>IF(AND(MID($T290,1,9)&lt;&gt;"DYNAMIQUE",MID($T290,1,9)&lt;&gt;"à définir"),IF(AE$2="pt_specif",-((IF($AC$1="absolu",0,Extraction!$I290)+Extraction!$V290-Extraction!$U290)+((AE$3-Extraction!$H290)*(-((IF($AC$1="absolu",0,Extraction!$I290)+Extraction!$V290-Extraction!$U290)-(IF($AC$1="absolu",0,$O290)+Extraction!$X290-Extraction!$W290))/(Extraction!$N290-Extraction!$H290))))+AE$4,IF(AE$2="za_avt",IF($AC$1="absolu",0,Extraction!$I290)+Extraction!$V290,IF(AE$2="za_arr",IF($AC$1="absolu",0,Extraction!$O290)+Extraction!$X290))))</f>
        <v>224.66377253629992</v>
      </c>
    </row>
    <row r="291" spans="1:31" x14ac:dyDescent="0.25">
      <c r="A291" t="s">
        <v>353</v>
      </c>
      <c r="B291">
        <v>1000</v>
      </c>
      <c r="C291">
        <v>1000</v>
      </c>
      <c r="D291">
        <v>2000</v>
      </c>
      <c r="E291">
        <v>1508</v>
      </c>
      <c r="F291">
        <v>73.650494365747463</v>
      </c>
      <c r="G291">
        <v>69.349505634252537</v>
      </c>
      <c r="H291">
        <v>7.3</v>
      </c>
      <c r="I291">
        <v>64.349505634252537</v>
      </c>
      <c r="J291">
        <v>320.40363636363634</v>
      </c>
      <c r="K291">
        <v>1489</v>
      </c>
      <c r="L291">
        <v>80.134400163099087</v>
      </c>
      <c r="M291">
        <v>109.8655998369009</v>
      </c>
      <c r="N291">
        <v>2611</v>
      </c>
      <c r="O291">
        <v>64.065599836900901</v>
      </c>
      <c r="P291">
        <v>320.40363636363634</v>
      </c>
      <c r="Q291" t="s">
        <v>147</v>
      </c>
      <c r="R291" t="s">
        <v>26</v>
      </c>
      <c r="S291" t="s">
        <v>26</v>
      </c>
      <c r="T291" t="s">
        <v>44</v>
      </c>
      <c r="U291">
        <v>305.10227130377399</v>
      </c>
      <c r="V291">
        <v>-11.035008629214984</v>
      </c>
      <c r="W291">
        <v>309.21559351440777</v>
      </c>
      <c r="X291">
        <v>-35.936628408827929</v>
      </c>
      <c r="Y291" t="s">
        <v>398</v>
      </c>
      <c r="AB291" s="25">
        <f>IF(AND(MID($T291,1,9)&lt;&gt;"DYNAMIQUE",MID($T291,1,9)&lt;&gt;"à définir"),IF(AB$2="pt_specif",-((IF($AC$1="absolu",0,Extraction!$I291)+Extraction!$V291-Extraction!$U291)+((AB$3-Extraction!$H291)*(-((IF($AC$1="absolu",0,Extraction!$I291)+Extraction!$V291-Extraction!$U291)-(IF($AC$1="absolu",0,$O291)+Extraction!$X291-Extraction!$W291))/(Extraction!$N291-Extraction!$H291))))+AB$4,IF(AB$2="za_avt",IF($AC$1="absolu",0,Extraction!$I291)+Extraction!$V291,IF(AB$2="za_arr",IF($AC$1="absolu",0,Extraction!$O291)+Extraction!$X291))))</f>
        <v>53.314497005037552</v>
      </c>
      <c r="AC291" s="25">
        <f>IF(AND(MID($T291,1,9)&lt;&gt;"DYNAMIQUE",MID($T291,1,9)&lt;&gt;"à définir"),IF(AC$2="pt_specif",-((IF($AC$1="absolu",0,Extraction!$I291)+Extraction!$V291-Extraction!$U291)+((AC$3-Extraction!$H291)*(-((IF($AC$1="absolu",0,Extraction!$I291)+Extraction!$V291-Extraction!$U291)-(IF($AC$1="absolu",0,$O291)+Extraction!$X291-Extraction!$W291))/(Extraction!$N291-Extraction!$H291))))+AC$4,IF(AC$2="za_avt",IF($AC$1="absolu",0,Extraction!$I291)+Extraction!$V291,IF(AC$2="za_arr",IF($AC$1="absolu",0,Extraction!$O291)+Extraction!$X291))))</f>
        <v>251.78777429873645</v>
      </c>
      <c r="AD291" s="25">
        <f>IF(AND(MID($T291,1,9)&lt;&gt;"DYNAMIQUE",MID($T291,1,9)&lt;&gt;"à définir"),IF(AD$2="pt_specif",-((IF($AC$1="absolu",0,Extraction!$I291)+Extraction!$V291-Extraction!$U291)+((AD$3-Extraction!$H291)*(-((IF($AC$1="absolu",0,Extraction!$I291)+Extraction!$V291-Extraction!$U291)-(IF($AC$1="absolu",0,$O291)+Extraction!$X291-Extraction!$W291))/(Extraction!$N291-Extraction!$H291))))+AD$4,IF(AD$2="za_avt",IF($AC$1="absolu",0,Extraction!$I291)+Extraction!$V291,IF(AD$2="za_arr",IF($AC$1="absolu",0,Extraction!$O291)+Extraction!$X291))))</f>
        <v>28.128971428072973</v>
      </c>
      <c r="AE291" s="25">
        <f>IF(AND(MID($T291,1,9)&lt;&gt;"DYNAMIQUE",MID($T291,1,9)&lt;&gt;"à définir"),IF(AE$2="pt_specif",-((IF($AC$1="absolu",0,Extraction!$I291)+Extraction!$V291-Extraction!$U291)+((AE$3-Extraction!$H291)*(-((IF($AC$1="absolu",0,Extraction!$I291)+Extraction!$V291-Extraction!$U291)-(IF($AC$1="absolu",0,$O291)+Extraction!$X291-Extraction!$W291))/(Extraction!$N291-Extraction!$H291))))+AE$4,IF(AE$2="za_avt",IF($AC$1="absolu",0,Extraction!$I291)+Extraction!$V291,IF(AE$2="za_arr",IF($AC$1="absolu",0,Extraction!$O291)+Extraction!$X291))))</f>
        <v>281.08662208633478</v>
      </c>
    </row>
    <row r="292" spans="1:31" x14ac:dyDescent="0.25">
      <c r="A292" t="s">
        <v>353</v>
      </c>
      <c r="B292">
        <v>1000</v>
      </c>
      <c r="C292">
        <v>1000</v>
      </c>
      <c r="D292">
        <v>2000</v>
      </c>
      <c r="E292">
        <v>1508</v>
      </c>
      <c r="F292">
        <v>73.650494365747463</v>
      </c>
      <c r="G292">
        <v>69.349505634252537</v>
      </c>
      <c r="H292">
        <v>7.3</v>
      </c>
      <c r="I292">
        <v>64.349505634252537</v>
      </c>
      <c r="J292">
        <v>320.40363636363634</v>
      </c>
      <c r="K292">
        <v>1489</v>
      </c>
      <c r="L292">
        <v>80.134400163099087</v>
      </c>
      <c r="M292">
        <v>109.8655998369009</v>
      </c>
      <c r="N292">
        <v>2611</v>
      </c>
      <c r="O292">
        <v>64.065599836900901</v>
      </c>
      <c r="P292">
        <v>320.40363636363634</v>
      </c>
      <c r="Q292" t="s">
        <v>147</v>
      </c>
      <c r="R292" t="s">
        <v>26</v>
      </c>
      <c r="S292" t="s">
        <v>26</v>
      </c>
      <c r="T292" t="s">
        <v>45</v>
      </c>
      <c r="U292">
        <v>304.39049681676772</v>
      </c>
      <c r="V292">
        <v>-3.67235766863576</v>
      </c>
      <c r="W292">
        <v>308.58964072868679</v>
      </c>
      <c r="X292">
        <v>-28.301978797395769</v>
      </c>
      <c r="Y292" t="s">
        <v>399</v>
      </c>
      <c r="AB292" s="25">
        <f>IF(AND(MID($T292,1,9)&lt;&gt;"DYNAMIQUE",MID($T292,1,9)&lt;&gt;"à définir"),IF(AB$2="pt_specif",-((IF($AC$1="absolu",0,Extraction!$I292)+Extraction!$V292-Extraction!$U292)+((AB$3-Extraction!$H292)*(-((IF($AC$1="absolu",0,Extraction!$I292)+Extraction!$V292-Extraction!$U292)-(IF($AC$1="absolu",0,$O292)+Extraction!$X292-Extraction!$W292))/(Extraction!$N292-Extraction!$H292))))+AB$4,IF(AB$2="za_avt",IF($AC$1="absolu",0,Extraction!$I292)+Extraction!$V292,IF(AB$2="za_arr",IF($AC$1="absolu",0,Extraction!$O292)+Extraction!$X292))))</f>
        <v>60.677147965616776</v>
      </c>
      <c r="AC292" s="25">
        <f>IF(AND(MID($T292,1,9)&lt;&gt;"DYNAMIQUE",MID($T292,1,9)&lt;&gt;"à définir"),IF(AC$2="pt_specif",-((IF($AC$1="absolu",0,Extraction!$I292)+Extraction!$V292-Extraction!$U292)+((AC$3-Extraction!$H292)*(-((IF($AC$1="absolu",0,Extraction!$I292)+Extraction!$V292-Extraction!$U292)-(IF($AC$1="absolu",0,$O292)+Extraction!$X292-Extraction!$W292))/(Extraction!$N292-Extraction!$H292))))+AC$4,IF(AC$2="za_avt",IF($AC$1="absolu",0,Extraction!$I292)+Extraction!$V292,IF(AC$2="za_arr",IF($AC$1="absolu",0,Extraction!$O292)+Extraction!$X292))))</f>
        <v>243.71334885115095</v>
      </c>
      <c r="AD292" s="25">
        <f>IF(AND(MID($T292,1,9)&lt;&gt;"DYNAMIQUE",MID($T292,1,9)&lt;&gt;"à définir"),IF(AD$2="pt_specif",-((IF($AC$1="absolu",0,Extraction!$I292)+Extraction!$V292-Extraction!$U292)+((AD$3-Extraction!$H292)*(-((IF($AC$1="absolu",0,Extraction!$I292)+Extraction!$V292-Extraction!$U292)-(IF($AC$1="absolu",0,$O292)+Extraction!$X292-Extraction!$W292))/(Extraction!$N292-Extraction!$H292))))+AD$4,IF(AD$2="za_avt",IF($AC$1="absolu",0,Extraction!$I292)+Extraction!$V292,IF(AD$2="za_arr",IF($AC$1="absolu",0,Extraction!$O292)+Extraction!$X292))))</f>
        <v>35.763621039505132</v>
      </c>
      <c r="AE292" s="25">
        <f>IF(AND(MID($T292,1,9)&lt;&gt;"DYNAMIQUE",MID($T292,1,9)&lt;&gt;"à définir"),IF(AE$2="pt_specif",-((IF($AC$1="absolu",0,Extraction!$I292)+Extraction!$V292-Extraction!$U292)+((AE$3-Extraction!$H292)*(-((IF($AC$1="absolu",0,Extraction!$I292)+Extraction!$V292-Extraction!$U292)-(IF($AC$1="absolu",0,$O292)+Extraction!$X292-Extraction!$W292))/(Extraction!$N292-Extraction!$H292))))+AE$4,IF(AE$2="za_avt",IF($AC$1="absolu",0,Extraction!$I292)+Extraction!$V292,IF(AE$2="za_arr",IF($AC$1="absolu",0,Extraction!$O292)+Extraction!$X292))))</f>
        <v>272.82601968918163</v>
      </c>
    </row>
    <row r="293" spans="1:31" x14ac:dyDescent="0.25">
      <c r="A293" t="s">
        <v>353</v>
      </c>
      <c r="B293">
        <v>1000</v>
      </c>
      <c r="C293">
        <v>1000</v>
      </c>
      <c r="D293">
        <v>2000</v>
      </c>
      <c r="E293">
        <v>1508</v>
      </c>
      <c r="F293">
        <v>73.650494365747463</v>
      </c>
      <c r="G293">
        <v>69.349505634252537</v>
      </c>
      <c r="H293">
        <v>7.3</v>
      </c>
      <c r="I293">
        <v>64.349505634252537</v>
      </c>
      <c r="J293">
        <v>320.40363636363634</v>
      </c>
      <c r="K293">
        <v>1489</v>
      </c>
      <c r="L293">
        <v>80.134400163099087</v>
      </c>
      <c r="M293">
        <v>109.8655998369009</v>
      </c>
      <c r="N293">
        <v>2611</v>
      </c>
      <c r="O293">
        <v>64.065599836900901</v>
      </c>
      <c r="P293">
        <v>320.40363636363634</v>
      </c>
      <c r="Q293" t="s">
        <v>147</v>
      </c>
      <c r="R293" t="s">
        <v>26</v>
      </c>
      <c r="S293" t="s">
        <v>26</v>
      </c>
      <c r="T293" t="s">
        <v>46</v>
      </c>
      <c r="U293">
        <v>305.45663238286772</v>
      </c>
      <c r="V293">
        <v>-14.700547345494485</v>
      </c>
      <c r="W293">
        <v>303.16073061713223</v>
      </c>
      <c r="X293">
        <v>37.913600746574431</v>
      </c>
      <c r="Y293" t="s">
        <v>400</v>
      </c>
      <c r="AB293" s="25">
        <f>IF(AND(MID($T293,1,9)&lt;&gt;"DYNAMIQUE",MID($T293,1,9)&lt;&gt;"à définir"),IF(AB$2="pt_specif",-((IF($AC$1="absolu",0,Extraction!$I293)+Extraction!$V293-Extraction!$U293)+((AB$3-Extraction!$H293)*(-((IF($AC$1="absolu",0,Extraction!$I293)+Extraction!$V293-Extraction!$U293)-(IF($AC$1="absolu",0,$O293)+Extraction!$X293-Extraction!$W293))/(Extraction!$N293-Extraction!$H293))))+AB$4,IF(AB$2="za_avt",IF($AC$1="absolu",0,Extraction!$I293)+Extraction!$V293,IF(AB$2="za_arr",IF($AC$1="absolu",0,Extraction!$O293)+Extraction!$X293))))</f>
        <v>49.648958288758053</v>
      </c>
      <c r="AC293" s="25">
        <f>IF(AND(MID($T293,1,9)&lt;&gt;"DYNAMIQUE",MID($T293,1,9)&lt;&gt;"à définir"),IF(AC$2="pt_specif",-((IF($AC$1="absolu",0,Extraction!$I293)+Extraction!$V293-Extraction!$U293)+((AC$3-Extraction!$H293)*(-((IF($AC$1="absolu",0,Extraction!$I293)+Extraction!$V293-Extraction!$U293)-(IF($AC$1="absolu",0,$O293)+Extraction!$X293-Extraction!$W293))/(Extraction!$N293-Extraction!$H293))))+AC$4,IF(AC$2="za_avt",IF($AC$1="absolu",0,Extraction!$I293)+Extraction!$V293,IF(AC$2="za_arr",IF($AC$1="absolu",0,Extraction!$O293)+Extraction!$X293))))</f>
        <v>255.80767409410967</v>
      </c>
      <c r="AD293" s="25">
        <f>IF(AND(MID($T293,1,9)&lt;&gt;"DYNAMIQUE",MID($T293,1,9)&lt;&gt;"à définir"),IF(AD$2="pt_specif",-((IF($AC$1="absolu",0,Extraction!$I293)+Extraction!$V293-Extraction!$U293)+((AD$3-Extraction!$H293)*(-((IF($AC$1="absolu",0,Extraction!$I293)+Extraction!$V293-Extraction!$U293)-(IF($AC$1="absolu",0,$O293)+Extraction!$X293-Extraction!$W293))/(Extraction!$N293-Extraction!$H293))))+AD$4,IF(AD$2="za_avt",IF($AC$1="absolu",0,Extraction!$I293)+Extraction!$V293,IF(AD$2="za_arr",IF($AC$1="absolu",0,Extraction!$O293)+Extraction!$X293))))</f>
        <v>101.97920058347533</v>
      </c>
      <c r="AE293" s="25">
        <f>IF(AND(MID($T293,1,9)&lt;&gt;"DYNAMIQUE",MID($T293,1,9)&lt;&gt;"à définir"),IF(AE$2="pt_specif",-((IF($AC$1="absolu",0,Extraction!$I293)+Extraction!$V293-Extraction!$U293)+((AE$3-Extraction!$H293)*(-((IF($AC$1="absolu",0,Extraction!$I293)+Extraction!$V293-Extraction!$U293)-(IF($AC$1="absolu",0,$O293)+Extraction!$X293-Extraction!$W293))/(Extraction!$N293-Extraction!$H293))))+AE$4,IF(AE$2="za_avt",IF($AC$1="absolu",0,Extraction!$I293)+Extraction!$V293,IF(AE$2="za_arr",IF($AC$1="absolu",0,Extraction!$O293)+Extraction!$X293))))</f>
        <v>201.18153003365688</v>
      </c>
    </row>
    <row r="294" spans="1:31" x14ac:dyDescent="0.25">
      <c r="A294" t="s">
        <v>353</v>
      </c>
      <c r="B294">
        <v>1000</v>
      </c>
      <c r="C294">
        <v>1000</v>
      </c>
      <c r="D294">
        <v>2000</v>
      </c>
      <c r="E294">
        <v>1508</v>
      </c>
      <c r="F294">
        <v>73.650494365747463</v>
      </c>
      <c r="G294">
        <v>69.349505634252537</v>
      </c>
      <c r="H294">
        <v>7.3</v>
      </c>
      <c r="I294">
        <v>64.349505634252537</v>
      </c>
      <c r="J294">
        <v>320.40363636363634</v>
      </c>
      <c r="K294">
        <v>1489</v>
      </c>
      <c r="L294">
        <v>80.134400163099087</v>
      </c>
      <c r="M294">
        <v>109.8655998369009</v>
      </c>
      <c r="N294">
        <v>2611</v>
      </c>
      <c r="O294">
        <v>64.065599836900901</v>
      </c>
      <c r="P294">
        <v>320.40363636363634</v>
      </c>
      <c r="Q294" t="s">
        <v>147</v>
      </c>
      <c r="R294" t="s">
        <v>26</v>
      </c>
      <c r="S294" t="s">
        <v>26</v>
      </c>
      <c r="T294" t="s">
        <v>47</v>
      </c>
      <c r="U294">
        <v>303.54430224051782</v>
      </c>
      <c r="V294">
        <v>5.0807452079055277</v>
      </c>
      <c r="W294">
        <v>305.42265348675483</v>
      </c>
      <c r="X294">
        <v>10.325276272929079</v>
      </c>
      <c r="Y294" t="s">
        <v>401</v>
      </c>
      <c r="AB294" s="25">
        <f>IF(AND(MID($T294,1,9)&lt;&gt;"DYNAMIQUE",MID($T294,1,9)&lt;&gt;"à définir"),IF(AB$2="pt_specif",-((IF($AC$1="absolu",0,Extraction!$I294)+Extraction!$V294-Extraction!$U294)+((AB$3-Extraction!$H294)*(-((IF($AC$1="absolu",0,Extraction!$I294)+Extraction!$V294-Extraction!$U294)-(IF($AC$1="absolu",0,$O294)+Extraction!$X294-Extraction!$W294))/(Extraction!$N294-Extraction!$H294))))+AB$4,IF(AB$2="za_avt",IF($AC$1="absolu",0,Extraction!$I294)+Extraction!$V294,IF(AB$2="za_arr",IF($AC$1="absolu",0,Extraction!$O294)+Extraction!$X294))))</f>
        <v>69.43025084215806</v>
      </c>
      <c r="AC294" s="25">
        <f>IF(AND(MID($T294,1,9)&lt;&gt;"DYNAMIQUE",MID($T294,1,9)&lt;&gt;"à définir"),IF(AC$2="pt_specif",-((IF($AC$1="absolu",0,Extraction!$I294)+Extraction!$V294-Extraction!$U294)+((AC$3-Extraction!$H294)*(-((IF($AC$1="absolu",0,Extraction!$I294)+Extraction!$V294-Extraction!$U294)-(IF($AC$1="absolu",0,$O294)+Extraction!$X294-Extraction!$W294))/(Extraction!$N294-Extraction!$H294))))+AC$4,IF(AC$2="za_avt",IF($AC$1="absolu",0,Extraction!$I294)+Extraction!$V294,IF(AC$2="za_arr",IF($AC$1="absolu",0,Extraction!$O294)+Extraction!$X294))))</f>
        <v>234.11405139835978</v>
      </c>
      <c r="AD294" s="25">
        <f>IF(AND(MID($T294,1,9)&lt;&gt;"DYNAMIQUE",MID($T294,1,9)&lt;&gt;"à définir"),IF(AD$2="pt_specif",-((IF($AC$1="absolu",0,Extraction!$I294)+Extraction!$V294-Extraction!$U294)+((AD$3-Extraction!$H294)*(-((IF($AC$1="absolu",0,Extraction!$I294)+Extraction!$V294-Extraction!$U294)-(IF($AC$1="absolu",0,$O294)+Extraction!$X294-Extraction!$W294))/(Extraction!$N294-Extraction!$H294))))+AD$4,IF(AD$2="za_avt",IF($AC$1="absolu",0,Extraction!$I294)+Extraction!$V294,IF(AD$2="za_arr",IF($AC$1="absolu",0,Extraction!$O294)+Extraction!$X294))))</f>
        <v>74.390876109829975</v>
      </c>
      <c r="AE294" s="25">
        <f>IF(AND(MID($T294,1,9)&lt;&gt;"DYNAMIQUE",MID($T294,1,9)&lt;&gt;"à définir"),IF(AE$2="pt_specif",-((IF($AC$1="absolu",0,Extraction!$I294)+Extraction!$V294-Extraction!$U294)+((AE$3-Extraction!$H294)*(-((IF($AC$1="absolu",0,Extraction!$I294)+Extraction!$V294-Extraction!$U294)-(IF($AC$1="absolu",0,$O294)+Extraction!$X294-Extraction!$W294))/(Extraction!$N294-Extraction!$H294))))+AE$4,IF(AE$2="za_avt",IF($AC$1="absolu",0,Extraction!$I294)+Extraction!$V294,IF(AE$2="za_arr",IF($AC$1="absolu",0,Extraction!$O294)+Extraction!$X294))))</f>
        <v>231.03177737692485</v>
      </c>
    </row>
    <row r="295" spans="1:31" x14ac:dyDescent="0.25">
      <c r="A295" t="s">
        <v>353</v>
      </c>
      <c r="B295">
        <v>1000</v>
      </c>
      <c r="C295">
        <v>1000</v>
      </c>
      <c r="D295">
        <v>2000</v>
      </c>
      <c r="E295">
        <v>1508</v>
      </c>
      <c r="F295">
        <v>73.650494365747463</v>
      </c>
      <c r="G295">
        <v>69.349505634252537</v>
      </c>
      <c r="H295">
        <v>7.3</v>
      </c>
      <c r="I295">
        <v>64.349505634252537</v>
      </c>
      <c r="J295">
        <v>320.40363636363634</v>
      </c>
      <c r="K295">
        <v>1489</v>
      </c>
      <c r="L295">
        <v>80.134400163099087</v>
      </c>
      <c r="M295">
        <v>109.8655998369009</v>
      </c>
      <c r="N295">
        <v>2611</v>
      </c>
      <c r="O295">
        <v>64.065599836900901</v>
      </c>
      <c r="P295">
        <v>320.40363636363634</v>
      </c>
      <c r="Q295" t="s">
        <v>147</v>
      </c>
      <c r="R295" t="s">
        <v>26</v>
      </c>
      <c r="S295" t="s">
        <v>26</v>
      </c>
      <c r="T295" t="s">
        <v>48</v>
      </c>
      <c r="U295">
        <v>305.19369936523896</v>
      </c>
      <c r="V295">
        <v>-11.980747647482314</v>
      </c>
      <c r="W295">
        <v>309.56829090748829</v>
      </c>
      <c r="X295">
        <v>-40.23842412962388</v>
      </c>
      <c r="Y295" t="s">
        <v>402</v>
      </c>
      <c r="AB295" s="25">
        <f>IF(AND(MID($T295,1,9)&lt;&gt;"DYNAMIQUE",MID($T295,1,9)&lt;&gt;"à définir"),IF(AB$2="pt_specif",-((IF($AC$1="absolu",0,Extraction!$I295)+Extraction!$V295-Extraction!$U295)+((AB$3-Extraction!$H295)*(-((IF($AC$1="absolu",0,Extraction!$I295)+Extraction!$V295-Extraction!$U295)-(IF($AC$1="absolu",0,$O295)+Extraction!$X295-Extraction!$W295))/(Extraction!$N295-Extraction!$H295))))+AB$4,IF(AB$2="za_avt",IF($AC$1="absolu",0,Extraction!$I295)+Extraction!$V295,IF(AB$2="za_arr",IF($AC$1="absolu",0,Extraction!$O295)+Extraction!$X295))))</f>
        <v>52.36875798677022</v>
      </c>
      <c r="AC295" s="25">
        <f>IF(AND(MID($T295,1,9)&lt;&gt;"DYNAMIQUE",MID($T295,1,9)&lt;&gt;"à définir"),IF(AC$2="pt_specif",-((IF($AC$1="absolu",0,Extraction!$I295)+Extraction!$V295-Extraction!$U295)+((AC$3-Extraction!$H295)*(-((IF($AC$1="absolu",0,Extraction!$I295)+Extraction!$V295-Extraction!$U295)-(IF($AC$1="absolu",0,$O295)+Extraction!$X295-Extraction!$W295))/(Extraction!$N295-Extraction!$H295))))+AC$4,IF(AC$2="za_avt",IF($AC$1="absolu",0,Extraction!$I295)+Extraction!$V295,IF(AC$2="za_arr",IF($AC$1="absolu",0,Extraction!$O295)+Extraction!$X295))))</f>
        <v>252.82494137846874</v>
      </c>
      <c r="AD295" s="25">
        <f>IF(AND(MID($T295,1,9)&lt;&gt;"DYNAMIQUE",MID($T295,1,9)&lt;&gt;"à définir"),IF(AD$2="pt_specif",-((IF($AC$1="absolu",0,Extraction!$I295)+Extraction!$V295-Extraction!$U295)+((AD$3-Extraction!$H295)*(-((IF($AC$1="absolu",0,Extraction!$I295)+Extraction!$V295-Extraction!$U295)-(IF($AC$1="absolu",0,$O295)+Extraction!$X295-Extraction!$W295))/(Extraction!$N295-Extraction!$H295))))+AD$4,IF(AD$2="za_avt",IF($AC$1="absolu",0,Extraction!$I295)+Extraction!$V295,IF(AD$2="za_arr",IF($AC$1="absolu",0,Extraction!$O295)+Extraction!$X295))))</f>
        <v>23.827175707277021</v>
      </c>
      <c r="AE295" s="25">
        <f>IF(AND(MID($T295,1,9)&lt;&gt;"DYNAMIQUE",MID($T295,1,9)&lt;&gt;"à définir"),IF(AE$2="pt_specif",-((IF($AC$1="absolu",0,Extraction!$I295)+Extraction!$V295-Extraction!$U295)+((AE$3-Extraction!$H295)*(-((IF($AC$1="absolu",0,Extraction!$I295)+Extraction!$V295-Extraction!$U295)-(IF($AC$1="absolu",0,$O295)+Extraction!$X295-Extraction!$W295))/(Extraction!$N295-Extraction!$H295))))+AE$4,IF(AE$2="za_avt",IF($AC$1="absolu",0,Extraction!$I295)+Extraction!$V295,IF(AE$2="za_arr",IF($AC$1="absolu",0,Extraction!$O295)+Extraction!$X295))))</f>
        <v>285.74111520021125</v>
      </c>
    </row>
    <row r="296" spans="1:31" x14ac:dyDescent="0.25">
      <c r="A296" t="s">
        <v>353</v>
      </c>
      <c r="B296">
        <v>1000</v>
      </c>
      <c r="C296">
        <v>1000</v>
      </c>
      <c r="D296">
        <v>2000</v>
      </c>
      <c r="E296">
        <v>1508</v>
      </c>
      <c r="F296">
        <v>73.650494365747463</v>
      </c>
      <c r="G296">
        <v>69.349505634252537</v>
      </c>
      <c r="H296">
        <v>7.3</v>
      </c>
      <c r="I296">
        <v>64.349505634252537</v>
      </c>
      <c r="J296">
        <v>320.40363636363634</v>
      </c>
      <c r="K296">
        <v>1489</v>
      </c>
      <c r="L296">
        <v>80.134400163099087</v>
      </c>
      <c r="M296">
        <v>109.8655998369009</v>
      </c>
      <c r="N296">
        <v>2611</v>
      </c>
      <c r="O296">
        <v>64.065599836900901</v>
      </c>
      <c r="P296">
        <v>320.40363636363634</v>
      </c>
      <c r="Q296" t="s">
        <v>147</v>
      </c>
      <c r="R296" t="s">
        <v>26</v>
      </c>
      <c r="S296" t="s">
        <v>26</v>
      </c>
      <c r="T296" t="s">
        <v>49</v>
      </c>
      <c r="U296">
        <v>305.22417538572728</v>
      </c>
      <c r="V296">
        <v>-12.295993986904756</v>
      </c>
      <c r="W296">
        <v>309.68585670518178</v>
      </c>
      <c r="X296">
        <v>-41.672356036555854</v>
      </c>
      <c r="Y296" t="s">
        <v>403</v>
      </c>
      <c r="AB296" s="25">
        <f>IF(AND(MID($T296,1,9)&lt;&gt;"DYNAMIQUE",MID($T296,1,9)&lt;&gt;"à définir"),IF(AB$2="pt_specif",-((IF($AC$1="absolu",0,Extraction!$I296)+Extraction!$V296-Extraction!$U296)+((AB$3-Extraction!$H296)*(-((IF($AC$1="absolu",0,Extraction!$I296)+Extraction!$V296-Extraction!$U296)-(IF($AC$1="absolu",0,$O296)+Extraction!$X296-Extraction!$W296))/(Extraction!$N296-Extraction!$H296))))+AB$4,IF(AB$2="za_avt",IF($AC$1="absolu",0,Extraction!$I296)+Extraction!$V296,IF(AB$2="za_arr",IF($AC$1="absolu",0,Extraction!$O296)+Extraction!$X296))))</f>
        <v>52.053511647347783</v>
      </c>
      <c r="AC296" s="25">
        <f>IF(AND(MID($T296,1,9)&lt;&gt;"DYNAMIQUE",MID($T296,1,9)&lt;&gt;"à définir"),IF(AC$2="pt_specif",-((IF($AC$1="absolu",0,Extraction!$I296)+Extraction!$V296-Extraction!$U296)+((AC$3-Extraction!$H296)*(-((IF($AC$1="absolu",0,Extraction!$I296)+Extraction!$V296-Extraction!$U296)-(IF($AC$1="absolu",0,$O296)+Extraction!$X296-Extraction!$W296))/(Extraction!$N296-Extraction!$H296))))+AC$4,IF(AC$2="za_avt",IF($AC$1="absolu",0,Extraction!$I296)+Extraction!$V296,IF(AC$2="za_arr",IF($AC$1="absolu",0,Extraction!$O296)+Extraction!$X296))))</f>
        <v>253.17066373837949</v>
      </c>
      <c r="AD296" s="25">
        <f>IF(AND(MID($T296,1,9)&lt;&gt;"DYNAMIQUE",MID($T296,1,9)&lt;&gt;"à définir"),IF(AD$2="pt_specif",-((IF($AC$1="absolu",0,Extraction!$I296)+Extraction!$V296-Extraction!$U296)+((AD$3-Extraction!$H296)*(-((IF($AC$1="absolu",0,Extraction!$I296)+Extraction!$V296-Extraction!$U296)-(IF($AC$1="absolu",0,$O296)+Extraction!$X296-Extraction!$W296))/(Extraction!$N296-Extraction!$H296))))+AD$4,IF(AD$2="za_avt",IF($AC$1="absolu",0,Extraction!$I296)+Extraction!$V296,IF(AD$2="za_arr",IF($AC$1="absolu",0,Extraction!$O296)+Extraction!$X296))))</f>
        <v>22.393243800345047</v>
      </c>
      <c r="AE296" s="25">
        <f>IF(AND(MID($T296,1,9)&lt;&gt;"DYNAMIQUE",MID($T296,1,9)&lt;&gt;"à définir"),IF(AE$2="pt_specif",-((IF($AC$1="absolu",0,Extraction!$I296)+Extraction!$V296-Extraction!$U296)+((AE$3-Extraction!$H296)*(-((IF($AC$1="absolu",0,Extraction!$I296)+Extraction!$V296-Extraction!$U296)-(IF($AC$1="absolu",0,$O296)+Extraction!$X296-Extraction!$W296))/(Extraction!$N296-Extraction!$H296))))+AE$4,IF(AE$2="za_avt",IF($AC$1="absolu",0,Extraction!$I296)+Extraction!$V296,IF(AE$2="za_arr",IF($AC$1="absolu",0,Extraction!$O296)+Extraction!$X296))))</f>
        <v>287.29261290483674</v>
      </c>
    </row>
    <row r="297" spans="1:31" x14ac:dyDescent="0.25">
      <c r="A297" t="s">
        <v>353</v>
      </c>
      <c r="B297">
        <v>1000</v>
      </c>
      <c r="C297">
        <v>1000</v>
      </c>
      <c r="D297">
        <v>2000</v>
      </c>
      <c r="E297">
        <v>1508</v>
      </c>
      <c r="F297">
        <v>73.650494365747463</v>
      </c>
      <c r="G297">
        <v>69.349505634252537</v>
      </c>
      <c r="H297">
        <v>7.3</v>
      </c>
      <c r="I297">
        <v>64.349505634252537</v>
      </c>
      <c r="J297">
        <v>320.40363636363634</v>
      </c>
      <c r="K297">
        <v>1489</v>
      </c>
      <c r="L297">
        <v>80.134400163099087</v>
      </c>
      <c r="M297">
        <v>109.8655998369009</v>
      </c>
      <c r="N297">
        <v>2611</v>
      </c>
      <c r="O297">
        <v>64.065599836900901</v>
      </c>
      <c r="P297">
        <v>320.40363636363634</v>
      </c>
      <c r="Q297" t="s">
        <v>147</v>
      </c>
      <c r="R297" t="s">
        <v>26</v>
      </c>
      <c r="S297" t="s">
        <v>26</v>
      </c>
      <c r="T297" t="s">
        <v>59</v>
      </c>
      <c r="U297">
        <v>305.1536492379725</v>
      </c>
      <c r="V297">
        <v>-11.566465998768187</v>
      </c>
      <c r="W297">
        <v>309.16421558020926</v>
      </c>
      <c r="X297">
        <v>-35.309979667400555</v>
      </c>
      <c r="Y297" t="s">
        <v>404</v>
      </c>
      <c r="AB297" s="25">
        <f>IF(AND(MID($T297,1,9)&lt;&gt;"DYNAMIQUE",MID($T297,1,9)&lt;&gt;"à définir"),IF(AB$2="pt_specif",-((IF($AC$1="absolu",0,Extraction!$I297)+Extraction!$V297-Extraction!$U297)+((AB$3-Extraction!$H297)*(-((IF($AC$1="absolu",0,Extraction!$I297)+Extraction!$V297-Extraction!$U297)-(IF($AC$1="absolu",0,$O297)+Extraction!$X297-Extraction!$W297))/(Extraction!$N297-Extraction!$H297))))+AB$4,IF(AB$2="za_avt",IF($AC$1="absolu",0,Extraction!$I297)+Extraction!$V297,IF(AB$2="za_arr",IF($AC$1="absolu",0,Extraction!$O297)+Extraction!$X297))))</f>
        <v>52.78303963548435</v>
      </c>
      <c r="AC297" s="25">
        <f>IF(AND(MID($T297,1,9)&lt;&gt;"DYNAMIQUE",MID($T297,1,9)&lt;&gt;"à définir"),IF(AC$2="pt_specif",-((IF($AC$1="absolu",0,Extraction!$I297)+Extraction!$V297-Extraction!$U297)+((AC$3-Extraction!$H297)*(-((IF($AC$1="absolu",0,Extraction!$I297)+Extraction!$V297-Extraction!$U297)-(IF($AC$1="absolu",0,$O297)+Extraction!$X297-Extraction!$W297))/(Extraction!$N297-Extraction!$H297))))+AC$4,IF(AC$2="za_avt",IF($AC$1="absolu",0,Extraction!$I297)+Extraction!$V297,IF(AC$2="za_arr",IF($AC$1="absolu",0,Extraction!$O297)+Extraction!$X297))))</f>
        <v>252.37060960248814</v>
      </c>
      <c r="AD297" s="25">
        <f>IF(AND(MID($T297,1,9)&lt;&gt;"DYNAMIQUE",MID($T297,1,9)&lt;&gt;"à définir"),IF(AD$2="pt_specif",-((IF($AC$1="absolu",0,Extraction!$I297)+Extraction!$V297-Extraction!$U297)+((AD$3-Extraction!$H297)*(-((IF($AC$1="absolu",0,Extraction!$I297)+Extraction!$V297-Extraction!$U297)-(IF($AC$1="absolu",0,$O297)+Extraction!$X297-Extraction!$W297))/(Extraction!$N297-Extraction!$H297))))+AD$4,IF(AD$2="za_avt",IF($AC$1="absolu",0,Extraction!$I297)+Extraction!$V297,IF(AD$2="za_arr",IF($AC$1="absolu",0,Extraction!$O297)+Extraction!$X297))))</f>
        <v>28.755620169500347</v>
      </c>
      <c r="AE297" s="25">
        <f>IF(AND(MID($T297,1,9)&lt;&gt;"DYNAMIQUE",MID($T297,1,9)&lt;&gt;"à définir"),IF(AE$2="pt_specif",-((IF($AC$1="absolu",0,Extraction!$I297)+Extraction!$V297-Extraction!$U297)+((AE$3-Extraction!$H297)*(-((IF($AC$1="absolu",0,Extraction!$I297)+Extraction!$V297-Extraction!$U297)-(IF($AC$1="absolu",0,$O297)+Extraction!$X297-Extraction!$W297))/(Extraction!$N297-Extraction!$H297))))+AE$4,IF(AE$2="za_avt",IF($AC$1="absolu",0,Extraction!$I297)+Extraction!$V297,IF(AE$2="za_arr",IF($AC$1="absolu",0,Extraction!$O297)+Extraction!$X297))))</f>
        <v>280.40859541070893</v>
      </c>
    </row>
    <row r="298" spans="1:31" x14ac:dyDescent="0.25">
      <c r="A298" t="s">
        <v>353</v>
      </c>
      <c r="B298">
        <v>1000</v>
      </c>
      <c r="C298">
        <v>1000</v>
      </c>
      <c r="D298">
        <v>2000</v>
      </c>
      <c r="E298">
        <v>1508</v>
      </c>
      <c r="F298">
        <v>73.650494365747463</v>
      </c>
      <c r="G298">
        <v>69.349505634252537</v>
      </c>
      <c r="H298">
        <v>7.3</v>
      </c>
      <c r="I298">
        <v>64.349505634252537</v>
      </c>
      <c r="J298">
        <v>320.40363636363634</v>
      </c>
      <c r="K298">
        <v>1489</v>
      </c>
      <c r="L298">
        <v>80.134400163099087</v>
      </c>
      <c r="M298">
        <v>109.8655998369009</v>
      </c>
      <c r="N298">
        <v>2611</v>
      </c>
      <c r="O298">
        <v>64.065599836900901</v>
      </c>
      <c r="P298">
        <v>320.40363636363634</v>
      </c>
      <c r="Q298" t="s">
        <v>147</v>
      </c>
      <c r="R298" t="s">
        <v>26</v>
      </c>
      <c r="S298" t="s">
        <v>26</v>
      </c>
      <c r="T298" t="s">
        <v>50</v>
      </c>
      <c r="U298">
        <v>305.29060767118119</v>
      </c>
      <c r="V298">
        <v>-12.983174743225483</v>
      </c>
      <c r="W298">
        <v>309.74427896518239</v>
      </c>
      <c r="X298">
        <v>-42.384923333622844</v>
      </c>
      <c r="Y298" t="s">
        <v>405</v>
      </c>
      <c r="AB298" s="25">
        <f>IF(AND(MID($T298,1,9)&lt;&gt;"DYNAMIQUE",MID($T298,1,9)&lt;&gt;"à définir"),IF(AB$2="pt_specif",-((IF($AC$1="absolu",0,Extraction!$I298)+Extraction!$V298-Extraction!$U298)+((AB$3-Extraction!$H298)*(-((IF($AC$1="absolu",0,Extraction!$I298)+Extraction!$V298-Extraction!$U298)-(IF($AC$1="absolu",0,$O298)+Extraction!$X298-Extraction!$W298))/(Extraction!$N298-Extraction!$H298))))+AB$4,IF(AB$2="za_avt",IF($AC$1="absolu",0,Extraction!$I298)+Extraction!$V298,IF(AB$2="za_arr",IF($AC$1="absolu",0,Extraction!$O298)+Extraction!$X298))))</f>
        <v>51.366330891027054</v>
      </c>
      <c r="AC298" s="25">
        <f>IF(AND(MID($T298,1,9)&lt;&gt;"DYNAMIQUE",MID($T298,1,9)&lt;&gt;"à définir"),IF(AC$2="pt_specif",-((IF($AC$1="absolu",0,Extraction!$I298)+Extraction!$V298-Extraction!$U298)+((AC$3-Extraction!$H298)*(-((IF($AC$1="absolu",0,Extraction!$I298)+Extraction!$V298-Extraction!$U298)-(IF($AC$1="absolu",0,$O298)+Extraction!$X298-Extraction!$W298))/(Extraction!$N298-Extraction!$H298))))+AC$4,IF(AC$2="za_avt",IF($AC$1="absolu",0,Extraction!$I298)+Extraction!$V298,IF(AC$2="za_arr",IF($AC$1="absolu",0,Extraction!$O298)+Extraction!$X298))))</f>
        <v>253.92427678015414</v>
      </c>
      <c r="AD298" s="25">
        <f>IF(AND(MID($T298,1,9)&lt;&gt;"DYNAMIQUE",MID($T298,1,9)&lt;&gt;"à définir"),IF(AD$2="pt_specif",-((IF($AC$1="absolu",0,Extraction!$I298)+Extraction!$V298-Extraction!$U298)+((AD$3-Extraction!$H298)*(-((IF($AC$1="absolu",0,Extraction!$I298)+Extraction!$V298-Extraction!$U298)-(IF($AC$1="absolu",0,$O298)+Extraction!$X298-Extraction!$W298))/(Extraction!$N298-Extraction!$H298))))+AD$4,IF(AD$2="za_avt",IF($AC$1="absolu",0,Extraction!$I298)+Extraction!$V298,IF(AD$2="za_arr",IF($AC$1="absolu",0,Extraction!$O298)+Extraction!$X298))))</f>
        <v>21.680676503278058</v>
      </c>
      <c r="AE298" s="25">
        <f>IF(AND(MID($T298,1,9)&lt;&gt;"DYNAMIQUE",MID($T298,1,9)&lt;&gt;"à définir"),IF(AE$2="pt_specif",-((IF($AC$1="absolu",0,Extraction!$I298)+Extraction!$V298-Extraction!$U298)+((AE$3-Extraction!$H298)*(-((IF($AC$1="absolu",0,Extraction!$I298)+Extraction!$V298-Extraction!$U298)-(IF($AC$1="absolu",0,$O298)+Extraction!$X298-Extraction!$W298))/(Extraction!$N298-Extraction!$H298))))+AE$4,IF(AE$2="za_avt",IF($AC$1="absolu",0,Extraction!$I298)+Extraction!$V298,IF(AE$2="za_arr",IF($AC$1="absolu",0,Extraction!$O298)+Extraction!$X298))))</f>
        <v>288.06360246190434</v>
      </c>
    </row>
    <row r="299" spans="1:31" x14ac:dyDescent="0.25">
      <c r="A299" t="s">
        <v>353</v>
      </c>
      <c r="B299">
        <v>1000</v>
      </c>
      <c r="C299">
        <v>1000</v>
      </c>
      <c r="D299">
        <v>2000</v>
      </c>
      <c r="E299">
        <v>1508</v>
      </c>
      <c r="F299">
        <v>73.650494365747463</v>
      </c>
      <c r="G299">
        <v>69.349505634252537</v>
      </c>
      <c r="H299">
        <v>7.3</v>
      </c>
      <c r="I299">
        <v>64.349505634252537</v>
      </c>
      <c r="J299">
        <v>320.40363636363634</v>
      </c>
      <c r="K299">
        <v>1489</v>
      </c>
      <c r="L299">
        <v>80.134400163099087</v>
      </c>
      <c r="M299">
        <v>109.8655998369009</v>
      </c>
      <c r="N299">
        <v>2611</v>
      </c>
      <c r="O299">
        <v>64.065599836900901</v>
      </c>
      <c r="P299">
        <v>320.40363636363634</v>
      </c>
      <c r="Q299" t="s">
        <v>147</v>
      </c>
      <c r="R299" t="s">
        <v>26</v>
      </c>
      <c r="S299" t="s">
        <v>26</v>
      </c>
      <c r="T299" t="s">
        <v>52</v>
      </c>
      <c r="U299">
        <v>304.77010987650436</v>
      </c>
      <c r="V299">
        <v>-7.5991048476113345</v>
      </c>
      <c r="W299">
        <v>308.92348221440466</v>
      </c>
      <c r="X299">
        <v>-32.373791923492931</v>
      </c>
      <c r="Y299" t="s">
        <v>406</v>
      </c>
      <c r="AB299" s="25">
        <f>IF(AND(MID($T299,1,9)&lt;&gt;"DYNAMIQUE",MID($T299,1,9)&lt;&gt;"à définir"),IF(AB$2="pt_specif",-((IF($AC$1="absolu",0,Extraction!$I299)+Extraction!$V299-Extraction!$U299)+((AB$3-Extraction!$H299)*(-((IF($AC$1="absolu",0,Extraction!$I299)+Extraction!$V299-Extraction!$U299)-(IF($AC$1="absolu",0,$O299)+Extraction!$X299-Extraction!$W299))/(Extraction!$N299-Extraction!$H299))))+AB$4,IF(AB$2="za_avt",IF($AC$1="absolu",0,Extraction!$I299)+Extraction!$V299,IF(AB$2="za_arr",IF($AC$1="absolu",0,Extraction!$O299)+Extraction!$X299))))</f>
        <v>56.750400786641201</v>
      </c>
      <c r="AC299" s="25">
        <f>IF(AND(MID($T299,1,9)&lt;&gt;"DYNAMIQUE",MID($T299,1,9)&lt;&gt;"à définir"),IF(AC$2="pt_specif",-((IF($AC$1="absolu",0,Extraction!$I299)+Extraction!$V299-Extraction!$U299)+((AC$3-Extraction!$H299)*(-((IF($AC$1="absolu",0,Extraction!$I299)+Extraction!$V299-Extraction!$U299)-(IF($AC$1="absolu",0,$O299)+Extraction!$X299-Extraction!$W299))/(Extraction!$N299-Extraction!$H299))))+AC$4,IF(AC$2="za_avt",IF($AC$1="absolu",0,Extraction!$I299)+Extraction!$V299,IF(AC$2="za_arr",IF($AC$1="absolu",0,Extraction!$O299)+Extraction!$X299))))</f>
        <v>248.01970908986317</v>
      </c>
      <c r="AD299" s="25">
        <f>IF(AND(MID($T299,1,9)&lt;&gt;"DYNAMIQUE",MID($T299,1,9)&lt;&gt;"à définir"),IF(AD$2="pt_specif",-((IF($AC$1="absolu",0,Extraction!$I299)+Extraction!$V299-Extraction!$U299)+((AD$3-Extraction!$H299)*(-((IF($AC$1="absolu",0,Extraction!$I299)+Extraction!$V299-Extraction!$U299)-(IF($AC$1="absolu",0,$O299)+Extraction!$X299-Extraction!$W299))/(Extraction!$N299-Extraction!$H299))))+AD$4,IF(AD$2="za_avt",IF($AC$1="absolu",0,Extraction!$I299)+Extraction!$V299,IF(AD$2="za_arr",IF($AC$1="absolu",0,Extraction!$O299)+Extraction!$X299))))</f>
        <v>31.69180791340797</v>
      </c>
      <c r="AE299" s="25">
        <f>IF(AND(MID($T299,1,9)&lt;&gt;"DYNAMIQUE",MID($T299,1,9)&lt;&gt;"à définir"),IF(AE$2="pt_specif",-((IF($AC$1="absolu",0,Extraction!$I299)+Extraction!$V299-Extraction!$U299)+((AE$3-Extraction!$H299)*(-((IF($AC$1="absolu",0,Extraction!$I299)+Extraction!$V299-Extraction!$U299)-(IF($AC$1="absolu",0,$O299)+Extraction!$X299-Extraction!$W299))/(Extraction!$N299-Extraction!$H299))))+AE$4,IF(AE$2="za_avt",IF($AC$1="absolu",0,Extraction!$I299)+Extraction!$V299,IF(AE$2="za_arr",IF($AC$1="absolu",0,Extraction!$O299)+Extraction!$X299))))</f>
        <v>277.2316743009967</v>
      </c>
    </row>
    <row r="300" spans="1:31" x14ac:dyDescent="0.25">
      <c r="A300" t="s">
        <v>353</v>
      </c>
      <c r="B300">
        <v>1000</v>
      </c>
      <c r="C300">
        <v>1000</v>
      </c>
      <c r="D300">
        <v>2000</v>
      </c>
      <c r="E300">
        <v>1508</v>
      </c>
      <c r="F300">
        <v>73.650494365747463</v>
      </c>
      <c r="G300">
        <v>69.349505634252537</v>
      </c>
      <c r="H300">
        <v>7.3</v>
      </c>
      <c r="I300">
        <v>64.349505634252537</v>
      </c>
      <c r="J300">
        <v>320.40363636363634</v>
      </c>
      <c r="K300">
        <v>1489</v>
      </c>
      <c r="L300">
        <v>80.134400163099087</v>
      </c>
      <c r="M300">
        <v>109.8655998369009</v>
      </c>
      <c r="N300">
        <v>2611</v>
      </c>
      <c r="O300">
        <v>64.065599836900901</v>
      </c>
      <c r="P300">
        <v>320.40363636363634</v>
      </c>
      <c r="Q300" t="s">
        <v>147</v>
      </c>
      <c r="R300" t="s">
        <v>26</v>
      </c>
      <c r="S300" t="s">
        <v>26</v>
      </c>
      <c r="T300" t="s">
        <v>60</v>
      </c>
      <c r="U300">
        <v>304.66165516764602</v>
      </c>
      <c r="V300">
        <v>-6.477240857074114</v>
      </c>
      <c r="W300">
        <v>307.92135574144487</v>
      </c>
      <c r="X300">
        <v>-20.151009851238697</v>
      </c>
      <c r="Y300" t="s">
        <v>407</v>
      </c>
      <c r="AB300" s="25">
        <f>IF(AND(MID($T300,1,9)&lt;&gt;"DYNAMIQUE",MID($T300,1,9)&lt;&gt;"à définir"),IF(AB$2="pt_specif",-((IF($AC$1="absolu",0,Extraction!$I300)+Extraction!$V300-Extraction!$U300)+((AB$3-Extraction!$H300)*(-((IF($AC$1="absolu",0,Extraction!$I300)+Extraction!$V300-Extraction!$U300)-(IF($AC$1="absolu",0,$O300)+Extraction!$X300-Extraction!$W300))/(Extraction!$N300-Extraction!$H300))))+AB$4,IF(AB$2="za_avt",IF($AC$1="absolu",0,Extraction!$I300)+Extraction!$V300,IF(AB$2="za_arr",IF($AC$1="absolu",0,Extraction!$O300)+Extraction!$X300))))</f>
        <v>57.872264777178422</v>
      </c>
      <c r="AC300" s="25">
        <f>IF(AND(MID($T300,1,9)&lt;&gt;"DYNAMIQUE",MID($T300,1,9)&lt;&gt;"à définir"),IF(AC$2="pt_specif",-((IF($AC$1="absolu",0,Extraction!$I300)+Extraction!$V300-Extraction!$U300)+((AC$3-Extraction!$H300)*(-((IF($AC$1="absolu",0,Extraction!$I300)+Extraction!$V300-Extraction!$U300)-(IF($AC$1="absolu",0,$O300)+Extraction!$X300-Extraction!$W300))/(Extraction!$N300-Extraction!$H300))))+AC$4,IF(AC$2="za_avt",IF($AC$1="absolu",0,Extraction!$I300)+Extraction!$V300,IF(AC$2="za_arr",IF($AC$1="absolu",0,Extraction!$O300)+Extraction!$X300))))</f>
        <v>246.78939039046759</v>
      </c>
      <c r="AD300" s="25">
        <f>IF(AND(MID($T300,1,9)&lt;&gt;"DYNAMIQUE",MID($T300,1,9)&lt;&gt;"à définir"),IF(AD$2="pt_specif",-((IF($AC$1="absolu",0,Extraction!$I300)+Extraction!$V300-Extraction!$U300)+((AD$3-Extraction!$H300)*(-((IF($AC$1="absolu",0,Extraction!$I300)+Extraction!$V300-Extraction!$U300)-(IF($AC$1="absolu",0,$O300)+Extraction!$X300-Extraction!$W300))/(Extraction!$N300-Extraction!$H300))))+AD$4,IF(AD$2="za_avt",IF($AC$1="absolu",0,Extraction!$I300)+Extraction!$V300,IF(AD$2="za_arr",IF($AC$1="absolu",0,Extraction!$O300)+Extraction!$X300))))</f>
        <v>43.914589985662204</v>
      </c>
      <c r="AE300" s="25">
        <f>IF(AND(MID($T300,1,9)&lt;&gt;"DYNAMIQUE",MID($T300,1,9)&lt;&gt;"à définir"),IF(AE$2="pt_specif",-((IF($AC$1="absolu",0,Extraction!$I300)+Extraction!$V300-Extraction!$U300)+((AE$3-Extraction!$H300)*(-((IF($AC$1="absolu",0,Extraction!$I300)+Extraction!$V300-Extraction!$U300)-(IF($AC$1="absolu",0,$O300)+Extraction!$X300-Extraction!$W300))/(Extraction!$N300-Extraction!$H300))))+AE$4,IF(AE$2="za_avt",IF($AC$1="absolu",0,Extraction!$I300)+Extraction!$V300,IF(AE$2="za_arr",IF($AC$1="absolu",0,Extraction!$O300)+Extraction!$X300))))</f>
        <v>264.00676575578268</v>
      </c>
    </row>
    <row r="301" spans="1:31" x14ac:dyDescent="0.25">
      <c r="A301" t="s">
        <v>353</v>
      </c>
      <c r="B301">
        <v>1000</v>
      </c>
      <c r="C301">
        <v>1000</v>
      </c>
      <c r="D301">
        <v>2000</v>
      </c>
      <c r="E301">
        <v>1508</v>
      </c>
      <c r="F301">
        <v>73.650494365747463</v>
      </c>
      <c r="G301">
        <v>69.349505634252537</v>
      </c>
      <c r="H301">
        <v>7.3</v>
      </c>
      <c r="I301">
        <v>64.349505634252537</v>
      </c>
      <c r="J301">
        <v>320.40363636363634</v>
      </c>
      <c r="K301">
        <v>1489</v>
      </c>
      <c r="L301">
        <v>80.134400163099087</v>
      </c>
      <c r="M301">
        <v>109.8655998369009</v>
      </c>
      <c r="N301">
        <v>2611</v>
      </c>
      <c r="O301">
        <v>64.065599836900901</v>
      </c>
      <c r="P301">
        <v>320.40363636363634</v>
      </c>
      <c r="Q301" t="s">
        <v>147</v>
      </c>
      <c r="R301" t="s">
        <v>26</v>
      </c>
      <c r="S301" t="s">
        <v>26</v>
      </c>
      <c r="T301" t="s">
        <v>54</v>
      </c>
      <c r="U301">
        <v>304.47748397511231</v>
      </c>
      <c r="V301">
        <v>-4.5721596377083777</v>
      </c>
      <c r="W301">
        <v>307.14708993397852</v>
      </c>
      <c r="X301">
        <v>-10.707409182046455</v>
      </c>
      <c r="Y301" t="s">
        <v>408</v>
      </c>
      <c r="AB301" s="25">
        <f>IF(AND(MID($T301,1,9)&lt;&gt;"DYNAMIQUE",MID($T301,1,9)&lt;&gt;"à définir"),IF(AB$2="pt_specif",-((IF($AC$1="absolu",0,Extraction!$I301)+Extraction!$V301-Extraction!$U301)+((AB$3-Extraction!$H301)*(-((IF($AC$1="absolu",0,Extraction!$I301)+Extraction!$V301-Extraction!$U301)-(IF($AC$1="absolu",0,$O301)+Extraction!$X301-Extraction!$W301))/(Extraction!$N301-Extraction!$H301))))+AB$4,IF(AB$2="za_avt",IF($AC$1="absolu",0,Extraction!$I301)+Extraction!$V301,IF(AB$2="za_arr",IF($AC$1="absolu",0,Extraction!$O301)+Extraction!$X301))))</f>
        <v>59.777345996544156</v>
      </c>
      <c r="AC301" s="25">
        <f>IF(AND(MID($T301,1,9)&lt;&gt;"DYNAMIQUE",MID($T301,1,9)&lt;&gt;"à définir"),IF(AC$2="pt_specif",-((IF($AC$1="absolu",0,Extraction!$I301)+Extraction!$V301-Extraction!$U301)+((AC$3-Extraction!$H301)*(-((IF($AC$1="absolu",0,Extraction!$I301)+Extraction!$V301-Extraction!$U301)-(IF($AC$1="absolu",0,$O301)+Extraction!$X301-Extraction!$W301))/(Extraction!$N301-Extraction!$H301))))+AC$4,IF(AC$2="za_avt",IF($AC$1="absolu",0,Extraction!$I301)+Extraction!$V301,IF(AC$2="za_arr",IF($AC$1="absolu",0,Extraction!$O301)+Extraction!$X301))))</f>
        <v>244.70013797856814</v>
      </c>
      <c r="AD301" s="25">
        <f>IF(AND(MID($T301,1,9)&lt;&gt;"DYNAMIQUE",MID($T301,1,9)&lt;&gt;"à définir"),IF(AD$2="pt_specif",-((IF($AC$1="absolu",0,Extraction!$I301)+Extraction!$V301-Extraction!$U301)+((AD$3-Extraction!$H301)*(-((IF($AC$1="absolu",0,Extraction!$I301)+Extraction!$V301-Extraction!$U301)-(IF($AC$1="absolu",0,$O301)+Extraction!$X301-Extraction!$W301))/(Extraction!$N301-Extraction!$H301))))+AD$4,IF(AD$2="za_avt",IF($AC$1="absolu",0,Extraction!$I301)+Extraction!$V301,IF(AD$2="za_arr",IF($AC$1="absolu",0,Extraction!$O301)+Extraction!$X301))))</f>
        <v>53.358190654854447</v>
      </c>
      <c r="AE301" s="25">
        <f>IF(AND(MID($T301,1,9)&lt;&gt;"DYNAMIQUE",MID($T301,1,9)&lt;&gt;"à définir"),IF(AE$2="pt_specif",-((IF($AC$1="absolu",0,Extraction!$I301)+Extraction!$V301-Extraction!$U301)+((AE$3-Extraction!$H301)*(-((IF($AC$1="absolu",0,Extraction!$I301)+Extraction!$V301-Extraction!$U301)-(IF($AC$1="absolu",0,$O301)+Extraction!$X301-Extraction!$W301))/(Extraction!$N301-Extraction!$H301))))+AE$4,IF(AE$2="za_avt",IF($AC$1="absolu",0,Extraction!$I301)+Extraction!$V301,IF(AE$2="za_arr",IF($AC$1="absolu",0,Extraction!$O301)+Extraction!$X301))))</f>
        <v>253.78889927912408</v>
      </c>
    </row>
    <row r="302" spans="1:31" x14ac:dyDescent="0.25">
      <c r="A302" t="s">
        <v>353</v>
      </c>
      <c r="B302">
        <v>1000</v>
      </c>
      <c r="C302">
        <v>1000</v>
      </c>
      <c r="D302">
        <v>2000</v>
      </c>
      <c r="E302">
        <v>1508</v>
      </c>
      <c r="F302">
        <v>73.650494365747463</v>
      </c>
      <c r="G302">
        <v>69.349505634252537</v>
      </c>
      <c r="H302">
        <v>7.3</v>
      </c>
      <c r="I302">
        <v>64.349505634252537</v>
      </c>
      <c r="J302">
        <v>320.40363636363634</v>
      </c>
      <c r="K302">
        <v>1489</v>
      </c>
      <c r="L302">
        <v>80.134400163099087</v>
      </c>
      <c r="M302">
        <v>109.8655998369009</v>
      </c>
      <c r="N302">
        <v>2611</v>
      </c>
      <c r="O302">
        <v>64.065599836900901</v>
      </c>
      <c r="P302">
        <v>320.40363636363634</v>
      </c>
      <c r="Q302" t="s">
        <v>147</v>
      </c>
      <c r="R302" t="s">
        <v>26</v>
      </c>
      <c r="S302" t="s">
        <v>26</v>
      </c>
      <c r="T302" t="s">
        <v>61</v>
      </c>
      <c r="U302">
        <v>304.6808187260786</v>
      </c>
      <c r="V302">
        <v>-6.6754702042584988</v>
      </c>
      <c r="W302">
        <v>306.83673700119408</v>
      </c>
      <c r="X302">
        <v>-6.9220823143651389</v>
      </c>
      <c r="Y302" t="s">
        <v>409</v>
      </c>
      <c r="AB302" s="25">
        <f>IF(AND(MID($T302,1,9)&lt;&gt;"DYNAMIQUE",MID($T302,1,9)&lt;&gt;"à définir"),IF(AB$2="pt_specif",-((IF($AC$1="absolu",0,Extraction!$I302)+Extraction!$V302-Extraction!$U302)+((AB$3-Extraction!$H302)*(-((IF($AC$1="absolu",0,Extraction!$I302)+Extraction!$V302-Extraction!$U302)-(IF($AC$1="absolu",0,$O302)+Extraction!$X302-Extraction!$W302))/(Extraction!$N302-Extraction!$H302))))+AB$4,IF(AB$2="za_avt",IF($AC$1="absolu",0,Extraction!$I302)+Extraction!$V302,IF(AB$2="za_arr",IF($AC$1="absolu",0,Extraction!$O302)+Extraction!$X302))))</f>
        <v>57.674035429994035</v>
      </c>
      <c r="AC302" s="25">
        <f>IF(AND(MID($T302,1,9)&lt;&gt;"DYNAMIQUE",MID($T302,1,9)&lt;&gt;"à définir"),IF(AC$2="pt_specif",-((IF($AC$1="absolu",0,Extraction!$I302)+Extraction!$V302-Extraction!$U302)+((AC$3-Extraction!$H302)*(-((IF($AC$1="absolu",0,Extraction!$I302)+Extraction!$V302-Extraction!$U302)-(IF($AC$1="absolu",0,$O302)+Extraction!$X302-Extraction!$W302))/(Extraction!$N302-Extraction!$H302))))+AC$4,IF(AC$2="za_avt",IF($AC$1="absolu",0,Extraction!$I302)+Extraction!$V302,IF(AC$2="za_arr",IF($AC$1="absolu",0,Extraction!$O302)+Extraction!$X302))))</f>
        <v>247.00678329608456</v>
      </c>
      <c r="AD302" s="25">
        <f>IF(AND(MID($T302,1,9)&lt;&gt;"DYNAMIQUE",MID($T302,1,9)&lt;&gt;"à définir"),IF(AD$2="pt_specif",-((IF($AC$1="absolu",0,Extraction!$I302)+Extraction!$V302-Extraction!$U302)+((AD$3-Extraction!$H302)*(-((IF($AC$1="absolu",0,Extraction!$I302)+Extraction!$V302-Extraction!$U302)-(IF($AC$1="absolu",0,$O302)+Extraction!$X302-Extraction!$W302))/(Extraction!$N302-Extraction!$H302))))+AD$4,IF(AD$2="za_avt",IF($AC$1="absolu",0,Extraction!$I302)+Extraction!$V302,IF(AD$2="za_arr",IF($AC$1="absolu",0,Extraction!$O302)+Extraction!$X302))))</f>
        <v>57.14351752253576</v>
      </c>
      <c r="AE302" s="25">
        <f>IF(AND(MID($T302,1,9)&lt;&gt;"DYNAMIQUE",MID($T302,1,9)&lt;&gt;"à définir"),IF(AE$2="pt_specif",-((IF($AC$1="absolu",0,Extraction!$I302)+Extraction!$V302-Extraction!$U302)+((AE$3-Extraction!$H302)*(-((IF($AC$1="absolu",0,Extraction!$I302)+Extraction!$V302-Extraction!$U302)-(IF($AC$1="absolu",0,$O302)+Extraction!$X302-Extraction!$W302))/(Extraction!$N302-Extraction!$H302))))+AE$4,IF(AE$2="za_avt",IF($AC$1="absolu",0,Extraction!$I302)+Extraction!$V302,IF(AE$2="za_arr",IF($AC$1="absolu",0,Extraction!$O302)+Extraction!$X302))))</f>
        <v>249.69321947865831</v>
      </c>
    </row>
    <row r="303" spans="1:31" x14ac:dyDescent="0.25">
      <c r="A303" t="s">
        <v>353</v>
      </c>
      <c r="B303">
        <v>1000</v>
      </c>
      <c r="C303">
        <v>1000</v>
      </c>
      <c r="D303">
        <v>2000</v>
      </c>
      <c r="E303">
        <v>1508</v>
      </c>
      <c r="F303">
        <v>73.650494365747463</v>
      </c>
      <c r="G303">
        <v>69.349505634252537</v>
      </c>
      <c r="H303">
        <v>7.3</v>
      </c>
      <c r="I303">
        <v>64.349505634252537</v>
      </c>
      <c r="J303">
        <v>320.40363636363634</v>
      </c>
      <c r="K303">
        <v>1489</v>
      </c>
      <c r="L303">
        <v>80.134400163099087</v>
      </c>
      <c r="M303">
        <v>109.8655998369009</v>
      </c>
      <c r="N303">
        <v>2611</v>
      </c>
      <c r="O303">
        <v>64.065599836900901</v>
      </c>
      <c r="P303">
        <v>320.40363636363634</v>
      </c>
      <c r="Q303" t="s">
        <v>147</v>
      </c>
      <c r="R303" t="s">
        <v>26</v>
      </c>
      <c r="S303" t="s">
        <v>26</v>
      </c>
      <c r="T303" t="s">
        <v>172</v>
      </c>
      <c r="U303" t="s">
        <v>143</v>
      </c>
      <c r="V303" t="s">
        <v>143</v>
      </c>
      <c r="W303" t="s">
        <v>143</v>
      </c>
      <c r="X303" t="s">
        <v>143</v>
      </c>
      <c r="Y303" t="s">
        <v>410</v>
      </c>
      <c r="AB303" s="25" t="b">
        <f>IF(AND(MID($T303,1,9)&lt;&gt;"DYNAMIQUE",MID($T303,1,9)&lt;&gt;"à définir"),IF(AB$2="pt_specif",-((IF($AC$1="absolu",0,Extraction!$I303)+Extraction!$V303-Extraction!$U303)+((AB$3-Extraction!$H303)*(-((IF($AC$1="absolu",0,Extraction!$I303)+Extraction!$V303-Extraction!$U303)-(IF($AC$1="absolu",0,$O303)+Extraction!$X303-Extraction!$W303))/(Extraction!$N303-Extraction!$H303))))+AB$4,IF(AB$2="za_avt",IF($AC$1="absolu",0,Extraction!$I303)+Extraction!$V303,IF(AB$2="za_arr",IF($AC$1="absolu",0,Extraction!$O303)+Extraction!$X303))))</f>
        <v>0</v>
      </c>
      <c r="AC303" s="25" t="b">
        <f>IF(AND(MID($T303,1,9)&lt;&gt;"DYNAMIQUE",MID($T303,1,9)&lt;&gt;"à définir"),IF(AC$2="pt_specif",-((IF($AC$1="absolu",0,Extraction!$I303)+Extraction!$V303-Extraction!$U303)+((AC$3-Extraction!$H303)*(-((IF($AC$1="absolu",0,Extraction!$I303)+Extraction!$V303-Extraction!$U303)-(IF($AC$1="absolu",0,$O303)+Extraction!$X303-Extraction!$W303))/(Extraction!$N303-Extraction!$H303))))+AC$4,IF(AC$2="za_avt",IF($AC$1="absolu",0,Extraction!$I303)+Extraction!$V303,IF(AC$2="za_arr",IF($AC$1="absolu",0,Extraction!$O303)+Extraction!$X303))))</f>
        <v>0</v>
      </c>
      <c r="AD303" s="25" t="b">
        <f>IF(AND(MID($T303,1,9)&lt;&gt;"DYNAMIQUE",MID($T303,1,9)&lt;&gt;"à définir"),IF(AD$2="pt_specif",-((IF($AC$1="absolu",0,Extraction!$I303)+Extraction!$V303-Extraction!$U303)+((AD$3-Extraction!$H303)*(-((IF($AC$1="absolu",0,Extraction!$I303)+Extraction!$V303-Extraction!$U303)-(IF($AC$1="absolu",0,$O303)+Extraction!$X303-Extraction!$W303))/(Extraction!$N303-Extraction!$H303))))+AD$4,IF(AD$2="za_avt",IF($AC$1="absolu",0,Extraction!$I303)+Extraction!$V303,IF(AD$2="za_arr",IF($AC$1="absolu",0,Extraction!$O303)+Extraction!$X303))))</f>
        <v>0</v>
      </c>
      <c r="AE303" s="25" t="b">
        <f>IF(AND(MID($T303,1,9)&lt;&gt;"DYNAMIQUE",MID($T303,1,9)&lt;&gt;"à définir"),IF(AE$2="pt_specif",-((IF($AC$1="absolu",0,Extraction!$I303)+Extraction!$V303-Extraction!$U303)+((AE$3-Extraction!$H303)*(-((IF($AC$1="absolu",0,Extraction!$I303)+Extraction!$V303-Extraction!$U303)-(IF($AC$1="absolu",0,$O303)+Extraction!$X303-Extraction!$W303))/(Extraction!$N303-Extraction!$H303))))+AE$4,IF(AE$2="za_avt",IF($AC$1="absolu",0,Extraction!$I303)+Extraction!$V303,IF(AE$2="za_arr",IF($AC$1="absolu",0,Extraction!$O303)+Extraction!$X303))))</f>
        <v>0</v>
      </c>
    </row>
    <row r="304" spans="1:31" x14ac:dyDescent="0.25">
      <c r="A304" t="s">
        <v>353</v>
      </c>
      <c r="B304">
        <v>1000</v>
      </c>
      <c r="C304">
        <v>1000</v>
      </c>
      <c r="D304">
        <v>2000</v>
      </c>
      <c r="E304">
        <v>1508</v>
      </c>
      <c r="F304">
        <v>73.650494365747463</v>
      </c>
      <c r="G304">
        <v>69.349505634252537</v>
      </c>
      <c r="H304">
        <v>7.3</v>
      </c>
      <c r="I304">
        <v>64.349505634252537</v>
      </c>
      <c r="J304">
        <v>320.40363636363634</v>
      </c>
      <c r="K304">
        <v>1489</v>
      </c>
      <c r="L304">
        <v>80.134400163099087</v>
      </c>
      <c r="M304">
        <v>109.8655998369009</v>
      </c>
      <c r="N304">
        <v>2611</v>
      </c>
      <c r="O304">
        <v>64.065599836900901</v>
      </c>
      <c r="P304">
        <v>320.40363636363634</v>
      </c>
      <c r="Q304" t="s">
        <v>147</v>
      </c>
      <c r="R304" t="s">
        <v>26</v>
      </c>
      <c r="S304" t="s">
        <v>26</v>
      </c>
      <c r="T304" t="s">
        <v>174</v>
      </c>
      <c r="U304" t="s">
        <v>143</v>
      </c>
      <c r="V304" t="s">
        <v>143</v>
      </c>
      <c r="W304" t="s">
        <v>143</v>
      </c>
      <c r="X304" t="s">
        <v>143</v>
      </c>
      <c r="Y304" t="s">
        <v>411</v>
      </c>
      <c r="AB304" s="25" t="b">
        <f>IF(AND(MID($T304,1,9)&lt;&gt;"DYNAMIQUE",MID($T304,1,9)&lt;&gt;"à définir"),IF(AB$2="pt_specif",-((IF($AC$1="absolu",0,Extraction!$I304)+Extraction!$V304-Extraction!$U304)+((AB$3-Extraction!$H304)*(-((IF($AC$1="absolu",0,Extraction!$I304)+Extraction!$V304-Extraction!$U304)-(IF($AC$1="absolu",0,$O304)+Extraction!$X304-Extraction!$W304))/(Extraction!$N304-Extraction!$H304))))+AB$4,IF(AB$2="za_avt",IF($AC$1="absolu",0,Extraction!$I304)+Extraction!$V304,IF(AB$2="za_arr",IF($AC$1="absolu",0,Extraction!$O304)+Extraction!$X304))))</f>
        <v>0</v>
      </c>
      <c r="AC304" s="25" t="b">
        <f>IF(AND(MID($T304,1,9)&lt;&gt;"DYNAMIQUE",MID($T304,1,9)&lt;&gt;"à définir"),IF(AC$2="pt_specif",-((IF($AC$1="absolu",0,Extraction!$I304)+Extraction!$V304-Extraction!$U304)+((AC$3-Extraction!$H304)*(-((IF($AC$1="absolu",0,Extraction!$I304)+Extraction!$V304-Extraction!$U304)-(IF($AC$1="absolu",0,$O304)+Extraction!$X304-Extraction!$W304))/(Extraction!$N304-Extraction!$H304))))+AC$4,IF(AC$2="za_avt",IF($AC$1="absolu",0,Extraction!$I304)+Extraction!$V304,IF(AC$2="za_arr",IF($AC$1="absolu",0,Extraction!$O304)+Extraction!$X304))))</f>
        <v>0</v>
      </c>
      <c r="AD304" s="25" t="b">
        <f>IF(AND(MID($T304,1,9)&lt;&gt;"DYNAMIQUE",MID($T304,1,9)&lt;&gt;"à définir"),IF(AD$2="pt_specif",-((IF($AC$1="absolu",0,Extraction!$I304)+Extraction!$V304-Extraction!$U304)+((AD$3-Extraction!$H304)*(-((IF($AC$1="absolu",0,Extraction!$I304)+Extraction!$V304-Extraction!$U304)-(IF($AC$1="absolu",0,$O304)+Extraction!$X304-Extraction!$W304))/(Extraction!$N304-Extraction!$H304))))+AD$4,IF(AD$2="za_avt",IF($AC$1="absolu",0,Extraction!$I304)+Extraction!$V304,IF(AD$2="za_arr",IF($AC$1="absolu",0,Extraction!$O304)+Extraction!$X304))))</f>
        <v>0</v>
      </c>
      <c r="AE304" s="25" t="b">
        <f>IF(AND(MID($T304,1,9)&lt;&gt;"DYNAMIQUE",MID($T304,1,9)&lt;&gt;"à définir"),IF(AE$2="pt_specif",-((IF($AC$1="absolu",0,Extraction!$I304)+Extraction!$V304-Extraction!$U304)+((AE$3-Extraction!$H304)*(-((IF($AC$1="absolu",0,Extraction!$I304)+Extraction!$V304-Extraction!$U304)-(IF($AC$1="absolu",0,$O304)+Extraction!$X304-Extraction!$W304))/(Extraction!$N304-Extraction!$H304))))+AE$4,IF(AE$2="za_avt",IF($AC$1="absolu",0,Extraction!$I304)+Extraction!$V304,IF(AE$2="za_arr",IF($AC$1="absolu",0,Extraction!$O304)+Extraction!$X304))))</f>
        <v>0</v>
      </c>
    </row>
  </sheetData>
  <autoFilter ref="A14:AF14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Analyse</vt:lpstr>
      <vt:lpstr>Extraction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MOULIN - P086157</dc:creator>
  <cp:lastModifiedBy>ARNAUD MOULIN - P086157</cp:lastModifiedBy>
  <dcterms:created xsi:type="dcterms:W3CDTF">2015-09-08T11:12:47Z</dcterms:created>
  <dcterms:modified xsi:type="dcterms:W3CDTF">2015-12-02T07:20:37Z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sa_titre">
    <vt:lpwstr>Creation fichier pour CHDC</vt:lpwstr>
  </property>
  <property fmtid="{D5CDD505-2E9C-101B-9397-08002B2CF9AE}" pid="3" name="psa_date_creation">
    <vt:lpwstr>27/11/2015 11:46</vt:lpwstr>
  </property>
  <property fmtid="{D5CDD505-2E9C-101B-9397-08002B2CF9AE}" pid="4" name="psa_date_modification">
    <vt:lpwstr>27/11/2015 11:47</vt:lpwstr>
  </property>
  <property fmtid="{D5CDD505-2E9C-101B-9397-08002B2CF9AE}" pid="5" name="psa_auteur">
    <vt:lpwstr>MOULIN ARNAUD - P086157  </vt:lpwstr>
  </property>
  <property fmtid="{D5CDD505-2E9C-101B-9397-08002B2CF9AE}" pid="6" name="psa_emetteur">
    <vt:lpwstr>MOULIN ARNAUD - P086157  </vt:lpwstr>
  </property>
  <property fmtid="{D5CDD505-2E9C-101B-9397-08002B2CF9AE}" pid="7" name="psa_version">
    <vt:lpwstr>0.2</vt:lpwstr>
  </property>
  <property fmtid="{D5CDD505-2E9C-101B-9397-08002B2CF9AE}" pid="8" name="psa_commentaire">
    <vt:lpwstr/>
  </property>
  <property fmtid="{D5CDD505-2E9C-101B-9397-08002B2CF9AE}" pid="9" name="psa_langue_principale">
    <vt:lpwstr>Français</vt:lpwstr>
  </property>
  <property fmtid="{D5CDD505-2E9C-101B-9397-08002B2CF9AE}" pid="10" name="psa_status">
    <vt:lpwstr>brouillon</vt:lpwstr>
  </property>
  <property fmtid="{D5CDD505-2E9C-101B-9397-08002B2CF9AE}" pid="11" name="psa_type_doc">
    <vt:lpwstr/>
  </property>
  <property fmtid="{D5CDD505-2E9C-101B-9397-08002B2CF9AE}" pid="12" name="psa_communaute">
    <vt:lpwstr>Métier Architecture modulaire</vt:lpwstr>
  </property>
  <property fmtid="{D5CDD505-2E9C-101B-9397-08002B2CF9AE}" pid="13" name="psa_niveau_confidentialite">
    <vt:lpwstr>Aucune confidentialité</vt:lpwstr>
  </property>
  <property fmtid="{D5CDD505-2E9C-101B-9397-08002B2CF9AE}" pid="14" name="psa_url_fiche">
    <vt:lpwstr>http://docinfogroupe.inetpsa.com/ead/doc/ref.00984_15_01397/v.0.2</vt:lpwstr>
  </property>
  <property fmtid="{D5CDD505-2E9C-101B-9397-08002B2CF9AE}" pid="15" name="psa_url_modification">
    <vt:lpwstr>http://docinfogroupe.inetpsa.com/ead/doc/modif/ref.00984_15_01397/fiche</vt:lpwstr>
  </property>
  <property fmtid="{D5CDD505-2E9C-101B-9397-08002B2CF9AE}" pid="16" name="psa_date_publication">
    <vt:lpwstr/>
  </property>
  <property fmtid="{D5CDD505-2E9C-101B-9397-08002B2CF9AE}" pid="17" name="psa_reference">
    <vt:lpwstr>00984_15_01397</vt:lpwstr>
  </property>
</Properties>
</file>