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1315" windowHeight="9270" firstSheet="1" activeTab="1"/>
  </bookViews>
  <sheets>
    <sheet name="Vente" sheetId="1" state="hidden" r:id="rId1"/>
    <sheet name="Coût" sheetId="4" r:id="rId2"/>
    <sheet name="Tarifs" sheetId="2" state="hidden" r:id="rId3"/>
    <sheet name="Listes" sheetId="6" r:id="rId4"/>
  </sheets>
  <definedNames>
    <definedName name="Choix1">OFFSET(Listes!$F$1,,,,COUNTA(Listes!$F$1:$Z$1))</definedName>
    <definedName name="Choix2">Listes!$F:$F</definedName>
  </definedNames>
  <calcPr calcId="145621"/>
</workbook>
</file>

<file path=xl/calcChain.xml><?xml version="1.0" encoding="utf-8"?>
<calcChain xmlns="http://schemas.openxmlformats.org/spreadsheetml/2006/main">
  <c r="E30" i="4" l="1"/>
  <c r="F30" i="4"/>
  <c r="G30" i="4"/>
  <c r="H30" i="4"/>
  <c r="I30" i="4"/>
  <c r="J30" i="4"/>
  <c r="K30" i="4"/>
  <c r="L30" i="4"/>
  <c r="M30" i="4"/>
  <c r="N30" i="4"/>
  <c r="O30" i="4"/>
  <c r="P30" i="4"/>
  <c r="Q30" i="4"/>
  <c r="R30" i="4"/>
  <c r="B3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10" i="4"/>
  <c r="F41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10" i="4"/>
  <c r="D30" i="4" s="1"/>
  <c r="A11" i="4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C30" i="4" l="1"/>
  <c r="A8" i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</calcChain>
</file>

<file path=xl/sharedStrings.xml><?xml version="1.0" encoding="utf-8"?>
<sst xmlns="http://schemas.openxmlformats.org/spreadsheetml/2006/main" count="155" uniqueCount="63">
  <si>
    <t>TABLEAU DE FACTURATION  CLIENTS</t>
  </si>
  <si>
    <t xml:space="preserve">FRET CMA </t>
  </si>
  <si>
    <t>COEEF,CLIENT</t>
  </si>
  <si>
    <t>CLIENT</t>
  </si>
  <si>
    <t>VOLUME</t>
  </si>
  <si>
    <t>FORF DEGR</t>
  </si>
  <si>
    <t xml:space="preserve">DOC FEE </t>
  </si>
  <si>
    <t xml:space="preserve">AVIS </t>
  </si>
  <si>
    <t>D NOTE</t>
  </si>
  <si>
    <t>TOT HT</t>
  </si>
  <si>
    <t>BL</t>
  </si>
  <si>
    <t>DBR TRP</t>
  </si>
  <si>
    <t>FRET</t>
  </si>
  <si>
    <t>TVA</t>
  </si>
  <si>
    <t>TOT TTC</t>
  </si>
  <si>
    <t>TOTAL</t>
  </si>
  <si>
    <t>Transfert port - mag</t>
  </si>
  <si>
    <t>Expertise</t>
  </si>
  <si>
    <t>Note de détail</t>
  </si>
  <si>
    <t>clark (coup de fourche</t>
  </si>
  <si>
    <t>escort</t>
  </si>
  <si>
    <t>Travail extra légal</t>
  </si>
  <si>
    <t>Magazinage</t>
  </si>
  <si>
    <t>UCT</t>
  </si>
  <si>
    <t>Tarifs</t>
  </si>
  <si>
    <t>Prestation</t>
  </si>
  <si>
    <t>Prestataire</t>
  </si>
  <si>
    <t>TEL travail extra légal</t>
  </si>
  <si>
    <t>Magasinage</t>
  </si>
  <si>
    <t>Tarif HT (DZD)</t>
  </si>
  <si>
    <t>Remarque</t>
  </si>
  <si>
    <t>Clark (coup de fourche)</t>
  </si>
  <si>
    <t>20'</t>
  </si>
  <si>
    <t>40'</t>
  </si>
  <si>
    <t>Par client</t>
  </si>
  <si>
    <t>GFT</t>
  </si>
  <si>
    <t>Restitution</t>
  </si>
  <si>
    <t>Facturation</t>
  </si>
  <si>
    <t>Par container</t>
  </si>
  <si>
    <t>Par m3</t>
  </si>
  <si>
    <t>20' &lt; 20m3</t>
  </si>
  <si>
    <t>20' &gt; 20m3</t>
  </si>
  <si>
    <t>40' &lt; 50m3</t>
  </si>
  <si>
    <t>40' &gt; 50m3</t>
  </si>
  <si>
    <t>Par m3 et par jour</t>
  </si>
  <si>
    <t>L'escorte</t>
  </si>
  <si>
    <t>par container</t>
  </si>
  <si>
    <t>A partir du jour de transfert</t>
  </si>
  <si>
    <t>CMA</t>
  </si>
  <si>
    <t>Échange BL + péage</t>
  </si>
  <si>
    <t>Surestaries</t>
  </si>
  <si>
    <t>Alterco Magasinage</t>
  </si>
  <si>
    <t>Port Magasinage</t>
  </si>
  <si>
    <t>Transfert du port au mag + Expertise + dépotage + restitution</t>
  </si>
  <si>
    <t>Transfert du port au mag + dépotage + coup de fourche</t>
  </si>
  <si>
    <t>Container Type</t>
  </si>
  <si>
    <t>Volume m3</t>
  </si>
  <si>
    <t>&lt; 20m3</t>
  </si>
  <si>
    <t>&gt; 20m3</t>
  </si>
  <si>
    <t>&lt; 50m3</t>
  </si>
  <si>
    <t>&gt; 50m3</t>
  </si>
  <si>
    <t>Transfert-expert-dépotage-restit</t>
  </si>
  <si>
    <t>Listes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</si>
</sst>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00"/>
    <numFmt numFmtId="165" formatCode="_-* #,##0.00\ [$€]_-;\-* #,##0.00\ [$€]_-;_-* &quot;-&quot;??\ [$€]_-;_-@_-"/>
    <numFmt numFmtId="166" formatCode="#.##0\.00"/>
    <numFmt numFmtId="167" formatCode="\$#\.00"/>
    <numFmt numFmtId="168" formatCode="#\.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8"/>
      <color theme="1"/>
      <name val="Constantia"/>
      <family val="1"/>
    </font>
    <font>
      <sz val="10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11">
    <xf numFmtId="0" fontId="0" fillId="0" borderId="0"/>
    <xf numFmtId="0" fontId="5" fillId="0" borderId="0"/>
    <xf numFmtId="0" fontId="6" fillId="0" borderId="0">
      <protection locked="0"/>
    </xf>
    <xf numFmtId="0" fontId="7" fillId="0" borderId="0">
      <protection locked="0"/>
    </xf>
    <xf numFmtId="0" fontId="7" fillId="0" borderId="0">
      <protection locked="0"/>
    </xf>
    <xf numFmtId="165" fontId="8" fillId="0" borderId="0" applyFont="0" applyFill="0" applyBorder="0" applyAlignment="0" applyProtection="0"/>
    <xf numFmtId="166" fontId="6" fillId="0" borderId="0">
      <protection locked="0"/>
    </xf>
    <xf numFmtId="168" fontId="6" fillId="0" borderId="0">
      <protection locked="0"/>
    </xf>
    <xf numFmtId="167" fontId="6" fillId="0" borderId="0">
      <protection locked="0"/>
    </xf>
    <xf numFmtId="0" fontId="6" fillId="0" borderId="8">
      <protection locked="0"/>
    </xf>
    <xf numFmtId="0" fontId="8" fillId="3" borderId="0"/>
  </cellStyleXfs>
  <cellXfs count="33">
    <xf numFmtId="0" fontId="0" fillId="0" borderId="0" xfId="0"/>
    <xf numFmtId="0" fontId="0" fillId="0" borderId="0" xfId="0"/>
    <xf numFmtId="4" fontId="0" fillId="0" borderId="0" xfId="0" applyNumberFormat="1"/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4" fontId="0" fillId="0" borderId="1" xfId="0" applyNumberFormat="1" applyFont="1" applyBorder="1" applyAlignment="1">
      <alignment horizontal="right"/>
    </xf>
    <xf numFmtId="4" fontId="0" fillId="0" borderId="1" xfId="0" applyNumberFormat="1" applyBorder="1"/>
    <xf numFmtId="4" fontId="1" fillId="0" borderId="1" xfId="0" applyNumberFormat="1" applyFont="1" applyBorder="1"/>
    <xf numFmtId="0" fontId="1" fillId="0" borderId="1" xfId="0" applyFont="1" applyBorder="1" applyAlignment="1">
      <alignment horizontal="right"/>
    </xf>
    <xf numFmtId="164" fontId="1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4" fontId="0" fillId="2" borderId="1" xfId="0" applyNumberFormat="1" applyFill="1" applyBorder="1"/>
    <xf numFmtId="4" fontId="1" fillId="2" borderId="1" xfId="0" applyNumberFormat="1" applyFont="1" applyFill="1" applyBorder="1"/>
    <xf numFmtId="0" fontId="1" fillId="0" borderId="5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0" borderId="7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0" fontId="0" fillId="0" borderId="0" xfId="0" applyNumberForma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0" borderId="1" xfId="0" applyBorder="1"/>
    <xf numFmtId="0" fontId="0" fillId="0" borderId="1" xfId="0" applyFont="1" applyBorder="1" applyAlignment="1">
      <alignment horizontal="center"/>
    </xf>
  </cellXfs>
  <cellStyles count="11">
    <cellStyle name="Date" xfId="2"/>
    <cellStyle name="En-tete1" xfId="3"/>
    <cellStyle name="En-tete2" xfId="4"/>
    <cellStyle name="Euro" xfId="5"/>
    <cellStyle name="Financier" xfId="6"/>
    <cellStyle name="Fixe" xfId="7"/>
    <cellStyle name="Monetaire" xfId="8"/>
    <cellStyle name="Normal" xfId="0" builtinId="0"/>
    <cellStyle name="Normal 2" xfId="1"/>
    <cellStyle name="Total 2" xfId="9"/>
    <cellStyle name="YELLOW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154781</xdr:colOff>
      <xdr:row>1</xdr:row>
      <xdr:rowOff>142876</xdr:rowOff>
    </xdr:from>
    <xdr:to>
      <xdr:col>5</xdr:col>
      <xdr:colOff>369094</xdr:colOff>
      <xdr:row>4</xdr:row>
      <xdr:rowOff>142876</xdr:rowOff>
    </xdr:to>
    <xdr:sp macro="" textlink="">
      <xdr:nvSpPr>
        <xdr:cNvPr id="2" name="Flèche droite 1"/>
        <xdr:cNvSpPr/>
      </xdr:nvSpPr>
      <xdr:spPr>
        <a:xfrm rot="10800000">
          <a:off x="3667125" y="333376"/>
          <a:ext cx="2512219" cy="571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workbookViewId="0">
      <selection activeCell="C28" sqref="C28"/>
    </sheetView>
  </sheetViews>
  <sheetFormatPr baseColWidth="10" defaultRowHeight="15" x14ac:dyDescent="0.25"/>
  <cols>
    <col min="1" max="1" width="12.5703125" customWidth="1"/>
    <col min="3" max="3" width="18" style="1" customWidth="1"/>
    <col min="4" max="4" width="9.7109375" style="1" customWidth="1"/>
    <col min="5" max="5" width="13.7109375" style="1" customWidth="1"/>
    <col min="6" max="6" width="20.7109375" style="1" customWidth="1"/>
    <col min="7" max="7" width="9" style="1" customWidth="1"/>
    <col min="8" max="8" width="16.140625" style="1" customWidth="1"/>
    <col min="9" max="9" width="12.42578125" style="1" customWidth="1"/>
  </cols>
  <sheetData>
    <row r="1" spans="1:19" x14ac:dyDescent="0.25">
      <c r="A1" s="27" t="s">
        <v>0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</row>
    <row r="2" spans="1:19" x14ac:dyDescent="0.25">
      <c r="A2" s="1" t="s">
        <v>1</v>
      </c>
      <c r="B2" s="2">
        <v>124619.34</v>
      </c>
      <c r="C2" s="2"/>
      <c r="D2" s="2"/>
      <c r="E2" s="2"/>
      <c r="F2" s="2"/>
      <c r="G2" s="2"/>
      <c r="H2" s="2"/>
      <c r="I2" s="2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x14ac:dyDescent="0.25">
      <c r="A3" s="1" t="s">
        <v>2</v>
      </c>
      <c r="B3" s="1">
        <v>3073.3024242274778</v>
      </c>
      <c r="J3" s="1"/>
      <c r="K3" s="1"/>
      <c r="L3" s="1"/>
      <c r="M3" s="1"/>
      <c r="N3" s="1"/>
      <c r="O3" s="1"/>
      <c r="P3" s="1"/>
      <c r="Q3" s="1"/>
      <c r="R3" s="1"/>
      <c r="S3" s="1"/>
    </row>
    <row r="5" spans="1:19" x14ac:dyDescent="0.25">
      <c r="A5" s="15" t="s">
        <v>23</v>
      </c>
    </row>
    <row r="6" spans="1:19" x14ac:dyDescent="0.25">
      <c r="A6" s="3" t="s">
        <v>3</v>
      </c>
      <c r="B6" s="3" t="s">
        <v>4</v>
      </c>
      <c r="C6" s="3" t="s">
        <v>16</v>
      </c>
      <c r="D6" s="3" t="s">
        <v>17</v>
      </c>
      <c r="E6" s="3" t="s">
        <v>18</v>
      </c>
      <c r="F6" s="3" t="s">
        <v>19</v>
      </c>
      <c r="G6" s="3" t="s">
        <v>20</v>
      </c>
      <c r="H6" s="3" t="s">
        <v>21</v>
      </c>
      <c r="I6" s="3" t="s">
        <v>22</v>
      </c>
      <c r="J6" s="3" t="s">
        <v>5</v>
      </c>
      <c r="K6" s="3" t="s">
        <v>6</v>
      </c>
      <c r="L6" s="3" t="s">
        <v>7</v>
      </c>
      <c r="M6" s="3" t="s">
        <v>8</v>
      </c>
      <c r="N6" s="3" t="s">
        <v>9</v>
      </c>
      <c r="O6" s="3" t="s">
        <v>10</v>
      </c>
      <c r="P6" s="3" t="s">
        <v>11</v>
      </c>
      <c r="Q6" s="3" t="s">
        <v>12</v>
      </c>
      <c r="R6" s="3" t="s">
        <v>13</v>
      </c>
      <c r="S6" s="3" t="s">
        <v>14</v>
      </c>
    </row>
    <row r="7" spans="1:19" x14ac:dyDescent="0.25">
      <c r="A7" s="10">
        <v>1</v>
      </c>
      <c r="B7" s="4">
        <v>6.2910000000000004</v>
      </c>
      <c r="C7" s="4"/>
      <c r="D7" s="4"/>
      <c r="E7" s="4"/>
      <c r="F7" s="4"/>
      <c r="G7" s="4"/>
      <c r="H7" s="4"/>
      <c r="I7" s="4"/>
      <c r="J7" s="5">
        <v>36687.019999999997</v>
      </c>
      <c r="K7" s="6">
        <v>1000</v>
      </c>
      <c r="L7" s="6">
        <v>500</v>
      </c>
      <c r="M7" s="6">
        <v>1650</v>
      </c>
      <c r="N7" s="6">
        <v>39837.019999999997</v>
      </c>
      <c r="O7" s="6">
        <v>500</v>
      </c>
      <c r="P7" s="11">
        <v>19334.145550815065</v>
      </c>
      <c r="Q7" s="3"/>
      <c r="R7" s="7">
        <v>6772.2933999999996</v>
      </c>
      <c r="S7" s="7">
        <v>66443.458950815053</v>
      </c>
    </row>
    <row r="8" spans="1:19" x14ac:dyDescent="0.25">
      <c r="A8" s="10">
        <f>A7+1</f>
        <v>2</v>
      </c>
      <c r="B8" s="4">
        <v>14.183</v>
      </c>
      <c r="C8" s="4"/>
      <c r="D8" s="4"/>
      <c r="E8" s="4"/>
      <c r="F8" s="4"/>
      <c r="G8" s="4"/>
      <c r="H8" s="4"/>
      <c r="I8" s="4"/>
      <c r="J8" s="5">
        <v>80201.55</v>
      </c>
      <c r="K8" s="6">
        <v>1000</v>
      </c>
      <c r="L8" s="6">
        <v>500</v>
      </c>
      <c r="M8" s="6">
        <v>1650</v>
      </c>
      <c r="N8" s="6">
        <v>83351.55</v>
      </c>
      <c r="O8" s="6">
        <v>500</v>
      </c>
      <c r="P8" s="11">
        <v>43588.648282818314</v>
      </c>
      <c r="Q8" s="3"/>
      <c r="R8" s="7">
        <v>14169.763500000001</v>
      </c>
      <c r="S8" s="7">
        <v>141609.96178281831</v>
      </c>
    </row>
    <row r="9" spans="1:19" x14ac:dyDescent="0.25">
      <c r="A9" s="10">
        <f t="shared" ref="A9:A26" si="0">A8+1</f>
        <v>3</v>
      </c>
      <c r="B9" s="4">
        <v>7.282</v>
      </c>
      <c r="C9" s="4"/>
      <c r="D9" s="4"/>
      <c r="E9" s="4"/>
      <c r="F9" s="4"/>
      <c r="G9" s="4"/>
      <c r="H9" s="4"/>
      <c r="I9" s="4"/>
      <c r="J9" s="5">
        <v>42151.15</v>
      </c>
      <c r="K9" s="6">
        <v>1000</v>
      </c>
      <c r="L9" s="6">
        <v>500</v>
      </c>
      <c r="M9" s="6">
        <v>1650</v>
      </c>
      <c r="N9" s="6">
        <v>45301.15</v>
      </c>
      <c r="O9" s="6">
        <v>500</v>
      </c>
      <c r="P9" s="11">
        <v>22379.788253224495</v>
      </c>
      <c r="Q9" s="3"/>
      <c r="R9" s="7">
        <v>7701.1955000000007</v>
      </c>
      <c r="S9" s="7">
        <v>75882.133753224494</v>
      </c>
    </row>
    <row r="10" spans="1:19" x14ac:dyDescent="0.25">
      <c r="A10" s="10">
        <f t="shared" si="0"/>
        <v>4</v>
      </c>
      <c r="B10" s="4">
        <v>1</v>
      </c>
      <c r="C10" s="4"/>
      <c r="D10" s="4"/>
      <c r="E10" s="4"/>
      <c r="F10" s="4"/>
      <c r="G10" s="4"/>
      <c r="H10" s="4"/>
      <c r="I10" s="4"/>
      <c r="J10" s="5">
        <v>8913.76</v>
      </c>
      <c r="K10" s="6">
        <v>1000</v>
      </c>
      <c r="L10" s="6">
        <v>500</v>
      </c>
      <c r="M10" s="6">
        <v>1650</v>
      </c>
      <c r="N10" s="6">
        <v>12063.76</v>
      </c>
      <c r="O10" s="6">
        <v>500</v>
      </c>
      <c r="P10" s="11">
        <v>3073.3024242274778</v>
      </c>
      <c r="Q10" s="3"/>
      <c r="R10" s="7">
        <v>2050.8392000000003</v>
      </c>
      <c r="S10" s="7">
        <v>17687.901624227481</v>
      </c>
    </row>
    <row r="11" spans="1:19" x14ac:dyDescent="0.25">
      <c r="A11" s="10">
        <f t="shared" si="0"/>
        <v>5</v>
      </c>
      <c r="B11" s="4">
        <v>1.89</v>
      </c>
      <c r="C11" s="4"/>
      <c r="D11" s="4"/>
      <c r="E11" s="4"/>
      <c r="F11" s="4"/>
      <c r="G11" s="4"/>
      <c r="H11" s="4"/>
      <c r="I11" s="4"/>
      <c r="J11" s="5">
        <v>12420.99</v>
      </c>
      <c r="K11" s="6">
        <v>1000</v>
      </c>
      <c r="L11" s="6">
        <v>500</v>
      </c>
      <c r="M11" s="6">
        <v>1650</v>
      </c>
      <c r="N11" s="6">
        <v>15570.99</v>
      </c>
      <c r="O11" s="6">
        <v>500</v>
      </c>
      <c r="P11" s="11">
        <v>5808.5415817899329</v>
      </c>
      <c r="Q11" s="3"/>
      <c r="R11" s="7">
        <v>2647.0683000000004</v>
      </c>
      <c r="S11" s="7">
        <v>24526.599881789931</v>
      </c>
    </row>
    <row r="12" spans="1:19" x14ac:dyDescent="0.25">
      <c r="A12" s="10">
        <f t="shared" si="0"/>
        <v>6</v>
      </c>
      <c r="B12" s="4">
        <v>1.512</v>
      </c>
      <c r="C12" s="4"/>
      <c r="D12" s="4"/>
      <c r="E12" s="4"/>
      <c r="F12" s="4"/>
      <c r="G12" s="4"/>
      <c r="H12" s="4"/>
      <c r="I12" s="4"/>
      <c r="J12" s="5">
        <v>10336.799999999999</v>
      </c>
      <c r="K12" s="6">
        <v>1000</v>
      </c>
      <c r="L12" s="6">
        <v>500</v>
      </c>
      <c r="M12" s="6">
        <v>1650</v>
      </c>
      <c r="N12" s="6">
        <v>13486.8</v>
      </c>
      <c r="O12" s="6">
        <v>500</v>
      </c>
      <c r="P12" s="11">
        <v>4646.8332654319465</v>
      </c>
      <c r="Q12" s="3"/>
      <c r="R12" s="7">
        <v>2292.7559999999999</v>
      </c>
      <c r="S12" s="7">
        <v>20926.389265431946</v>
      </c>
    </row>
    <row r="13" spans="1:19" x14ac:dyDescent="0.25">
      <c r="A13" s="10">
        <f t="shared" si="0"/>
        <v>7</v>
      </c>
      <c r="B13" s="4">
        <v>2.1269999999999998</v>
      </c>
      <c r="C13" s="4"/>
      <c r="D13" s="4"/>
      <c r="E13" s="4"/>
      <c r="F13" s="4"/>
      <c r="G13" s="4"/>
      <c r="H13" s="4"/>
      <c r="I13" s="4"/>
      <c r="J13" s="5">
        <v>13727.75</v>
      </c>
      <c r="K13" s="6">
        <v>1000</v>
      </c>
      <c r="L13" s="6">
        <v>500</v>
      </c>
      <c r="M13" s="6">
        <v>1650</v>
      </c>
      <c r="N13" s="6">
        <v>16877.75</v>
      </c>
      <c r="O13" s="6">
        <v>500</v>
      </c>
      <c r="P13" s="11">
        <v>6536.9142563318446</v>
      </c>
      <c r="Q13" s="6"/>
      <c r="R13" s="7">
        <v>2869.2175000000002</v>
      </c>
      <c r="S13" s="7">
        <v>26783.881756331844</v>
      </c>
    </row>
    <row r="14" spans="1:19" x14ac:dyDescent="0.25">
      <c r="A14" s="10">
        <f t="shared" si="0"/>
        <v>8</v>
      </c>
      <c r="B14" s="4">
        <v>5.19</v>
      </c>
      <c r="C14" s="4"/>
      <c r="D14" s="4"/>
      <c r="E14" s="4"/>
      <c r="F14" s="4"/>
      <c r="G14" s="4"/>
      <c r="H14" s="4"/>
      <c r="I14" s="4"/>
      <c r="J14" s="5">
        <v>30616.38</v>
      </c>
      <c r="K14" s="6">
        <v>1000</v>
      </c>
      <c r="L14" s="6">
        <v>500</v>
      </c>
      <c r="M14" s="6">
        <v>1650</v>
      </c>
      <c r="N14" s="6">
        <v>33766.380000000005</v>
      </c>
      <c r="O14" s="6">
        <v>500</v>
      </c>
      <c r="P14" s="11">
        <v>15950.439581740611</v>
      </c>
      <c r="Q14" s="6"/>
      <c r="R14" s="7">
        <v>5740.2846000000009</v>
      </c>
      <c r="S14" s="7">
        <v>55957.104181740615</v>
      </c>
    </row>
    <row r="15" spans="1:19" x14ac:dyDescent="0.25">
      <c r="A15" s="10">
        <f t="shared" si="0"/>
        <v>9</v>
      </c>
      <c r="B15" s="4">
        <v>1.0740000000000001</v>
      </c>
      <c r="C15" s="4"/>
      <c r="D15" s="4"/>
      <c r="E15" s="4"/>
      <c r="F15" s="4"/>
      <c r="G15" s="4"/>
      <c r="H15" s="4"/>
      <c r="I15" s="4"/>
      <c r="J15" s="5">
        <v>8907.77</v>
      </c>
      <c r="K15" s="6">
        <v>1000</v>
      </c>
      <c r="L15" s="6">
        <v>500</v>
      </c>
      <c r="M15" s="6">
        <v>1650</v>
      </c>
      <c r="N15" s="6">
        <v>12057.77</v>
      </c>
      <c r="O15" s="6">
        <v>500</v>
      </c>
      <c r="P15" s="11">
        <v>3300.7268036203113</v>
      </c>
      <c r="Q15" s="6"/>
      <c r="R15" s="7">
        <v>2049.8209000000002</v>
      </c>
      <c r="S15" s="7">
        <v>17908.317703620312</v>
      </c>
    </row>
    <row r="16" spans="1:19" s="1" customFormat="1" x14ac:dyDescent="0.25">
      <c r="A16" s="10">
        <f t="shared" si="0"/>
        <v>10</v>
      </c>
      <c r="B16" s="4"/>
      <c r="C16" s="4"/>
      <c r="D16" s="4"/>
      <c r="E16" s="4"/>
      <c r="F16" s="4"/>
      <c r="G16" s="4"/>
      <c r="H16" s="4"/>
      <c r="I16" s="4"/>
      <c r="J16" s="5"/>
      <c r="K16" s="6"/>
      <c r="L16" s="6"/>
      <c r="M16" s="6"/>
      <c r="N16" s="6"/>
      <c r="O16" s="6"/>
      <c r="P16" s="11"/>
      <c r="Q16" s="6"/>
      <c r="R16" s="7"/>
      <c r="S16" s="7"/>
    </row>
    <row r="17" spans="1:19" s="1" customFormat="1" x14ac:dyDescent="0.25">
      <c r="A17" s="10">
        <f t="shared" si="0"/>
        <v>11</v>
      </c>
      <c r="B17" s="4"/>
      <c r="C17" s="4"/>
      <c r="D17" s="4"/>
      <c r="E17" s="4"/>
      <c r="F17" s="4"/>
      <c r="G17" s="4"/>
      <c r="H17" s="4"/>
      <c r="I17" s="4"/>
      <c r="J17" s="5"/>
      <c r="K17" s="6"/>
      <c r="L17" s="6"/>
      <c r="M17" s="6"/>
      <c r="N17" s="6"/>
      <c r="O17" s="6"/>
      <c r="P17" s="11"/>
      <c r="Q17" s="6"/>
      <c r="R17" s="7"/>
      <c r="S17" s="7"/>
    </row>
    <row r="18" spans="1:19" s="1" customFormat="1" x14ac:dyDescent="0.25">
      <c r="A18" s="10">
        <f t="shared" si="0"/>
        <v>12</v>
      </c>
      <c r="B18" s="4"/>
      <c r="C18" s="4"/>
      <c r="D18" s="4"/>
      <c r="E18" s="4"/>
      <c r="F18" s="4"/>
      <c r="G18" s="4"/>
      <c r="H18" s="4"/>
      <c r="I18" s="4"/>
      <c r="J18" s="5"/>
      <c r="K18" s="6"/>
      <c r="L18" s="6"/>
      <c r="M18" s="6"/>
      <c r="N18" s="6"/>
      <c r="O18" s="6"/>
      <c r="P18" s="11"/>
      <c r="Q18" s="6"/>
      <c r="R18" s="7"/>
      <c r="S18" s="7"/>
    </row>
    <row r="19" spans="1:19" s="1" customFormat="1" x14ac:dyDescent="0.25">
      <c r="A19" s="10">
        <f t="shared" si="0"/>
        <v>13</v>
      </c>
      <c r="B19" s="4"/>
      <c r="C19" s="4"/>
      <c r="D19" s="4"/>
      <c r="E19" s="4"/>
      <c r="F19" s="4"/>
      <c r="G19" s="4"/>
      <c r="H19" s="4"/>
      <c r="I19" s="4"/>
      <c r="J19" s="5"/>
      <c r="K19" s="6"/>
      <c r="L19" s="6"/>
      <c r="M19" s="6"/>
      <c r="N19" s="6"/>
      <c r="O19" s="6"/>
      <c r="P19" s="11"/>
      <c r="Q19" s="6"/>
      <c r="R19" s="7"/>
      <c r="S19" s="7"/>
    </row>
    <row r="20" spans="1:19" s="1" customFormat="1" x14ac:dyDescent="0.25">
      <c r="A20" s="10">
        <f t="shared" si="0"/>
        <v>14</v>
      </c>
      <c r="B20" s="4"/>
      <c r="C20" s="4"/>
      <c r="D20" s="4"/>
      <c r="E20" s="4"/>
      <c r="F20" s="4"/>
      <c r="G20" s="4"/>
      <c r="H20" s="4"/>
      <c r="I20" s="4"/>
      <c r="J20" s="5"/>
      <c r="K20" s="6"/>
      <c r="L20" s="6"/>
      <c r="M20" s="6"/>
      <c r="N20" s="6"/>
      <c r="O20" s="6"/>
      <c r="P20" s="11"/>
      <c r="Q20" s="6"/>
      <c r="R20" s="7"/>
      <c r="S20" s="7"/>
    </row>
    <row r="21" spans="1:19" s="1" customFormat="1" x14ac:dyDescent="0.25">
      <c r="A21" s="10">
        <f t="shared" si="0"/>
        <v>15</v>
      </c>
      <c r="B21" s="4"/>
      <c r="C21" s="4"/>
      <c r="D21" s="4"/>
      <c r="E21" s="4"/>
      <c r="F21" s="4"/>
      <c r="G21" s="4"/>
      <c r="H21" s="4"/>
      <c r="I21" s="4"/>
      <c r="J21" s="5"/>
      <c r="K21" s="6"/>
      <c r="L21" s="6"/>
      <c r="M21" s="6"/>
      <c r="N21" s="6"/>
      <c r="O21" s="6"/>
      <c r="P21" s="11"/>
      <c r="Q21" s="6"/>
      <c r="R21" s="7"/>
      <c r="S21" s="7"/>
    </row>
    <row r="22" spans="1:19" s="1" customFormat="1" x14ac:dyDescent="0.25">
      <c r="A22" s="10">
        <f t="shared" si="0"/>
        <v>16</v>
      </c>
      <c r="B22" s="4"/>
      <c r="C22" s="4"/>
      <c r="D22" s="4"/>
      <c r="E22" s="4"/>
      <c r="F22" s="4"/>
      <c r="G22" s="4"/>
      <c r="H22" s="4"/>
      <c r="I22" s="4"/>
      <c r="J22" s="5"/>
      <c r="K22" s="6"/>
      <c r="L22" s="6"/>
      <c r="M22" s="6"/>
      <c r="N22" s="6"/>
      <c r="O22" s="6"/>
      <c r="P22" s="11"/>
      <c r="Q22" s="6"/>
      <c r="R22" s="7"/>
      <c r="S22" s="7"/>
    </row>
    <row r="23" spans="1:19" s="1" customFormat="1" x14ac:dyDescent="0.25">
      <c r="A23" s="10">
        <f t="shared" si="0"/>
        <v>17</v>
      </c>
      <c r="B23" s="4"/>
      <c r="C23" s="4"/>
      <c r="D23" s="4"/>
      <c r="E23" s="4"/>
      <c r="F23" s="4"/>
      <c r="G23" s="4"/>
      <c r="H23" s="4"/>
      <c r="I23" s="4"/>
      <c r="J23" s="5"/>
      <c r="K23" s="6"/>
      <c r="L23" s="6"/>
      <c r="M23" s="6"/>
      <c r="N23" s="6"/>
      <c r="O23" s="6"/>
      <c r="P23" s="11"/>
      <c r="Q23" s="6"/>
      <c r="R23" s="7"/>
      <c r="S23" s="7"/>
    </row>
    <row r="24" spans="1:19" s="1" customFormat="1" x14ac:dyDescent="0.25">
      <c r="A24" s="10">
        <f t="shared" si="0"/>
        <v>18</v>
      </c>
      <c r="B24" s="4"/>
      <c r="C24" s="4"/>
      <c r="D24" s="4"/>
      <c r="E24" s="4"/>
      <c r="F24" s="4"/>
      <c r="G24" s="4"/>
      <c r="H24" s="4"/>
      <c r="I24" s="4"/>
      <c r="J24" s="5"/>
      <c r="K24" s="6"/>
      <c r="L24" s="6"/>
      <c r="M24" s="6"/>
      <c r="N24" s="6"/>
      <c r="O24" s="6"/>
      <c r="P24" s="11"/>
      <c r="Q24" s="6"/>
      <c r="R24" s="7"/>
      <c r="S24" s="7"/>
    </row>
    <row r="25" spans="1:19" s="1" customFormat="1" x14ac:dyDescent="0.25">
      <c r="A25" s="10">
        <f t="shared" si="0"/>
        <v>19</v>
      </c>
      <c r="B25" s="4"/>
      <c r="C25" s="4"/>
      <c r="D25" s="4"/>
      <c r="E25" s="4"/>
      <c r="F25" s="4"/>
      <c r="G25" s="4"/>
      <c r="H25" s="4"/>
      <c r="I25" s="4"/>
      <c r="J25" s="5"/>
      <c r="K25" s="6"/>
      <c r="L25" s="6"/>
      <c r="M25" s="6"/>
      <c r="N25" s="6"/>
      <c r="O25" s="6"/>
      <c r="P25" s="11"/>
      <c r="Q25" s="6"/>
      <c r="R25" s="7"/>
      <c r="S25" s="7"/>
    </row>
    <row r="26" spans="1:19" s="1" customFormat="1" x14ac:dyDescent="0.25">
      <c r="A26" s="10">
        <f t="shared" si="0"/>
        <v>20</v>
      </c>
      <c r="B26" s="4"/>
      <c r="C26" s="4"/>
      <c r="D26" s="4"/>
      <c r="E26" s="4"/>
      <c r="F26" s="4"/>
      <c r="G26" s="4"/>
      <c r="H26" s="4"/>
      <c r="I26" s="4"/>
      <c r="J26" s="5"/>
      <c r="K26" s="6"/>
      <c r="L26" s="6"/>
      <c r="M26" s="6"/>
      <c r="N26" s="6"/>
      <c r="O26" s="6"/>
      <c r="P26" s="11"/>
      <c r="Q26" s="6"/>
      <c r="R26" s="7"/>
      <c r="S26" s="7"/>
    </row>
    <row r="27" spans="1:19" x14ac:dyDescent="0.25">
      <c r="A27" s="8" t="s">
        <v>15</v>
      </c>
      <c r="B27" s="9">
        <v>40.548999999999999</v>
      </c>
      <c r="C27" s="9"/>
      <c r="D27" s="9"/>
      <c r="E27" s="9"/>
      <c r="F27" s="9"/>
      <c r="G27" s="9"/>
      <c r="H27" s="9"/>
      <c r="I27" s="9"/>
      <c r="J27" s="7">
        <v>243963.16999999998</v>
      </c>
      <c r="K27" s="7">
        <v>9000</v>
      </c>
      <c r="L27" s="7">
        <v>4500</v>
      </c>
      <c r="M27" s="7">
        <v>14850</v>
      </c>
      <c r="N27" s="7">
        <v>272313.17</v>
      </c>
      <c r="O27" s="7">
        <v>4500</v>
      </c>
      <c r="P27" s="12">
        <v>124619.34000000003</v>
      </c>
      <c r="Q27" s="7">
        <v>0</v>
      </c>
      <c r="R27" s="7">
        <v>46293.238899999997</v>
      </c>
      <c r="S27" s="7">
        <v>447725.74889999995</v>
      </c>
    </row>
  </sheetData>
  <mergeCells count="1">
    <mergeCell ref="A1:S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1"/>
  <sheetViews>
    <sheetView tabSelected="1" zoomScale="80" zoomScaleNormal="80" workbookViewId="0">
      <selection activeCell="G4" sqref="G4"/>
    </sheetView>
  </sheetViews>
  <sheetFormatPr baseColWidth="10" defaultRowHeight="15" x14ac:dyDescent="0.25"/>
  <cols>
    <col min="1" max="1" width="8.7109375" style="1" customWidth="1"/>
    <col min="2" max="2" width="11.42578125" style="1"/>
    <col min="3" max="3" width="32.42578125" style="1" customWidth="1"/>
    <col min="4" max="4" width="13.7109375" style="1" customWidth="1"/>
    <col min="5" max="5" width="20.7109375" style="1" customWidth="1"/>
    <col min="6" max="6" width="10.85546875" style="1" customWidth="1"/>
    <col min="7" max="7" width="16.140625" style="1" customWidth="1"/>
    <col min="8" max="8" width="12.42578125" style="1" customWidth="1"/>
    <col min="9" max="16384" width="11.42578125" style="1"/>
  </cols>
  <sheetData>
    <row r="1" spans="1:18" x14ac:dyDescent="0.25">
      <c r="A1" s="27" t="s">
        <v>0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</row>
    <row r="2" spans="1:18" x14ac:dyDescent="0.25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</row>
    <row r="3" spans="1:18" x14ac:dyDescent="0.25">
      <c r="A3" s="32" t="s">
        <v>55</v>
      </c>
      <c r="B3" s="32"/>
      <c r="C3" s="4" t="s">
        <v>32</v>
      </c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</row>
    <row r="4" spans="1:18" x14ac:dyDescent="0.25">
      <c r="A4" s="32" t="s">
        <v>56</v>
      </c>
      <c r="B4" s="32"/>
      <c r="C4" s="4" t="s">
        <v>57</v>
      </c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</row>
    <row r="5" spans="1:18" x14ac:dyDescent="0.25">
      <c r="B5" s="2"/>
      <c r="C5" s="2"/>
      <c r="D5" s="2"/>
      <c r="E5" s="1" t="s">
        <v>62</v>
      </c>
      <c r="F5" s="2"/>
      <c r="G5" s="2"/>
      <c r="H5" s="2"/>
    </row>
    <row r="8" spans="1:18" x14ac:dyDescent="0.25">
      <c r="A8" s="15" t="s">
        <v>23</v>
      </c>
    </row>
    <row r="9" spans="1:18" x14ac:dyDescent="0.25">
      <c r="A9" s="3" t="s">
        <v>3</v>
      </c>
      <c r="B9" s="3" t="s">
        <v>4</v>
      </c>
      <c r="C9" s="3" t="s">
        <v>61</v>
      </c>
      <c r="D9" s="3" t="s">
        <v>18</v>
      </c>
      <c r="E9" s="3" t="s">
        <v>19</v>
      </c>
      <c r="F9" s="3" t="s">
        <v>20</v>
      </c>
      <c r="G9" s="3" t="s">
        <v>21</v>
      </c>
      <c r="H9" s="3" t="s">
        <v>22</v>
      </c>
      <c r="I9" s="3" t="s">
        <v>5</v>
      </c>
      <c r="J9" s="3" t="s">
        <v>6</v>
      </c>
      <c r="K9" s="3" t="s">
        <v>7</v>
      </c>
      <c r="L9" s="3" t="s">
        <v>8</v>
      </c>
      <c r="M9" s="3" t="s">
        <v>9</v>
      </c>
      <c r="N9" s="3" t="s">
        <v>10</v>
      </c>
      <c r="O9" s="3" t="s">
        <v>11</v>
      </c>
      <c r="P9" s="3" t="s">
        <v>12</v>
      </c>
      <c r="Q9" s="3" t="s">
        <v>13</v>
      </c>
      <c r="R9" s="3" t="s">
        <v>14</v>
      </c>
    </row>
    <row r="10" spans="1:18" x14ac:dyDescent="0.25">
      <c r="A10" s="10">
        <v>1</v>
      </c>
      <c r="B10" s="4">
        <v>6.2910000000000004</v>
      </c>
      <c r="C10" s="4">
        <f>Coût!B10*IF(AND($C$3=Listes!$F$1,Coût!$C$4=Listes!$F$2),Tarifs!$C$5,IF(AND($C$3=Listes!$F$1,Coût!$C$4=Listes!$F$3),Tarifs!$C$6,IF(AND($C$3=Listes!$G$1,Coût!$C$4=Listes!$G$2),Tarifs!$C$7,Tarifs!$C$8)))</f>
        <v>18873</v>
      </c>
      <c r="D10" s="4">
        <f>IF(B10="","",Tarifs!$C$9)</f>
        <v>1500</v>
      </c>
      <c r="E10" s="4"/>
      <c r="F10" s="4"/>
      <c r="G10" s="4"/>
      <c r="H10" s="4"/>
      <c r="I10" s="5"/>
      <c r="J10" s="6"/>
      <c r="K10" s="6"/>
      <c r="L10" s="6"/>
      <c r="M10" s="6"/>
      <c r="N10" s="6"/>
      <c r="O10" s="11"/>
      <c r="P10" s="3"/>
      <c r="Q10" s="7"/>
      <c r="R10" s="7"/>
    </row>
    <row r="11" spans="1:18" x14ac:dyDescent="0.25">
      <c r="A11" s="10">
        <f>A10+1</f>
        <v>2</v>
      </c>
      <c r="B11" s="4">
        <v>14.183</v>
      </c>
      <c r="C11" s="4">
        <f>Coût!B11*IF(AND($C$3=Listes!$F$1,Coût!$C$4=Listes!$F$2),Tarifs!$C$5,IF(AND($C$3=Listes!$F$1,Coût!$C$4=Listes!$F$3),Tarifs!$C$6,IF(AND($C$3=Listes!$G$1,Coût!$C$4=Listes!$G$2),Tarifs!$C$7,Tarifs!$C$8)))</f>
        <v>42549</v>
      </c>
      <c r="D11" s="4">
        <f>IF(B11="","",Tarifs!$C$9)</f>
        <v>1500</v>
      </c>
      <c r="E11" s="4"/>
      <c r="F11" s="4"/>
      <c r="G11" s="4"/>
      <c r="H11" s="4"/>
      <c r="I11" s="5"/>
      <c r="J11" s="6"/>
      <c r="K11" s="6"/>
      <c r="L11" s="6"/>
      <c r="M11" s="6"/>
      <c r="N11" s="6"/>
      <c r="O11" s="11"/>
      <c r="P11" s="3"/>
      <c r="Q11" s="7"/>
      <c r="R11" s="7"/>
    </row>
    <row r="12" spans="1:18" x14ac:dyDescent="0.25">
      <c r="A12" s="10">
        <f t="shared" ref="A12:A29" si="0">A11+1</f>
        <v>3</v>
      </c>
      <c r="B12" s="4">
        <v>7.282</v>
      </c>
      <c r="C12" s="4">
        <f>Coût!B12*IF(AND($C$3=Listes!$F$1,Coût!$C$4=Listes!$F$2),Tarifs!$C$5,IF(AND($C$3=Listes!$F$1,Coût!$C$4=Listes!$F$3),Tarifs!$C$6,IF(AND($C$3=Listes!$G$1,Coût!$C$4=Listes!$G$2),Tarifs!$C$7,Tarifs!$C$8)))</f>
        <v>21846</v>
      </c>
      <c r="D12" s="4">
        <f>IF(B12="","",Tarifs!$C$9)</f>
        <v>1500</v>
      </c>
      <c r="E12" s="4"/>
      <c r="F12" s="4"/>
      <c r="G12" s="4"/>
      <c r="H12" s="4"/>
      <c r="I12" s="5"/>
      <c r="J12" s="6"/>
      <c r="K12" s="6"/>
      <c r="L12" s="6"/>
      <c r="M12" s="6"/>
      <c r="N12" s="6"/>
      <c r="O12" s="11"/>
      <c r="P12" s="3"/>
      <c r="Q12" s="7"/>
      <c r="R12" s="7"/>
    </row>
    <row r="13" spans="1:18" x14ac:dyDescent="0.25">
      <c r="A13" s="10">
        <f t="shared" si="0"/>
        <v>4</v>
      </c>
      <c r="B13" s="4">
        <v>1</v>
      </c>
      <c r="C13" s="4">
        <f>Coût!B13*IF(AND($C$3=Listes!$F$1,Coût!$C$4=Listes!$F$2),Tarifs!$C$5,IF(AND($C$3=Listes!$F$1,Coût!$C$4=Listes!$F$3),Tarifs!$C$6,IF(AND($C$3=Listes!$G$1,Coût!$C$4=Listes!$G$2),Tarifs!$C$7,Tarifs!$C$8)))</f>
        <v>3000</v>
      </c>
      <c r="D13" s="4">
        <f>IF(B13="","",Tarifs!$C$9)</f>
        <v>1500</v>
      </c>
      <c r="E13" s="4"/>
      <c r="F13" s="4"/>
      <c r="G13" s="4"/>
      <c r="H13" s="4"/>
      <c r="I13" s="5"/>
      <c r="J13" s="6"/>
      <c r="K13" s="6"/>
      <c r="L13" s="6"/>
      <c r="M13" s="6"/>
      <c r="N13" s="6"/>
      <c r="O13" s="11"/>
      <c r="P13" s="3"/>
      <c r="Q13" s="7"/>
      <c r="R13" s="7"/>
    </row>
    <row r="14" spans="1:18" x14ac:dyDescent="0.25">
      <c r="A14" s="10">
        <f t="shared" si="0"/>
        <v>5</v>
      </c>
      <c r="B14" s="4">
        <v>1.89</v>
      </c>
      <c r="C14" s="4">
        <f>Coût!B14*IF(AND($C$3=Listes!$F$1,Coût!$C$4=Listes!$F$2),Tarifs!$C$5,IF(AND($C$3=Listes!$F$1,Coût!$C$4=Listes!$F$3),Tarifs!$C$6,IF(AND($C$3=Listes!$G$1,Coût!$C$4=Listes!$G$2),Tarifs!$C$7,Tarifs!$C$8)))</f>
        <v>5670</v>
      </c>
      <c r="D14" s="4">
        <f>IF(B14="","",Tarifs!$C$9)</f>
        <v>1500</v>
      </c>
      <c r="E14" s="4"/>
      <c r="F14" s="4"/>
      <c r="G14" s="4"/>
      <c r="H14" s="4"/>
      <c r="I14" s="5"/>
      <c r="J14" s="6"/>
      <c r="K14" s="6"/>
      <c r="L14" s="6"/>
      <c r="M14" s="6"/>
      <c r="N14" s="6"/>
      <c r="O14" s="11"/>
      <c r="P14" s="3"/>
      <c r="Q14" s="7"/>
      <c r="R14" s="7"/>
    </row>
    <row r="15" spans="1:18" x14ac:dyDescent="0.25">
      <c r="A15" s="10">
        <f t="shared" si="0"/>
        <v>6</v>
      </c>
      <c r="B15" s="4">
        <v>1.512</v>
      </c>
      <c r="C15" s="4">
        <f>Coût!B15*IF(AND($C$3=Listes!$F$1,Coût!$C$4=Listes!$F$2),Tarifs!$C$5,IF(AND($C$3=Listes!$F$1,Coût!$C$4=Listes!$F$3),Tarifs!$C$6,IF(AND($C$3=Listes!$G$1,Coût!$C$4=Listes!$G$2),Tarifs!$C$7,Tarifs!$C$8)))</f>
        <v>4536</v>
      </c>
      <c r="D15" s="4">
        <f>IF(B15="","",Tarifs!$C$9)</f>
        <v>1500</v>
      </c>
      <c r="E15" s="4"/>
      <c r="F15" s="4"/>
      <c r="G15" s="4"/>
      <c r="H15" s="4"/>
      <c r="I15" s="5"/>
      <c r="J15" s="6"/>
      <c r="K15" s="6"/>
      <c r="L15" s="6"/>
      <c r="M15" s="6"/>
      <c r="N15" s="6"/>
      <c r="O15" s="11"/>
      <c r="P15" s="3"/>
      <c r="Q15" s="7"/>
      <c r="R15" s="7"/>
    </row>
    <row r="16" spans="1:18" x14ac:dyDescent="0.25">
      <c r="A16" s="10">
        <f t="shared" si="0"/>
        <v>7</v>
      </c>
      <c r="B16" s="4">
        <v>2.1269999999999998</v>
      </c>
      <c r="C16" s="4">
        <f>Coût!B16*IF(AND($C$3=Listes!$F$1,Coût!$C$4=Listes!$F$2),Tarifs!$C$5,IF(AND($C$3=Listes!$F$1,Coût!$C$4=Listes!$F$3),Tarifs!$C$6,IF(AND($C$3=Listes!$G$1,Coût!$C$4=Listes!$G$2),Tarifs!$C$7,Tarifs!$C$8)))</f>
        <v>6380.9999999999991</v>
      </c>
      <c r="D16" s="4">
        <f>IF(B16="","",Tarifs!$C$9)</f>
        <v>1500</v>
      </c>
      <c r="E16" s="4"/>
      <c r="F16" s="4"/>
      <c r="G16" s="4"/>
      <c r="H16" s="4"/>
      <c r="I16" s="5"/>
      <c r="J16" s="6"/>
      <c r="K16" s="6"/>
      <c r="L16" s="6"/>
      <c r="M16" s="6"/>
      <c r="N16" s="6"/>
      <c r="O16" s="11"/>
      <c r="P16" s="6"/>
      <c r="Q16" s="7"/>
      <c r="R16" s="7"/>
    </row>
    <row r="17" spans="1:18" x14ac:dyDescent="0.25">
      <c r="A17" s="10">
        <f t="shared" si="0"/>
        <v>8</v>
      </c>
      <c r="B17" s="4">
        <v>5.19</v>
      </c>
      <c r="C17" s="4">
        <f>Coût!B17*IF(AND($C$3=Listes!$F$1,Coût!$C$4=Listes!$F$2),Tarifs!$C$5,IF(AND($C$3=Listes!$F$1,Coût!$C$4=Listes!$F$3),Tarifs!$C$6,IF(AND($C$3=Listes!$G$1,Coût!$C$4=Listes!$G$2),Tarifs!$C$7,Tarifs!$C$8)))</f>
        <v>15570.000000000002</v>
      </c>
      <c r="D17" s="4">
        <f>IF(B17="","",Tarifs!$C$9)</f>
        <v>1500</v>
      </c>
      <c r="E17" s="4"/>
      <c r="F17" s="4"/>
      <c r="G17" s="4"/>
      <c r="H17" s="4"/>
      <c r="I17" s="5"/>
      <c r="J17" s="6"/>
      <c r="K17" s="6"/>
      <c r="L17" s="6"/>
      <c r="M17" s="6"/>
      <c r="N17" s="6"/>
      <c r="O17" s="11"/>
      <c r="P17" s="6"/>
      <c r="Q17" s="7"/>
      <c r="R17" s="7"/>
    </row>
    <row r="18" spans="1:18" x14ac:dyDescent="0.25">
      <c r="A18" s="10">
        <f t="shared" si="0"/>
        <v>9</v>
      </c>
      <c r="B18" s="4">
        <v>1.0740000000000001</v>
      </c>
      <c r="C18" s="4">
        <f>Coût!B18*IF(AND($C$3=Listes!$F$1,Coût!$C$4=Listes!$F$2),Tarifs!$C$5,IF(AND($C$3=Listes!$F$1,Coût!$C$4=Listes!$F$3),Tarifs!$C$6,IF(AND($C$3=Listes!$G$1,Coût!$C$4=Listes!$G$2),Tarifs!$C$7,Tarifs!$C$8)))</f>
        <v>3222</v>
      </c>
      <c r="D18" s="4">
        <f>IF(B18="","",Tarifs!$C$9)</f>
        <v>1500</v>
      </c>
      <c r="E18" s="4"/>
      <c r="F18" s="4"/>
      <c r="G18" s="4"/>
      <c r="H18" s="4"/>
      <c r="I18" s="5"/>
      <c r="J18" s="6"/>
      <c r="K18" s="6"/>
      <c r="L18" s="6"/>
      <c r="M18" s="6"/>
      <c r="N18" s="6"/>
      <c r="O18" s="11"/>
      <c r="P18" s="6"/>
      <c r="Q18" s="7"/>
      <c r="R18" s="7"/>
    </row>
    <row r="19" spans="1:18" x14ac:dyDescent="0.25">
      <c r="A19" s="10">
        <f t="shared" si="0"/>
        <v>10</v>
      </c>
      <c r="B19" s="4"/>
      <c r="C19" s="4">
        <f>Coût!B19*IF(AND($C$3=Listes!$F$1,Coût!$C$4=Listes!$F$2),Tarifs!$C$5,IF(AND($C$3=Listes!$F$1,Coût!$C$4=Listes!$F$3),Tarifs!$C$6,IF(AND($C$3=Listes!$G$1,Coût!$C$4=Listes!$G$2),Tarifs!$C$7,Tarifs!$C$8)))</f>
        <v>0</v>
      </c>
      <c r="D19" s="4" t="str">
        <f>IF(B19="","",Tarifs!$C$9)</f>
        <v/>
      </c>
      <c r="E19" s="4"/>
      <c r="F19" s="4"/>
      <c r="G19" s="4"/>
      <c r="H19" s="4"/>
      <c r="I19" s="5"/>
      <c r="J19" s="6"/>
      <c r="K19" s="6"/>
      <c r="L19" s="6"/>
      <c r="M19" s="6"/>
      <c r="N19" s="6"/>
      <c r="O19" s="11"/>
      <c r="P19" s="6"/>
      <c r="Q19" s="7"/>
      <c r="R19" s="7"/>
    </row>
    <row r="20" spans="1:18" x14ac:dyDescent="0.25">
      <c r="A20" s="10">
        <f t="shared" si="0"/>
        <v>11</v>
      </c>
      <c r="B20" s="4"/>
      <c r="C20" s="4">
        <f>Coût!B20*IF(AND($C$3=Listes!$F$1,Coût!$C$4=Listes!$F$2),Tarifs!$C$5,IF(AND($C$3=Listes!$F$1,Coût!$C$4=Listes!$F$3),Tarifs!$C$6,IF(AND($C$3=Listes!$G$1,Coût!$C$4=Listes!$G$2),Tarifs!$C$7,Tarifs!$C$8)))</f>
        <v>0</v>
      </c>
      <c r="D20" s="4" t="str">
        <f>IF(B20="","",Tarifs!$C$9)</f>
        <v/>
      </c>
      <c r="E20" s="4"/>
      <c r="F20" s="4"/>
      <c r="G20" s="4"/>
      <c r="H20" s="4"/>
      <c r="I20" s="5"/>
      <c r="J20" s="6"/>
      <c r="K20" s="6"/>
      <c r="L20" s="6"/>
      <c r="M20" s="6"/>
      <c r="N20" s="6"/>
      <c r="O20" s="11"/>
      <c r="P20" s="6"/>
      <c r="Q20" s="7"/>
      <c r="R20" s="7"/>
    </row>
    <row r="21" spans="1:18" x14ac:dyDescent="0.25">
      <c r="A21" s="10">
        <f t="shared" si="0"/>
        <v>12</v>
      </c>
      <c r="B21" s="4"/>
      <c r="C21" s="4">
        <f>Coût!B21*IF(AND($C$3=Listes!$F$1,Coût!$C$4=Listes!$F$2),Tarifs!$C$5,IF(AND($C$3=Listes!$F$1,Coût!$C$4=Listes!$F$3),Tarifs!$C$6,IF(AND($C$3=Listes!$G$1,Coût!$C$4=Listes!$G$2),Tarifs!$C$7,Tarifs!$C$8)))</f>
        <v>0</v>
      </c>
      <c r="D21" s="4" t="str">
        <f>IF(B21="","",Tarifs!$C$9)</f>
        <v/>
      </c>
      <c r="E21" s="4"/>
      <c r="F21" s="4"/>
      <c r="G21" s="4"/>
      <c r="H21" s="4"/>
      <c r="I21" s="5"/>
      <c r="J21" s="6"/>
      <c r="K21" s="6"/>
      <c r="L21" s="6"/>
      <c r="M21" s="6"/>
      <c r="N21" s="6"/>
      <c r="O21" s="11"/>
      <c r="P21" s="6"/>
      <c r="Q21" s="7"/>
      <c r="R21" s="7"/>
    </row>
    <row r="22" spans="1:18" x14ac:dyDescent="0.25">
      <c r="A22" s="10">
        <f t="shared" si="0"/>
        <v>13</v>
      </c>
      <c r="B22" s="4"/>
      <c r="C22" s="4">
        <f>Coût!B22*IF(AND($C$3=Listes!$F$1,Coût!$C$4=Listes!$F$2),Tarifs!$C$5,IF(AND($C$3=Listes!$F$1,Coût!$C$4=Listes!$F$3),Tarifs!$C$6,IF(AND($C$3=Listes!$G$1,Coût!$C$4=Listes!$G$2),Tarifs!$C$7,Tarifs!$C$8)))</f>
        <v>0</v>
      </c>
      <c r="D22" s="4" t="str">
        <f>IF(B22="","",Tarifs!$C$9)</f>
        <v/>
      </c>
      <c r="E22" s="4"/>
      <c r="F22" s="4"/>
      <c r="G22" s="4"/>
      <c r="H22" s="4"/>
      <c r="I22" s="5"/>
      <c r="J22" s="6"/>
      <c r="K22" s="6"/>
      <c r="L22" s="6"/>
      <c r="M22" s="6"/>
      <c r="N22" s="6"/>
      <c r="O22" s="11"/>
      <c r="P22" s="6"/>
      <c r="Q22" s="7"/>
      <c r="R22" s="7"/>
    </row>
    <row r="23" spans="1:18" x14ac:dyDescent="0.25">
      <c r="A23" s="10">
        <f t="shared" si="0"/>
        <v>14</v>
      </c>
      <c r="B23" s="4"/>
      <c r="C23" s="4">
        <f>Coût!B23*IF(AND($C$3=Listes!$F$1,Coût!$C$4=Listes!$F$2),Tarifs!$C$5,IF(AND($C$3=Listes!$F$1,Coût!$C$4=Listes!$F$3),Tarifs!$C$6,IF(AND($C$3=Listes!$G$1,Coût!$C$4=Listes!$G$2),Tarifs!$C$7,Tarifs!$C$8)))</f>
        <v>0</v>
      </c>
      <c r="D23" s="4" t="str">
        <f>IF(B23="","",Tarifs!$C$9)</f>
        <v/>
      </c>
      <c r="E23" s="4"/>
      <c r="F23" s="4"/>
      <c r="G23" s="4"/>
      <c r="H23" s="4"/>
      <c r="I23" s="5"/>
      <c r="J23" s="6"/>
      <c r="K23" s="6"/>
      <c r="L23" s="6"/>
      <c r="M23" s="6"/>
      <c r="N23" s="6"/>
      <c r="O23" s="11"/>
      <c r="P23" s="6"/>
      <c r="Q23" s="7"/>
      <c r="R23" s="7"/>
    </row>
    <row r="24" spans="1:18" x14ac:dyDescent="0.25">
      <c r="A24" s="10">
        <f t="shared" si="0"/>
        <v>15</v>
      </c>
      <c r="B24" s="4"/>
      <c r="C24" s="4">
        <f>Coût!B24*IF(AND($C$3=Listes!$F$1,Coût!$C$4=Listes!$F$2),Tarifs!$C$5,IF(AND($C$3=Listes!$F$1,Coût!$C$4=Listes!$F$3),Tarifs!$C$6,IF(AND($C$3=Listes!$G$1,Coût!$C$4=Listes!$G$2),Tarifs!$C$7,Tarifs!$C$8)))</f>
        <v>0</v>
      </c>
      <c r="D24" s="4" t="str">
        <f>IF(B24="","",Tarifs!$C$9)</f>
        <v/>
      </c>
      <c r="E24" s="4"/>
      <c r="F24" s="4"/>
      <c r="G24" s="4"/>
      <c r="H24" s="4"/>
      <c r="I24" s="5"/>
      <c r="J24" s="6"/>
      <c r="K24" s="6"/>
      <c r="L24" s="6"/>
      <c r="M24" s="6"/>
      <c r="N24" s="6"/>
      <c r="O24" s="11"/>
      <c r="P24" s="6"/>
      <c r="Q24" s="7"/>
      <c r="R24" s="7"/>
    </row>
    <row r="25" spans="1:18" x14ac:dyDescent="0.25">
      <c r="A25" s="10">
        <f t="shared" si="0"/>
        <v>16</v>
      </c>
      <c r="B25" s="4"/>
      <c r="C25" s="4">
        <f>Coût!B25*IF(AND($C$3=Listes!$F$1,Coût!$C$4=Listes!$F$2),Tarifs!$C$5,IF(AND($C$3=Listes!$F$1,Coût!$C$4=Listes!$F$3),Tarifs!$C$6,IF(AND($C$3=Listes!$G$1,Coût!$C$4=Listes!$G$2),Tarifs!$C$7,Tarifs!$C$8)))</f>
        <v>0</v>
      </c>
      <c r="D25" s="4" t="str">
        <f>IF(B25="","",Tarifs!$C$9)</f>
        <v/>
      </c>
      <c r="E25" s="4"/>
      <c r="F25" s="4"/>
      <c r="G25" s="4"/>
      <c r="H25" s="4"/>
      <c r="I25" s="5"/>
      <c r="J25" s="6"/>
      <c r="K25" s="6"/>
      <c r="L25" s="6"/>
      <c r="M25" s="6"/>
      <c r="N25" s="6"/>
      <c r="O25" s="11"/>
      <c r="P25" s="6"/>
      <c r="Q25" s="7"/>
      <c r="R25" s="7"/>
    </row>
    <row r="26" spans="1:18" x14ac:dyDescent="0.25">
      <c r="A26" s="10">
        <f t="shared" si="0"/>
        <v>17</v>
      </c>
      <c r="B26" s="4"/>
      <c r="C26" s="4">
        <f>Coût!B26*IF(AND($C$3=Listes!$F$1,Coût!$C$4=Listes!$F$2),Tarifs!$C$5,IF(AND($C$3=Listes!$F$1,Coût!$C$4=Listes!$F$3),Tarifs!$C$6,IF(AND($C$3=Listes!$G$1,Coût!$C$4=Listes!$G$2),Tarifs!$C$7,Tarifs!$C$8)))</f>
        <v>0</v>
      </c>
      <c r="D26" s="4" t="str">
        <f>IF(B26="","",Tarifs!$C$9)</f>
        <v/>
      </c>
      <c r="E26" s="4"/>
      <c r="F26" s="4"/>
      <c r="G26" s="4"/>
      <c r="H26" s="4"/>
      <c r="I26" s="5"/>
      <c r="J26" s="6"/>
      <c r="K26" s="6"/>
      <c r="L26" s="6"/>
      <c r="M26" s="6"/>
      <c r="N26" s="6"/>
      <c r="O26" s="11"/>
      <c r="P26" s="6"/>
      <c r="Q26" s="7"/>
      <c r="R26" s="7"/>
    </row>
    <row r="27" spans="1:18" x14ac:dyDescent="0.25">
      <c r="A27" s="10">
        <f t="shared" si="0"/>
        <v>18</v>
      </c>
      <c r="B27" s="4"/>
      <c r="C27" s="4">
        <f>Coût!B27*IF(AND($C$3=Listes!$F$1,Coût!$C$4=Listes!$F$2),Tarifs!$C$5,IF(AND($C$3=Listes!$F$1,Coût!$C$4=Listes!$F$3),Tarifs!$C$6,IF(AND($C$3=Listes!$G$1,Coût!$C$4=Listes!$G$2),Tarifs!$C$7,Tarifs!$C$8)))</f>
        <v>0</v>
      </c>
      <c r="D27" s="4" t="str">
        <f>IF(B27="","",Tarifs!$C$9)</f>
        <v/>
      </c>
      <c r="E27" s="4"/>
      <c r="F27" s="4"/>
      <c r="G27" s="4"/>
      <c r="H27" s="4"/>
      <c r="I27" s="5"/>
      <c r="J27" s="6"/>
      <c r="K27" s="6"/>
      <c r="L27" s="6"/>
      <c r="M27" s="6"/>
      <c r="N27" s="6"/>
      <c r="O27" s="11"/>
      <c r="P27" s="6"/>
      <c r="Q27" s="7"/>
      <c r="R27" s="7"/>
    </row>
    <row r="28" spans="1:18" x14ac:dyDescent="0.25">
      <c r="A28" s="10">
        <f t="shared" si="0"/>
        <v>19</v>
      </c>
      <c r="B28" s="4"/>
      <c r="C28" s="4">
        <f>Coût!B28*IF(AND($C$3=Listes!$F$1,Coût!$C$4=Listes!$F$2),Tarifs!$C$5,IF(AND($C$3=Listes!$F$1,Coût!$C$4=Listes!$F$3),Tarifs!$C$6,IF(AND($C$3=Listes!$G$1,Coût!$C$4=Listes!$G$2),Tarifs!$C$7,Tarifs!$C$8)))</f>
        <v>0</v>
      </c>
      <c r="D28" s="4" t="str">
        <f>IF(B28="","",Tarifs!$C$9)</f>
        <v/>
      </c>
      <c r="E28" s="4"/>
      <c r="F28" s="4"/>
      <c r="G28" s="4"/>
      <c r="H28" s="4"/>
      <c r="I28" s="5"/>
      <c r="J28" s="6"/>
      <c r="K28" s="6"/>
      <c r="L28" s="6"/>
      <c r="M28" s="6"/>
      <c r="N28" s="6"/>
      <c r="O28" s="11"/>
      <c r="P28" s="6"/>
      <c r="Q28" s="7"/>
      <c r="R28" s="7"/>
    </row>
    <row r="29" spans="1:18" x14ac:dyDescent="0.25">
      <c r="A29" s="10">
        <f t="shared" si="0"/>
        <v>20</v>
      </c>
      <c r="B29" s="4"/>
      <c r="C29" s="4">
        <f>Coût!B29*IF(AND($C$3=Listes!$F$1,Coût!$C$4=Listes!$F$2),Tarifs!$C$5,IF(AND($C$3=Listes!$F$1,Coût!$C$4=Listes!$F$3),Tarifs!$C$6,IF(AND($C$3=Listes!$G$1,Coût!$C$4=Listes!$G$2),Tarifs!$C$7,Tarifs!$C$8)))</f>
        <v>0</v>
      </c>
      <c r="D29" s="4" t="str">
        <f>IF(B29="","",Tarifs!$C$9)</f>
        <v/>
      </c>
      <c r="E29" s="4"/>
      <c r="F29" s="4"/>
      <c r="G29" s="4"/>
      <c r="H29" s="4"/>
      <c r="I29" s="5"/>
      <c r="J29" s="6"/>
      <c r="K29" s="6"/>
      <c r="L29" s="6"/>
      <c r="M29" s="6"/>
      <c r="N29" s="6"/>
      <c r="O29" s="11"/>
      <c r="P29" s="6"/>
      <c r="Q29" s="7"/>
      <c r="R29" s="7"/>
    </row>
    <row r="30" spans="1:18" x14ac:dyDescent="0.25">
      <c r="A30" s="8" t="s">
        <v>15</v>
      </c>
      <c r="B30" s="9">
        <f>SUM(B10:B29)</f>
        <v>40.548999999999999</v>
      </c>
      <c r="C30" s="9">
        <f t="shared" ref="C30:R30" si="1">SUM(C10:C29)</f>
        <v>121647</v>
      </c>
      <c r="D30" s="9">
        <f t="shared" si="1"/>
        <v>13500</v>
      </c>
      <c r="E30" s="9">
        <f t="shared" si="1"/>
        <v>0</v>
      </c>
      <c r="F30" s="9">
        <f t="shared" si="1"/>
        <v>0</v>
      </c>
      <c r="G30" s="9">
        <f t="shared" si="1"/>
        <v>0</v>
      </c>
      <c r="H30" s="9">
        <f t="shared" si="1"/>
        <v>0</v>
      </c>
      <c r="I30" s="9">
        <f t="shared" si="1"/>
        <v>0</v>
      </c>
      <c r="J30" s="9">
        <f t="shared" si="1"/>
        <v>0</v>
      </c>
      <c r="K30" s="9">
        <f t="shared" si="1"/>
        <v>0</v>
      </c>
      <c r="L30" s="9">
        <f t="shared" si="1"/>
        <v>0</v>
      </c>
      <c r="M30" s="9">
        <f t="shared" si="1"/>
        <v>0</v>
      </c>
      <c r="N30" s="9">
        <f t="shared" si="1"/>
        <v>0</v>
      </c>
      <c r="O30" s="9">
        <f t="shared" si="1"/>
        <v>0</v>
      </c>
      <c r="P30" s="9">
        <f t="shared" si="1"/>
        <v>0</v>
      </c>
      <c r="Q30" s="9">
        <f t="shared" si="1"/>
        <v>0</v>
      </c>
      <c r="R30" s="9">
        <f t="shared" si="1"/>
        <v>0</v>
      </c>
    </row>
    <row r="41" spans="6:6" x14ac:dyDescent="0.25">
      <c r="F41" s="1" t="e">
        <f ca="1">OFFSET(A30,5,5,5,5)</f>
        <v>#VALUE!</v>
      </c>
    </row>
  </sheetData>
  <mergeCells count="3">
    <mergeCell ref="A1:R1"/>
    <mergeCell ref="A3:B3"/>
    <mergeCell ref="A4:B4"/>
  </mergeCells>
  <dataValidations count="2">
    <dataValidation type="list" allowBlank="1" showInputMessage="1" showErrorMessage="1" sqref="C3">
      <formula1>Choix1</formula1>
    </dataValidation>
    <dataValidation type="list" allowBlank="1" showInputMessage="1" showErrorMessage="1" sqref="C4">
      <formula1>OFFSET(Choix2,1,MATCH(C3,Choix1,0)-1,COUNTA(OFFSET(Choix2,,MATCH(C3,Choix1,0)-1))-1)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  <pageSetUpPr fitToPage="1"/>
  </sheetPr>
  <dimension ref="A1:I42"/>
  <sheetViews>
    <sheetView workbookViewId="0">
      <selection activeCell="C45" sqref="C45"/>
    </sheetView>
  </sheetViews>
  <sheetFormatPr baseColWidth="10" defaultRowHeight="15" x14ac:dyDescent="0.25"/>
  <cols>
    <col min="1" max="1" width="55.42578125" bestFit="1" customWidth="1"/>
    <col min="3" max="3" width="14.42578125" customWidth="1"/>
    <col min="4" max="4" width="18" style="1" customWidth="1"/>
    <col min="5" max="5" width="27.140625" customWidth="1"/>
  </cols>
  <sheetData>
    <row r="1" spans="1:5" ht="24" customHeight="1" x14ac:dyDescent="0.35">
      <c r="A1" s="28" t="s">
        <v>24</v>
      </c>
      <c r="B1" s="29"/>
      <c r="C1" s="29"/>
      <c r="D1" s="29"/>
      <c r="E1" s="30"/>
    </row>
    <row r="4" spans="1:5" x14ac:dyDescent="0.25">
      <c r="A4" s="14" t="s">
        <v>25</v>
      </c>
      <c r="B4" s="14" t="s">
        <v>26</v>
      </c>
      <c r="C4" s="14" t="s">
        <v>29</v>
      </c>
      <c r="D4" s="14" t="s">
        <v>37</v>
      </c>
      <c r="E4" s="14" t="s">
        <v>30</v>
      </c>
    </row>
    <row r="5" spans="1:5" x14ac:dyDescent="0.25">
      <c r="A5" s="16" t="s">
        <v>53</v>
      </c>
      <c r="B5" s="23" t="s">
        <v>23</v>
      </c>
      <c r="C5" s="18">
        <v>3000</v>
      </c>
      <c r="D5" s="18" t="s">
        <v>39</v>
      </c>
      <c r="E5" s="18" t="s">
        <v>40</v>
      </c>
    </row>
    <row r="6" spans="1:5" s="1" customFormat="1" x14ac:dyDescent="0.25">
      <c r="A6" s="16" t="s">
        <v>53</v>
      </c>
      <c r="B6" s="24" t="s">
        <v>23</v>
      </c>
      <c r="C6" s="19">
        <v>2500</v>
      </c>
      <c r="D6" s="19" t="s">
        <v>39</v>
      </c>
      <c r="E6" s="19" t="s">
        <v>41</v>
      </c>
    </row>
    <row r="7" spans="1:5" s="1" customFormat="1" x14ac:dyDescent="0.25">
      <c r="A7" s="16" t="s">
        <v>53</v>
      </c>
      <c r="B7" s="24" t="s">
        <v>23</v>
      </c>
      <c r="C7" s="19">
        <v>2200</v>
      </c>
      <c r="D7" s="19" t="s">
        <v>39</v>
      </c>
      <c r="E7" s="19" t="s">
        <v>42</v>
      </c>
    </row>
    <row r="8" spans="1:5" s="1" customFormat="1" x14ac:dyDescent="0.25">
      <c r="A8" s="16" t="s">
        <v>53</v>
      </c>
      <c r="B8" s="24" t="s">
        <v>23</v>
      </c>
      <c r="C8" s="19">
        <v>1800</v>
      </c>
      <c r="D8" s="19" t="s">
        <v>39</v>
      </c>
      <c r="E8" s="19" t="s">
        <v>43</v>
      </c>
    </row>
    <row r="9" spans="1:5" x14ac:dyDescent="0.25">
      <c r="A9" s="16" t="s">
        <v>18</v>
      </c>
      <c r="B9" s="24" t="s">
        <v>23</v>
      </c>
      <c r="C9" s="21">
        <v>1500</v>
      </c>
      <c r="D9" s="21" t="s">
        <v>34</v>
      </c>
      <c r="E9" s="21"/>
    </row>
    <row r="10" spans="1:5" x14ac:dyDescent="0.25">
      <c r="A10" s="16" t="s">
        <v>31</v>
      </c>
      <c r="B10" s="24" t="s">
        <v>23</v>
      </c>
      <c r="C10" s="21">
        <v>9000</v>
      </c>
      <c r="D10" s="21" t="s">
        <v>38</v>
      </c>
      <c r="E10" s="19" t="s">
        <v>32</v>
      </c>
    </row>
    <row r="11" spans="1:5" s="1" customFormat="1" x14ac:dyDescent="0.25">
      <c r="A11" s="16" t="s">
        <v>31</v>
      </c>
      <c r="B11" s="24" t="s">
        <v>23</v>
      </c>
      <c r="C11" s="21">
        <v>18000</v>
      </c>
      <c r="D11" s="21" t="s">
        <v>38</v>
      </c>
      <c r="E11" s="19" t="s">
        <v>33</v>
      </c>
    </row>
    <row r="12" spans="1:5" x14ac:dyDescent="0.25">
      <c r="A12" s="16" t="s">
        <v>45</v>
      </c>
      <c r="B12" s="24" t="s">
        <v>23</v>
      </c>
      <c r="C12" s="21">
        <v>2200</v>
      </c>
      <c r="D12" s="21" t="s">
        <v>38</v>
      </c>
      <c r="E12" s="19"/>
    </row>
    <row r="13" spans="1:5" x14ac:dyDescent="0.25">
      <c r="A13" s="16" t="s">
        <v>27</v>
      </c>
      <c r="B13" s="24" t="s">
        <v>23</v>
      </c>
      <c r="C13" s="21">
        <v>2000</v>
      </c>
      <c r="D13" s="21" t="s">
        <v>34</v>
      </c>
      <c r="E13" s="19"/>
    </row>
    <row r="14" spans="1:5" x14ac:dyDescent="0.25">
      <c r="A14" s="17" t="s">
        <v>28</v>
      </c>
      <c r="B14" s="13" t="s">
        <v>23</v>
      </c>
      <c r="C14" s="22">
        <v>70</v>
      </c>
      <c r="D14" s="22" t="s">
        <v>44</v>
      </c>
      <c r="E14" s="20" t="s">
        <v>47</v>
      </c>
    </row>
    <row r="16" spans="1:5" x14ac:dyDescent="0.25">
      <c r="A16" s="14" t="s">
        <v>25</v>
      </c>
      <c r="B16" s="14" t="s">
        <v>26</v>
      </c>
      <c r="C16" s="14" t="s">
        <v>29</v>
      </c>
      <c r="D16" s="14" t="s">
        <v>37</v>
      </c>
      <c r="E16" s="14" t="s">
        <v>30</v>
      </c>
    </row>
    <row r="17" spans="1:9" x14ac:dyDescent="0.25">
      <c r="A17" s="16" t="s">
        <v>54</v>
      </c>
      <c r="B17" s="23" t="s">
        <v>35</v>
      </c>
      <c r="C17" s="18">
        <v>3000</v>
      </c>
      <c r="D17" s="18" t="s">
        <v>39</v>
      </c>
      <c r="E17" s="18" t="s">
        <v>40</v>
      </c>
    </row>
    <row r="18" spans="1:9" x14ac:dyDescent="0.25">
      <c r="A18" s="16" t="s">
        <v>54</v>
      </c>
      <c r="B18" s="24" t="s">
        <v>35</v>
      </c>
      <c r="C18" s="19">
        <v>2500</v>
      </c>
      <c r="D18" s="19" t="s">
        <v>39</v>
      </c>
      <c r="E18" s="19" t="s">
        <v>41</v>
      </c>
    </row>
    <row r="19" spans="1:9" x14ac:dyDescent="0.25">
      <c r="A19" s="16" t="s">
        <v>54</v>
      </c>
      <c r="B19" s="24" t="s">
        <v>35</v>
      </c>
      <c r="C19" s="19">
        <v>2200</v>
      </c>
      <c r="D19" s="19" t="s">
        <v>39</v>
      </c>
      <c r="E19" s="19" t="s">
        <v>42</v>
      </c>
      <c r="I19" s="25"/>
    </row>
    <row r="20" spans="1:9" x14ac:dyDescent="0.25">
      <c r="A20" s="16" t="s">
        <v>54</v>
      </c>
      <c r="B20" s="24" t="s">
        <v>35</v>
      </c>
      <c r="C20" s="19">
        <v>1800</v>
      </c>
      <c r="D20" s="19" t="s">
        <v>39</v>
      </c>
      <c r="E20" s="19" t="s">
        <v>43</v>
      </c>
    </row>
    <row r="21" spans="1:9" x14ac:dyDescent="0.25">
      <c r="A21" s="16" t="s">
        <v>36</v>
      </c>
      <c r="B21" s="24" t="s">
        <v>35</v>
      </c>
      <c r="C21" s="19">
        <v>9300</v>
      </c>
      <c r="D21" s="21" t="s">
        <v>38</v>
      </c>
      <c r="E21" s="21"/>
    </row>
    <row r="22" spans="1:9" x14ac:dyDescent="0.25">
      <c r="A22" s="16" t="s">
        <v>17</v>
      </c>
      <c r="B22" s="24" t="s">
        <v>35</v>
      </c>
      <c r="C22" s="19">
        <v>9000</v>
      </c>
      <c r="D22" s="21" t="s">
        <v>46</v>
      </c>
      <c r="E22" s="19"/>
    </row>
    <row r="23" spans="1:9" x14ac:dyDescent="0.25">
      <c r="A23" s="16" t="s">
        <v>45</v>
      </c>
      <c r="B23" s="24" t="s">
        <v>35</v>
      </c>
      <c r="C23" s="19">
        <v>2200</v>
      </c>
      <c r="D23" s="21" t="s">
        <v>38</v>
      </c>
      <c r="E23" s="19"/>
    </row>
    <row r="24" spans="1:9" x14ac:dyDescent="0.25">
      <c r="A24" s="16" t="s">
        <v>27</v>
      </c>
      <c r="B24" s="24" t="s">
        <v>35</v>
      </c>
      <c r="C24" s="21">
        <v>2000</v>
      </c>
      <c r="D24" s="21" t="s">
        <v>34</v>
      </c>
      <c r="E24" s="19"/>
    </row>
    <row r="25" spans="1:9" x14ac:dyDescent="0.25">
      <c r="A25" s="17" t="s">
        <v>28</v>
      </c>
      <c r="B25" s="13" t="s">
        <v>35</v>
      </c>
      <c r="C25" s="22">
        <v>70</v>
      </c>
      <c r="D25" s="22" t="s">
        <v>44</v>
      </c>
      <c r="E25" s="20" t="s">
        <v>47</v>
      </c>
    </row>
    <row r="26" spans="1:9" x14ac:dyDescent="0.25">
      <c r="B26" s="1"/>
      <c r="C26" s="1"/>
    </row>
    <row r="27" spans="1:9" x14ac:dyDescent="0.25">
      <c r="A27" s="14" t="s">
        <v>25</v>
      </c>
      <c r="B27" s="14" t="s">
        <v>26</v>
      </c>
      <c r="C27" s="14" t="s">
        <v>29</v>
      </c>
      <c r="D27" s="14" t="s">
        <v>37</v>
      </c>
      <c r="E27" s="14" t="s">
        <v>30</v>
      </c>
    </row>
    <row r="28" spans="1:9" x14ac:dyDescent="0.25">
      <c r="A28" s="16" t="s">
        <v>49</v>
      </c>
      <c r="B28" s="24" t="s">
        <v>48</v>
      </c>
      <c r="C28" s="18">
        <v>25200</v>
      </c>
      <c r="D28" s="21" t="s">
        <v>38</v>
      </c>
      <c r="E28" s="18" t="s">
        <v>32</v>
      </c>
    </row>
    <row r="29" spans="1:9" s="1" customFormat="1" x14ac:dyDescent="0.25">
      <c r="A29" s="16" t="s">
        <v>49</v>
      </c>
      <c r="B29" s="24" t="s">
        <v>48</v>
      </c>
      <c r="C29" s="19">
        <v>37400</v>
      </c>
      <c r="D29" s="21" t="s">
        <v>38</v>
      </c>
      <c r="E29" s="19" t="s">
        <v>33</v>
      </c>
    </row>
    <row r="30" spans="1:9" x14ac:dyDescent="0.25">
      <c r="A30" s="16" t="s">
        <v>50</v>
      </c>
      <c r="B30" s="24" t="s">
        <v>48</v>
      </c>
      <c r="C30" s="19"/>
      <c r="D30" s="19"/>
      <c r="E30" s="19"/>
    </row>
    <row r="31" spans="1:9" x14ac:dyDescent="0.25">
      <c r="A31" s="16" t="s">
        <v>51</v>
      </c>
      <c r="B31" s="24" t="s">
        <v>48</v>
      </c>
      <c r="C31" s="19"/>
      <c r="D31" s="19"/>
      <c r="E31" s="19"/>
    </row>
    <row r="32" spans="1:9" x14ac:dyDescent="0.25">
      <c r="A32" s="17" t="s">
        <v>52</v>
      </c>
      <c r="B32" s="13" t="s">
        <v>48</v>
      </c>
      <c r="C32" s="20"/>
      <c r="D32" s="20"/>
      <c r="E32" s="20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</sheetData>
  <mergeCells count="1">
    <mergeCell ref="A1:E1"/>
  </mergeCell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:G3"/>
  <sheetViews>
    <sheetView workbookViewId="0">
      <selection activeCell="E28" sqref="E28"/>
    </sheetView>
  </sheetViews>
  <sheetFormatPr baseColWidth="10" defaultRowHeight="15" x14ac:dyDescent="0.25"/>
  <sheetData>
    <row r="1" spans="6:7" x14ac:dyDescent="0.25">
      <c r="F1" s="31" t="s">
        <v>32</v>
      </c>
      <c r="G1" s="31" t="s">
        <v>33</v>
      </c>
    </row>
    <row r="2" spans="6:7" x14ac:dyDescent="0.25">
      <c r="F2" s="31" t="s">
        <v>57</v>
      </c>
      <c r="G2" s="31" t="s">
        <v>59</v>
      </c>
    </row>
    <row r="3" spans="6:7" x14ac:dyDescent="0.25">
      <c r="F3" s="31" t="s">
        <v>58</v>
      </c>
      <c r="G3" s="31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Vente</vt:lpstr>
      <vt:lpstr>Coût</vt:lpstr>
      <vt:lpstr>Tarifs</vt:lpstr>
      <vt:lpstr>Listes</vt:lpstr>
      <vt:lpstr>Choix2</vt:lpstr>
    </vt:vector>
  </TitlesOfParts>
  <Company>NAVITRANS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TACHER</dc:creator>
  <cp:lastModifiedBy>Alexandre TACHER</cp:lastModifiedBy>
  <cp:lastPrinted>2015-08-27T12:16:27Z</cp:lastPrinted>
  <dcterms:created xsi:type="dcterms:W3CDTF">2015-08-27T07:44:06Z</dcterms:created>
  <dcterms:modified xsi:type="dcterms:W3CDTF">2015-08-28T07:29:27Z</dcterms:modified>
</cp:coreProperties>
</file>