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drawings/drawing2.xml" ContentType="application/vnd.openxmlformats-officedocument.drawing+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drawings/drawing3.xml" ContentType="application/vnd.openxmlformats-officedocument.drawing+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drawings/drawing4.xml" ContentType="application/vnd.openxmlformats-officedocument.drawing+xml"/>
  <Override PartName="/xl/drawings/drawing5.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90" windowWidth="9195" windowHeight="5130" tabRatio="611" activeTab="2"/>
  </bookViews>
  <sheets>
    <sheet name="Menu" sheetId="6" r:id="rId1"/>
    <sheet name="Consultation" sheetId="3" r:id="rId2"/>
    <sheet name="Ajout" sheetId="2" r:id="rId3"/>
    <sheet name="Fournisseurs" sheetId="7" r:id="rId4"/>
    <sheet name="BD_Fact" sheetId="1" r:id="rId5"/>
    <sheet name="BD_Prod" sheetId="9" r:id="rId6"/>
    <sheet name="BD_Rec" sheetId="11" r:id="rId7"/>
    <sheet name="BD_Plats" sheetId="12" r:id="rId8"/>
    <sheet name="Param" sheetId="4" r:id="rId9"/>
    <sheet name="Cotisations" sheetId="13" r:id="rId10"/>
    <sheet name="Coût salarié" sheetId="14" r:id="rId11"/>
  </sheets>
  <externalReferences>
    <externalReference r:id="rId12"/>
  </externalReferences>
  <definedNames>
    <definedName name="Add_four">Ajout!$G$10</definedName>
    <definedName name="B">#REF!</definedName>
    <definedName name="BD">OFFSET(BD_Fact!$A$1,,,COUNTA(BD_Fact!$A:$A),COUNTA(BD_Fact!$1:$1))</definedName>
    <definedName name="Bd_Plats">OFFSET(BD_Plats!$B$1,1,0,COUNTA(BD_Plats!$A:$A)-1,1)</definedName>
    <definedName name="Bd_prod">OFFSET(BD_Prod!$B$1,1,0,COUNTA(BD_Prod!$A:$A)-1,1)</definedName>
    <definedName name="Bd_Recettes">OFFSET(BD_Rec!$B$1,1,0,COUNTA(BD_Rec!$A:$A)-1,1)</definedName>
    <definedName name="Consult_fact">Consultation!$D$25</definedName>
    <definedName name="Four_nom">OFFSET(Fournisseurs!$B$1,1,,COUNTA(Fournisseurs!$B:$B)-1)</definedName>
    <definedName name="Four_num">OFFSET(Fournisseurs!$A$1,1,,COUNTA(Fournisseurs!$B:$B)-1)</definedName>
    <definedName name="Four_tt">OFFSET(Fournisseurs!$A:$H,1,,COUNTA(Fournisseurs!$B:$B)-1)</definedName>
    <definedName name="Fournisseur">Ajout!$C$2</definedName>
    <definedName name="list_fact_adresse">OFFSET(BD_Fact!#REF!,1,0,COUNTA(BD_Fact!$A:$A)-1,1)</definedName>
    <definedName name="list_fact_cp">OFFSET(BD_Fact!#REF!,1,0,COUNTA(BD_Fact!$A:$A)-1,1)</definedName>
    <definedName name="list_fact_Date">OFFSET(BD_Fact!$C$1,1,0,COUNTA(BD_Fact!$A:$A)-1,1)</definedName>
    <definedName name="list_fact_fournisseur">OFFSET(BD_Fact!#REF!,1,0,COUNTA(BD_Fact!$A:$A)-1,1)</definedName>
    <definedName name="list_fact_ht">OFFSET(BD_Fact!$D$1,1,0,COUNTA(BD_Fact!$A:$A)-1,1)</definedName>
    <definedName name="list_fact_NO">OFFSET(BD_Fact!$A$1,1,0,COUNTA(BD_Fact!$A:$A)-1,1)</definedName>
    <definedName name="list_fact_Ville">OFFSET(BD_Fact!#REF!,1,0,COUNTA(BD_Fact!$A:$A)-1,1)</definedName>
    <definedName name="list_prod_Classe">OFFSET(BD_Prod!$C$1,1,0,COUNTA(BD_Prod!$A:$A)-1,1)</definedName>
    <definedName name="list_prod_No">OFFSET(BD_Prod!$A$1,1,0,COUNTA(BD_Prod!$A:$A)-1,1)</definedName>
    <definedName name="list_prod_Prix.u.HT">OFFSET(BD_Prod!$E$1,1,0,COUNTA(BD_Prod!$A:$A)-1,1)</definedName>
    <definedName name="list_prod_Produits">OFFSET(BD_Prod!$B$1,1,0,COUNTA(BD_Prod!$A:$A)-1,1)</definedName>
    <definedName name="list_prod_Stk.c">OFFSET(BD_Prod!$H$1,1,0,COUNTA(BD_Prod!$A:$A)-1,1)</definedName>
    <definedName name="list_prod_Stk.mi">OFFSET(BD_Prod!$I$1,1,0,COUNTA(BD_Prod!$A:$A)-1,1)</definedName>
    <definedName name="list_prod_Stk.mx">OFFSET(BD_Prod!$J$1,1,0,COUNTA(BD_Prod!$A:$A)-1,1)</definedName>
    <definedName name="list_prod_tt">OFFSET(BD_Prod!$G$1,1,0,COUNTA(BD_Prod!$A:$A)-1,1)</definedName>
    <definedName name="list_prod_TVA">OFFSET(BD_Prod!$F$1,1,0,COUNTA(BD_Prod!$A:$A)-1,1)</definedName>
    <definedName name="list_prod_U">OFFSET(BD_Prod!$D$1,1,0,COUNTA(BD_Prod!$A:$A)-1,1)</definedName>
    <definedName name="list_rec_Date">OFFSET(BD_Rec!$D$1,1,0,COUNTA(BD_Rec!$A:$A)-1,1)</definedName>
    <definedName name="list_rec_Nbr">OFFSET(BD_Rec!$F$1,1,0,COUNTA(BD_Rec!$A:$A)-1,1)</definedName>
    <definedName name="list_rec_No">OFFSET(BD_Rec!$A$1,1,0,COUNTA(BD_Rec!$A:$A)-1,1)</definedName>
    <definedName name="list_rec_Plat">OFFSET(BD_Rec!$B$1,1,0,COUNTA(BD_Rec!$A:$A)-1,1)</definedName>
    <definedName name="list_rec_Prix.u.">OFFSET(BD_Rec!$C$1,1,0,COUNTA(BD_Rec!$A:$A)-1,1)</definedName>
    <definedName name="list_rec_Service">OFFSET(BD_Rec!$E$1,1,0,COUNTA(BD_Rec!$A:$A)-1,1)</definedName>
    <definedName name="list_rec_tt">OFFSET(BD_Rec!$A:$G,1,,COUNTA(BD_Rec!$A:$A)-1)</definedName>
    <definedName name="n_ligne_fact">Param!$B$2</definedName>
    <definedName name="n_ligne_plat">Param!$B$5</definedName>
    <definedName name="n_ligne_plats">Param!$B$5</definedName>
    <definedName name="n_ligne_prod">Param!$B$3</definedName>
    <definedName name="n_ligne_rec">Param!$B$4</definedName>
    <definedName name="nb_enr_bd_fact">Param!$B$7</definedName>
    <definedName name="nb_enr_bd_four">Param!$B$7</definedName>
    <definedName name="nb_enr_bd_plat">Param!$B$10</definedName>
    <definedName name="nb_enr_bd_prod">Param!$B$8</definedName>
    <definedName name="nb_enr_bd_rec">Param!$B$9</definedName>
    <definedName name="Pl" localSheetId="10">[1]Cotisations!$C$10</definedName>
    <definedName name="Pl">Cotisations!$C$4</definedName>
    <definedName name="SB" localSheetId="10">'Coût salarié'!#REF!</definedName>
    <definedName name="SB">#REF!</definedName>
  </definedNames>
  <calcPr calcId="145621"/>
</workbook>
</file>

<file path=xl/calcChain.xml><?xml version="1.0" encoding="utf-8"?>
<calcChain xmlns="http://schemas.openxmlformats.org/spreadsheetml/2006/main">
  <c r="B2" i="2" l="1"/>
  <c r="G29" i="3" l="1"/>
  <c r="A6" i="3"/>
  <c r="A4" i="3"/>
  <c r="D38" i="14" l="1"/>
  <c r="G37" i="14"/>
  <c r="D37" i="14"/>
  <c r="G36" i="14"/>
  <c r="D36" i="14"/>
  <c r="G35" i="14"/>
  <c r="D35" i="14"/>
  <c r="G33" i="14"/>
  <c r="D33" i="14"/>
  <c r="G32" i="14"/>
  <c r="D32" i="14"/>
  <c r="G30" i="14"/>
  <c r="D30" i="14"/>
  <c r="G29" i="14"/>
  <c r="D29" i="14"/>
  <c r="G28" i="14"/>
  <c r="D28" i="14"/>
  <c r="G26" i="14"/>
  <c r="G25" i="14"/>
  <c r="D18" i="14"/>
  <c r="D17" i="14"/>
  <c r="E17" i="14" s="1"/>
  <c r="H40" i="14"/>
  <c r="C40" i="14"/>
  <c r="E40" i="14" s="1"/>
  <c r="H34" i="14"/>
  <c r="E34" i="14"/>
  <c r="H31" i="14"/>
  <c r="E31" i="14"/>
  <c r="E18" i="14"/>
  <c r="D15" i="14"/>
  <c r="E22" i="14" l="1"/>
  <c r="C33" i="14" s="1"/>
  <c r="E33" i="14" s="1"/>
  <c r="F28" i="14" l="1"/>
  <c r="H28" i="14" s="1"/>
  <c r="C28" i="14"/>
  <c r="E28" i="14" s="1"/>
  <c r="F33" i="14"/>
  <c r="H33" i="14" s="1"/>
  <c r="C36" i="14"/>
  <c r="E36" i="14" s="1"/>
  <c r="F29" i="14"/>
  <c r="H29" i="14" s="1"/>
  <c r="C29" i="14"/>
  <c r="F30" i="14"/>
  <c r="H30" i="14" s="1"/>
  <c r="F36" i="14"/>
  <c r="H36" i="14" s="1"/>
  <c r="C30" i="14"/>
  <c r="E30" i="14" s="1"/>
  <c r="E29" i="14"/>
  <c r="C38" i="14"/>
  <c r="E38" i="14" s="1"/>
  <c r="F32" i="14"/>
  <c r="H32" i="14" s="1"/>
  <c r="F35" i="14"/>
  <c r="H35" i="14" s="1"/>
  <c r="F37" i="14"/>
  <c r="H37" i="14" s="1"/>
  <c r="F25" i="14" s="1"/>
  <c r="H25" i="14" s="1"/>
  <c r="C32" i="14"/>
  <c r="E32" i="14" s="1"/>
  <c r="C35" i="14"/>
  <c r="E35" i="14" s="1"/>
  <c r="C37" i="14"/>
  <c r="E37" i="14" s="1"/>
  <c r="E41" i="14" l="1"/>
  <c r="H43" i="14" s="1"/>
  <c r="F26" i="14"/>
  <c r="H26" i="14" s="1"/>
  <c r="H41" i="14" s="1"/>
  <c r="H42" i="14" s="1"/>
  <c r="N4" i="2" l="1"/>
  <c r="H2" i="2" l="1"/>
  <c r="G2" i="2"/>
  <c r="F2" i="2"/>
  <c r="E2" i="2"/>
  <c r="D2" i="2"/>
  <c r="I2" i="2"/>
  <c r="H2" i="3"/>
  <c r="G2" i="3"/>
  <c r="F2" i="3"/>
  <c r="K29" i="3"/>
  <c r="F6" i="3" s="1"/>
  <c r="K28" i="3"/>
  <c r="E6" i="3" s="1"/>
  <c r="K27" i="3"/>
  <c r="D6" i="3" s="1"/>
  <c r="K26" i="3"/>
  <c r="K25" i="3"/>
  <c r="B6" i="3" s="1"/>
  <c r="G33" i="3"/>
  <c r="J4" i="3" s="1"/>
  <c r="G32" i="3"/>
  <c r="I4" i="3" s="1"/>
  <c r="G31" i="3"/>
  <c r="H4" i="3" s="1"/>
  <c r="G28" i="3"/>
  <c r="G27" i="3"/>
  <c r="D4" i="3" s="1"/>
  <c r="G26" i="3"/>
  <c r="C4" i="3" s="1"/>
  <c r="G25" i="3"/>
  <c r="B4" i="3" s="1"/>
  <c r="B10" i="4"/>
  <c r="B9" i="4"/>
  <c r="B8" i="4"/>
  <c r="A8" i="3"/>
  <c r="A2" i="2"/>
  <c r="A6" i="2"/>
  <c r="J15" i="2"/>
  <c r="H6" i="2" s="1"/>
  <c r="D6" i="2"/>
  <c r="G6" i="2"/>
  <c r="F6" i="2"/>
  <c r="E6" i="2"/>
  <c r="C6" i="2"/>
  <c r="I4" i="2"/>
  <c r="A4" i="2"/>
  <c r="F4" i="2"/>
  <c r="G4" i="2" s="1"/>
  <c r="H4" i="2" s="1"/>
  <c r="D16" i="2" s="1"/>
  <c r="K2" i="2"/>
  <c r="L2" i="2" s="1"/>
  <c r="M2" i="2" s="1"/>
  <c r="J2" i="2"/>
  <c r="C2" i="2"/>
  <c r="F177" i="9"/>
  <c r="G177" i="9" s="1"/>
  <c r="F178" i="9"/>
  <c r="G178" i="9" s="1"/>
  <c r="F179" i="9"/>
  <c r="G179" i="9" s="1"/>
  <c r="F180" i="9"/>
  <c r="G180" i="9" s="1"/>
  <c r="F181" i="9"/>
  <c r="G181" i="9" s="1"/>
  <c r="F182" i="9"/>
  <c r="G182" i="9" s="1"/>
  <c r="F183" i="9"/>
  <c r="G183" i="9" s="1"/>
  <c r="F184" i="9"/>
  <c r="G184" i="9" s="1"/>
  <c r="F185" i="9"/>
  <c r="G185" i="9" s="1"/>
  <c r="F186" i="9"/>
  <c r="G186" i="9" s="1"/>
  <c r="F187" i="9"/>
  <c r="F188" i="9"/>
  <c r="G188" i="9" s="1"/>
  <c r="F189" i="9"/>
  <c r="G189" i="9" s="1"/>
  <c r="F190" i="9"/>
  <c r="G190" i="9" s="1"/>
  <c r="F191" i="9"/>
  <c r="G191" i="9" s="1"/>
  <c r="F192" i="9"/>
  <c r="G192" i="9" s="1"/>
  <c r="F193" i="9"/>
  <c r="G193" i="9" s="1"/>
  <c r="F194" i="9"/>
  <c r="G194" i="9" s="1"/>
  <c r="F195" i="9"/>
  <c r="G195" i="9" s="1"/>
  <c r="F196" i="9"/>
  <c r="G196" i="9" s="1"/>
  <c r="F197" i="9"/>
  <c r="G197" i="9" s="1"/>
  <c r="F198" i="9"/>
  <c r="G198" i="9" s="1"/>
  <c r="F199" i="9"/>
  <c r="G199" i="9" s="1"/>
  <c r="F200" i="9"/>
  <c r="G200" i="9" s="1"/>
  <c r="F201" i="9"/>
  <c r="G201" i="9" s="1"/>
  <c r="F202" i="9"/>
  <c r="G202" i="9" s="1"/>
  <c r="F203" i="9"/>
  <c r="G203" i="9" s="1"/>
  <c r="F204" i="9"/>
  <c r="G204" i="9" s="1"/>
  <c r="F205" i="9"/>
  <c r="G205" i="9" s="1"/>
  <c r="F206" i="9"/>
  <c r="G206" i="9" s="1"/>
  <c r="F207" i="9"/>
  <c r="G207" i="9" s="1"/>
  <c r="F208" i="9"/>
  <c r="G208" i="9" s="1"/>
  <c r="F209" i="9"/>
  <c r="G209" i="9" s="1"/>
  <c r="F210" i="9"/>
  <c r="G210" i="9" s="1"/>
  <c r="F211" i="9"/>
  <c r="G211" i="9" s="1"/>
  <c r="F212" i="9"/>
  <c r="G212" i="9" s="1"/>
  <c r="F213" i="9"/>
  <c r="G213" i="9" s="1"/>
  <c r="F214" i="9"/>
  <c r="G214" i="9" s="1"/>
  <c r="F215" i="9"/>
  <c r="G215" i="9" s="1"/>
  <c r="F216" i="9"/>
  <c r="G216" i="9" s="1"/>
  <c r="F217" i="9"/>
  <c r="G217" i="9" s="1"/>
  <c r="F218" i="9"/>
  <c r="G218" i="9" s="1"/>
  <c r="F219" i="9"/>
  <c r="G219" i="9" s="1"/>
  <c r="F220" i="9"/>
  <c r="G220" i="9" s="1"/>
  <c r="F221" i="9"/>
  <c r="G221" i="9" s="1"/>
  <c r="F222" i="9"/>
  <c r="G222" i="9" s="1"/>
  <c r="F223" i="9"/>
  <c r="G223" i="9" s="1"/>
  <c r="F224" i="9"/>
  <c r="G224" i="9" s="1"/>
  <c r="F225" i="9"/>
  <c r="G225" i="9" s="1"/>
  <c r="F226" i="9"/>
  <c r="G226" i="9" s="1"/>
  <c r="F227" i="9"/>
  <c r="G227" i="9" s="1"/>
  <c r="F228" i="9"/>
  <c r="G228" i="9" s="1"/>
  <c r="F229" i="9"/>
  <c r="G229" i="9" s="1"/>
  <c r="F230" i="9"/>
  <c r="G230" i="9" s="1"/>
  <c r="F231" i="9"/>
  <c r="F232" i="9"/>
  <c r="G232" i="9" s="1"/>
  <c r="F233" i="9"/>
  <c r="G233" i="9" s="1"/>
  <c r="F234" i="9"/>
  <c r="G234" i="9" s="1"/>
  <c r="F235" i="9"/>
  <c r="G235" i="9" s="1"/>
  <c r="F236" i="9"/>
  <c r="G236" i="9" s="1"/>
  <c r="F237" i="9"/>
  <c r="G237" i="9" s="1"/>
  <c r="F238" i="9"/>
  <c r="G238" i="9" s="1"/>
  <c r="F239" i="9"/>
  <c r="G239" i="9" s="1"/>
  <c r="F240" i="9"/>
  <c r="G240" i="9" s="1"/>
  <c r="F241" i="9"/>
  <c r="G241" i="9" s="1"/>
  <c r="F242" i="9"/>
  <c r="G242" i="9" s="1"/>
  <c r="F243" i="9"/>
  <c r="F244" i="9"/>
  <c r="G244" i="9" s="1"/>
  <c r="F246" i="9"/>
  <c r="G246" i="9" s="1"/>
  <c r="F247" i="9"/>
  <c r="G247" i="9" s="1"/>
  <c r="F245" i="9"/>
  <c r="G245" i="9" s="1"/>
  <c r="F248" i="9"/>
  <c r="G248" i="9" s="1"/>
  <c r="F249" i="9"/>
  <c r="G249" i="9" s="1"/>
  <c r="F250" i="9"/>
  <c r="G250" i="9" s="1"/>
  <c r="F251" i="9"/>
  <c r="F252" i="9"/>
  <c r="G252" i="9" s="1"/>
  <c r="F253" i="9"/>
  <c r="G253" i="9" s="1"/>
  <c r="F254" i="9"/>
  <c r="G254" i="9" s="1"/>
  <c r="F255" i="9"/>
  <c r="G255" i="9" s="1"/>
  <c r="F256" i="9"/>
  <c r="G256" i="9" s="1"/>
  <c r="F257" i="9"/>
  <c r="G257" i="9" s="1"/>
  <c r="F258" i="9"/>
  <c r="G258" i="9" s="1"/>
  <c r="F259" i="9"/>
  <c r="F260" i="9"/>
  <c r="G260" i="9" s="1"/>
  <c r="F261" i="9"/>
  <c r="G261" i="9" s="1"/>
  <c r="F262" i="9"/>
  <c r="G262" i="9" s="1"/>
  <c r="F263" i="9"/>
  <c r="G263" i="9" s="1"/>
  <c r="F264" i="9"/>
  <c r="G264" i="9" s="1"/>
  <c r="F265" i="9"/>
  <c r="G265" i="9" s="1"/>
  <c r="F267" i="9"/>
  <c r="G267" i="9" s="1"/>
  <c r="F268" i="9"/>
  <c r="F266" i="9"/>
  <c r="G266" i="9" s="1"/>
  <c r="F269" i="9"/>
  <c r="G269" i="9" s="1"/>
  <c r="F270" i="9"/>
  <c r="G270" i="9" s="1"/>
  <c r="F271" i="9"/>
  <c r="G271" i="9" s="1"/>
  <c r="F272" i="9"/>
  <c r="G272" i="9" s="1"/>
  <c r="F273" i="9"/>
  <c r="G273" i="9" s="1"/>
  <c r="F274" i="9"/>
  <c r="G274" i="9" s="1"/>
  <c r="F275" i="9"/>
  <c r="G275" i="9" s="1"/>
  <c r="F276" i="9"/>
  <c r="G276" i="9" s="1"/>
  <c r="F277" i="9"/>
  <c r="G277" i="9" s="1"/>
  <c r="F278" i="9"/>
  <c r="G278" i="9" s="1"/>
  <c r="F279" i="9"/>
  <c r="G279" i="9" s="1"/>
  <c r="F280" i="9"/>
  <c r="G280" i="9" s="1"/>
  <c r="F281" i="9"/>
  <c r="G281" i="9" s="1"/>
  <c r="F282" i="9"/>
  <c r="G282" i="9" s="1"/>
  <c r="F283" i="9"/>
  <c r="G283" i="9" s="1"/>
  <c r="F284" i="9"/>
  <c r="G284" i="9" s="1"/>
  <c r="F285" i="9"/>
  <c r="G285" i="9" s="1"/>
  <c r="F286" i="9"/>
  <c r="G286" i="9" s="1"/>
  <c r="F287" i="9"/>
  <c r="G287" i="9" s="1"/>
  <c r="F288" i="9"/>
  <c r="G288" i="9" s="1"/>
  <c r="F289" i="9"/>
  <c r="G289" i="9" s="1"/>
  <c r="F290" i="9"/>
  <c r="G290" i="9" s="1"/>
  <c r="F291" i="9"/>
  <c r="G291" i="9" s="1"/>
  <c r="F292" i="9"/>
  <c r="G292" i="9" s="1"/>
  <c r="F293" i="9"/>
  <c r="G293" i="9" s="1"/>
  <c r="F294" i="9"/>
  <c r="G294" i="9" s="1"/>
  <c r="F295" i="9"/>
  <c r="G295" i="9" s="1"/>
  <c r="F296" i="9"/>
  <c r="G296" i="9" s="1"/>
  <c r="F297" i="9"/>
  <c r="G297" i="9" s="1"/>
  <c r="F298" i="9"/>
  <c r="G298" i="9" s="1"/>
  <c r="F299" i="9"/>
  <c r="G299" i="9" s="1"/>
  <c r="F300" i="9"/>
  <c r="G300" i="9" s="1"/>
  <c r="F301" i="9"/>
  <c r="G301" i="9" s="1"/>
  <c r="F302" i="9"/>
  <c r="G302" i="9" s="1"/>
  <c r="F303" i="9"/>
  <c r="F304" i="9"/>
  <c r="G304" i="9" s="1"/>
  <c r="F305" i="9"/>
  <c r="G305" i="9" s="1"/>
  <c r="F306" i="9"/>
  <c r="G306" i="9" s="1"/>
  <c r="F307" i="9"/>
  <c r="G307" i="9" s="1"/>
  <c r="F308" i="9"/>
  <c r="G308" i="9" s="1"/>
  <c r="F309" i="9"/>
  <c r="G309" i="9" s="1"/>
  <c r="F310" i="9"/>
  <c r="G310" i="9" s="1"/>
  <c r="F311" i="9"/>
  <c r="G311" i="9" s="1"/>
  <c r="F312" i="9"/>
  <c r="G312" i="9" s="1"/>
  <c r="F313" i="9"/>
  <c r="G313" i="9" s="1"/>
  <c r="F314" i="9"/>
  <c r="G314" i="9" s="1"/>
  <c r="F315" i="9"/>
  <c r="G315" i="9" s="1"/>
  <c r="F316" i="9"/>
  <c r="G316" i="9" s="1"/>
  <c r="F317" i="9"/>
  <c r="G317" i="9" s="1"/>
  <c r="F318" i="9"/>
  <c r="G318" i="9" s="1"/>
  <c r="F319" i="9"/>
  <c r="F320" i="9"/>
  <c r="G320" i="9" s="1"/>
  <c r="F321" i="9"/>
  <c r="G321" i="9" s="1"/>
  <c r="F322" i="9"/>
  <c r="G322" i="9" s="1"/>
  <c r="F323" i="9"/>
  <c r="G323" i="9" s="1"/>
  <c r="F324" i="9"/>
  <c r="G324" i="9" s="1"/>
  <c r="F326" i="9"/>
  <c r="G326" i="9" s="1"/>
  <c r="F325" i="9"/>
  <c r="G325" i="9" s="1"/>
  <c r="F327" i="9"/>
  <c r="G327" i="9" s="1"/>
  <c r="F328" i="9"/>
  <c r="G328" i="9" s="1"/>
  <c r="F330" i="9"/>
  <c r="G330" i="9" s="1"/>
  <c r="F331" i="9"/>
  <c r="G331" i="9" s="1"/>
  <c r="F329" i="9"/>
  <c r="G329" i="9" s="1"/>
  <c r="F332" i="9"/>
  <c r="G332" i="9" s="1"/>
  <c r="F333" i="9"/>
  <c r="G333" i="9" s="1"/>
  <c r="F334" i="9"/>
  <c r="G334" i="9" s="1"/>
  <c r="F335" i="9"/>
  <c r="F336" i="9"/>
  <c r="G336" i="9" s="1"/>
  <c r="F337" i="9"/>
  <c r="G337" i="9" s="1"/>
  <c r="F338" i="9"/>
  <c r="G338" i="9" s="1"/>
  <c r="F339" i="9"/>
  <c r="G339" i="9" s="1"/>
  <c r="F340" i="9"/>
  <c r="G340" i="9" s="1"/>
  <c r="F341" i="9"/>
  <c r="G341" i="9" s="1"/>
  <c r="F342" i="9"/>
  <c r="G342" i="9" s="1"/>
  <c r="F343" i="9"/>
  <c r="G343" i="9" s="1"/>
  <c r="F344" i="9"/>
  <c r="G344" i="9" s="1"/>
  <c r="F345" i="9"/>
  <c r="G345" i="9" s="1"/>
  <c r="F346" i="9"/>
  <c r="G346" i="9" s="1"/>
  <c r="F347" i="9"/>
  <c r="G347" i="9" s="1"/>
  <c r="F348" i="9"/>
  <c r="G348" i="9" s="1"/>
  <c r="F349" i="9"/>
  <c r="G349" i="9" s="1"/>
  <c r="F350" i="9"/>
  <c r="G350" i="9" s="1"/>
  <c r="F351" i="9"/>
  <c r="G351" i="9" s="1"/>
  <c r="F353" i="9"/>
  <c r="G353" i="9" s="1"/>
  <c r="F352" i="9"/>
  <c r="G352" i="9" s="1"/>
  <c r="F354" i="9"/>
  <c r="G354" i="9" s="1"/>
  <c r="F358" i="9"/>
  <c r="G358" i="9" s="1"/>
  <c r="F355" i="9"/>
  <c r="G355" i="9" s="1"/>
  <c r="F356" i="9"/>
  <c r="F357" i="9"/>
  <c r="G357" i="9" s="1"/>
  <c r="F359" i="9"/>
  <c r="F360" i="9"/>
  <c r="G360" i="9" s="1"/>
  <c r="F361" i="9"/>
  <c r="F362" i="9"/>
  <c r="G362" i="9" s="1"/>
  <c r="F363" i="9"/>
  <c r="F364" i="9"/>
  <c r="G364" i="9" s="1"/>
  <c r="F365" i="9"/>
  <c r="F366" i="9"/>
  <c r="G366" i="9" s="1"/>
  <c r="F367" i="9"/>
  <c r="F368" i="9"/>
  <c r="G368" i="9" s="1"/>
  <c r="F369" i="9"/>
  <c r="F370" i="9"/>
  <c r="G370" i="9" s="1"/>
  <c r="F371" i="9"/>
  <c r="F372" i="9"/>
  <c r="G372" i="9" s="1"/>
  <c r="F373" i="9"/>
  <c r="G373" i="9" s="1"/>
  <c r="F374" i="9"/>
  <c r="G374" i="9" s="1"/>
  <c r="F375" i="9"/>
  <c r="G375" i="9" s="1"/>
  <c r="F376" i="9"/>
  <c r="G376" i="9" s="1"/>
  <c r="F377" i="9"/>
  <c r="G377" i="9" s="1"/>
  <c r="F378" i="9"/>
  <c r="G378" i="9" s="1"/>
  <c r="F379" i="9"/>
  <c r="G379" i="9" s="1"/>
  <c r="F380" i="9"/>
  <c r="G380" i="9" s="1"/>
  <c r="F381" i="9"/>
  <c r="G381" i="9" s="1"/>
  <c r="F382" i="9"/>
  <c r="G382" i="9" s="1"/>
  <c r="F383" i="9"/>
  <c r="G383" i="9" s="1"/>
  <c r="F384" i="9"/>
  <c r="G384" i="9" s="1"/>
  <c r="F385" i="9"/>
  <c r="F386" i="9"/>
  <c r="G386" i="9" s="1"/>
  <c r="F387" i="9"/>
  <c r="G387" i="9" s="1"/>
  <c r="F388" i="9"/>
  <c r="G388" i="9" s="1"/>
  <c r="F389" i="9"/>
  <c r="G389" i="9" s="1"/>
  <c r="F390" i="9"/>
  <c r="G390" i="9" s="1"/>
  <c r="F391" i="9"/>
  <c r="G391" i="9" s="1"/>
  <c r="F392" i="9"/>
  <c r="G392" i="9" s="1"/>
  <c r="F393" i="9"/>
  <c r="G393" i="9" s="1"/>
  <c r="F394" i="9"/>
  <c r="G394" i="9" s="1"/>
  <c r="F395" i="9"/>
  <c r="F1653" i="9"/>
  <c r="G1653" i="9" s="1"/>
  <c r="F1654" i="9"/>
  <c r="G1654" i="9" s="1"/>
  <c r="F1655" i="9"/>
  <c r="G1655" i="9" s="1"/>
  <c r="F1657" i="9"/>
  <c r="G1657" i="9" s="1"/>
  <c r="F1656" i="9"/>
  <c r="G1656" i="9" s="1"/>
  <c r="F1658" i="9"/>
  <c r="G1658" i="9" s="1"/>
  <c r="F1659" i="9"/>
  <c r="G1659" i="9" s="1"/>
  <c r="F1660" i="9"/>
  <c r="F1661" i="9"/>
  <c r="G1661" i="9" s="1"/>
  <c r="F1662" i="9"/>
  <c r="G1662" i="9" s="1"/>
  <c r="F1663" i="9"/>
  <c r="G1663" i="9" s="1"/>
  <c r="F1664" i="9"/>
  <c r="G1664" i="9" s="1"/>
  <c r="F1665" i="9"/>
  <c r="G1665" i="9" s="1"/>
  <c r="F1666" i="9"/>
  <c r="G1666" i="9" s="1"/>
  <c r="F1667" i="9"/>
  <c r="G1667" i="9" s="1"/>
  <c r="F1668" i="9"/>
  <c r="G1668" i="9" s="1"/>
  <c r="F1669" i="9"/>
  <c r="G1669" i="9" s="1"/>
  <c r="F1670" i="9"/>
  <c r="G1670" i="9" s="1"/>
  <c r="F1671" i="9"/>
  <c r="G1671" i="9" s="1"/>
  <c r="F1672" i="9"/>
  <c r="G1672" i="9" s="1"/>
  <c r="F1673" i="9"/>
  <c r="G1673" i="9" s="1"/>
  <c r="F1674" i="9"/>
  <c r="F1675" i="9"/>
  <c r="G1675" i="9" s="1"/>
  <c r="F1676" i="9"/>
  <c r="G1676" i="9" s="1"/>
  <c r="F1677" i="9"/>
  <c r="G1677" i="9" s="1"/>
  <c r="F1679" i="9"/>
  <c r="F1680" i="9"/>
  <c r="G1680" i="9" s="1"/>
  <c r="F1678" i="9"/>
  <c r="F1681" i="9"/>
  <c r="G1681" i="9" s="1"/>
  <c r="F1682" i="9"/>
  <c r="F1683" i="9"/>
  <c r="G1683" i="9" s="1"/>
  <c r="F1684" i="9"/>
  <c r="F1685" i="9"/>
  <c r="G1685" i="9" s="1"/>
  <c r="F1686" i="9"/>
  <c r="F1687" i="9"/>
  <c r="G1687" i="9" s="1"/>
  <c r="F1688" i="9"/>
  <c r="F1689" i="9"/>
  <c r="G1689" i="9" s="1"/>
  <c r="F1690" i="9"/>
  <c r="F1691" i="9"/>
  <c r="G1691" i="9" s="1"/>
  <c r="F1692" i="9"/>
  <c r="F1693" i="9"/>
  <c r="G1693" i="9" s="1"/>
  <c r="F1694" i="9"/>
  <c r="F1695" i="9"/>
  <c r="G1695" i="9" s="1"/>
  <c r="F1696" i="9"/>
  <c r="G1696" i="9" s="1"/>
  <c r="F1697" i="9"/>
  <c r="G1697" i="9" s="1"/>
  <c r="F1698" i="9"/>
  <c r="F1699" i="9"/>
  <c r="G1699" i="9" s="1"/>
  <c r="F1700" i="9"/>
  <c r="G1700" i="9" s="1"/>
  <c r="F1701" i="9"/>
  <c r="G1701" i="9" s="1"/>
  <c r="F1702" i="9"/>
  <c r="G1702" i="9" s="1"/>
  <c r="F1703" i="9"/>
  <c r="G1703" i="9" s="1"/>
  <c r="F1704" i="9"/>
  <c r="G1704" i="9" s="1"/>
  <c r="F1705" i="9"/>
  <c r="G1705" i="9" s="1"/>
  <c r="F1706" i="9"/>
  <c r="G1706" i="9" s="1"/>
  <c r="F1707" i="9"/>
  <c r="G1707" i="9" s="1"/>
  <c r="F1708" i="9"/>
  <c r="G1708" i="9" s="1"/>
  <c r="F1709" i="9"/>
  <c r="G1709" i="9" s="1"/>
  <c r="F1710" i="9"/>
  <c r="G1710" i="9" s="1"/>
  <c r="F1711" i="9"/>
  <c r="G1711" i="9" s="1"/>
  <c r="F1712" i="9"/>
  <c r="G1712" i="9" s="1"/>
  <c r="F1713" i="9"/>
  <c r="G1713" i="9" s="1"/>
  <c r="F1714" i="9"/>
  <c r="F1715" i="9"/>
  <c r="G1715" i="9" s="1"/>
  <c r="F1716" i="9"/>
  <c r="G1716" i="9" s="1"/>
  <c r="F1717" i="9"/>
  <c r="G1717" i="9" s="1"/>
  <c r="F1718" i="9"/>
  <c r="F1719" i="9"/>
  <c r="G1719" i="9" s="1"/>
  <c r="F1720" i="9"/>
  <c r="G1720" i="9" s="1"/>
  <c r="F1721" i="9"/>
  <c r="G1721" i="9" s="1"/>
  <c r="F1722" i="9"/>
  <c r="F1723" i="9"/>
  <c r="G1723" i="9" s="1"/>
  <c r="F1724" i="9"/>
  <c r="G1724" i="9" s="1"/>
  <c r="F1725" i="9"/>
  <c r="G1725" i="9" s="1"/>
  <c r="F1726" i="9"/>
  <c r="F1727" i="9"/>
  <c r="G1727" i="9" s="1"/>
  <c r="F1728" i="9"/>
  <c r="G1728" i="9" s="1"/>
  <c r="F1729" i="9"/>
  <c r="G1729" i="9" s="1"/>
  <c r="F1731" i="9"/>
  <c r="G1731" i="9" s="1"/>
  <c r="F1730" i="9"/>
  <c r="G1730" i="9" s="1"/>
  <c r="F1732" i="9"/>
  <c r="G1732" i="9" s="1"/>
  <c r="F1733" i="9"/>
  <c r="G1733" i="9" s="1"/>
  <c r="F1734" i="9"/>
  <c r="F1735" i="9"/>
  <c r="G1735" i="9" s="1"/>
  <c r="F1736" i="9"/>
  <c r="G1736" i="9" s="1"/>
  <c r="F1737" i="9"/>
  <c r="G1737" i="9" s="1"/>
  <c r="F1738" i="9"/>
  <c r="G1738" i="9" s="1"/>
  <c r="F1739" i="9"/>
  <c r="G1739" i="9" s="1"/>
  <c r="F1740" i="9"/>
  <c r="G1740" i="9" s="1"/>
  <c r="F1741" i="9"/>
  <c r="G1741" i="9" s="1"/>
  <c r="F1742" i="9"/>
  <c r="F1743" i="9"/>
  <c r="G1743" i="9" s="1"/>
  <c r="F1744" i="9"/>
  <c r="F1745" i="9"/>
  <c r="G1745" i="9" s="1"/>
  <c r="F1746" i="9"/>
  <c r="G1746" i="9" s="1"/>
  <c r="F1747" i="9"/>
  <c r="G1747" i="9" s="1"/>
  <c r="F1748" i="9"/>
  <c r="F1749" i="9"/>
  <c r="G1749" i="9" s="1"/>
  <c r="F1750" i="9"/>
  <c r="G1750" i="9" s="1"/>
  <c r="F1751" i="9"/>
  <c r="G1751" i="9" s="1"/>
  <c r="F1752" i="9"/>
  <c r="F1753" i="9"/>
  <c r="G1753" i="9" s="1"/>
  <c r="F1754" i="9"/>
  <c r="G1754" i="9" s="1"/>
  <c r="F1127" i="9"/>
  <c r="G1127" i="9" s="1"/>
  <c r="F1128" i="9"/>
  <c r="F1129" i="9"/>
  <c r="G1129" i="9" s="1"/>
  <c r="F1130" i="9"/>
  <c r="G1130" i="9" s="1"/>
  <c r="F1131" i="9"/>
  <c r="G1131" i="9" s="1"/>
  <c r="F1132" i="9"/>
  <c r="G1132" i="9" s="1"/>
  <c r="F1133" i="9"/>
  <c r="G1133" i="9" s="1"/>
  <c r="F1134" i="9"/>
  <c r="F1135" i="9"/>
  <c r="G1135" i="9" s="1"/>
  <c r="F1136" i="9"/>
  <c r="G1136" i="9" s="1"/>
  <c r="F1137" i="9"/>
  <c r="G1137" i="9" s="1"/>
  <c r="F1138" i="9"/>
  <c r="G1138" i="9" s="1"/>
  <c r="F1139" i="9"/>
  <c r="G1139" i="9" s="1"/>
  <c r="F1140" i="9"/>
  <c r="G1140" i="9" s="1"/>
  <c r="F1141" i="9"/>
  <c r="G1141" i="9" s="1"/>
  <c r="F1142" i="9"/>
  <c r="G1142" i="9" s="1"/>
  <c r="F1143" i="9"/>
  <c r="G1143" i="9" s="1"/>
  <c r="F1144" i="9"/>
  <c r="G1144" i="9" s="1"/>
  <c r="F1145" i="9"/>
  <c r="G1145" i="9" s="1"/>
  <c r="F1146" i="9"/>
  <c r="G1146" i="9" s="1"/>
  <c r="F1147" i="9"/>
  <c r="F1148" i="9"/>
  <c r="G1148" i="9" s="1"/>
  <c r="F1149" i="9"/>
  <c r="G1149" i="9" s="1"/>
  <c r="F1150" i="9"/>
  <c r="G1150" i="9" s="1"/>
  <c r="F1151" i="9"/>
  <c r="F1345" i="9"/>
  <c r="G1345" i="9" s="1"/>
  <c r="F1346" i="9"/>
  <c r="G1346" i="9" s="1"/>
  <c r="F1347" i="9"/>
  <c r="G1347" i="9" s="1"/>
  <c r="F1348" i="9"/>
  <c r="F1349" i="9"/>
  <c r="G1349" i="9" s="1"/>
  <c r="F1350" i="9"/>
  <c r="G1350" i="9" s="1"/>
  <c r="F1351" i="9"/>
  <c r="G1351" i="9" s="1"/>
  <c r="F1352" i="9"/>
  <c r="F1353" i="9"/>
  <c r="G1353" i="9" s="1"/>
  <c r="F1355" i="9"/>
  <c r="G1355" i="9" s="1"/>
  <c r="F1354" i="9"/>
  <c r="G1354" i="9" s="1"/>
  <c r="F1356" i="9"/>
  <c r="F1357" i="9"/>
  <c r="G1357" i="9" s="1"/>
  <c r="F1359" i="9"/>
  <c r="G1359" i="9" s="1"/>
  <c r="F1360" i="9"/>
  <c r="G1360" i="9" s="1"/>
  <c r="F1361" i="9"/>
  <c r="F1358" i="9"/>
  <c r="G1358" i="9" s="1"/>
  <c r="F1362" i="9"/>
  <c r="G1362" i="9" s="1"/>
  <c r="F1363" i="9"/>
  <c r="G1363" i="9" s="1"/>
  <c r="F1364" i="9"/>
  <c r="F1365" i="9"/>
  <c r="G1365" i="9" s="1"/>
  <c r="F1366" i="9"/>
  <c r="G1366" i="9" s="1"/>
  <c r="F1367" i="9"/>
  <c r="G1367" i="9" s="1"/>
  <c r="F1368" i="9"/>
  <c r="F1369" i="9"/>
  <c r="G1369" i="9" s="1"/>
  <c r="F1370" i="9"/>
  <c r="G1370" i="9" s="1"/>
  <c r="F1371" i="9"/>
  <c r="G1371" i="9" s="1"/>
  <c r="F1372" i="9"/>
  <c r="F1373" i="9"/>
  <c r="G1373" i="9" s="1"/>
  <c r="F1374" i="9"/>
  <c r="G1374" i="9" s="1"/>
  <c r="F1375" i="9"/>
  <c r="G1375" i="9" s="1"/>
  <c r="F1376" i="9"/>
  <c r="F1377" i="9"/>
  <c r="G1377" i="9" s="1"/>
  <c r="F1378" i="9"/>
  <c r="G1378" i="9" s="1"/>
  <c r="F1379" i="9"/>
  <c r="G1379" i="9" s="1"/>
  <c r="F1380" i="9"/>
  <c r="F1381" i="9"/>
  <c r="G1381" i="9" s="1"/>
  <c r="F1382" i="9"/>
  <c r="G1382" i="9" s="1"/>
  <c r="F1383" i="9"/>
  <c r="G1383" i="9" s="1"/>
  <c r="F1384" i="9"/>
  <c r="F1385" i="9"/>
  <c r="G1385" i="9" s="1"/>
  <c r="F1386" i="9"/>
  <c r="G1386" i="9" s="1"/>
  <c r="F1387" i="9"/>
  <c r="G1387" i="9" s="1"/>
  <c r="F1388" i="9"/>
  <c r="F1390" i="9"/>
  <c r="G1390" i="9" s="1"/>
  <c r="F1389" i="9"/>
  <c r="G1389" i="9" s="1"/>
  <c r="F1392" i="9"/>
  <c r="G1392" i="9" s="1"/>
  <c r="F1391" i="9"/>
  <c r="F1393" i="9"/>
  <c r="G1393" i="9" s="1"/>
  <c r="F1394" i="9"/>
  <c r="G1394" i="9" s="1"/>
  <c r="F1395" i="9"/>
  <c r="G1395" i="9" s="1"/>
  <c r="F1396" i="9"/>
  <c r="F1397" i="9"/>
  <c r="G1397" i="9" s="1"/>
  <c r="F1398" i="9"/>
  <c r="G1398" i="9" s="1"/>
  <c r="F1399" i="9"/>
  <c r="G1399" i="9" s="1"/>
  <c r="F1400" i="9"/>
  <c r="F1401" i="9"/>
  <c r="G1401" i="9" s="1"/>
  <c r="F1402" i="9"/>
  <c r="G1402" i="9" s="1"/>
  <c r="F1403" i="9"/>
  <c r="G1403" i="9" s="1"/>
  <c r="F1404" i="9"/>
  <c r="F1405" i="9"/>
  <c r="G1405" i="9" s="1"/>
  <c r="F1406" i="9"/>
  <c r="G1406" i="9" s="1"/>
  <c r="F1407" i="9"/>
  <c r="G1407" i="9" s="1"/>
  <c r="F1408" i="9"/>
  <c r="F1409" i="9"/>
  <c r="G1409" i="9" s="1"/>
  <c r="F1411" i="9"/>
  <c r="G1411" i="9" s="1"/>
  <c r="F1410" i="9"/>
  <c r="G1410" i="9" s="1"/>
  <c r="F1412" i="9"/>
  <c r="F1413" i="9"/>
  <c r="G1413" i="9" s="1"/>
  <c r="F1414" i="9"/>
  <c r="G1414" i="9" s="1"/>
  <c r="F1415" i="9"/>
  <c r="G1415" i="9" s="1"/>
  <c r="F1416" i="9"/>
  <c r="F1417" i="9"/>
  <c r="G1417" i="9" s="1"/>
  <c r="F1418" i="9"/>
  <c r="G1418" i="9" s="1"/>
  <c r="F1419" i="9"/>
  <c r="G1419" i="9" s="1"/>
  <c r="F1420" i="9"/>
  <c r="F1421" i="9"/>
  <c r="G1421" i="9" s="1"/>
  <c r="F1422" i="9"/>
  <c r="G1422" i="9" s="1"/>
  <c r="F1423" i="9"/>
  <c r="G1423" i="9" s="1"/>
  <c r="F1424" i="9"/>
  <c r="F1425" i="9"/>
  <c r="G1425" i="9" s="1"/>
  <c r="F1426" i="9"/>
  <c r="G1426" i="9" s="1"/>
  <c r="F1427" i="9"/>
  <c r="G1427" i="9" s="1"/>
  <c r="F1428" i="9"/>
  <c r="F1429" i="9"/>
  <c r="G1429" i="9" s="1"/>
  <c r="F1430" i="9"/>
  <c r="G1430" i="9" s="1"/>
  <c r="F1431" i="9"/>
  <c r="G1431" i="9" s="1"/>
  <c r="F1432" i="9"/>
  <c r="F1433" i="9"/>
  <c r="G1433" i="9" s="1"/>
  <c r="F1434" i="9"/>
  <c r="G1434" i="9" s="1"/>
  <c r="F1435" i="9"/>
  <c r="G1435" i="9" s="1"/>
  <c r="F1436" i="9"/>
  <c r="F1437" i="9"/>
  <c r="G1437" i="9" s="1"/>
  <c r="F1438" i="9"/>
  <c r="G1438" i="9" s="1"/>
  <c r="F1439" i="9"/>
  <c r="G1439" i="9" s="1"/>
  <c r="F1440" i="9"/>
  <c r="F1441" i="9"/>
  <c r="G1441" i="9" s="1"/>
  <c r="F1442" i="9"/>
  <c r="G1442" i="9" s="1"/>
  <c r="F1443" i="9"/>
  <c r="G1443" i="9" s="1"/>
  <c r="F1444" i="9"/>
  <c r="F1445" i="9"/>
  <c r="G1445" i="9" s="1"/>
  <c r="F1446" i="9"/>
  <c r="G1446" i="9" s="1"/>
  <c r="F1447" i="9"/>
  <c r="G1447" i="9" s="1"/>
  <c r="F1448" i="9"/>
  <c r="F1449" i="9"/>
  <c r="G1449" i="9" s="1"/>
  <c r="F1450" i="9"/>
  <c r="G1450" i="9" s="1"/>
  <c r="F1451" i="9"/>
  <c r="G1451" i="9" s="1"/>
  <c r="F1452" i="9"/>
  <c r="F1453" i="9"/>
  <c r="G1453" i="9" s="1"/>
  <c r="F1454" i="9"/>
  <c r="G1454" i="9" s="1"/>
  <c r="F1455" i="9"/>
  <c r="G1455" i="9" s="1"/>
  <c r="F1456" i="9"/>
  <c r="F1458" i="9"/>
  <c r="G1458" i="9" s="1"/>
  <c r="F1457" i="9"/>
  <c r="G1457" i="9" s="1"/>
  <c r="F1459" i="9"/>
  <c r="G1459" i="9" s="1"/>
  <c r="F1461" i="9"/>
  <c r="F1460" i="9"/>
  <c r="G1460" i="9" s="1"/>
  <c r="F1462" i="9"/>
  <c r="G1462" i="9" s="1"/>
  <c r="F1464" i="9"/>
  <c r="G1464" i="9" s="1"/>
  <c r="F1463" i="9"/>
  <c r="F1466" i="9"/>
  <c r="G1466" i="9" s="1"/>
  <c r="F1465" i="9"/>
  <c r="G1465" i="9" s="1"/>
  <c r="F1467" i="9"/>
  <c r="G1467" i="9" s="1"/>
  <c r="F1468" i="9"/>
  <c r="F1469" i="9"/>
  <c r="G1469" i="9" s="1"/>
  <c r="F1470" i="9"/>
  <c r="G1470" i="9" s="1"/>
  <c r="F1471" i="9"/>
  <c r="G1471" i="9" s="1"/>
  <c r="F1472" i="9"/>
  <c r="F1473" i="9"/>
  <c r="G1473" i="9" s="1"/>
  <c r="F1474" i="9"/>
  <c r="G1474" i="9" s="1"/>
  <c r="F1475" i="9"/>
  <c r="G1475" i="9" s="1"/>
  <c r="F1476" i="9"/>
  <c r="F1477" i="9"/>
  <c r="G1477" i="9" s="1"/>
  <c r="F1478" i="9"/>
  <c r="G1478" i="9" s="1"/>
  <c r="F1479" i="9"/>
  <c r="G1479" i="9" s="1"/>
  <c r="F1480" i="9"/>
  <c r="F1481" i="9"/>
  <c r="G1481" i="9" s="1"/>
  <c r="F1482" i="9"/>
  <c r="G1482" i="9" s="1"/>
  <c r="F1483" i="9"/>
  <c r="G1483" i="9" s="1"/>
  <c r="F1484" i="9"/>
  <c r="F1485" i="9"/>
  <c r="G1485" i="9" s="1"/>
  <c r="F1486" i="9"/>
  <c r="G1486" i="9" s="1"/>
  <c r="F1487" i="9"/>
  <c r="G1487" i="9" s="1"/>
  <c r="F1488" i="9"/>
  <c r="F1489" i="9"/>
  <c r="G1489" i="9" s="1"/>
  <c r="F1490" i="9"/>
  <c r="G1490" i="9" s="1"/>
  <c r="F1491" i="9"/>
  <c r="G1491" i="9" s="1"/>
  <c r="F1492" i="9"/>
  <c r="F1493" i="9"/>
  <c r="G1493" i="9" s="1"/>
  <c r="F1494" i="9"/>
  <c r="G1494" i="9" s="1"/>
  <c r="F1495" i="9"/>
  <c r="G1495" i="9" s="1"/>
  <c r="F1496" i="9"/>
  <c r="F1497" i="9"/>
  <c r="G1497" i="9" s="1"/>
  <c r="F1498" i="9"/>
  <c r="G1498" i="9" s="1"/>
  <c r="F1499" i="9"/>
  <c r="G1499" i="9" s="1"/>
  <c r="F1500" i="9"/>
  <c r="F1501" i="9"/>
  <c r="G1501" i="9" s="1"/>
  <c r="F1502" i="9"/>
  <c r="G1502" i="9" s="1"/>
  <c r="F1503" i="9"/>
  <c r="G1503" i="9" s="1"/>
  <c r="F1504" i="9"/>
  <c r="F1505" i="9"/>
  <c r="G1505" i="9" s="1"/>
  <c r="F1506" i="9"/>
  <c r="G1506" i="9" s="1"/>
  <c r="F1507" i="9"/>
  <c r="G1507" i="9" s="1"/>
  <c r="F1508" i="9"/>
  <c r="F1509" i="9"/>
  <c r="G1509" i="9" s="1"/>
  <c r="F1510" i="9"/>
  <c r="G1510" i="9" s="1"/>
  <c r="F1511" i="9"/>
  <c r="G1511" i="9" s="1"/>
  <c r="F1512" i="9"/>
  <c r="F1516" i="9"/>
  <c r="G1516" i="9" s="1"/>
  <c r="F1515" i="9"/>
  <c r="G1515" i="9" s="1"/>
  <c r="F1525" i="9"/>
  <c r="G1525" i="9" s="1"/>
  <c r="F1513" i="9"/>
  <c r="F1514" i="9"/>
  <c r="G1514" i="9" s="1"/>
  <c r="F1519" i="9"/>
  <c r="G1519" i="9" s="1"/>
  <c r="F1517" i="9"/>
  <c r="G1517" i="9" s="1"/>
  <c r="F1518" i="9"/>
  <c r="F1520" i="9"/>
  <c r="G1520" i="9" s="1"/>
  <c r="F1523" i="9"/>
  <c r="F1524" i="9"/>
  <c r="G1524" i="9" s="1"/>
  <c r="F1521" i="9"/>
  <c r="F1522" i="9"/>
  <c r="G1522" i="9" s="1"/>
  <c r="F1526" i="9"/>
  <c r="F1527" i="9"/>
  <c r="G1527" i="9" s="1"/>
  <c r="F1528" i="9"/>
  <c r="F1530" i="9"/>
  <c r="G1530" i="9" s="1"/>
  <c r="F1531" i="9"/>
  <c r="F1532" i="9"/>
  <c r="G1532" i="9" s="1"/>
  <c r="F1529" i="9"/>
  <c r="F1533" i="9"/>
  <c r="G1533" i="9" s="1"/>
  <c r="F1534" i="9"/>
  <c r="F1535" i="9"/>
  <c r="G1535" i="9" s="1"/>
  <c r="F1536" i="9"/>
  <c r="F1537" i="9"/>
  <c r="G1537" i="9" s="1"/>
  <c r="F1538" i="9"/>
  <c r="F1539" i="9"/>
  <c r="G1539" i="9" s="1"/>
  <c r="F1540" i="9"/>
  <c r="F1541" i="9"/>
  <c r="G1541" i="9" s="1"/>
  <c r="F1545" i="9"/>
  <c r="F1542" i="9"/>
  <c r="G1542" i="9" s="1"/>
  <c r="F1543" i="9"/>
  <c r="F1544" i="9"/>
  <c r="G1544" i="9" s="1"/>
  <c r="F1546" i="9"/>
  <c r="F1547" i="9"/>
  <c r="G1547" i="9" s="1"/>
  <c r="F1549" i="9"/>
  <c r="F1548" i="9"/>
  <c r="G1548" i="9" s="1"/>
  <c r="F1550" i="9"/>
  <c r="F1551" i="9"/>
  <c r="G1551" i="9" s="1"/>
  <c r="F1552" i="9"/>
  <c r="F1553" i="9"/>
  <c r="G1553" i="9" s="1"/>
  <c r="F425" i="9"/>
  <c r="F426" i="9"/>
  <c r="G426" i="9" s="1"/>
  <c r="F427" i="9"/>
  <c r="F428" i="9"/>
  <c r="G428" i="9" s="1"/>
  <c r="F432" i="9"/>
  <c r="F429" i="9"/>
  <c r="G429" i="9" s="1"/>
  <c r="F430" i="9"/>
  <c r="F431" i="9"/>
  <c r="G431" i="9" s="1"/>
  <c r="F433" i="9"/>
  <c r="F434" i="9"/>
  <c r="G434" i="9" s="1"/>
  <c r="F435" i="9"/>
  <c r="F436" i="9"/>
  <c r="G436" i="9" s="1"/>
  <c r="F437" i="9"/>
  <c r="F438" i="9"/>
  <c r="G438" i="9" s="1"/>
  <c r="F439" i="9"/>
  <c r="F440" i="9"/>
  <c r="G440" i="9" s="1"/>
  <c r="F441" i="9"/>
  <c r="F442" i="9"/>
  <c r="G442" i="9" s="1"/>
  <c r="F443" i="9"/>
  <c r="F444" i="9"/>
  <c r="G444" i="9" s="1"/>
  <c r="F445" i="9"/>
  <c r="F446" i="9"/>
  <c r="G446" i="9" s="1"/>
  <c r="F447" i="9"/>
  <c r="F448" i="9"/>
  <c r="G448" i="9" s="1"/>
  <c r="F449" i="9"/>
  <c r="F450" i="9"/>
  <c r="G450" i="9" s="1"/>
  <c r="F451" i="9"/>
  <c r="F452" i="9"/>
  <c r="G452" i="9" s="1"/>
  <c r="F453" i="9"/>
  <c r="F454" i="9"/>
  <c r="G454" i="9" s="1"/>
  <c r="F455" i="9"/>
  <c r="F456" i="9"/>
  <c r="G456" i="9" s="1"/>
  <c r="F457" i="9"/>
  <c r="F458" i="9"/>
  <c r="G458" i="9" s="1"/>
  <c r="F459" i="9"/>
  <c r="F460" i="9"/>
  <c r="G460" i="9" s="1"/>
  <c r="F461" i="9"/>
  <c r="F462" i="9"/>
  <c r="G462" i="9" s="1"/>
  <c r="F463" i="9"/>
  <c r="F464" i="9"/>
  <c r="G464" i="9" s="1"/>
  <c r="F465" i="9"/>
  <c r="F466" i="9"/>
  <c r="G466" i="9" s="1"/>
  <c r="F468" i="9"/>
  <c r="F467" i="9"/>
  <c r="G467" i="9" s="1"/>
  <c r="F469" i="9"/>
  <c r="F470" i="9"/>
  <c r="G470" i="9" s="1"/>
  <c r="F471" i="9"/>
  <c r="F472" i="9"/>
  <c r="G472" i="9" s="1"/>
  <c r="F473" i="9"/>
  <c r="F474" i="9"/>
  <c r="G474" i="9" s="1"/>
  <c r="F475" i="9"/>
  <c r="F476" i="9"/>
  <c r="G476" i="9" s="1"/>
  <c r="F477" i="9"/>
  <c r="F482" i="9"/>
  <c r="G482" i="9" s="1"/>
  <c r="F478" i="9"/>
  <c r="F481" i="9"/>
  <c r="G481" i="9" s="1"/>
  <c r="F480" i="9"/>
  <c r="F483" i="9"/>
  <c r="G483" i="9" s="1"/>
  <c r="F479" i="9"/>
  <c r="F484" i="9"/>
  <c r="G484" i="9" s="1"/>
  <c r="F485" i="9"/>
  <c r="F486" i="9"/>
  <c r="G486" i="9" s="1"/>
  <c r="F487" i="9"/>
  <c r="F488" i="9"/>
  <c r="G488" i="9" s="1"/>
  <c r="F489" i="9"/>
  <c r="F490" i="9"/>
  <c r="G490" i="9" s="1"/>
  <c r="F491" i="9"/>
  <c r="F492" i="9"/>
  <c r="G492" i="9" s="1"/>
  <c r="F493" i="9"/>
  <c r="F494" i="9"/>
  <c r="G494" i="9" s="1"/>
  <c r="F496" i="9"/>
  <c r="F495" i="9"/>
  <c r="G495" i="9" s="1"/>
  <c r="F497" i="9"/>
  <c r="F498" i="9"/>
  <c r="G498" i="9" s="1"/>
  <c r="F499" i="9"/>
  <c r="F500" i="9"/>
  <c r="G500" i="9" s="1"/>
  <c r="F501" i="9"/>
  <c r="F502" i="9"/>
  <c r="G502" i="9" s="1"/>
  <c r="F503" i="9"/>
  <c r="F504" i="9"/>
  <c r="G504" i="9" s="1"/>
  <c r="F505" i="9"/>
  <c r="F506" i="9"/>
  <c r="G506" i="9" s="1"/>
  <c r="F507" i="9"/>
  <c r="F508" i="9"/>
  <c r="G508" i="9" s="1"/>
  <c r="F509" i="9"/>
  <c r="F510" i="9"/>
  <c r="G510" i="9" s="1"/>
  <c r="F511" i="9"/>
  <c r="F512" i="9"/>
  <c r="G512" i="9" s="1"/>
  <c r="F513" i="9"/>
  <c r="F514" i="9"/>
  <c r="G514" i="9" s="1"/>
  <c r="F515" i="9"/>
  <c r="F516" i="9"/>
  <c r="G516" i="9" s="1"/>
  <c r="F517" i="9"/>
  <c r="F518" i="9"/>
  <c r="G518" i="9" s="1"/>
  <c r="F519" i="9"/>
  <c r="F520" i="9"/>
  <c r="G520" i="9" s="1"/>
  <c r="F521" i="9"/>
  <c r="F522" i="9"/>
  <c r="G522" i="9" s="1"/>
  <c r="F523" i="9"/>
  <c r="F524" i="9"/>
  <c r="G524" i="9" s="1"/>
  <c r="F525" i="9"/>
  <c r="F535" i="9"/>
  <c r="G535" i="9" s="1"/>
  <c r="F537" i="9"/>
  <c r="F539" i="9"/>
  <c r="G539" i="9" s="1"/>
  <c r="F536" i="9"/>
  <c r="F526" i="9"/>
  <c r="G526" i="9" s="1"/>
  <c r="F527" i="9"/>
  <c r="F528" i="9"/>
  <c r="G528" i="9" s="1"/>
  <c r="F529" i="9"/>
  <c r="F530" i="9"/>
  <c r="G530" i="9" s="1"/>
  <c r="F531" i="9"/>
  <c r="F533" i="9"/>
  <c r="G533" i="9" s="1"/>
  <c r="F538" i="9"/>
  <c r="F532" i="9"/>
  <c r="G532" i="9" s="1"/>
  <c r="F534" i="9"/>
  <c r="F540" i="9"/>
  <c r="G540" i="9" s="1"/>
  <c r="F541" i="9"/>
  <c r="F542" i="9"/>
  <c r="G542" i="9" s="1"/>
  <c r="F544" i="9"/>
  <c r="F543" i="9"/>
  <c r="G543" i="9" s="1"/>
  <c r="F545" i="9"/>
  <c r="F546" i="9"/>
  <c r="G546" i="9" s="1"/>
  <c r="F547" i="9"/>
  <c r="F548" i="9"/>
  <c r="G548" i="9" s="1"/>
  <c r="F549" i="9"/>
  <c r="F550" i="9"/>
  <c r="G550" i="9" s="1"/>
  <c r="F551" i="9"/>
  <c r="F552" i="9"/>
  <c r="G552" i="9" s="1"/>
  <c r="F553" i="9"/>
  <c r="F554" i="9"/>
  <c r="G554" i="9" s="1"/>
  <c r="F555" i="9"/>
  <c r="F556" i="9"/>
  <c r="G556" i="9" s="1"/>
  <c r="F557" i="9"/>
  <c r="F559" i="9"/>
  <c r="G559" i="9" s="1"/>
  <c r="F560" i="9"/>
  <c r="F561" i="9"/>
  <c r="G561" i="9" s="1"/>
  <c r="F562" i="9"/>
  <c r="F558" i="9"/>
  <c r="G558" i="9" s="1"/>
  <c r="F563" i="9"/>
  <c r="F564" i="9"/>
  <c r="G564" i="9" s="1"/>
  <c r="F565" i="9"/>
  <c r="F566" i="9"/>
  <c r="G566" i="9" s="1"/>
  <c r="F570" i="9"/>
  <c r="F571" i="9"/>
  <c r="G571" i="9" s="1"/>
  <c r="F569" i="9"/>
  <c r="F567" i="9"/>
  <c r="G567" i="9" s="1"/>
  <c r="F568" i="9"/>
  <c r="F572" i="9"/>
  <c r="G572" i="9" s="1"/>
  <c r="F573" i="9"/>
  <c r="F574" i="9"/>
  <c r="G574" i="9" s="1"/>
  <c r="F575" i="9"/>
  <c r="F576" i="9"/>
  <c r="G576" i="9" s="1"/>
  <c r="F577" i="9"/>
  <c r="F578" i="9"/>
  <c r="G578" i="9" s="1"/>
  <c r="F579" i="9"/>
  <c r="F580" i="9"/>
  <c r="G580" i="9" s="1"/>
  <c r="F581" i="9"/>
  <c r="F582" i="9"/>
  <c r="G582" i="9" s="1"/>
  <c r="F583" i="9"/>
  <c r="F584" i="9"/>
  <c r="G584" i="9" s="1"/>
  <c r="F1152" i="9"/>
  <c r="F1153" i="9"/>
  <c r="G1153" i="9" s="1"/>
  <c r="F1154" i="9"/>
  <c r="F1155" i="9"/>
  <c r="G1155" i="9" s="1"/>
  <c r="F1156" i="9"/>
  <c r="F1157" i="9"/>
  <c r="G1157" i="9" s="1"/>
  <c r="F1158" i="9"/>
  <c r="F1159" i="9"/>
  <c r="G1159" i="9" s="1"/>
  <c r="F1160" i="9"/>
  <c r="F1161" i="9"/>
  <c r="G1161" i="9" s="1"/>
  <c r="F1162" i="9"/>
  <c r="F1163" i="9"/>
  <c r="G1163" i="9" s="1"/>
  <c r="F1164" i="9"/>
  <c r="F1165" i="9"/>
  <c r="G1165" i="9" s="1"/>
  <c r="F1166" i="9"/>
  <c r="F1167" i="9"/>
  <c r="G1167" i="9" s="1"/>
  <c r="F1168" i="9"/>
  <c r="F1169" i="9"/>
  <c r="G1169" i="9" s="1"/>
  <c r="F1170" i="9"/>
  <c r="F1171" i="9"/>
  <c r="G1171" i="9" s="1"/>
  <c r="F1172" i="9"/>
  <c r="F1173" i="9"/>
  <c r="G1173" i="9" s="1"/>
  <c r="F1174" i="9"/>
  <c r="F1175" i="9"/>
  <c r="G1175" i="9" s="1"/>
  <c r="F1176" i="9"/>
  <c r="F1177" i="9"/>
  <c r="G1177" i="9" s="1"/>
  <c r="F1178" i="9"/>
  <c r="F1179" i="9"/>
  <c r="G1179" i="9" s="1"/>
  <c r="F1180" i="9"/>
  <c r="F1181" i="9"/>
  <c r="G1181" i="9" s="1"/>
  <c r="F1182" i="9"/>
  <c r="F1183" i="9"/>
  <c r="G1183" i="9" s="1"/>
  <c r="F1184" i="9"/>
  <c r="F1185" i="9"/>
  <c r="G1185" i="9" s="1"/>
  <c r="F1186" i="9"/>
  <c r="F1187" i="9"/>
  <c r="G1187" i="9" s="1"/>
  <c r="F1188" i="9"/>
  <c r="F1189" i="9"/>
  <c r="G1189" i="9" s="1"/>
  <c r="F1190" i="9"/>
  <c r="F1191" i="9"/>
  <c r="G1191" i="9" s="1"/>
  <c r="F1192" i="9"/>
  <c r="F1193" i="9"/>
  <c r="G1193" i="9" s="1"/>
  <c r="F1194" i="9"/>
  <c r="F1195" i="9"/>
  <c r="G1195" i="9" s="1"/>
  <c r="F1196" i="9"/>
  <c r="F1197" i="9"/>
  <c r="G1197" i="9" s="1"/>
  <c r="F1198" i="9"/>
  <c r="F1199" i="9"/>
  <c r="G1199" i="9" s="1"/>
  <c r="F1200" i="9"/>
  <c r="F1201" i="9"/>
  <c r="G1201" i="9" s="1"/>
  <c r="F1202" i="9"/>
  <c r="F1203" i="9"/>
  <c r="G1203" i="9" s="1"/>
  <c r="F1204" i="9"/>
  <c r="F1205" i="9"/>
  <c r="G1205" i="9" s="1"/>
  <c r="F1206" i="9"/>
  <c r="F1207" i="9"/>
  <c r="G1207" i="9" s="1"/>
  <c r="F1208" i="9"/>
  <c r="F1209" i="9"/>
  <c r="G1209" i="9" s="1"/>
  <c r="F1210" i="9"/>
  <c r="F1211" i="9"/>
  <c r="G1211" i="9" s="1"/>
  <c r="F1212" i="9"/>
  <c r="F1213" i="9"/>
  <c r="G1213" i="9" s="1"/>
  <c r="F1214" i="9"/>
  <c r="F1215" i="9"/>
  <c r="G1215" i="9" s="1"/>
  <c r="F1216" i="9"/>
  <c r="F1217" i="9"/>
  <c r="G1217" i="9" s="1"/>
  <c r="F1218" i="9"/>
  <c r="F1219" i="9"/>
  <c r="G1219" i="9" s="1"/>
  <c r="F1220" i="9"/>
  <c r="F1221" i="9"/>
  <c r="G1221" i="9" s="1"/>
  <c r="F1222" i="9"/>
  <c r="F1223" i="9"/>
  <c r="G1223" i="9" s="1"/>
  <c r="F1224" i="9"/>
  <c r="F1225" i="9"/>
  <c r="G1225" i="9" s="1"/>
  <c r="F1226" i="9"/>
  <c r="F1227" i="9"/>
  <c r="G1227" i="9" s="1"/>
  <c r="F1228" i="9"/>
  <c r="F1229" i="9"/>
  <c r="G1229" i="9" s="1"/>
  <c r="F1230" i="9"/>
  <c r="F1231" i="9"/>
  <c r="G1231" i="9" s="1"/>
  <c r="F1232" i="9"/>
  <c r="F1233" i="9"/>
  <c r="G1233" i="9" s="1"/>
  <c r="F1234" i="9"/>
  <c r="F1235" i="9"/>
  <c r="G1235" i="9" s="1"/>
  <c r="F1236" i="9"/>
  <c r="F1237" i="9"/>
  <c r="G1237" i="9" s="1"/>
  <c r="F1238" i="9"/>
  <c r="F1239" i="9"/>
  <c r="G1239" i="9" s="1"/>
  <c r="F1240" i="9"/>
  <c r="F1241" i="9"/>
  <c r="G1241" i="9" s="1"/>
  <c r="F1242" i="9"/>
  <c r="F1243" i="9"/>
  <c r="G1243" i="9" s="1"/>
  <c r="F1244" i="9"/>
  <c r="F1245" i="9"/>
  <c r="G1245" i="9" s="1"/>
  <c r="F1246" i="9"/>
  <c r="F1247" i="9"/>
  <c r="G1247" i="9" s="1"/>
  <c r="F1248" i="9"/>
  <c r="F1249" i="9"/>
  <c r="G1249" i="9" s="1"/>
  <c r="F1250" i="9"/>
  <c r="F1251" i="9"/>
  <c r="G1251" i="9" s="1"/>
  <c r="F1252" i="9"/>
  <c r="F1253" i="9"/>
  <c r="G1253" i="9" s="1"/>
  <c r="F1254" i="9"/>
  <c r="F1255" i="9"/>
  <c r="G1255" i="9" s="1"/>
  <c r="F1256" i="9"/>
  <c r="F1257" i="9"/>
  <c r="G1257" i="9" s="1"/>
  <c r="F1258" i="9"/>
  <c r="F1259" i="9"/>
  <c r="G1259" i="9" s="1"/>
  <c r="F1260" i="9"/>
  <c r="F1261" i="9"/>
  <c r="G1261" i="9" s="1"/>
  <c r="F1262" i="9"/>
  <c r="F1263" i="9"/>
  <c r="G1263" i="9" s="1"/>
  <c r="F1264" i="9"/>
  <c r="F1265" i="9"/>
  <c r="G1265" i="9" s="1"/>
  <c r="F1266" i="9"/>
  <c r="F1267" i="9"/>
  <c r="G1267" i="9" s="1"/>
  <c r="F1268" i="9"/>
  <c r="F1269" i="9"/>
  <c r="G1269" i="9" s="1"/>
  <c r="F1270" i="9"/>
  <c r="F1271" i="9"/>
  <c r="G1271" i="9" s="1"/>
  <c r="F1272" i="9"/>
  <c r="F1273" i="9"/>
  <c r="G1273" i="9" s="1"/>
  <c r="F1274" i="9"/>
  <c r="F1275" i="9"/>
  <c r="G1275" i="9" s="1"/>
  <c r="F1276" i="9"/>
  <c r="F1277" i="9"/>
  <c r="G1277" i="9" s="1"/>
  <c r="F1278" i="9"/>
  <c r="F1279" i="9"/>
  <c r="G1279" i="9" s="1"/>
  <c r="F1280" i="9"/>
  <c r="F1281" i="9"/>
  <c r="G1281" i="9" s="1"/>
  <c r="F1282" i="9"/>
  <c r="F1283" i="9"/>
  <c r="G1283" i="9" s="1"/>
  <c r="F1284" i="9"/>
  <c r="F1285" i="9"/>
  <c r="G1285" i="9" s="1"/>
  <c r="F1286" i="9"/>
  <c r="F1287" i="9"/>
  <c r="G1287" i="9" s="1"/>
  <c r="F1288" i="9"/>
  <c r="F1289" i="9"/>
  <c r="G1289" i="9" s="1"/>
  <c r="F1290" i="9"/>
  <c r="F1291" i="9"/>
  <c r="G1291" i="9" s="1"/>
  <c r="F1292" i="9"/>
  <c r="F1293" i="9"/>
  <c r="G1293" i="9" s="1"/>
  <c r="F1294" i="9"/>
  <c r="F1295" i="9"/>
  <c r="G1295" i="9" s="1"/>
  <c r="F1296" i="9"/>
  <c r="F1297" i="9"/>
  <c r="G1297" i="9" s="1"/>
  <c r="F1298" i="9"/>
  <c r="F1299" i="9"/>
  <c r="G1299" i="9" s="1"/>
  <c r="F1300" i="9"/>
  <c r="F1301" i="9"/>
  <c r="G1301" i="9" s="1"/>
  <c r="F1302" i="9"/>
  <c r="F1303" i="9"/>
  <c r="G1303" i="9" s="1"/>
  <c r="F1304" i="9"/>
  <c r="F1305" i="9"/>
  <c r="G1305" i="9" s="1"/>
  <c r="F1306" i="9"/>
  <c r="F1307" i="9"/>
  <c r="G1307" i="9" s="1"/>
  <c r="F1308" i="9"/>
  <c r="F1309" i="9"/>
  <c r="G1309" i="9" s="1"/>
  <c r="F1310" i="9"/>
  <c r="F1311" i="9"/>
  <c r="G1311" i="9" s="1"/>
  <c r="F1312" i="9"/>
  <c r="F1313" i="9"/>
  <c r="G1313" i="9" s="1"/>
  <c r="F1314" i="9"/>
  <c r="F1315" i="9"/>
  <c r="G1315" i="9" s="1"/>
  <c r="F1316" i="9"/>
  <c r="F1317" i="9"/>
  <c r="G1317" i="9" s="1"/>
  <c r="F1318" i="9"/>
  <c r="F1319" i="9"/>
  <c r="G1319" i="9" s="1"/>
  <c r="F1320" i="9"/>
  <c r="F1322" i="9"/>
  <c r="F1323" i="9"/>
  <c r="G1323" i="9" s="1"/>
  <c r="F1324" i="9"/>
  <c r="G1324" i="9" s="1"/>
  <c r="F1325" i="9"/>
  <c r="G1325" i="9" s="1"/>
  <c r="F1326" i="9"/>
  <c r="F1328" i="9"/>
  <c r="G1328" i="9" s="1"/>
  <c r="F1329" i="9"/>
  <c r="G1329" i="9" s="1"/>
  <c r="F1330" i="9"/>
  <c r="F1331" i="9"/>
  <c r="G1331" i="9" s="1"/>
  <c r="F1332" i="9"/>
  <c r="G1332" i="9" s="1"/>
  <c r="F1333" i="9"/>
  <c r="G1333" i="9" s="1"/>
  <c r="F1334" i="9"/>
  <c r="F1335" i="9"/>
  <c r="G1335" i="9" s="1"/>
  <c r="F1336" i="9"/>
  <c r="G1336" i="9" s="1"/>
  <c r="F1337" i="9"/>
  <c r="G1337" i="9" s="1"/>
  <c r="F1338" i="9"/>
  <c r="F1339" i="9"/>
  <c r="G1339" i="9" s="1"/>
  <c r="F1340" i="9"/>
  <c r="G1340" i="9" s="1"/>
  <c r="F1341" i="9"/>
  <c r="G1341" i="9" s="1"/>
  <c r="F1342" i="9"/>
  <c r="F1343" i="9"/>
  <c r="G1343" i="9" s="1"/>
  <c r="F1344" i="9"/>
  <c r="G1344" i="9" s="1"/>
  <c r="F1036" i="9"/>
  <c r="G1036" i="9" s="1"/>
  <c r="F1037" i="9"/>
  <c r="F1038" i="9"/>
  <c r="G1038" i="9" s="1"/>
  <c r="F1039" i="9"/>
  <c r="G1039" i="9" s="1"/>
  <c r="F1040" i="9"/>
  <c r="G1040" i="9" s="1"/>
  <c r="F1041" i="9"/>
  <c r="F1042" i="9"/>
  <c r="G1042" i="9" s="1"/>
  <c r="F1043" i="9"/>
  <c r="G1043" i="9" s="1"/>
  <c r="F1044" i="9"/>
  <c r="G1044" i="9" s="1"/>
  <c r="F1045" i="9"/>
  <c r="F1046" i="9"/>
  <c r="G1046" i="9" s="1"/>
  <c r="F1047" i="9"/>
  <c r="G1047" i="9" s="1"/>
  <c r="F1048" i="9"/>
  <c r="G1048" i="9" s="1"/>
  <c r="F1049" i="9"/>
  <c r="F1050" i="9"/>
  <c r="G1050" i="9" s="1"/>
  <c r="F1051" i="9"/>
  <c r="G1051" i="9" s="1"/>
  <c r="F1052" i="9"/>
  <c r="G1052" i="9" s="1"/>
  <c r="F1053" i="9"/>
  <c r="F1054" i="9"/>
  <c r="G1054" i="9" s="1"/>
  <c r="F1055" i="9"/>
  <c r="G1055" i="9" s="1"/>
  <c r="F1056" i="9"/>
  <c r="G1056" i="9" s="1"/>
  <c r="F1057" i="9"/>
  <c r="F1058" i="9"/>
  <c r="G1058" i="9" s="1"/>
  <c r="F1059" i="9"/>
  <c r="G1059" i="9" s="1"/>
  <c r="F1060" i="9"/>
  <c r="G1060" i="9" s="1"/>
  <c r="F1061" i="9"/>
  <c r="F1062" i="9"/>
  <c r="G1062" i="9" s="1"/>
  <c r="F1063" i="9"/>
  <c r="G1063" i="9" s="1"/>
  <c r="F1064" i="9"/>
  <c r="G1064" i="9" s="1"/>
  <c r="F1065" i="9"/>
  <c r="F1066" i="9"/>
  <c r="G1066" i="9" s="1"/>
  <c r="F1067" i="9"/>
  <c r="G1067" i="9" s="1"/>
  <c r="F1068" i="9"/>
  <c r="G1068" i="9" s="1"/>
  <c r="F1069" i="9"/>
  <c r="F1070" i="9"/>
  <c r="G1070" i="9" s="1"/>
  <c r="F1071" i="9"/>
  <c r="G1071" i="9" s="1"/>
  <c r="F1072" i="9"/>
  <c r="G1072" i="9" s="1"/>
  <c r="F1073" i="9"/>
  <c r="F1074" i="9"/>
  <c r="G1074" i="9" s="1"/>
  <c r="F1075" i="9"/>
  <c r="G1075" i="9" s="1"/>
  <c r="F1076" i="9"/>
  <c r="G1076" i="9" s="1"/>
  <c r="F1077" i="9"/>
  <c r="F1078" i="9"/>
  <c r="G1078" i="9" s="1"/>
  <c r="F1079" i="9"/>
  <c r="G1079" i="9" s="1"/>
  <c r="F1080" i="9"/>
  <c r="G1080" i="9" s="1"/>
  <c r="F1081" i="9"/>
  <c r="F1082" i="9"/>
  <c r="G1082" i="9" s="1"/>
  <c r="F1083" i="9"/>
  <c r="G1083" i="9" s="1"/>
  <c r="F1084" i="9"/>
  <c r="G1084" i="9" s="1"/>
  <c r="F1085" i="9"/>
  <c r="F1086" i="9"/>
  <c r="G1086" i="9" s="1"/>
  <c r="F1087" i="9"/>
  <c r="G1087" i="9" s="1"/>
  <c r="F1088" i="9"/>
  <c r="G1088" i="9" s="1"/>
  <c r="F1089" i="9"/>
  <c r="F1090" i="9"/>
  <c r="G1090" i="9" s="1"/>
  <c r="F1091" i="9"/>
  <c r="G1091" i="9" s="1"/>
  <c r="F1092" i="9"/>
  <c r="G1092" i="9" s="1"/>
  <c r="F1093" i="9"/>
  <c r="F1094" i="9"/>
  <c r="G1094" i="9" s="1"/>
  <c r="F1095" i="9"/>
  <c r="G1095" i="9" s="1"/>
  <c r="F1096" i="9"/>
  <c r="G1096" i="9" s="1"/>
  <c r="F1097" i="9"/>
  <c r="F1098" i="9"/>
  <c r="G1098" i="9" s="1"/>
  <c r="F1099" i="9"/>
  <c r="G1099" i="9" s="1"/>
  <c r="F1100" i="9"/>
  <c r="G1100" i="9" s="1"/>
  <c r="F1101" i="9"/>
  <c r="F1102" i="9"/>
  <c r="G1102" i="9" s="1"/>
  <c r="F1103" i="9"/>
  <c r="G1103" i="9" s="1"/>
  <c r="F1104" i="9"/>
  <c r="G1104" i="9" s="1"/>
  <c r="F1105" i="9"/>
  <c r="F1106" i="9"/>
  <c r="G1106" i="9" s="1"/>
  <c r="F1107" i="9"/>
  <c r="G1107" i="9" s="1"/>
  <c r="F1108" i="9"/>
  <c r="G1108" i="9" s="1"/>
  <c r="F1109" i="9"/>
  <c r="F1110" i="9"/>
  <c r="G1110" i="9" s="1"/>
  <c r="F1111" i="9"/>
  <c r="G1111" i="9" s="1"/>
  <c r="F1112" i="9"/>
  <c r="G1112" i="9" s="1"/>
  <c r="F1113" i="9"/>
  <c r="F1114" i="9"/>
  <c r="G1114" i="9" s="1"/>
  <c r="F1115" i="9"/>
  <c r="G1115" i="9" s="1"/>
  <c r="F1116" i="9"/>
  <c r="G1116" i="9" s="1"/>
  <c r="F1117" i="9"/>
  <c r="F1118" i="9"/>
  <c r="G1118" i="9" s="1"/>
  <c r="F1119" i="9"/>
  <c r="G1119" i="9" s="1"/>
  <c r="F1120" i="9"/>
  <c r="G1120" i="9" s="1"/>
  <c r="F1121" i="9"/>
  <c r="F1122" i="9"/>
  <c r="G1122" i="9" s="1"/>
  <c r="F1123" i="9"/>
  <c r="G1123" i="9" s="1"/>
  <c r="F1124" i="9"/>
  <c r="G1124" i="9" s="1"/>
  <c r="F1125" i="9"/>
  <c r="F1126" i="9"/>
  <c r="G1126" i="9" s="1"/>
  <c r="F1555" i="9"/>
  <c r="G1555" i="9" s="1"/>
  <c r="F1556" i="9"/>
  <c r="G1556" i="9" s="1"/>
  <c r="F1557" i="9"/>
  <c r="F1560" i="9"/>
  <c r="G1560" i="9" s="1"/>
  <c r="F1561" i="9"/>
  <c r="G1561" i="9" s="1"/>
  <c r="F1563" i="9"/>
  <c r="G1563" i="9" s="1"/>
  <c r="F1565" i="9"/>
  <c r="F1566" i="9"/>
  <c r="G1566" i="9" s="1"/>
  <c r="F1569" i="9"/>
  <c r="G1569" i="9" s="1"/>
  <c r="F1572" i="9"/>
  <c r="G1572" i="9" s="1"/>
  <c r="F1574" i="9"/>
  <c r="F1575" i="9"/>
  <c r="G1575" i="9" s="1"/>
  <c r="F1577" i="9"/>
  <c r="G1577" i="9" s="1"/>
  <c r="F1579" i="9"/>
  <c r="G1579" i="9" s="1"/>
  <c r="F1583" i="9"/>
  <c r="F1585" i="9"/>
  <c r="G1585" i="9" s="1"/>
  <c r="F1594" i="9"/>
  <c r="G1594" i="9" s="1"/>
  <c r="F1596" i="9"/>
  <c r="G1596" i="9" s="1"/>
  <c r="F1599" i="9"/>
  <c r="G1599" i="9" s="1"/>
  <c r="F1600" i="9"/>
  <c r="G1600" i="9" s="1"/>
  <c r="F1603" i="9"/>
  <c r="G1603" i="9" s="1"/>
  <c r="F1606" i="9"/>
  <c r="G1606" i="9" s="1"/>
  <c r="F1609" i="9"/>
  <c r="F1610" i="9"/>
  <c r="G1610" i="9" s="1"/>
  <c r="F1613" i="9"/>
  <c r="G1613" i="9" s="1"/>
  <c r="F1615" i="9"/>
  <c r="G1615" i="9" s="1"/>
  <c r="F1623" i="9"/>
  <c r="G1623" i="9" s="1"/>
  <c r="F1624" i="9"/>
  <c r="G1624" i="9" s="1"/>
  <c r="F1625" i="9"/>
  <c r="G1625" i="9" s="1"/>
  <c r="F1651" i="9"/>
  <c r="G1651" i="9" s="1"/>
  <c r="F1571" i="9"/>
  <c r="F1578" i="9"/>
  <c r="G1578" i="9" s="1"/>
  <c r="F1598" i="9"/>
  <c r="G1598" i="9" s="1"/>
  <c r="F1614" i="9"/>
  <c r="G1614" i="9" s="1"/>
  <c r="F1637" i="9"/>
  <c r="G1637" i="9" s="1"/>
  <c r="F1558" i="9"/>
  <c r="G1558" i="9" s="1"/>
  <c r="F1568" i="9"/>
  <c r="G1568" i="9" s="1"/>
  <c r="F1570" i="9"/>
  <c r="G1570" i="9" s="1"/>
  <c r="F1573" i="9"/>
  <c r="F1576" i="9"/>
  <c r="G1576" i="9" s="1"/>
  <c r="F1595" i="9"/>
  <c r="G1595" i="9" s="1"/>
  <c r="F1597" i="9"/>
  <c r="G1597" i="9" s="1"/>
  <c r="F1602" i="9"/>
  <c r="G1602" i="9" s="1"/>
  <c r="F1608" i="9"/>
  <c r="G1608" i="9" s="1"/>
  <c r="F1607" i="9"/>
  <c r="G1607" i="9" s="1"/>
  <c r="F1638" i="9"/>
  <c r="G1638" i="9" s="1"/>
  <c r="F1639" i="9"/>
  <c r="G1639" i="9" s="1"/>
  <c r="F1640" i="9"/>
  <c r="G1640" i="9" s="1"/>
  <c r="F1641" i="9"/>
  <c r="G1641" i="9" s="1"/>
  <c r="F1652" i="9"/>
  <c r="G1652" i="9" s="1"/>
  <c r="F1554" i="9"/>
  <c r="F1562" i="9"/>
  <c r="G1562" i="9" s="1"/>
  <c r="F1564" i="9"/>
  <c r="G1564" i="9" s="1"/>
  <c r="F1567" i="9"/>
  <c r="G1567" i="9" s="1"/>
  <c r="F1580" i="9"/>
  <c r="G1580" i="9" s="1"/>
  <c r="F1581" i="9"/>
  <c r="G1581" i="9" s="1"/>
  <c r="F1582" i="9"/>
  <c r="G1582" i="9" s="1"/>
  <c r="F1584" i="9"/>
  <c r="G1584" i="9" s="1"/>
  <c r="F1593" i="9"/>
  <c r="G1593" i="9" s="1"/>
  <c r="F1601" i="9"/>
  <c r="G1601" i="9" s="1"/>
  <c r="F1604" i="9"/>
  <c r="G1604" i="9" s="1"/>
  <c r="F1605" i="9"/>
  <c r="G1605" i="9" s="1"/>
  <c r="F1616" i="9"/>
  <c r="G1616" i="9" s="1"/>
  <c r="F1617" i="9"/>
  <c r="G1617" i="9" s="1"/>
  <c r="F1618" i="9"/>
  <c r="G1618" i="9" s="1"/>
  <c r="F1619" i="9"/>
  <c r="G1619" i="9" s="1"/>
  <c r="F1620" i="9"/>
  <c r="F1621" i="9"/>
  <c r="G1621" i="9" s="1"/>
  <c r="F1622" i="9"/>
  <c r="G1622" i="9" s="1"/>
  <c r="F1628" i="9"/>
  <c r="G1628" i="9" s="1"/>
  <c r="F1626" i="9"/>
  <c r="G1626" i="9" s="1"/>
  <c r="F1627" i="9"/>
  <c r="G1627" i="9" s="1"/>
  <c r="F1629" i="9"/>
  <c r="G1629" i="9" s="1"/>
  <c r="F1630" i="9"/>
  <c r="G1630" i="9" s="1"/>
  <c r="F1631" i="9"/>
  <c r="G1631" i="9" s="1"/>
  <c r="F1632" i="9"/>
  <c r="G1632" i="9"/>
  <c r="F1633" i="9"/>
  <c r="G1633" i="9"/>
  <c r="F1634" i="9"/>
  <c r="G1634" i="9"/>
  <c r="F1635" i="9"/>
  <c r="F1636" i="9"/>
  <c r="G1636" i="9" s="1"/>
  <c r="F1611" i="9"/>
  <c r="G1611" i="9" s="1"/>
  <c r="F1612" i="9"/>
  <c r="G1612" i="9" s="1"/>
  <c r="F1586" i="9"/>
  <c r="F1587" i="9"/>
  <c r="G1587" i="9" s="1"/>
  <c r="F1588" i="9"/>
  <c r="G1588" i="9" s="1"/>
  <c r="F1589" i="9"/>
  <c r="G1589" i="9" s="1"/>
  <c r="F1590" i="9"/>
  <c r="F1591" i="9"/>
  <c r="G1591" i="9" s="1"/>
  <c r="F1592" i="9"/>
  <c r="G1592" i="9" s="1"/>
  <c r="F1642" i="9"/>
  <c r="G1642" i="9" s="1"/>
  <c r="F1643" i="9"/>
  <c r="G1643" i="9" s="1"/>
  <c r="F1644" i="9"/>
  <c r="G1644" i="9" s="1"/>
  <c r="F1645" i="9"/>
  <c r="F1646" i="9"/>
  <c r="G1646" i="9" s="1"/>
  <c r="F1647" i="9"/>
  <c r="G1647" i="9" s="1"/>
  <c r="F1648" i="9"/>
  <c r="G1648" i="9" s="1"/>
  <c r="F1649" i="9"/>
  <c r="F1650" i="9"/>
  <c r="G1650" i="9" s="1"/>
  <c r="F1559" i="9"/>
  <c r="G1559" i="9" s="1"/>
  <c r="F590" i="9"/>
  <c r="G590" i="9" s="1"/>
  <c r="F591" i="9"/>
  <c r="F588" i="9"/>
  <c r="G588" i="9" s="1"/>
  <c r="F589" i="9"/>
  <c r="G589" i="9" s="1"/>
  <c r="F592" i="9"/>
  <c r="G592" i="9" s="1"/>
  <c r="F593" i="9"/>
  <c r="F594" i="9"/>
  <c r="G594" i="9" s="1"/>
  <c r="F595" i="9"/>
  <c r="G595" i="9" s="1"/>
  <c r="F601" i="9"/>
  <c r="G601" i="9" s="1"/>
  <c r="F596" i="9"/>
  <c r="F598" i="9"/>
  <c r="G598" i="9" s="1"/>
  <c r="F597" i="9"/>
  <c r="G597" i="9" s="1"/>
  <c r="F602" i="9"/>
  <c r="G602" i="9" s="1"/>
  <c r="F599" i="9"/>
  <c r="F600" i="9"/>
  <c r="G600" i="9" s="1"/>
  <c r="F603" i="9"/>
  <c r="G603" i="9" s="1"/>
  <c r="F604" i="9"/>
  <c r="G604" i="9" s="1"/>
  <c r="F605" i="9"/>
  <c r="G605" i="9" s="1"/>
  <c r="F606" i="9"/>
  <c r="G606" i="9" s="1"/>
  <c r="F607" i="9"/>
  <c r="G607" i="9" s="1"/>
  <c r="F608" i="9"/>
  <c r="G608" i="9" s="1"/>
  <c r="F609" i="9"/>
  <c r="F610" i="9"/>
  <c r="G610" i="9" s="1"/>
  <c r="F611" i="9"/>
  <c r="G611" i="9" s="1"/>
  <c r="F612" i="9"/>
  <c r="G612" i="9" s="1"/>
  <c r="F613" i="9"/>
  <c r="G613" i="9" s="1"/>
  <c r="F614" i="9"/>
  <c r="G614" i="9" s="1"/>
  <c r="F615" i="9"/>
  <c r="G615" i="9" s="1"/>
  <c r="F616" i="9"/>
  <c r="G616" i="9" s="1"/>
  <c r="F617" i="9"/>
  <c r="G617" i="9" s="1"/>
  <c r="F618" i="9"/>
  <c r="G618" i="9" s="1"/>
  <c r="F619" i="9"/>
  <c r="G619" i="9" s="1"/>
  <c r="F620" i="9"/>
  <c r="G620" i="9" s="1"/>
  <c r="F621" i="9"/>
  <c r="G621" i="9" s="1"/>
  <c r="F622" i="9"/>
  <c r="G622" i="9" s="1"/>
  <c r="F623" i="9"/>
  <c r="G623" i="9" s="1"/>
  <c r="F624" i="9"/>
  <c r="G624" i="9" s="1"/>
  <c r="F625" i="9"/>
  <c r="F626" i="9"/>
  <c r="G626" i="9" s="1"/>
  <c r="F627" i="9"/>
  <c r="G627" i="9" s="1"/>
  <c r="F628" i="9"/>
  <c r="G628" i="9" s="1"/>
  <c r="F629" i="9"/>
  <c r="G629" i="9" s="1"/>
  <c r="F631" i="9"/>
  <c r="G631" i="9" s="1"/>
  <c r="F630" i="9"/>
  <c r="G630" i="9" s="1"/>
  <c r="F633" i="9"/>
  <c r="G633" i="9" s="1"/>
  <c r="F632" i="9"/>
  <c r="G632" i="9" s="1"/>
  <c r="F634" i="9"/>
  <c r="G634" i="9" s="1"/>
  <c r="F635" i="9"/>
  <c r="G635" i="9" s="1"/>
  <c r="F636" i="9"/>
  <c r="G636" i="9" s="1"/>
  <c r="F637" i="9"/>
  <c r="G637" i="9" s="1"/>
  <c r="F638" i="9"/>
  <c r="G638" i="9" s="1"/>
  <c r="F639" i="9"/>
  <c r="G639" i="9" s="1"/>
  <c r="F640" i="9"/>
  <c r="G640" i="9" s="1"/>
  <c r="F641" i="9"/>
  <c r="F642" i="9"/>
  <c r="G642" i="9" s="1"/>
  <c r="F644" i="9"/>
  <c r="G644" i="9" s="1"/>
  <c r="F643" i="9"/>
  <c r="G643" i="9" s="1"/>
  <c r="F645" i="9"/>
  <c r="G645" i="9" s="1"/>
  <c r="F646" i="9"/>
  <c r="G646" i="9" s="1"/>
  <c r="F647" i="9"/>
  <c r="G647" i="9" s="1"/>
  <c r="F648" i="9"/>
  <c r="G648" i="9" s="1"/>
  <c r="F649" i="9"/>
  <c r="F650" i="9"/>
  <c r="G650" i="9" s="1"/>
  <c r="F651" i="9"/>
  <c r="G651" i="9" s="1"/>
  <c r="F652" i="9"/>
  <c r="G652" i="9" s="1"/>
  <c r="F653" i="9"/>
  <c r="G653" i="9" s="1"/>
  <c r="F654" i="9"/>
  <c r="G654" i="9" s="1"/>
  <c r="F655" i="9"/>
  <c r="G655" i="9" s="1"/>
  <c r="F657" i="9"/>
  <c r="G657" i="9" s="1"/>
  <c r="F656" i="9"/>
  <c r="F658" i="9"/>
  <c r="G658" i="9" s="1"/>
  <c r="F659" i="9"/>
  <c r="G659" i="9" s="1"/>
  <c r="F660" i="9"/>
  <c r="G660" i="9" s="1"/>
  <c r="F661" i="9"/>
  <c r="G661" i="9" s="1"/>
  <c r="F662" i="9"/>
  <c r="G662" i="9" s="1"/>
  <c r="F663" i="9"/>
  <c r="G663" i="9" s="1"/>
  <c r="F666" i="9"/>
  <c r="G666" i="9" s="1"/>
  <c r="F667" i="9"/>
  <c r="F664" i="9"/>
  <c r="G664" i="9" s="1"/>
  <c r="F665" i="9"/>
  <c r="G665" i="9" s="1"/>
  <c r="F669" i="9"/>
  <c r="G669" i="9" s="1"/>
  <c r="F671" i="9"/>
  <c r="G671" i="9" s="1"/>
  <c r="F670" i="9"/>
  <c r="G670" i="9" s="1"/>
  <c r="F672" i="9"/>
  <c r="G672" i="9" s="1"/>
  <c r="F668" i="9"/>
  <c r="G668" i="9" s="1"/>
  <c r="F673" i="9"/>
  <c r="F674" i="9"/>
  <c r="G674" i="9" s="1"/>
  <c r="F675" i="9"/>
  <c r="G675" i="9" s="1"/>
  <c r="F676" i="9"/>
  <c r="G676" i="9" s="1"/>
  <c r="F677" i="9"/>
  <c r="G677" i="9" s="1"/>
  <c r="F678" i="9"/>
  <c r="G678" i="9" s="1"/>
  <c r="F679" i="9"/>
  <c r="G679" i="9" s="1"/>
  <c r="F680" i="9"/>
  <c r="G680" i="9" s="1"/>
  <c r="F681" i="9"/>
  <c r="F682" i="9"/>
  <c r="G682" i="9" s="1"/>
  <c r="F683" i="9"/>
  <c r="G683" i="9" s="1"/>
  <c r="F684" i="9"/>
  <c r="G684" i="9" s="1"/>
  <c r="F685" i="9"/>
  <c r="G685" i="9" s="1"/>
  <c r="F686" i="9"/>
  <c r="G686" i="9" s="1"/>
  <c r="F688" i="9"/>
  <c r="G688" i="9" s="1"/>
  <c r="F687" i="9"/>
  <c r="G687" i="9" s="1"/>
  <c r="F689" i="9"/>
  <c r="F691" i="9"/>
  <c r="G691" i="9" s="1"/>
  <c r="F690" i="9"/>
  <c r="G690" i="9" s="1"/>
  <c r="F692" i="9"/>
  <c r="G692" i="9" s="1"/>
  <c r="F694" i="9"/>
  <c r="G694" i="9" s="1"/>
  <c r="F693" i="9"/>
  <c r="G693" i="9" s="1"/>
  <c r="F695" i="9"/>
  <c r="G695" i="9" s="1"/>
  <c r="F697" i="9"/>
  <c r="G697" i="9" s="1"/>
  <c r="F696" i="9"/>
  <c r="F698" i="9"/>
  <c r="G698" i="9" s="1"/>
  <c r="F699" i="9"/>
  <c r="G699" i="9" s="1"/>
  <c r="F700" i="9"/>
  <c r="G700" i="9" s="1"/>
  <c r="F701" i="9"/>
  <c r="G701" i="9" s="1"/>
  <c r="F702" i="9"/>
  <c r="G702" i="9" s="1"/>
  <c r="F703" i="9"/>
  <c r="G703" i="9" s="1"/>
  <c r="F704" i="9"/>
  <c r="G704" i="9" s="1"/>
  <c r="F705" i="9"/>
  <c r="F706" i="9"/>
  <c r="G706" i="9" s="1"/>
  <c r="F707" i="9"/>
  <c r="G707" i="9" s="1"/>
  <c r="F708" i="9"/>
  <c r="G708" i="9" s="1"/>
  <c r="F710" i="9"/>
  <c r="F709" i="9"/>
  <c r="G709" i="9" s="1"/>
  <c r="F711" i="9"/>
  <c r="G711" i="9" s="1"/>
  <c r="F712" i="9"/>
  <c r="G712" i="9" s="1"/>
  <c r="F713" i="9"/>
  <c r="F714" i="9"/>
  <c r="G714" i="9" s="1"/>
  <c r="F715" i="9"/>
  <c r="G715" i="9" s="1"/>
  <c r="F716" i="9"/>
  <c r="G716" i="9" s="1"/>
  <c r="F717" i="9"/>
  <c r="F718" i="9"/>
  <c r="G718" i="9" s="1"/>
  <c r="F719" i="9"/>
  <c r="G719" i="9" s="1"/>
  <c r="F720" i="9"/>
  <c r="G720" i="9" s="1"/>
  <c r="F721" i="9"/>
  <c r="F722" i="9"/>
  <c r="G722" i="9" s="1"/>
  <c r="F723" i="9"/>
  <c r="G723" i="9" s="1"/>
  <c r="F724" i="9"/>
  <c r="G724" i="9" s="1"/>
  <c r="F725" i="9"/>
  <c r="F726" i="9"/>
  <c r="G726" i="9" s="1"/>
  <c r="F727" i="9"/>
  <c r="G727" i="9" s="1"/>
  <c r="F728" i="9"/>
  <c r="G728" i="9" s="1"/>
  <c r="F729" i="9"/>
  <c r="F730" i="9"/>
  <c r="G730" i="9" s="1"/>
  <c r="F731" i="9"/>
  <c r="G731" i="9" s="1"/>
  <c r="F732" i="9"/>
  <c r="G732" i="9" s="1"/>
  <c r="F733" i="9"/>
  <c r="F744" i="9"/>
  <c r="G744" i="9" s="1"/>
  <c r="F734" i="9"/>
  <c r="G734" i="9" s="1"/>
  <c r="F735" i="9"/>
  <c r="G735" i="9" s="1"/>
  <c r="F737" i="9"/>
  <c r="F736" i="9"/>
  <c r="G736" i="9" s="1"/>
  <c r="F738" i="9"/>
  <c r="G738" i="9" s="1"/>
  <c r="F739" i="9"/>
  <c r="G739" i="9" s="1"/>
  <c r="F740" i="9"/>
  <c r="F741" i="9"/>
  <c r="G741" i="9" s="1"/>
  <c r="F742" i="9"/>
  <c r="G742" i="9" s="1"/>
  <c r="F743" i="9"/>
  <c r="G743" i="9" s="1"/>
  <c r="F748" i="9"/>
  <c r="G748" i="9" s="1"/>
  <c r="F747" i="9"/>
  <c r="G747" i="9" s="1"/>
  <c r="F749" i="9"/>
  <c r="G749" i="9" s="1"/>
  <c r="F745" i="9"/>
  <c r="G745" i="9" s="1"/>
  <c r="F746" i="9"/>
  <c r="F750" i="9"/>
  <c r="G750" i="9" s="1"/>
  <c r="F751" i="9"/>
  <c r="G751" i="9" s="1"/>
  <c r="F752" i="9"/>
  <c r="G752" i="9" s="1"/>
  <c r="F753" i="9"/>
  <c r="G753" i="9" s="1"/>
  <c r="F754" i="9"/>
  <c r="G754" i="9" s="1"/>
  <c r="F755" i="9"/>
  <c r="G755" i="9" s="1"/>
  <c r="F756" i="9"/>
  <c r="G756" i="9" s="1"/>
  <c r="F757" i="9"/>
  <c r="F758" i="9"/>
  <c r="G758" i="9" s="1"/>
  <c r="F759" i="9"/>
  <c r="G759" i="9" s="1"/>
  <c r="F760" i="9"/>
  <c r="G760" i="9" s="1"/>
  <c r="F761" i="9"/>
  <c r="G761" i="9" s="1"/>
  <c r="F762" i="9"/>
  <c r="G762" i="9" s="1"/>
  <c r="F763" i="9"/>
  <c r="G763" i="9" s="1"/>
  <c r="F764" i="9"/>
  <c r="G764" i="9" s="1"/>
  <c r="F765" i="9"/>
  <c r="F766" i="9"/>
  <c r="G766" i="9" s="1"/>
  <c r="F767" i="9"/>
  <c r="G767" i="9" s="1"/>
  <c r="F768" i="9"/>
  <c r="G768" i="9" s="1"/>
  <c r="F769" i="9"/>
  <c r="G769" i="9" s="1"/>
  <c r="F770" i="9"/>
  <c r="G770" i="9" s="1"/>
  <c r="F771" i="9"/>
  <c r="G771" i="9" s="1"/>
  <c r="F772" i="9"/>
  <c r="G772" i="9" s="1"/>
  <c r="F773" i="9"/>
  <c r="F774" i="9"/>
  <c r="G774" i="9" s="1"/>
  <c r="F775" i="9"/>
  <c r="G775" i="9" s="1"/>
  <c r="F776" i="9"/>
  <c r="G776" i="9" s="1"/>
  <c r="F777" i="9"/>
  <c r="F778" i="9"/>
  <c r="G778" i="9" s="1"/>
  <c r="F779" i="9"/>
  <c r="G779" i="9" s="1"/>
  <c r="F780" i="9"/>
  <c r="G780" i="9" s="1"/>
  <c r="F781" i="9"/>
  <c r="F782" i="9"/>
  <c r="G782" i="9" s="1"/>
  <c r="F783" i="9"/>
  <c r="G783" i="9" s="1"/>
  <c r="F784" i="9"/>
  <c r="G784" i="9" s="1"/>
  <c r="F785" i="9"/>
  <c r="F786" i="9"/>
  <c r="G786" i="9" s="1"/>
  <c r="F787" i="9"/>
  <c r="G787" i="9" s="1"/>
  <c r="F788" i="9"/>
  <c r="G788" i="9" s="1"/>
  <c r="F587" i="9"/>
  <c r="F789" i="9"/>
  <c r="G789" i="9" s="1"/>
  <c r="F790" i="9"/>
  <c r="G790" i="9" s="1"/>
  <c r="F791" i="9"/>
  <c r="G791" i="9" s="1"/>
  <c r="F792" i="9"/>
  <c r="F793" i="9"/>
  <c r="G793" i="9" s="1"/>
  <c r="F794" i="9"/>
  <c r="G794" i="9" s="1"/>
  <c r="F799" i="9"/>
  <c r="G799" i="9" s="1"/>
  <c r="F795" i="9"/>
  <c r="F796" i="9"/>
  <c r="G796" i="9" s="1"/>
  <c r="F797" i="9"/>
  <c r="G797" i="9" s="1"/>
  <c r="F798" i="9"/>
  <c r="G798" i="9" s="1"/>
  <c r="F800" i="9"/>
  <c r="F801" i="9"/>
  <c r="G801" i="9" s="1"/>
  <c r="F803" i="9"/>
  <c r="G803" i="9" s="1"/>
  <c r="F802" i="9"/>
  <c r="G802" i="9" s="1"/>
  <c r="F804" i="9"/>
  <c r="F805" i="9"/>
  <c r="G805" i="9" s="1"/>
  <c r="F806" i="9"/>
  <c r="G806" i="9" s="1"/>
  <c r="F807" i="9"/>
  <c r="G807" i="9" s="1"/>
  <c r="F808" i="9"/>
  <c r="F809" i="9"/>
  <c r="G809" i="9" s="1"/>
  <c r="F810" i="9"/>
  <c r="G810" i="9" s="1"/>
  <c r="F811" i="9"/>
  <c r="G811" i="9" s="1"/>
  <c r="F812" i="9"/>
  <c r="F813" i="9"/>
  <c r="G813" i="9" s="1"/>
  <c r="F814" i="9"/>
  <c r="G814" i="9" s="1"/>
  <c r="F815" i="9"/>
  <c r="G815" i="9" s="1"/>
  <c r="F816" i="9"/>
  <c r="F817" i="9"/>
  <c r="G817" i="9" s="1"/>
  <c r="F818" i="9"/>
  <c r="G818" i="9" s="1"/>
  <c r="F819" i="9"/>
  <c r="G819" i="9" s="1"/>
  <c r="F821" i="9"/>
  <c r="F820" i="9"/>
  <c r="G820" i="9" s="1"/>
  <c r="F822" i="9"/>
  <c r="G822" i="9" s="1"/>
  <c r="F823" i="9"/>
  <c r="G823" i="9" s="1"/>
  <c r="F824" i="9"/>
  <c r="F825" i="9"/>
  <c r="G825" i="9" s="1"/>
  <c r="F826" i="9"/>
  <c r="G826" i="9" s="1"/>
  <c r="F827" i="9"/>
  <c r="G827" i="9" s="1"/>
  <c r="F828" i="9"/>
  <c r="F829" i="9"/>
  <c r="G829" i="9" s="1"/>
  <c r="F830" i="9"/>
  <c r="G830" i="9" s="1"/>
  <c r="F831" i="9"/>
  <c r="G831" i="9" s="1"/>
  <c r="F832" i="9"/>
  <c r="F834" i="9"/>
  <c r="G834" i="9" s="1"/>
  <c r="F833" i="9"/>
  <c r="G833" i="9" s="1"/>
  <c r="F835" i="9"/>
  <c r="G835" i="9" s="1"/>
  <c r="F837" i="9"/>
  <c r="F840" i="9"/>
  <c r="G840" i="9" s="1"/>
  <c r="F839" i="9"/>
  <c r="G839" i="9" s="1"/>
  <c r="F838" i="9"/>
  <c r="G838" i="9" s="1"/>
  <c r="F836" i="9"/>
  <c r="G836" i="9" s="1"/>
  <c r="F841" i="9"/>
  <c r="G841" i="9" s="1"/>
  <c r="F842" i="9"/>
  <c r="G842" i="9" s="1"/>
  <c r="F843" i="9"/>
  <c r="G843" i="9" s="1"/>
  <c r="F845" i="9"/>
  <c r="F844" i="9"/>
  <c r="G844" i="9" s="1"/>
  <c r="F846" i="9"/>
  <c r="G846" i="9" s="1"/>
  <c r="F848" i="9"/>
  <c r="G848" i="9" s="1"/>
  <c r="F847" i="9"/>
  <c r="G847" i="9" s="1"/>
  <c r="F849" i="9"/>
  <c r="G849" i="9" s="1"/>
  <c r="F850" i="9"/>
  <c r="G850" i="9" s="1"/>
  <c r="F851" i="9"/>
  <c r="G851" i="9" s="1"/>
  <c r="F852" i="9"/>
  <c r="F853" i="9"/>
  <c r="G853" i="9" s="1"/>
  <c r="F855" i="9"/>
  <c r="G855" i="9" s="1"/>
  <c r="F854" i="9"/>
  <c r="G854" i="9" s="1"/>
  <c r="F856" i="9"/>
  <c r="G856" i="9" s="1"/>
  <c r="F857" i="9"/>
  <c r="G857" i="9" s="1"/>
  <c r="F858" i="9"/>
  <c r="G858" i="9" s="1"/>
  <c r="F859" i="9"/>
  <c r="G859" i="9" s="1"/>
  <c r="F860" i="9"/>
  <c r="G860" i="9" s="1"/>
  <c r="F861" i="9"/>
  <c r="F862" i="9"/>
  <c r="G862" i="9" s="1"/>
  <c r="F863" i="9"/>
  <c r="G863" i="9" s="1"/>
  <c r="F865" i="9"/>
  <c r="G865" i="9" s="1"/>
  <c r="F864" i="9"/>
  <c r="G864" i="9" s="1"/>
  <c r="F867" i="9"/>
  <c r="G867" i="9" s="1"/>
  <c r="F866" i="9"/>
  <c r="G866" i="9" s="1"/>
  <c r="F868" i="9"/>
  <c r="G868" i="9" s="1"/>
  <c r="F869" i="9"/>
  <c r="G869" i="9" s="1"/>
  <c r="F870" i="9"/>
  <c r="G870" i="9" s="1"/>
  <c r="F872" i="9"/>
  <c r="G872" i="9" s="1"/>
  <c r="F873" i="9"/>
  <c r="G873" i="9" s="1"/>
  <c r="F874" i="9"/>
  <c r="G874" i="9" s="1"/>
  <c r="F875" i="9"/>
  <c r="G875" i="9" s="1"/>
  <c r="F876" i="9"/>
  <c r="G876" i="9" s="1"/>
  <c r="F877" i="9"/>
  <c r="G877" i="9" s="1"/>
  <c r="F878" i="9"/>
  <c r="G878" i="9" s="1"/>
  <c r="F879" i="9"/>
  <c r="G879" i="9" s="1"/>
  <c r="F880" i="9"/>
  <c r="G880" i="9" s="1"/>
  <c r="F881" i="9"/>
  <c r="G881" i="9" s="1"/>
  <c r="F871" i="9"/>
  <c r="G871" i="9" s="1"/>
  <c r="F882" i="9"/>
  <c r="G882" i="9" s="1"/>
  <c r="F883" i="9"/>
  <c r="G883" i="9" s="1"/>
  <c r="F885" i="9"/>
  <c r="G885" i="9" s="1"/>
  <c r="F886" i="9"/>
  <c r="G886" i="9" s="1"/>
  <c r="F887" i="9"/>
  <c r="G887" i="9" s="1"/>
  <c r="F888" i="9"/>
  <c r="G888" i="9" s="1"/>
  <c r="F890" i="9"/>
  <c r="G890" i="9" s="1"/>
  <c r="F892" i="9"/>
  <c r="G892" i="9" s="1"/>
  <c r="F893" i="9"/>
  <c r="G893" i="9" s="1"/>
  <c r="F894" i="9"/>
  <c r="G894" i="9" s="1"/>
  <c r="F895" i="9"/>
  <c r="G895" i="9" s="1"/>
  <c r="F896" i="9"/>
  <c r="G896" i="9" s="1"/>
  <c r="F897" i="9"/>
  <c r="G897" i="9" s="1"/>
  <c r="F898" i="9"/>
  <c r="G898" i="9" s="1"/>
  <c r="F884" i="9"/>
  <c r="G884" i="9" s="1"/>
  <c r="F891" i="9"/>
  <c r="G891" i="9" s="1"/>
  <c r="F899" i="9"/>
  <c r="G899" i="9" s="1"/>
  <c r="F900" i="9"/>
  <c r="G900" i="9" s="1"/>
  <c r="F901" i="9"/>
  <c r="G901" i="9" s="1"/>
  <c r="F902" i="9"/>
  <c r="F889" i="9"/>
  <c r="G889" i="9" s="1"/>
  <c r="F903" i="9"/>
  <c r="G903" i="9" s="1"/>
  <c r="F904" i="9"/>
  <c r="G904" i="9" s="1"/>
  <c r="F905" i="9"/>
  <c r="G905" i="9" s="1"/>
  <c r="F906" i="9"/>
  <c r="G906" i="9" s="1"/>
  <c r="F907" i="9"/>
  <c r="G907" i="9" s="1"/>
  <c r="F908" i="9"/>
  <c r="G908" i="9" s="1"/>
  <c r="F909" i="9"/>
  <c r="G909" i="9" s="1"/>
  <c r="F910" i="9"/>
  <c r="G910" i="9" s="1"/>
  <c r="F911" i="9"/>
  <c r="G911" i="9" s="1"/>
  <c r="F913" i="9"/>
  <c r="G913" i="9" s="1"/>
  <c r="F912" i="9"/>
  <c r="G912" i="9" s="1"/>
  <c r="F914" i="9"/>
  <c r="G914" i="9" s="1"/>
  <c r="F915" i="9"/>
  <c r="G915" i="9" s="1"/>
  <c r="F916" i="9"/>
  <c r="G916" i="9" s="1"/>
  <c r="F917" i="9"/>
  <c r="G917" i="9" s="1"/>
  <c r="F918" i="9"/>
  <c r="G918" i="9" s="1"/>
  <c r="F920" i="9"/>
  <c r="G920" i="9" s="1"/>
  <c r="F919" i="9"/>
  <c r="G919" i="9" s="1"/>
  <c r="F921" i="9"/>
  <c r="G921" i="9" s="1"/>
  <c r="F922" i="9"/>
  <c r="G922" i="9" s="1"/>
  <c r="F923" i="9"/>
  <c r="G923" i="9" s="1"/>
  <c r="F924" i="9"/>
  <c r="G924" i="9" s="1"/>
  <c r="F925" i="9"/>
  <c r="G925" i="9" s="1"/>
  <c r="F926" i="9"/>
  <c r="G926" i="9" s="1"/>
  <c r="F927" i="9"/>
  <c r="G927" i="9" s="1"/>
  <c r="F928" i="9"/>
  <c r="G928" i="9" s="1"/>
  <c r="F929" i="9"/>
  <c r="G929" i="9" s="1"/>
  <c r="F930" i="9"/>
  <c r="G930" i="9" s="1"/>
  <c r="F931" i="9"/>
  <c r="G931" i="9" s="1"/>
  <c r="F932" i="9"/>
  <c r="G932" i="9" s="1"/>
  <c r="F935" i="9"/>
  <c r="G935" i="9" s="1"/>
  <c r="F933" i="9"/>
  <c r="G933" i="9" s="1"/>
  <c r="F934" i="9"/>
  <c r="G934" i="9" s="1"/>
  <c r="F936" i="9"/>
  <c r="G936" i="9" s="1"/>
  <c r="F937" i="9"/>
  <c r="G937" i="9" s="1"/>
  <c r="F938" i="9"/>
  <c r="G938" i="9" s="1"/>
  <c r="F939" i="9"/>
  <c r="G939" i="9" s="1"/>
  <c r="F940" i="9"/>
  <c r="G940" i="9" s="1"/>
  <c r="F941" i="9"/>
  <c r="G941" i="9" s="1"/>
  <c r="F942" i="9"/>
  <c r="G942" i="9" s="1"/>
  <c r="F943" i="9"/>
  <c r="G943" i="9" s="1"/>
  <c r="F944" i="9"/>
  <c r="G944" i="9" s="1"/>
  <c r="F945" i="9"/>
  <c r="G945" i="9" s="1"/>
  <c r="F946" i="9"/>
  <c r="G946" i="9" s="1"/>
  <c r="F947" i="9"/>
  <c r="G947" i="9" s="1"/>
  <c r="F949" i="9"/>
  <c r="G949" i="9" s="1"/>
  <c r="F948" i="9"/>
  <c r="G948" i="9" s="1"/>
  <c r="F950" i="9"/>
  <c r="G950" i="9" s="1"/>
  <c r="F951" i="9"/>
  <c r="G951" i="9" s="1"/>
  <c r="F952" i="9"/>
  <c r="G952" i="9" s="1"/>
  <c r="F954" i="9"/>
  <c r="G954" i="9" s="1"/>
  <c r="F953" i="9"/>
  <c r="G953" i="9" s="1"/>
  <c r="F956" i="9"/>
  <c r="G956" i="9" s="1"/>
  <c r="F955" i="9"/>
  <c r="G955" i="9" s="1"/>
  <c r="F957" i="9"/>
  <c r="G957" i="9" s="1"/>
  <c r="F958" i="9"/>
  <c r="G958" i="9" s="1"/>
  <c r="F959" i="9"/>
  <c r="G959" i="9" s="1"/>
  <c r="F960" i="9"/>
  <c r="G960" i="9" s="1"/>
  <c r="F961" i="9"/>
  <c r="G961" i="9" s="1"/>
  <c r="F962" i="9"/>
  <c r="G962" i="9" s="1"/>
  <c r="F963" i="9"/>
  <c r="G963" i="9" s="1"/>
  <c r="F965" i="9"/>
  <c r="G965" i="9" s="1"/>
  <c r="F964" i="9"/>
  <c r="G964" i="9" s="1"/>
  <c r="F966" i="9"/>
  <c r="G966" i="9" s="1"/>
  <c r="F967" i="9"/>
  <c r="G967" i="9" s="1"/>
  <c r="F968" i="9"/>
  <c r="G968" i="9" s="1"/>
  <c r="F969" i="9"/>
  <c r="G969" i="9" s="1"/>
  <c r="F971" i="9"/>
  <c r="G971" i="9" s="1"/>
  <c r="F970" i="9"/>
  <c r="G970" i="9" s="1"/>
  <c r="F972" i="9"/>
  <c r="G972" i="9" s="1"/>
  <c r="F973" i="9"/>
  <c r="G973" i="9" s="1"/>
  <c r="F974" i="9"/>
  <c r="G974" i="9" s="1"/>
  <c r="F975" i="9"/>
  <c r="G975" i="9" s="1"/>
  <c r="F976" i="9"/>
  <c r="G976" i="9" s="1"/>
  <c r="F977" i="9"/>
  <c r="G977" i="9" s="1"/>
  <c r="F978" i="9"/>
  <c r="G978" i="9" s="1"/>
  <c r="F979" i="9"/>
  <c r="G979" i="9" s="1"/>
  <c r="F980" i="9"/>
  <c r="G980" i="9" s="1"/>
  <c r="F981" i="9"/>
  <c r="G981" i="9" s="1"/>
  <c r="F983" i="9"/>
  <c r="G983" i="9" s="1"/>
  <c r="F982" i="9"/>
  <c r="G982" i="9" s="1"/>
  <c r="F984" i="9"/>
  <c r="G984" i="9" s="1"/>
  <c r="F985" i="9"/>
  <c r="G985" i="9" s="1"/>
  <c r="F986" i="9"/>
  <c r="G986" i="9" s="1"/>
  <c r="F987" i="9"/>
  <c r="G987" i="9" s="1"/>
  <c r="F988" i="9"/>
  <c r="G988" i="9" s="1"/>
  <c r="F989" i="9"/>
  <c r="G989" i="9" s="1"/>
  <c r="F990" i="9"/>
  <c r="G990" i="9" s="1"/>
  <c r="F991" i="9"/>
  <c r="G991" i="9" s="1"/>
  <c r="F992" i="9"/>
  <c r="G992" i="9" s="1"/>
  <c r="F993" i="9"/>
  <c r="G993" i="9" s="1"/>
  <c r="F994" i="9"/>
  <c r="G994" i="9" s="1"/>
  <c r="F995" i="9"/>
  <c r="G995" i="9" s="1"/>
  <c r="F996" i="9"/>
  <c r="G996" i="9" s="1"/>
  <c r="F997" i="9"/>
  <c r="G997" i="9" s="1"/>
  <c r="F998" i="9"/>
  <c r="G998" i="9" s="1"/>
  <c r="F999" i="9"/>
  <c r="G999" i="9" s="1"/>
  <c r="F1000" i="9"/>
  <c r="G1000" i="9" s="1"/>
  <c r="F1001" i="9"/>
  <c r="G1001" i="9" s="1"/>
  <c r="F1002" i="9"/>
  <c r="G1002" i="9" s="1"/>
  <c r="F1003" i="9"/>
  <c r="G1003" i="9" s="1"/>
  <c r="F1004" i="9"/>
  <c r="G1004" i="9" s="1"/>
  <c r="F1005" i="9"/>
  <c r="G1005" i="9" s="1"/>
  <c r="F1006" i="9"/>
  <c r="G1006" i="9" s="1"/>
  <c r="F1007" i="9"/>
  <c r="G1007" i="9" s="1"/>
  <c r="F1008" i="9"/>
  <c r="G1008" i="9" s="1"/>
  <c r="F1009" i="9"/>
  <c r="G1009" i="9" s="1"/>
  <c r="F1010" i="9"/>
  <c r="G1010" i="9"/>
  <c r="F1011" i="9"/>
  <c r="G1011" i="9"/>
  <c r="F1014" i="9"/>
  <c r="G1014" i="9"/>
  <c r="F1012" i="9"/>
  <c r="F1015" i="9"/>
  <c r="G1015" i="9" s="1"/>
  <c r="F1013" i="9"/>
  <c r="G1013" i="9" s="1"/>
  <c r="F1016" i="9"/>
  <c r="G1016" i="9" s="1"/>
  <c r="F1017" i="9"/>
  <c r="F1018" i="9"/>
  <c r="G1018" i="9" s="1"/>
  <c r="F1019" i="9"/>
  <c r="G1019" i="9" s="1"/>
  <c r="F1028" i="9"/>
  <c r="G1028" i="9" s="1"/>
  <c r="F1020" i="9"/>
  <c r="F1021" i="9"/>
  <c r="G1021" i="9" s="1"/>
  <c r="F1022" i="9"/>
  <c r="G1022" i="9" s="1"/>
  <c r="F1023" i="9"/>
  <c r="G1023" i="9" s="1"/>
  <c r="F1024" i="9"/>
  <c r="F1025" i="9"/>
  <c r="G1025" i="9" s="1"/>
  <c r="F1026" i="9"/>
  <c r="G1026" i="9" s="1"/>
  <c r="F1027" i="9"/>
  <c r="G1027" i="9" s="1"/>
  <c r="F1029" i="9"/>
  <c r="F1030" i="9"/>
  <c r="G1030" i="9" s="1"/>
  <c r="F1031" i="9"/>
  <c r="G1031" i="9" s="1"/>
  <c r="F1032" i="9"/>
  <c r="G1032" i="9" s="1"/>
  <c r="F1033" i="9"/>
  <c r="F1034" i="9"/>
  <c r="G1034" i="9" s="1"/>
  <c r="F1035" i="9"/>
  <c r="G1035" i="9" s="1"/>
  <c r="F422" i="9"/>
  <c r="G422" i="9" s="1"/>
  <c r="F423" i="9"/>
  <c r="F421" i="9"/>
  <c r="G421" i="9" s="1"/>
  <c r="F586" i="9"/>
  <c r="G586" i="9" s="1"/>
  <c r="F585" i="9"/>
  <c r="G585" i="9" s="1"/>
  <c r="F3" i="9"/>
  <c r="G3" i="9" s="1"/>
  <c r="F4" i="9"/>
  <c r="G4" i="9" s="1"/>
  <c r="F5" i="9"/>
  <c r="G5" i="9" s="1"/>
  <c r="F6" i="9"/>
  <c r="G6" i="9" s="1"/>
  <c r="F7" i="9"/>
  <c r="G7" i="9" s="1"/>
  <c r="F8" i="9"/>
  <c r="G8" i="9" s="1"/>
  <c r="F9" i="9"/>
  <c r="G9" i="9" s="1"/>
  <c r="F10" i="9"/>
  <c r="G10" i="9" s="1"/>
  <c r="F11" i="9"/>
  <c r="G11" i="9" s="1"/>
  <c r="F12" i="9"/>
  <c r="G12" i="9" s="1"/>
  <c r="F13" i="9"/>
  <c r="G13" i="9" s="1"/>
  <c r="F14" i="9"/>
  <c r="G14" i="9" s="1"/>
  <c r="F15" i="9"/>
  <c r="G15" i="9" s="1"/>
  <c r="F16" i="9"/>
  <c r="G16" i="9" s="1"/>
  <c r="F17" i="9"/>
  <c r="G17" i="9" s="1"/>
  <c r="F18" i="9"/>
  <c r="G18" i="9" s="1"/>
  <c r="F19" i="9"/>
  <c r="G19" i="9" s="1"/>
  <c r="F20" i="9"/>
  <c r="G20" i="9" s="1"/>
  <c r="F21" i="9"/>
  <c r="G21" i="9" s="1"/>
  <c r="F22" i="9"/>
  <c r="G22" i="9" s="1"/>
  <c r="F23" i="9"/>
  <c r="G23" i="9" s="1"/>
  <c r="F24" i="9"/>
  <c r="G24" i="9" s="1"/>
  <c r="F25" i="9"/>
  <c r="G25" i="9" s="1"/>
  <c r="F26" i="9"/>
  <c r="G26" i="9" s="1"/>
  <c r="F27" i="9"/>
  <c r="G27" i="9" s="1"/>
  <c r="F28" i="9"/>
  <c r="G28" i="9" s="1"/>
  <c r="F29" i="9"/>
  <c r="G29" i="9" s="1"/>
  <c r="F30" i="9"/>
  <c r="G30" i="9" s="1"/>
  <c r="F31" i="9"/>
  <c r="G31" i="9" s="1"/>
  <c r="F32" i="9"/>
  <c r="G32" i="9" s="1"/>
  <c r="F33" i="9"/>
  <c r="G33" i="9" s="1"/>
  <c r="F34" i="9"/>
  <c r="G34" i="9" s="1"/>
  <c r="F35" i="9"/>
  <c r="G35" i="9"/>
  <c r="F36" i="9"/>
  <c r="G36" i="9"/>
  <c r="F37" i="9"/>
  <c r="G37" i="9"/>
  <c r="F38" i="9"/>
  <c r="F39" i="9"/>
  <c r="G39" i="9" s="1"/>
  <c r="F40" i="9"/>
  <c r="G40" i="9" s="1"/>
  <c r="F41" i="9"/>
  <c r="G41" i="9" s="1"/>
  <c r="F42" i="9"/>
  <c r="F43" i="9"/>
  <c r="G43" i="9" s="1"/>
  <c r="F45" i="9"/>
  <c r="G45" i="9" s="1"/>
  <c r="F44" i="9"/>
  <c r="G44" i="9" s="1"/>
  <c r="F46" i="9"/>
  <c r="F47" i="9"/>
  <c r="G47" i="9" s="1"/>
  <c r="F48" i="9"/>
  <c r="G48" i="9" s="1"/>
  <c r="F49" i="9"/>
  <c r="G49" i="9" s="1"/>
  <c r="F50" i="9"/>
  <c r="F51" i="9"/>
  <c r="G51" i="9" s="1"/>
  <c r="F52" i="9"/>
  <c r="G52" i="9" s="1"/>
  <c r="F53" i="9"/>
  <c r="G53" i="9" s="1"/>
  <c r="F54" i="9"/>
  <c r="F55" i="9"/>
  <c r="G55" i="9" s="1"/>
  <c r="F56" i="9"/>
  <c r="G56" i="9" s="1"/>
  <c r="F57" i="9"/>
  <c r="G57" i="9" s="1"/>
  <c r="F58" i="9"/>
  <c r="F59" i="9"/>
  <c r="G59" i="9" s="1"/>
  <c r="F60" i="9"/>
  <c r="G60" i="9" s="1"/>
  <c r="F61" i="9"/>
  <c r="G61" i="9" s="1"/>
  <c r="F62" i="9"/>
  <c r="F63" i="9"/>
  <c r="G63" i="9" s="1"/>
  <c r="F64" i="9"/>
  <c r="G64" i="9" s="1"/>
  <c r="F65" i="9"/>
  <c r="G65" i="9" s="1"/>
  <c r="F66" i="9"/>
  <c r="F67" i="9"/>
  <c r="G67" i="9" s="1"/>
  <c r="F68" i="9"/>
  <c r="G68" i="9" s="1"/>
  <c r="F69" i="9"/>
  <c r="G69" i="9" s="1"/>
  <c r="F70" i="9"/>
  <c r="F71" i="9"/>
  <c r="G71" i="9" s="1"/>
  <c r="F72" i="9"/>
  <c r="G72" i="9" s="1"/>
  <c r="F73" i="9"/>
  <c r="G73" i="9" s="1"/>
  <c r="F74" i="9"/>
  <c r="F75" i="9"/>
  <c r="G75" i="9" s="1"/>
  <c r="F76" i="9"/>
  <c r="G76" i="9" s="1"/>
  <c r="F77" i="9"/>
  <c r="G77" i="9" s="1"/>
  <c r="F78" i="9"/>
  <c r="F79" i="9"/>
  <c r="G79" i="9" s="1"/>
  <c r="F80" i="9"/>
  <c r="G80" i="9" s="1"/>
  <c r="F81" i="9"/>
  <c r="G81" i="9" s="1"/>
  <c r="F82" i="9"/>
  <c r="F83" i="9"/>
  <c r="G83" i="9" s="1"/>
  <c r="F84" i="9"/>
  <c r="G84" i="9" s="1"/>
  <c r="F85" i="9"/>
  <c r="G85" i="9" s="1"/>
  <c r="F86" i="9"/>
  <c r="F88" i="9"/>
  <c r="G88" i="9" s="1"/>
  <c r="F89" i="9"/>
  <c r="G89" i="9" s="1"/>
  <c r="F90" i="9"/>
  <c r="G90" i="9" s="1"/>
  <c r="F91" i="9"/>
  <c r="F92" i="9"/>
  <c r="G92" i="9" s="1"/>
  <c r="F93" i="9"/>
  <c r="G93" i="9" s="1"/>
  <c r="F94" i="9"/>
  <c r="G94" i="9" s="1"/>
  <c r="F95" i="9"/>
  <c r="F96" i="9"/>
  <c r="G96" i="9" s="1"/>
  <c r="F97" i="9"/>
  <c r="G97" i="9" s="1"/>
  <c r="F87" i="9"/>
  <c r="G87" i="9" s="1"/>
  <c r="F98" i="9"/>
  <c r="F99" i="9"/>
  <c r="G99" i="9" s="1"/>
  <c r="F100" i="9"/>
  <c r="G100" i="9" s="1"/>
  <c r="F101" i="9"/>
  <c r="G101" i="9" s="1"/>
  <c r="F102" i="9"/>
  <c r="F103" i="9"/>
  <c r="G103" i="9" s="1"/>
  <c r="F104" i="9"/>
  <c r="G104" i="9" s="1"/>
  <c r="F105" i="9"/>
  <c r="G105" i="9" s="1"/>
  <c r="F106" i="9"/>
  <c r="F107" i="9"/>
  <c r="G107" i="9" s="1"/>
  <c r="F108" i="9"/>
  <c r="G108" i="9" s="1"/>
  <c r="F109" i="9"/>
  <c r="G109" i="9" s="1"/>
  <c r="F110" i="9"/>
  <c r="F111" i="9"/>
  <c r="G111" i="9" s="1"/>
  <c r="F112" i="9"/>
  <c r="G112" i="9" s="1"/>
  <c r="F113" i="9"/>
  <c r="G113" i="9" s="1"/>
  <c r="F114" i="9"/>
  <c r="F115" i="9"/>
  <c r="G115" i="9" s="1"/>
  <c r="F116" i="9"/>
  <c r="G116" i="9" s="1"/>
  <c r="F117" i="9"/>
  <c r="G117" i="9" s="1"/>
  <c r="F118" i="9"/>
  <c r="F119" i="9"/>
  <c r="G119" i="9" s="1"/>
  <c r="F120" i="9"/>
  <c r="G120" i="9" s="1"/>
  <c r="F121" i="9"/>
  <c r="G121" i="9" s="1"/>
  <c r="F122" i="9"/>
  <c r="F123" i="9"/>
  <c r="G123" i="9" s="1"/>
  <c r="F124" i="9"/>
  <c r="G124" i="9" s="1"/>
  <c r="F125" i="9"/>
  <c r="G125" i="9" s="1"/>
  <c r="F126" i="9"/>
  <c r="F127" i="9"/>
  <c r="G127" i="9" s="1"/>
  <c r="F128" i="9"/>
  <c r="G128" i="9" s="1"/>
  <c r="F129" i="9"/>
  <c r="G129" i="9" s="1"/>
  <c r="F130" i="9"/>
  <c r="F131" i="9"/>
  <c r="G131" i="9" s="1"/>
  <c r="F132" i="9"/>
  <c r="G132" i="9" s="1"/>
  <c r="F133" i="9"/>
  <c r="G133" i="9" s="1"/>
  <c r="F134" i="9"/>
  <c r="F136" i="9"/>
  <c r="G136" i="9" s="1"/>
  <c r="F135" i="9"/>
  <c r="G135" i="9" s="1"/>
  <c r="F138" i="9"/>
  <c r="G138" i="9" s="1"/>
  <c r="F137" i="9"/>
  <c r="F139" i="9"/>
  <c r="G139" i="9" s="1"/>
  <c r="F140" i="9"/>
  <c r="G140" i="9" s="1"/>
  <c r="F141" i="9"/>
  <c r="G141" i="9" s="1"/>
  <c r="F142" i="9"/>
  <c r="F143" i="9"/>
  <c r="G143" i="9" s="1"/>
  <c r="F144" i="9"/>
  <c r="G144" i="9" s="1"/>
  <c r="F145" i="9"/>
  <c r="G145" i="9" s="1"/>
  <c r="F146" i="9"/>
  <c r="F147" i="9"/>
  <c r="G147" i="9" s="1"/>
  <c r="F148" i="9"/>
  <c r="G148" i="9" s="1"/>
  <c r="F149" i="9"/>
  <c r="G149" i="9" s="1"/>
  <c r="F150" i="9"/>
  <c r="F151" i="9"/>
  <c r="G151" i="9" s="1"/>
  <c r="F152" i="9"/>
  <c r="G152" i="9" s="1"/>
  <c r="F153" i="9"/>
  <c r="G153" i="9" s="1"/>
  <c r="F157" i="9"/>
  <c r="F154" i="9"/>
  <c r="G154" i="9" s="1"/>
  <c r="F155" i="9"/>
  <c r="G155" i="9" s="1"/>
  <c r="F156" i="9"/>
  <c r="G156" i="9" s="1"/>
  <c r="F158" i="9"/>
  <c r="F159" i="9"/>
  <c r="G159" i="9" s="1"/>
  <c r="F160" i="9"/>
  <c r="G160" i="9" s="1"/>
  <c r="F161" i="9"/>
  <c r="G161" i="9" s="1"/>
  <c r="F162" i="9"/>
  <c r="F163" i="9"/>
  <c r="G163" i="9" s="1"/>
  <c r="F164" i="9"/>
  <c r="G164" i="9" s="1"/>
  <c r="F165" i="9"/>
  <c r="G165" i="9" s="1"/>
  <c r="F166" i="9"/>
  <c r="F167" i="9"/>
  <c r="G167" i="9" s="1"/>
  <c r="F168" i="9"/>
  <c r="G168" i="9" s="1"/>
  <c r="F169" i="9"/>
  <c r="G169" i="9" s="1"/>
  <c r="F170" i="9"/>
  <c r="F171" i="9"/>
  <c r="G171" i="9" s="1"/>
  <c r="F172" i="9"/>
  <c r="G172" i="9" s="1"/>
  <c r="F173" i="9"/>
  <c r="G173" i="9" s="1"/>
  <c r="F174" i="9"/>
  <c r="G174" i="9" s="1"/>
  <c r="F175" i="9"/>
  <c r="G175" i="9" s="1"/>
  <c r="F396" i="9"/>
  <c r="F397" i="9"/>
  <c r="G397" i="9" s="1"/>
  <c r="F398" i="9"/>
  <c r="G398" i="9" s="1"/>
  <c r="F399" i="9"/>
  <c r="G399" i="9" s="1"/>
  <c r="F400" i="9"/>
  <c r="F401" i="9"/>
  <c r="G401" i="9" s="1"/>
  <c r="F402" i="9"/>
  <c r="G402" i="9" s="1"/>
  <c r="F403" i="9"/>
  <c r="G403" i="9" s="1"/>
  <c r="F404" i="9"/>
  <c r="F406" i="9"/>
  <c r="G406" i="9" s="1"/>
  <c r="F405" i="9"/>
  <c r="G405" i="9" s="1"/>
  <c r="F407" i="9"/>
  <c r="G407" i="9" s="1"/>
  <c r="F408" i="9"/>
  <c r="F409" i="9"/>
  <c r="G409" i="9" s="1"/>
  <c r="F410" i="9"/>
  <c r="G410" i="9" s="1"/>
  <c r="F411" i="9"/>
  <c r="G411" i="9" s="1"/>
  <c r="F412" i="9"/>
  <c r="F413" i="9"/>
  <c r="G413" i="9" s="1"/>
  <c r="F414" i="9"/>
  <c r="G414" i="9" s="1"/>
  <c r="F415" i="9"/>
  <c r="G415" i="9" s="1"/>
  <c r="F416" i="9"/>
  <c r="F417" i="9"/>
  <c r="G417" i="9" s="1"/>
  <c r="F418" i="9"/>
  <c r="G418" i="9" s="1"/>
  <c r="F419" i="9"/>
  <c r="G419" i="9" s="1"/>
  <c r="F420" i="9"/>
  <c r="G187" i="9"/>
  <c r="G231" i="9"/>
  <c r="G243" i="9"/>
  <c r="G251" i="9"/>
  <c r="G259" i="9"/>
  <c r="G268" i="9"/>
  <c r="G303" i="9"/>
  <c r="G319" i="9"/>
  <c r="G335" i="9"/>
  <c r="G356" i="9"/>
  <c r="G359" i="9"/>
  <c r="G361" i="9"/>
  <c r="G363" i="9"/>
  <c r="G365" i="9"/>
  <c r="G367" i="9"/>
  <c r="G369" i="9"/>
  <c r="G371" i="9"/>
  <c r="G385" i="9"/>
  <c r="G395" i="9"/>
  <c r="G1660" i="9"/>
  <c r="G1674" i="9"/>
  <c r="G1679" i="9"/>
  <c r="G1678" i="9"/>
  <c r="G1682" i="9"/>
  <c r="G1684" i="9"/>
  <c r="G1686" i="9"/>
  <c r="G1688" i="9"/>
  <c r="G1690" i="9"/>
  <c r="G1692" i="9"/>
  <c r="G1694" i="9"/>
  <c r="G1698" i="9"/>
  <c r="G1714" i="9"/>
  <c r="G1718" i="9"/>
  <c r="G1722" i="9"/>
  <c r="G1726" i="9"/>
  <c r="G1734" i="9"/>
  <c r="G1742" i="9"/>
  <c r="G1744" i="9"/>
  <c r="G1748" i="9"/>
  <c r="G1752" i="9"/>
  <c r="G1128" i="9"/>
  <c r="G1134" i="9"/>
  <c r="G1147" i="9"/>
  <c r="G1151" i="9"/>
  <c r="G1348" i="9"/>
  <c r="G1352" i="9"/>
  <c r="G1356" i="9"/>
  <c r="G1361" i="9"/>
  <c r="G1364" i="9"/>
  <c r="G1368" i="9"/>
  <c r="G1372" i="9"/>
  <c r="G1376" i="9"/>
  <c r="G1380" i="9"/>
  <c r="G1384" i="9"/>
  <c r="G1388" i="9"/>
  <c r="G1391" i="9"/>
  <c r="G1396" i="9"/>
  <c r="G1400" i="9"/>
  <c r="G1404" i="9"/>
  <c r="G1408" i="9"/>
  <c r="G1412" i="9"/>
  <c r="G1416" i="9"/>
  <c r="G1420" i="9"/>
  <c r="G1424" i="9"/>
  <c r="G1428" i="9"/>
  <c r="G1432" i="9"/>
  <c r="G1436" i="9"/>
  <c r="G1440" i="9"/>
  <c r="G1444" i="9"/>
  <c r="G1448" i="9"/>
  <c r="G1452" i="9"/>
  <c r="G1456" i="9"/>
  <c r="G1461" i="9"/>
  <c r="G1463" i="9"/>
  <c r="G1468" i="9"/>
  <c r="G1472" i="9"/>
  <c r="G1476" i="9"/>
  <c r="G1480" i="9"/>
  <c r="G1484" i="9"/>
  <c r="G1488" i="9"/>
  <c r="G1492" i="9"/>
  <c r="G1496" i="9"/>
  <c r="G1500" i="9"/>
  <c r="G1504" i="9"/>
  <c r="G1508" i="9"/>
  <c r="G1512" i="9"/>
  <c r="G1513" i="9"/>
  <c r="G1518" i="9"/>
  <c r="G1523" i="9"/>
  <c r="G1521" i="9"/>
  <c r="G1526" i="9"/>
  <c r="G1528" i="9"/>
  <c r="G1531" i="9"/>
  <c r="G1529" i="9"/>
  <c r="G1534" i="9"/>
  <c r="G1536" i="9"/>
  <c r="G1538" i="9"/>
  <c r="G1540" i="9"/>
  <c r="G1545" i="9"/>
  <c r="G1543" i="9"/>
  <c r="G1546" i="9"/>
  <c r="G1549" i="9"/>
  <c r="G1550" i="9"/>
  <c r="G1552" i="9"/>
  <c r="G425" i="9"/>
  <c r="G427" i="9"/>
  <c r="G432" i="9"/>
  <c r="G430" i="9"/>
  <c r="G433" i="9"/>
  <c r="G435" i="9"/>
  <c r="G437" i="9"/>
  <c r="G439" i="9"/>
  <c r="G441" i="9"/>
  <c r="G443" i="9"/>
  <c r="G445" i="9"/>
  <c r="G447" i="9"/>
  <c r="G449" i="9"/>
  <c r="G451" i="9"/>
  <c r="G453" i="9"/>
  <c r="G455" i="9"/>
  <c r="G457" i="9"/>
  <c r="G459" i="9"/>
  <c r="G461" i="9"/>
  <c r="G463" i="9"/>
  <c r="G465" i="9"/>
  <c r="G468" i="9"/>
  <c r="G469" i="9"/>
  <c r="G471" i="9"/>
  <c r="G473" i="9"/>
  <c r="G475" i="9"/>
  <c r="G477" i="9"/>
  <c r="G478" i="9"/>
  <c r="G480" i="9"/>
  <c r="G479" i="9"/>
  <c r="G485" i="9"/>
  <c r="G487" i="9"/>
  <c r="G489" i="9"/>
  <c r="G491" i="9"/>
  <c r="G493" i="9"/>
  <c r="G496" i="9"/>
  <c r="G497" i="9"/>
  <c r="G499" i="9"/>
  <c r="G501" i="9"/>
  <c r="G503" i="9"/>
  <c r="G505" i="9"/>
  <c r="G507" i="9"/>
  <c r="G509" i="9"/>
  <c r="G511" i="9"/>
  <c r="G513" i="9"/>
  <c r="G515" i="9"/>
  <c r="G517" i="9"/>
  <c r="G519" i="9"/>
  <c r="G521" i="9"/>
  <c r="G523" i="9"/>
  <c r="G525" i="9"/>
  <c r="G537" i="9"/>
  <c r="G536" i="9"/>
  <c r="G527" i="9"/>
  <c r="G529" i="9"/>
  <c r="G531" i="9"/>
  <c r="G538" i="9"/>
  <c r="G534" i="9"/>
  <c r="G541" i="9"/>
  <c r="G544" i="9"/>
  <c r="G545" i="9"/>
  <c r="G547" i="9"/>
  <c r="G549" i="9"/>
  <c r="G551" i="9"/>
  <c r="G553" i="9"/>
  <c r="G555" i="9"/>
  <c r="G557" i="9"/>
  <c r="G560" i="9"/>
  <c r="G562" i="9"/>
  <c r="G563" i="9"/>
  <c r="G565" i="9"/>
  <c r="G570" i="9"/>
  <c r="G569" i="9"/>
  <c r="G568" i="9"/>
  <c r="G573" i="9"/>
  <c r="G575" i="9"/>
  <c r="G577" i="9"/>
  <c r="G579" i="9"/>
  <c r="G581" i="9"/>
  <c r="G583" i="9"/>
  <c r="G1152" i="9"/>
  <c r="G1154" i="9"/>
  <c r="G1156" i="9"/>
  <c r="G1158" i="9"/>
  <c r="G1160" i="9"/>
  <c r="G1162" i="9"/>
  <c r="G1164" i="9"/>
  <c r="G1166" i="9"/>
  <c r="G1168" i="9"/>
  <c r="G1170" i="9"/>
  <c r="G1172" i="9"/>
  <c r="G1174" i="9"/>
  <c r="G1176" i="9"/>
  <c r="G1178" i="9"/>
  <c r="G1180" i="9"/>
  <c r="G1182" i="9"/>
  <c r="G1184" i="9"/>
  <c r="G1186" i="9"/>
  <c r="G1188" i="9"/>
  <c r="G1190" i="9"/>
  <c r="G1192" i="9"/>
  <c r="G1194" i="9"/>
  <c r="G1196" i="9"/>
  <c r="G1198" i="9"/>
  <c r="G1200" i="9"/>
  <c r="G1202" i="9"/>
  <c r="G1204" i="9"/>
  <c r="G1206" i="9"/>
  <c r="G1208" i="9"/>
  <c r="G1210" i="9"/>
  <c r="G1212" i="9"/>
  <c r="G1214" i="9"/>
  <c r="G1216" i="9"/>
  <c r="G1218" i="9"/>
  <c r="G1220" i="9"/>
  <c r="G1222" i="9"/>
  <c r="G1224" i="9"/>
  <c r="G1226" i="9"/>
  <c r="G1228" i="9"/>
  <c r="G1230" i="9"/>
  <c r="G1232" i="9"/>
  <c r="G1234" i="9"/>
  <c r="G1236" i="9"/>
  <c r="G1238" i="9"/>
  <c r="G1240" i="9"/>
  <c r="G1242" i="9"/>
  <c r="G1244" i="9"/>
  <c r="G1246" i="9"/>
  <c r="G1248" i="9"/>
  <c r="G1250" i="9"/>
  <c r="G1252" i="9"/>
  <c r="G1254" i="9"/>
  <c r="G1256" i="9"/>
  <c r="G1258" i="9"/>
  <c r="G1260" i="9"/>
  <c r="G1262" i="9"/>
  <c r="G1264" i="9"/>
  <c r="G1266" i="9"/>
  <c r="G1268" i="9"/>
  <c r="G1270" i="9"/>
  <c r="G1272" i="9"/>
  <c r="G1274" i="9"/>
  <c r="G1276" i="9"/>
  <c r="G1278" i="9"/>
  <c r="G1280" i="9"/>
  <c r="G1282" i="9"/>
  <c r="G1284" i="9"/>
  <c r="G1286" i="9"/>
  <c r="G1288" i="9"/>
  <c r="G1290" i="9"/>
  <c r="G1292" i="9"/>
  <c r="G1294" i="9"/>
  <c r="G1296" i="9"/>
  <c r="G1298" i="9"/>
  <c r="G1300" i="9"/>
  <c r="G1302" i="9"/>
  <c r="G1304" i="9"/>
  <c r="G1306" i="9"/>
  <c r="G1308" i="9"/>
  <c r="G1310" i="9"/>
  <c r="G1312" i="9"/>
  <c r="G1314" i="9"/>
  <c r="G1316" i="9"/>
  <c r="G1318" i="9"/>
  <c r="G1320" i="9"/>
  <c r="G1322" i="9"/>
  <c r="G1326" i="9"/>
  <c r="G1330" i="9"/>
  <c r="G1334" i="9"/>
  <c r="G1338" i="9"/>
  <c r="G1342" i="9"/>
  <c r="G1037" i="9"/>
  <c r="G1041" i="9"/>
  <c r="G1045" i="9"/>
  <c r="G1049" i="9"/>
  <c r="G1053" i="9"/>
  <c r="G1057" i="9"/>
  <c r="G1061" i="9"/>
  <c r="G1065" i="9"/>
  <c r="G1069" i="9"/>
  <c r="G1073" i="9"/>
  <c r="G1077" i="9"/>
  <c r="G1081" i="9"/>
  <c r="G1085" i="9"/>
  <c r="G1089" i="9"/>
  <c r="G1093" i="9"/>
  <c r="G1097" i="9"/>
  <c r="G1101" i="9"/>
  <c r="G1105" i="9"/>
  <c r="G1109" i="9"/>
  <c r="G1113" i="9"/>
  <c r="G1117" i="9"/>
  <c r="G1121" i="9"/>
  <c r="G1125" i="9"/>
  <c r="G1557" i="9"/>
  <c r="G1565" i="9"/>
  <c r="G1574" i="9"/>
  <c r="G1583" i="9"/>
  <c r="G1609" i="9"/>
  <c r="G1571" i="9"/>
  <c r="G1573" i="9"/>
  <c r="G1554" i="9"/>
  <c r="G1620" i="9"/>
  <c r="G1635" i="9"/>
  <c r="G1586" i="9"/>
  <c r="G1590" i="9"/>
  <c r="G1645" i="9"/>
  <c r="G1649" i="9"/>
  <c r="G591" i="9"/>
  <c r="G593" i="9"/>
  <c r="G596" i="9"/>
  <c r="G599" i="9"/>
  <c r="G609" i="9"/>
  <c r="G625" i="9"/>
  <c r="G641" i="9"/>
  <c r="G649" i="9"/>
  <c r="G656" i="9"/>
  <c r="G667" i="9"/>
  <c r="G673" i="9"/>
  <c r="G681" i="9"/>
  <c r="G689" i="9"/>
  <c r="G696" i="9"/>
  <c r="G705" i="9"/>
  <c r="G710" i="9"/>
  <c r="G713" i="9"/>
  <c r="G717" i="9"/>
  <c r="G721" i="9"/>
  <c r="G725" i="9"/>
  <c r="G729" i="9"/>
  <c r="G733" i="9"/>
  <c r="G737" i="9"/>
  <c r="G740" i="9"/>
  <c r="G746" i="9"/>
  <c r="G757" i="9"/>
  <c r="G765" i="9"/>
  <c r="G773" i="9"/>
  <c r="G777" i="9"/>
  <c r="G781" i="9"/>
  <c r="G785" i="9"/>
  <c r="G587" i="9"/>
  <c r="G792" i="9"/>
  <c r="G795" i="9"/>
  <c r="G800" i="9"/>
  <c r="G804" i="9"/>
  <c r="G808" i="9"/>
  <c r="G812" i="9"/>
  <c r="G816" i="9"/>
  <c r="G821" i="9"/>
  <c r="G824" i="9"/>
  <c r="G828" i="9"/>
  <c r="G832" i="9"/>
  <c r="G837" i="9"/>
  <c r="G845" i="9"/>
  <c r="G852" i="9"/>
  <c r="G861" i="9"/>
  <c r="G902" i="9"/>
  <c r="G1012" i="9"/>
  <c r="G1017" i="9"/>
  <c r="G1020" i="9"/>
  <c r="G1024" i="9"/>
  <c r="G1029" i="9"/>
  <c r="G1033" i="9"/>
  <c r="G423" i="9"/>
  <c r="G38" i="9"/>
  <c r="G42" i="9"/>
  <c r="G46" i="9"/>
  <c r="G50" i="9"/>
  <c r="G54" i="9"/>
  <c r="G58" i="9"/>
  <c r="G62" i="9"/>
  <c r="G66" i="9"/>
  <c r="G70" i="9"/>
  <c r="G74" i="9"/>
  <c r="G78" i="9"/>
  <c r="G82" i="9"/>
  <c r="G86" i="9"/>
  <c r="G91" i="9"/>
  <c r="G95" i="9"/>
  <c r="G98" i="9"/>
  <c r="G102" i="9"/>
  <c r="G106" i="9"/>
  <c r="G110" i="9"/>
  <c r="G114" i="9"/>
  <c r="G118" i="9"/>
  <c r="G122" i="9"/>
  <c r="G126" i="9"/>
  <c r="G130" i="9"/>
  <c r="G134" i="9"/>
  <c r="G137" i="9"/>
  <c r="G142" i="9"/>
  <c r="G146" i="9"/>
  <c r="G150" i="9"/>
  <c r="G157" i="9"/>
  <c r="G158" i="9"/>
  <c r="G162" i="9"/>
  <c r="G166" i="9"/>
  <c r="G170" i="9"/>
  <c r="G396" i="9"/>
  <c r="G400" i="9"/>
  <c r="G404" i="9"/>
  <c r="G408" i="9"/>
  <c r="G412" i="9"/>
  <c r="G416" i="9"/>
  <c r="G420" i="9"/>
  <c r="F176" i="9"/>
  <c r="G176" i="9" s="1"/>
  <c r="C33" i="3"/>
  <c r="J2" i="3" s="1"/>
  <c r="C32" i="3"/>
  <c r="I2" i="3" s="1"/>
  <c r="C28" i="3"/>
  <c r="E2" i="3" s="1"/>
  <c r="C27" i="3"/>
  <c r="D2" i="3" s="1"/>
  <c r="C26" i="3"/>
  <c r="C2" i="3" s="1"/>
  <c r="E4" i="2"/>
  <c r="C25" i="3"/>
  <c r="B2" i="3" s="1"/>
  <c r="A2" i="3"/>
  <c r="B7" i="4"/>
  <c r="D4" i="2"/>
  <c r="C4" i="2"/>
  <c r="E4" i="3" l="1"/>
  <c r="G30" i="3"/>
  <c r="C6" i="3"/>
  <c r="K30" i="3"/>
  <c r="G6" i="3" s="1"/>
  <c r="F4" i="3"/>
  <c r="J4" i="2"/>
  <c r="K2" i="3"/>
  <c r="L2" i="3" s="1"/>
  <c r="G4" i="3" l="1"/>
</calcChain>
</file>

<file path=xl/comments1.xml><?xml version="1.0" encoding="utf-8"?>
<comments xmlns="http://schemas.openxmlformats.org/spreadsheetml/2006/main">
  <authors>
    <author>Benoît Andreau</author>
  </authors>
  <commentList>
    <comment ref="C11" authorId="0">
      <text>
        <r>
          <rPr>
            <sz val="8"/>
            <color indexed="81"/>
            <rFont val="Tahoma"/>
            <family val="2"/>
          </rPr>
          <t>Indiquez le nombre total d'employés en équivalents temps plein. Par exemple : 2 mi-temps = 1 temps plein</t>
        </r>
      </text>
    </comment>
    <comment ref="C15" authorId="0">
      <text>
        <r>
          <rPr>
            <b/>
            <sz val="8"/>
            <color indexed="81"/>
            <rFont val="Tahoma"/>
            <family val="2"/>
          </rPr>
          <t>Nombre d'heures travaillées (saisie obligatoire)</t>
        </r>
      </text>
    </comment>
    <comment ref="E15" authorId="0">
      <text>
        <r>
          <rPr>
            <b/>
            <sz val="8"/>
            <color indexed="81"/>
            <rFont val="Tahoma"/>
            <family val="2"/>
          </rPr>
          <t>Salaire de base</t>
        </r>
      </text>
    </comment>
    <comment ref="E16" authorId="0">
      <text>
        <r>
          <rPr>
            <b/>
            <sz val="8"/>
            <color indexed="81"/>
            <rFont val="Tahoma"/>
            <family val="2"/>
          </rPr>
          <t>Indiquez la majoration pour heures supplémentaires. Si la durée hebdomadaire est de 39 heures : 4 x 52/12 = 17,33h majorées de 10%</t>
        </r>
      </text>
    </comment>
    <comment ref="E18" authorId="0">
      <text>
        <r>
          <rPr>
            <b/>
            <sz val="8"/>
            <color indexed="81"/>
            <rFont val="Tahoma"/>
            <family val="2"/>
          </rPr>
          <t>Indiquez le nombre d'avantages en nature (repas servis) et le nombre d'indemnités compensatrices (repas non servis)</t>
        </r>
      </text>
    </comment>
    <comment ref="E19" authorId="0">
      <text>
        <r>
          <rPr>
            <b/>
            <sz val="8"/>
            <color indexed="81"/>
            <rFont val="Tahoma"/>
            <family val="2"/>
          </rPr>
          <t>Emplacements libres pour primes éventuelles...</t>
        </r>
        <r>
          <rPr>
            <sz val="8"/>
            <color indexed="81"/>
            <rFont val="Tahoma"/>
            <family val="2"/>
          </rPr>
          <t xml:space="preserve">
</t>
        </r>
      </text>
    </comment>
  </commentList>
</comments>
</file>

<file path=xl/sharedStrings.xml><?xml version="1.0" encoding="utf-8"?>
<sst xmlns="http://schemas.openxmlformats.org/spreadsheetml/2006/main" count="5628" uniqueCount="1955">
  <si>
    <t>No</t>
  </si>
  <si>
    <t>Nom</t>
  </si>
  <si>
    <t>Montant HT</t>
  </si>
  <si>
    <t>TVA</t>
  </si>
  <si>
    <t>Montant TTC</t>
  </si>
  <si>
    <t>Création et gestion d'une petite base de données</t>
  </si>
  <si>
    <t>Dubois</t>
  </si>
  <si>
    <t>Dupont</t>
  </si>
  <si>
    <t>Durand</t>
  </si>
  <si>
    <t>Dujardin</t>
  </si>
  <si>
    <t>zzz</t>
  </si>
  <si>
    <t>Duz</t>
  </si>
  <si>
    <t>Gaston</t>
  </si>
  <si>
    <t>Fournisseur</t>
  </si>
  <si>
    <t>Adresse</t>
  </si>
  <si>
    <t>Date</t>
  </si>
  <si>
    <t>CP</t>
  </si>
  <si>
    <t>Ville</t>
  </si>
  <si>
    <t>Marseille</t>
  </si>
  <si>
    <t>Produits</t>
  </si>
  <si>
    <t>Classe</t>
  </si>
  <si>
    <t>Unité</t>
  </si>
  <si>
    <t>Prix u. HT</t>
  </si>
  <si>
    <t>Prix u. TTC</t>
  </si>
  <si>
    <t>Agneau de lait des Pyrénées Label rouge</t>
  </si>
  <si>
    <t>kg</t>
  </si>
  <si>
    <t>Agneau de lait d'Occitanie</t>
  </si>
  <si>
    <t>Agneau entier</t>
  </si>
  <si>
    <t>Aiguillette rumsteack</t>
  </si>
  <si>
    <t>Andouille</t>
  </si>
  <si>
    <t>Andouille Guéméné</t>
  </si>
  <si>
    <t>Andouille Vire</t>
  </si>
  <si>
    <t>Andouillette AAAAA</t>
  </si>
  <si>
    <t>Andouillette Troyes</t>
  </si>
  <si>
    <t>Bacon tranche 2 mm</t>
  </si>
  <si>
    <t>Barde lard</t>
  </si>
  <si>
    <t>Baron d'agneau 6 kg</t>
  </si>
  <si>
    <t>Basse côte</t>
  </si>
  <si>
    <t>Bavette entière</t>
  </si>
  <si>
    <t>Blanquette veau s/os</t>
  </si>
  <si>
    <t>Boudin antillais mini</t>
  </si>
  <si>
    <t>Boudin blanc</t>
  </si>
  <si>
    <t>Boudin noir</t>
  </si>
  <si>
    <t>Bourguignon</t>
  </si>
  <si>
    <t>Carré agneau 13 côtes</t>
  </si>
  <si>
    <t>Carré agneau 3 côtes</t>
  </si>
  <si>
    <t>Carré agneau 6 côtes  800 gr</t>
  </si>
  <si>
    <t>Carré agneau 8 côtes 1 kg</t>
  </si>
  <si>
    <t>Carré d'agnelait 13 côtes</t>
  </si>
  <si>
    <t>Carré d'agnelait 8 côtes</t>
  </si>
  <si>
    <t>Carré porc avec manche 1,5 kg</t>
  </si>
  <si>
    <t>Carré porcelet double 4 kg</t>
  </si>
  <si>
    <t>Carré veau 4 côtes 2,5 kg</t>
  </si>
  <si>
    <t>Carré veau entier</t>
  </si>
  <si>
    <t>Cervelas</t>
  </si>
  <si>
    <t>Cervelle agneau 100 gr</t>
  </si>
  <si>
    <t>Cervelle veau</t>
  </si>
  <si>
    <t>Chair à saucisse</t>
  </si>
  <si>
    <t>Chipolatas  55 gr</t>
  </si>
  <si>
    <t>Chorizo  doux 250 gr</t>
  </si>
  <si>
    <t>Chorizo fort espagnol</t>
  </si>
  <si>
    <t>Cochon de lait 8 kg</t>
  </si>
  <si>
    <t>Coffre agneau des Pyrénées Label rouge</t>
  </si>
  <si>
    <t>Collier d'agneau</t>
  </si>
  <si>
    <t>Contrefilet</t>
  </si>
  <si>
    <t>Coppa</t>
  </si>
  <si>
    <t>Côte agneau découverte  100 gr</t>
  </si>
  <si>
    <t>Côte agneau première  100 gr</t>
  </si>
  <si>
    <t>Côte agneau seconde 100 gr</t>
  </si>
  <si>
    <t>Côte bœuf   600 gr</t>
  </si>
  <si>
    <t>Côte de veau double 500 gr</t>
  </si>
  <si>
    <t>Côte porc échine   200 gr</t>
  </si>
  <si>
    <t>Côte porc filet   200 gr</t>
  </si>
  <si>
    <t>Côte porc première 200 gr</t>
  </si>
  <si>
    <t>Côte veau première 200 gr</t>
  </si>
  <si>
    <t>Côte veau seconde 200 gr</t>
  </si>
  <si>
    <t>Couenne porc</t>
  </si>
  <si>
    <t>Crépine</t>
  </si>
  <si>
    <t>Crépinette</t>
  </si>
  <si>
    <t>Culotte agneau des Pyrénées Label rouge</t>
  </si>
  <si>
    <t>Echine de porc</t>
  </si>
  <si>
    <t>Echine de porc fumée</t>
  </si>
  <si>
    <t>Echine porc 1/2 sel sans os</t>
  </si>
  <si>
    <t>Entrecôte 300 gr</t>
  </si>
  <si>
    <t>Entrecôte 400 gr</t>
  </si>
  <si>
    <t>Epaule d'agneau entière 2 kg</t>
  </si>
  <si>
    <t>Epaule d'agneau piécée</t>
  </si>
  <si>
    <t>Epaule d'agnelait d'Occitanie</t>
  </si>
  <si>
    <t>Epaule de veau entière 1,6 kg</t>
  </si>
  <si>
    <t>Epaule de veau piècée</t>
  </si>
  <si>
    <t>Epaule de veau sans os</t>
  </si>
  <si>
    <t>Escalope veau 150 gr</t>
  </si>
  <si>
    <t>Faux filet</t>
  </si>
  <si>
    <t>Filet bœuf de 3 kg</t>
  </si>
  <si>
    <t xml:space="preserve">Filet mignon porc </t>
  </si>
  <si>
    <t>Filet mignon veau</t>
  </si>
  <si>
    <t>Filet de porc</t>
  </si>
  <si>
    <t>Filet taureau 3,5 kg</t>
  </si>
  <si>
    <t>Flanchet de veau</t>
  </si>
  <si>
    <t>Foie agneau</t>
  </si>
  <si>
    <t xml:space="preserve">Foie de porc </t>
  </si>
  <si>
    <t>Foie de veau</t>
  </si>
  <si>
    <t>Fromage de tête</t>
  </si>
  <si>
    <t>Gigot agneau raccourci 2 kg</t>
  </si>
  <si>
    <t>Gigot agneau tranche</t>
  </si>
  <si>
    <t>Gigot d'agnelait d'Occitanie</t>
  </si>
  <si>
    <t>Gîte à la noix</t>
  </si>
  <si>
    <t>Gîte-gîte</t>
  </si>
  <si>
    <t>Gorge de porc</t>
  </si>
  <si>
    <t>Grenadin veau 150 gr</t>
  </si>
  <si>
    <t>Haché tradition 15%</t>
  </si>
  <si>
    <t>Haut côte d'agneau</t>
  </si>
  <si>
    <t>Haut côte de porc 1/2 sel</t>
  </si>
  <si>
    <t>Jambon Bayonne entier</t>
  </si>
  <si>
    <t>Jambon Bayonne tranché</t>
  </si>
  <si>
    <t>Jambon blanc supérieur entier</t>
  </si>
  <si>
    <t>Jambon blanc supérieur tranché</t>
  </si>
  <si>
    <t>Jambon blanc a l'os</t>
  </si>
  <si>
    <t>Jambon de pays 3 kg</t>
  </si>
  <si>
    <t>Jambon de pays sec tranché</t>
  </si>
  <si>
    <t>Jambon frais 10 kg</t>
  </si>
  <si>
    <t>Jambon Iberico Bellotas</t>
  </si>
  <si>
    <t>Jambon Parme entier</t>
  </si>
  <si>
    <t>Jambon Parme tranché</t>
  </si>
  <si>
    <t>Jambon Serrano s/os</t>
  </si>
  <si>
    <t>Jambon Serrano tranché</t>
  </si>
  <si>
    <t>Jambon York cuit os 7 kg</t>
  </si>
  <si>
    <t>Jambon York tranche 125 gr</t>
  </si>
  <si>
    <t>Jambonneau cuit</t>
  </si>
  <si>
    <t>Jambonneau s/os 1/2 sel AR</t>
  </si>
  <si>
    <t xml:space="preserve">Jarret de porc </t>
  </si>
  <si>
    <t>Jarret veau 1,5 kg</t>
  </si>
  <si>
    <t>Jarreton 1/2 sel 450 gr</t>
  </si>
  <si>
    <t>Jésus</t>
  </si>
  <si>
    <t>Joue de boeuf</t>
  </si>
  <si>
    <t>Joue de porc</t>
  </si>
  <si>
    <t>Jumeau</t>
  </si>
  <si>
    <t>Lamb Chop</t>
  </si>
  <si>
    <t>Langue boeuf</t>
  </si>
  <si>
    <t>Langue écarlate</t>
  </si>
  <si>
    <t>Langue veau</t>
  </si>
  <si>
    <t xml:space="preserve">Lard gras </t>
  </si>
  <si>
    <t>Longe de porc</t>
  </si>
  <si>
    <t>Longe de veau</t>
  </si>
  <si>
    <t>Macreuse</t>
  </si>
  <si>
    <t>Maigre boeuf à hacher</t>
  </si>
  <si>
    <t>Médaillon de porc 120 gr</t>
  </si>
  <si>
    <t>Médaillon de veau  150 gr</t>
  </si>
  <si>
    <t>Menu de porc</t>
  </si>
  <si>
    <t>Merguez 50 gr</t>
  </si>
  <si>
    <t>Moelle de bœuf</t>
  </si>
  <si>
    <t>Morteau</t>
  </si>
  <si>
    <t>Mousse de foie de canard</t>
  </si>
  <si>
    <t>Mousse de foie de porc</t>
  </si>
  <si>
    <t>Noix de veau</t>
  </si>
  <si>
    <t>Noix pâtissière</t>
  </si>
  <si>
    <t>Onglet</t>
  </si>
  <si>
    <t>Os à moelle boeuf scié</t>
  </si>
  <si>
    <t>Os d'agneau</t>
  </si>
  <si>
    <t>Os de veau</t>
  </si>
  <si>
    <t>Osso bucco 250 gr</t>
  </si>
  <si>
    <t>Paleron</t>
  </si>
  <si>
    <t>Palette de porc 1/2 sel</t>
  </si>
  <si>
    <t>Palette de porc fumée</t>
  </si>
  <si>
    <t>Palette porc s/os 1/2 sel</t>
  </si>
  <si>
    <t>Panne de porc</t>
  </si>
  <si>
    <t>Papillon agneau des Pyrénées Label rouge</t>
  </si>
  <si>
    <t>Parure de boeuf</t>
  </si>
  <si>
    <t>Parure de veau</t>
  </si>
  <si>
    <t>Pâté Ardennais</t>
  </si>
  <si>
    <t xml:space="preserve">Pâté de campagne </t>
  </si>
  <si>
    <t>Pâté de tête</t>
  </si>
  <si>
    <t xml:space="preserve">Pâté en croûte </t>
  </si>
  <si>
    <t>Pied de boeuf</t>
  </si>
  <si>
    <t>Pied de veau</t>
  </si>
  <si>
    <t>Pied de cochon frais</t>
  </si>
  <si>
    <t>Plat côte boeuf avec os</t>
  </si>
  <si>
    <t xml:space="preserve">Plat côte porc 1/2 sel </t>
  </si>
  <si>
    <t xml:space="preserve">Poitrine porc 1/2 sel </t>
  </si>
  <si>
    <t>Poitrine porc fraîche</t>
  </si>
  <si>
    <t>Poitrine fumée tranchée</t>
  </si>
  <si>
    <t xml:space="preserve">Poitrine porc fumée  </t>
  </si>
  <si>
    <t>Poitrine veau</t>
  </si>
  <si>
    <t>Porcelet entier 10 kg</t>
  </si>
  <si>
    <t>Quasi de veau</t>
  </si>
  <si>
    <t>Queue de bœuf</t>
  </si>
  <si>
    <t>Queue de porc 1/2 sel</t>
  </si>
  <si>
    <t>Rillette de porc</t>
  </si>
  <si>
    <t>Rillette d'oie</t>
  </si>
  <si>
    <t>Ris agneau</t>
  </si>
  <si>
    <t>Ris veau</t>
  </si>
  <si>
    <t>Rognon agneau 100 gr</t>
  </si>
  <si>
    <t>Rognon de coq</t>
  </si>
  <si>
    <t>Rognon veau 300 gr</t>
  </si>
  <si>
    <t>Rond de gîte rosbeef</t>
  </si>
  <si>
    <t>Rosette</t>
  </si>
  <si>
    <t>Roti porc s/os de 1,2 kg</t>
  </si>
  <si>
    <t>Rumsteack</t>
  </si>
  <si>
    <t>Rumsteack ( cœur)</t>
  </si>
  <si>
    <t>Rumsteack pavé de 150 gr</t>
  </si>
  <si>
    <t>Saindoux</t>
  </si>
  <si>
    <t>Salami danois</t>
  </si>
  <si>
    <t>Salami</t>
  </si>
  <si>
    <t>Sang de porc</t>
  </si>
  <si>
    <t>Saucisse lyon a cuire</t>
  </si>
  <si>
    <t>Saucisse de Strasbourg</t>
  </si>
  <si>
    <t>Saucisse Francfort</t>
  </si>
  <si>
    <t>Saucisse fumée</t>
  </si>
  <si>
    <t>Saucisse Morteaux</t>
  </si>
  <si>
    <t>Saucisse Perche Laguiole</t>
  </si>
  <si>
    <t>Saucisse sèche</t>
  </si>
  <si>
    <t>Saucisse Toulouse</t>
  </si>
  <si>
    <t>Saucisses  blanches</t>
  </si>
  <si>
    <t>Saucisson à l'ail</t>
  </si>
  <si>
    <t>Saucisson ail boyau naturel</t>
  </si>
  <si>
    <t>Saucisson cendré Laguiole</t>
  </si>
  <si>
    <t>Saucisson Lyon</t>
  </si>
  <si>
    <t>Saucisson pur porc pièce</t>
  </si>
  <si>
    <t>Saucisson sec label</t>
  </si>
  <si>
    <t>Sauté porc s / os</t>
  </si>
  <si>
    <t>Selle agneau pavés 150 gr</t>
  </si>
  <si>
    <t>Selle agnelait d'Occitanie</t>
  </si>
  <si>
    <t>Selle anglaise 1,5 kg</t>
  </si>
  <si>
    <t>Souris d'agneau</t>
  </si>
  <si>
    <t>Sous-noix</t>
  </si>
  <si>
    <t>Steack n° 1 140 gr</t>
  </si>
  <si>
    <t>T.bone 300 gr</t>
  </si>
  <si>
    <t>T.bone 400 gr</t>
  </si>
  <si>
    <t>Tendron veau</t>
  </si>
  <si>
    <t>Terrine de canard 2 kg</t>
  </si>
  <si>
    <t>Terrine de chevreuil 2 kg</t>
  </si>
  <si>
    <t>Terrine de lièvre 2 kg</t>
  </si>
  <si>
    <t>Terrine de marcassin 2 kg</t>
  </si>
  <si>
    <t>Terrine de volaille 2 kg</t>
  </si>
  <si>
    <t>Terrine forestière 2 kg</t>
  </si>
  <si>
    <t>Tête de porc désossée</t>
  </si>
  <si>
    <t>Tête de veau avec langue</t>
  </si>
  <si>
    <t>Tournedos</t>
  </si>
  <si>
    <t>Train de côte</t>
  </si>
  <si>
    <t>Tranche</t>
  </si>
  <si>
    <t>Travers de porc</t>
  </si>
  <si>
    <t>Travers de porc 1/2 sel</t>
  </si>
  <si>
    <t>Tripe</t>
  </si>
  <si>
    <t>Vessie de porc</t>
  </si>
  <si>
    <t>Viande à tartare</t>
  </si>
  <si>
    <t>Boucherie</t>
  </si>
  <si>
    <t>Abattis de volaille</t>
  </si>
  <si>
    <t>Aiguillette de canard</t>
  </si>
  <si>
    <t>Aileron canard</t>
  </si>
  <si>
    <t>Ailes de poulet</t>
  </si>
  <si>
    <t>Aileron poulet</t>
  </si>
  <si>
    <t>Blanc de dinde</t>
  </si>
  <si>
    <t>Blanc de poulet</t>
  </si>
  <si>
    <t>Blanc volaille</t>
  </si>
  <si>
    <t>Blanquette dinde avec os</t>
  </si>
  <si>
    <t>Brochette dinde</t>
  </si>
  <si>
    <t>Caille élevage 450 gr</t>
  </si>
  <si>
    <t>Canard barbarie 2,5 kg</t>
  </si>
  <si>
    <t>Canard barbarie pac 2,5 kg</t>
  </si>
  <si>
    <t>Canard cuisse confit s/vide x 6</t>
  </si>
  <si>
    <t>Canard éffilés</t>
  </si>
  <si>
    <t>Canard manchon confit s/vide x 12</t>
  </si>
  <si>
    <t>Caneton barbarie effilé 2 kg</t>
  </si>
  <si>
    <t>Canette barbarie pac 1,5 kg</t>
  </si>
  <si>
    <t>Canette Chapon Bressan</t>
  </si>
  <si>
    <t>Canette Fermière de Challans</t>
  </si>
  <si>
    <t>Canette Fermière des Dombes</t>
  </si>
  <si>
    <t xml:space="preserve">Carcasse de volaille </t>
  </si>
  <si>
    <t>Chapon 4 kg</t>
  </si>
  <si>
    <t>Coeur de dinde</t>
  </si>
  <si>
    <t>Coq pac</t>
  </si>
  <si>
    <t>Coquelet blanc 550 / 600 gr</t>
  </si>
  <si>
    <t>Coquelet blanc 750 gr</t>
  </si>
  <si>
    <t>Coquelet</t>
  </si>
  <si>
    <t>Coquelet Warren 550 gr</t>
  </si>
  <si>
    <t>Crête coq</t>
  </si>
  <si>
    <t>Cuisse canard barbarie</t>
  </si>
  <si>
    <t>Cuisse canard confit</t>
  </si>
  <si>
    <t>Cuisse canard gras mulard</t>
  </si>
  <si>
    <t>Cuisse canette</t>
  </si>
  <si>
    <t>Cuisse de dinde</t>
  </si>
  <si>
    <t>Cuisse lapin</t>
  </si>
  <si>
    <t>Cuisse pintade</t>
  </si>
  <si>
    <t>Cuisse poulet</t>
  </si>
  <si>
    <t>Cuisse poulet fermier label</t>
  </si>
  <si>
    <t>Dinde blanche</t>
  </si>
  <si>
    <t>Dinde fermière</t>
  </si>
  <si>
    <t>Escalope dinde 150 gr</t>
  </si>
  <si>
    <t>Faisan</t>
  </si>
  <si>
    <t>Filet canard 250 gr</t>
  </si>
  <si>
    <t>Filet canard fumé 250 gr</t>
  </si>
  <si>
    <t>Filet d'autruche</t>
  </si>
  <si>
    <t>Filet de canette</t>
  </si>
  <si>
    <t>Filet de dinde</t>
  </si>
  <si>
    <t>Filet de poulet</t>
  </si>
  <si>
    <t>Foie gras canard cru</t>
  </si>
  <si>
    <t>Foie gras canard cuit</t>
  </si>
  <si>
    <t>Foie volaille</t>
  </si>
  <si>
    <t>Foie volaille confit bqt 375 gr</t>
  </si>
  <si>
    <t>Géline de Touraine</t>
  </si>
  <si>
    <t>Gésier canard</t>
  </si>
  <si>
    <t>Gésier canard confit bqt 300 gr</t>
  </si>
  <si>
    <t>Gésier de dinde</t>
  </si>
  <si>
    <t>Gésier volaille confit bqt 375 gr</t>
  </si>
  <si>
    <t>Haut de cuisse s/os</t>
  </si>
  <si>
    <t>Lapereau de 1,5 kg</t>
  </si>
  <si>
    <t>Lapin</t>
  </si>
  <si>
    <t>Magret canard fumé entier</t>
  </si>
  <si>
    <t>Magret canard fumé tranché</t>
  </si>
  <si>
    <t>Magret canard Mulard 400 gr</t>
  </si>
  <si>
    <t>Magret canard séché</t>
  </si>
  <si>
    <t>Magret d'oie fumé</t>
  </si>
  <si>
    <t>Magret d'oie fumé tranché</t>
  </si>
  <si>
    <t>Manchon canard confit</t>
  </si>
  <si>
    <t>Manchon canard frais</t>
  </si>
  <si>
    <t>Oie 4,5 kg</t>
  </si>
  <si>
    <t>Pigeon de Vendée 400 / 450 gr</t>
  </si>
  <si>
    <t>Pigeon de Vendée 550 / 600 gr</t>
  </si>
  <si>
    <t>Pigeon élevage 450 gr</t>
  </si>
  <si>
    <t>Pintade fermière   1,2 kg</t>
  </si>
  <si>
    <t>Pintade pac  1,2 kg</t>
  </si>
  <si>
    <t>Pintadeau effilé 1,2 kg</t>
  </si>
  <si>
    <t>Pintadeau pour 2    700 gr</t>
  </si>
  <si>
    <t>Poularde de Bresse AOC</t>
  </si>
  <si>
    <t>Poularde</t>
  </si>
  <si>
    <t>Poule pac</t>
  </si>
  <si>
    <t>Poulet Chapon Bressan</t>
  </si>
  <si>
    <t>Poulet de Bresse  AOC</t>
  </si>
  <si>
    <t>Poulet effilé  1,2 kg</t>
  </si>
  <si>
    <t>Poulet fermier bio du Maine</t>
  </si>
  <si>
    <t>Poulet fermier de Challans</t>
  </si>
  <si>
    <t>Poulet fermier de Loué</t>
  </si>
  <si>
    <t>Poulet fermier du Bocager</t>
  </si>
  <si>
    <t>Poulet fermier du Maine</t>
  </si>
  <si>
    <t>Poulet fermier jaune des Landes</t>
  </si>
  <si>
    <t>Poulet fermier Saint Sauveur</t>
  </si>
  <si>
    <t>Poulet Gauloise Blanche</t>
  </si>
  <si>
    <t>Poulet Géline de Mareuil</t>
  </si>
  <si>
    <t>Poulet label  1,4 kg</t>
  </si>
  <si>
    <t>Poulet pac  classe A 1,2 kg</t>
  </si>
  <si>
    <t>Rable de lapin</t>
  </si>
  <si>
    <t>Râble lapin classe A</t>
  </si>
  <si>
    <t>Sauté de dinde sans os</t>
  </si>
  <si>
    <t>Sot l'y laisse</t>
  </si>
  <si>
    <t>Suprême pintadeau 125 gr</t>
  </si>
  <si>
    <t>Suprême poularde</t>
  </si>
  <si>
    <t>Suprême poulet double</t>
  </si>
  <si>
    <t>Suprême volaille</t>
  </si>
  <si>
    <t>Volaille</t>
  </si>
  <si>
    <t>Canard colvert 700 gr</t>
  </si>
  <si>
    <t>Carré chevreuil</t>
  </si>
  <si>
    <t>Carré marcassin</t>
  </si>
  <si>
    <t>Chevreau</t>
  </si>
  <si>
    <t>Chevreuil bateau 1,5 kg</t>
  </si>
  <si>
    <t>Cuisse lièvre</t>
  </si>
  <si>
    <t>Cuissot chevreuil</t>
  </si>
  <si>
    <t>Cuissot sanglier avec os</t>
  </si>
  <si>
    <t>Epaule biche</t>
  </si>
  <si>
    <t>Epaule chevreuil</t>
  </si>
  <si>
    <t>Epaule marcassin</t>
  </si>
  <si>
    <t>Faisan coq en plume 1,2 kg</t>
  </si>
  <si>
    <t>Faisan pac brider 800 gr</t>
  </si>
  <si>
    <t>Faisan poule en plume 1 kg</t>
  </si>
  <si>
    <t>Filet biche</t>
  </si>
  <si>
    <t>Filet chevreuil</t>
  </si>
  <si>
    <t>Filet de sanglier</t>
  </si>
  <si>
    <t>Gigue de chevreuil</t>
  </si>
  <si>
    <t>Lièvre en peau</t>
  </si>
  <si>
    <t>Marcassin</t>
  </si>
  <si>
    <t>Os de gibier</t>
  </si>
  <si>
    <t>Perdreau rouge 300 gr</t>
  </si>
  <si>
    <t>Perdrix écossaise</t>
  </si>
  <si>
    <t>Râble lièvre</t>
  </si>
  <si>
    <t>Selle chevreuil</t>
  </si>
  <si>
    <t>Gibier</t>
  </si>
  <si>
    <t>Algue de mer à Sushi</t>
  </si>
  <si>
    <t>Algue Laitue de mer</t>
  </si>
  <si>
    <t>Algue Nori</t>
  </si>
  <si>
    <t>Amande de mer</t>
  </si>
  <si>
    <t>Anchois au sel</t>
  </si>
  <si>
    <t>Anchois frais</t>
  </si>
  <si>
    <t>Anchois huile sceau 1 kg</t>
  </si>
  <si>
    <t>Anchois mariné provençale</t>
  </si>
  <si>
    <t>Anguille</t>
  </si>
  <si>
    <t>Anguille fumée</t>
  </si>
  <si>
    <t>Anguille de hollande entiére</t>
  </si>
  <si>
    <t>Araignée</t>
  </si>
  <si>
    <t>Arête de poisson</t>
  </si>
  <si>
    <t>Bar 2 / 3 kg</t>
  </si>
  <si>
    <t>Bar 600 gr / 800 gr</t>
  </si>
  <si>
    <t>Bar 800 gr / 1 kg</t>
  </si>
  <si>
    <t>Bar 1 kg / 2 kg</t>
  </si>
  <si>
    <t>Bar filet</t>
  </si>
  <si>
    <t>Barbue 1 / 2 kg</t>
  </si>
  <si>
    <t>Barbue 2 / 3 kg</t>
  </si>
  <si>
    <t>Bigorneau</t>
  </si>
  <si>
    <t>Bisque de homard</t>
  </si>
  <si>
    <t>Blancs de seiche</t>
  </si>
  <si>
    <t>Bouillabaisse</t>
  </si>
  <si>
    <t xml:space="preserve">Brochet </t>
  </si>
  <si>
    <t>Brochet filet</t>
  </si>
  <si>
    <t>Bulots</t>
  </si>
  <si>
    <t>Cabillaud 3 / 4 kg</t>
  </si>
  <si>
    <t>Cabillaud 5 / 6 kg</t>
  </si>
  <si>
    <t>Cabillaud dos 180 gr</t>
  </si>
  <si>
    <t>Cabillaud filet</t>
  </si>
  <si>
    <t>Calamar</t>
  </si>
  <si>
    <t>Carpe</t>
  </si>
  <si>
    <t>Carrelet 1,5 kg</t>
  </si>
  <si>
    <t>Carrelet 250 gr</t>
  </si>
  <si>
    <t>Caviar Beluga bt 50 gr</t>
  </si>
  <si>
    <t>Caviar Osciètre bt 50 gr</t>
  </si>
  <si>
    <t>Caviar Sevruga bt 50 gr</t>
  </si>
  <si>
    <t>Cétaux</t>
  </si>
  <si>
    <t>Clams</t>
  </si>
  <si>
    <t>Colin 2 kg</t>
  </si>
  <si>
    <t>Colin 3 kg</t>
  </si>
  <si>
    <t>Congre</t>
  </si>
  <si>
    <t>Coque</t>
  </si>
  <si>
    <t>Coque entier</t>
  </si>
  <si>
    <t>Coque décoquillée</t>
  </si>
  <si>
    <t>Crabe chair 400 gr</t>
  </si>
  <si>
    <t>Crabe</t>
  </si>
  <si>
    <t>Crabe pince</t>
  </si>
  <si>
    <t>Crabe vert</t>
  </si>
  <si>
    <t>Crevette grise</t>
  </si>
  <si>
    <t>Crevette rose</t>
  </si>
  <si>
    <t>Crevette rose saumure extra</t>
  </si>
  <si>
    <t>Crevette rose saumure ordinaire</t>
  </si>
  <si>
    <t>Crevettes.decort. 100/200 E.C</t>
  </si>
  <si>
    <t>Cuisse de grenouille</t>
  </si>
  <si>
    <t>Daurade grise filet 180 gr</t>
  </si>
  <si>
    <t>Daurade rose  portion 300 gr</t>
  </si>
  <si>
    <t>Daurade rose grosse</t>
  </si>
  <si>
    <t>Daurade royale 400 / 600 gr</t>
  </si>
  <si>
    <t>Daurade royale 600 / 800 gr</t>
  </si>
  <si>
    <t>Dorade grise grosse 800 gr / 1 kg</t>
  </si>
  <si>
    <t>Dorade grise portion 300 gr</t>
  </si>
  <si>
    <t>Ecrevisse 50 gr</t>
  </si>
  <si>
    <t>Ecrevisse bte de 1 kg</t>
  </si>
  <si>
    <t>Ecrevisse vivante 20/30</t>
  </si>
  <si>
    <t>Ecrevisse queue saumure</t>
  </si>
  <si>
    <t>Encornet petit</t>
  </si>
  <si>
    <t>Encre de seiche sachet 2 gr</t>
  </si>
  <si>
    <t>Eperlan</t>
  </si>
  <si>
    <t>Espadon</t>
  </si>
  <si>
    <t>Espadon filet</t>
  </si>
  <si>
    <t>Esturgeon fumé</t>
  </si>
  <si>
    <t>Etrille</t>
  </si>
  <si>
    <t>Flétan filet</t>
  </si>
  <si>
    <t>Flétan fumé filet</t>
  </si>
  <si>
    <t>Foie de morue fumé au feu de bois 120grs</t>
  </si>
  <si>
    <t>Fruits de mer cocktail</t>
  </si>
  <si>
    <t>Gambas grosse 100 gr n°1</t>
  </si>
  <si>
    <t>Gambas petite Thaïlande 50 à 60 gr ou 16/20</t>
  </si>
  <si>
    <t>Grenadier filet</t>
  </si>
  <si>
    <t xml:space="preserve">Grenouille douzaine </t>
  </si>
  <si>
    <t>Grondin</t>
  </si>
  <si>
    <t>Haddock filet</t>
  </si>
  <si>
    <t>Hareng saumure filet</t>
  </si>
  <si>
    <t>Homard 600 gr</t>
  </si>
  <si>
    <t>Homard Canadien</t>
  </si>
  <si>
    <t>Homard Canadien 5/600grs</t>
  </si>
  <si>
    <t>Huître belon n°0</t>
  </si>
  <si>
    <t>Huître belon n°2</t>
  </si>
  <si>
    <t>Huître belon n°3</t>
  </si>
  <si>
    <t>Huître bretagne creuse n°3</t>
  </si>
  <si>
    <t>Huître bretonne n°2</t>
  </si>
  <si>
    <t>Huître bretonne n°4</t>
  </si>
  <si>
    <t>Huître fine de claire n°2</t>
  </si>
  <si>
    <t>Huître fine de claire n°3</t>
  </si>
  <si>
    <t>Huitre fine de claires n°3</t>
  </si>
  <si>
    <t>Huitre Gillardeau 3/50 piéces</t>
  </si>
  <si>
    <t>Huître Marenne Oléron n°2</t>
  </si>
  <si>
    <t>Huître spéciale n°2</t>
  </si>
  <si>
    <t>Huître spéciale n°3</t>
  </si>
  <si>
    <t>Huître St Vaast n°2</t>
  </si>
  <si>
    <t>Julienne filet</t>
  </si>
  <si>
    <t>Langoustine 10 / 15 au kg 100 à 65 gr</t>
  </si>
  <si>
    <t>Langoustine 15 / 20 au kg 65 à 50 gr</t>
  </si>
  <si>
    <t xml:space="preserve">Langoustine 20 / 30 au kg 35 à 50 gr </t>
  </si>
  <si>
    <t>Lieu jaune darne 200 gr</t>
  </si>
  <si>
    <t>Lieu jaune décapité</t>
  </si>
  <si>
    <t>Lieu noir décapité</t>
  </si>
  <si>
    <t>Lieu noir filet</t>
  </si>
  <si>
    <t>Limande 250 gr</t>
  </si>
  <si>
    <t>Limande 500 gr</t>
  </si>
  <si>
    <t>Limande sole 600 gr</t>
  </si>
  <si>
    <t>Limande sole 250 gr</t>
  </si>
  <si>
    <t xml:space="preserve">Lisette </t>
  </si>
  <si>
    <t>Lotte 2 / 3kg avec peau</t>
  </si>
  <si>
    <t>Lotte 1 / 2kg avec peau</t>
  </si>
  <si>
    <t>Maigre 600 gr</t>
  </si>
  <si>
    <t>Maquereau fumé poivre filet</t>
  </si>
  <si>
    <t>Maquereau 250 gr</t>
  </si>
  <si>
    <t>Merlan filet</t>
  </si>
  <si>
    <t>Merlan 250 gr</t>
  </si>
  <si>
    <t>Merlu 2,5 kg</t>
  </si>
  <si>
    <t>Merlu filet</t>
  </si>
  <si>
    <t>Merluchon 250 gr</t>
  </si>
  <si>
    <t xml:space="preserve">Mérou </t>
  </si>
  <si>
    <t>Mérou filet</t>
  </si>
  <si>
    <t>Morue salée filet</t>
  </si>
  <si>
    <t>Moule bouchot</t>
  </si>
  <si>
    <t>Moule décortiqué s/vide Hollande</t>
  </si>
  <si>
    <t>Moule d'Espagne</t>
  </si>
  <si>
    <t>Noix de pétoncle</t>
  </si>
  <si>
    <t>Noix de Saint-Jacques fraîche</t>
  </si>
  <si>
    <t xml:space="preserve">Œuf  poutargue </t>
  </si>
  <si>
    <t>Œuf lump noir 100 gr</t>
  </si>
  <si>
    <t>Œuf lump rouge 100 gr</t>
  </si>
  <si>
    <t>Œuf saumon 100 gr</t>
  </si>
  <si>
    <t>Œuf saumon 500 gr</t>
  </si>
  <si>
    <t>Œuf truite</t>
  </si>
  <si>
    <t>Oursins</t>
  </si>
  <si>
    <t>Palourde</t>
  </si>
  <si>
    <t>Pangas filet</t>
  </si>
  <si>
    <t>Perche filet</t>
  </si>
  <si>
    <t>Pétoncle décortiquée fraîche</t>
  </si>
  <si>
    <t>Poulpe</t>
  </si>
  <si>
    <t>Poutargue Mauritani</t>
  </si>
  <si>
    <t>Praire</t>
  </si>
  <si>
    <t>Quenelle cocon</t>
  </si>
  <si>
    <t>Raie</t>
  </si>
  <si>
    <t>Rascasse</t>
  </si>
  <si>
    <t>Rascasse filet</t>
  </si>
  <si>
    <t>Rollmops en seau</t>
  </si>
  <si>
    <t>Rouget barbet 200 / 300 gr</t>
  </si>
  <si>
    <t>Rouget barbet 300 / 400 gr</t>
  </si>
  <si>
    <t>Rouget grondin</t>
  </si>
  <si>
    <t>Roussette</t>
  </si>
  <si>
    <t>Saint jacques coquille 250 gr</t>
  </si>
  <si>
    <t>Saint jacques Erquy</t>
  </si>
  <si>
    <t>Saint jacques noix décortiqué fraîche s/vide</t>
  </si>
  <si>
    <t>Saint pierre 2 kg</t>
  </si>
  <si>
    <t>Saint pierre petit</t>
  </si>
  <si>
    <t>Sandre 1 / 2 kg</t>
  </si>
  <si>
    <t xml:space="preserve">kg </t>
  </si>
  <si>
    <t>Sandre 2 / 3 kg</t>
  </si>
  <si>
    <t>Sandre filet avec peau</t>
  </si>
  <si>
    <t>Sardine</t>
  </si>
  <si>
    <t>Saumon 3 kg</t>
  </si>
  <si>
    <t>Saumon chute filet</t>
  </si>
  <si>
    <t>Saumon darne 200 gr</t>
  </si>
  <si>
    <t>Saumon Ecosse 4 / 6 kg</t>
  </si>
  <si>
    <t>Saumon Ecossais fumé au fut de whisky entier</t>
  </si>
  <si>
    <t>Saumon marine aux herbes entier</t>
  </si>
  <si>
    <t>Saumon de Norvège 2 / 3 kg</t>
  </si>
  <si>
    <t>Saumon de Norvège 3 / 6 kg</t>
  </si>
  <si>
    <t>Saumon frais de Norvège plaques de 200gr</t>
  </si>
  <si>
    <t>Saumon filet</t>
  </si>
  <si>
    <t>Saumon filet Norvégien 1,5 kg</t>
  </si>
  <si>
    <t>Saumon fumé entier filet</t>
  </si>
  <si>
    <t>Saumon fumé tranché filet</t>
  </si>
  <si>
    <t>Saumon fumé tranché Norvége</t>
  </si>
  <si>
    <t>Saumon fumé plaque traiteur</t>
  </si>
  <si>
    <t>Saumon fumé suédois sauvage entier</t>
  </si>
  <si>
    <t>Saumonette</t>
  </si>
  <si>
    <t>Seiche blanc</t>
  </si>
  <si>
    <t>Sole filet 600 gr</t>
  </si>
  <si>
    <t>Sole portion 200 / 220 gr</t>
  </si>
  <si>
    <t>Sole portion 300 / 400 gr</t>
  </si>
  <si>
    <t>Sole portion 600 / 700 gr</t>
  </si>
  <si>
    <t>Sole française de ligne</t>
  </si>
  <si>
    <t>Sprat fumé</t>
  </si>
  <si>
    <t>Supion 40 gr</t>
  </si>
  <si>
    <t>Surimi rouleau mer 1,5 kg</t>
  </si>
  <si>
    <t xml:space="preserve">Tanche </t>
  </si>
  <si>
    <t>Tarama</t>
  </si>
  <si>
    <t>Terrine saumon 2 kg</t>
  </si>
  <si>
    <t>Thon rouge filet s/vide</t>
  </si>
  <si>
    <t>Tourteau</t>
  </si>
  <si>
    <t>Tourteau chair</t>
  </si>
  <si>
    <t>Truite portion 250 gr</t>
  </si>
  <si>
    <t>Truite de mer</t>
  </si>
  <si>
    <t>Truite fumée</t>
  </si>
  <si>
    <t>Truite fumée en filet danemark</t>
  </si>
  <si>
    <t>Truite rose portion</t>
  </si>
  <si>
    <t>Truite saumonée filet</t>
  </si>
  <si>
    <t>Turbot 2 / 3 kg</t>
  </si>
  <si>
    <t>Turbot 1/2</t>
  </si>
  <si>
    <t>Turbotin 1 / 2 kg</t>
  </si>
  <si>
    <t>Vieille</t>
  </si>
  <si>
    <t>Vivaneau</t>
  </si>
  <si>
    <t>Vive</t>
  </si>
  <si>
    <t>Poissonnerie</t>
  </si>
  <si>
    <t>Amsterdamer</t>
  </si>
  <si>
    <t>Appenzel 42 %</t>
  </si>
  <si>
    <t>Banon 45 % 130 gr</t>
  </si>
  <si>
    <t>Beaufort</t>
  </si>
  <si>
    <t>Beurre doux 250 gr</t>
  </si>
  <si>
    <t>Beurre 1/2 SEL 250gr</t>
  </si>
  <si>
    <t>Beurre demi sel</t>
  </si>
  <si>
    <t>Beurre des Charentes</t>
  </si>
  <si>
    <t>Beurre Echiré</t>
  </si>
  <si>
    <t>Beurre micro pain</t>
  </si>
  <si>
    <t>Beurre sec Montaigu plaque de 2kg</t>
  </si>
  <si>
    <t>Beurre sec Normandie plaque 1 kg</t>
  </si>
  <si>
    <t>Blanc d'œuf</t>
  </si>
  <si>
    <t>Bleu d'Auvergne 45 % A.O.C.</t>
  </si>
  <si>
    <t>Bleu de Bresse 50 %   500 gr</t>
  </si>
  <si>
    <t>Bleu de Gex</t>
  </si>
  <si>
    <t>Bleu des Causses 45 %  2,7 kg</t>
  </si>
  <si>
    <t>Boulette d'Avesnes 45 %  180 gr</t>
  </si>
  <si>
    <t>Boursault</t>
  </si>
  <si>
    <t>Brie de Meaux 45 % 2,6 kg</t>
  </si>
  <si>
    <t xml:space="preserve">Brie de Melun 45 % 1,5 kg </t>
  </si>
  <si>
    <t>Brillat Savarin 75 % 500 gr</t>
  </si>
  <si>
    <t>Brousse de brebis  400 gr</t>
  </si>
  <si>
    <t xml:space="preserve">Bruccio </t>
  </si>
  <si>
    <t>Bûche chèvre fermier 230 gr</t>
  </si>
  <si>
    <t>Cabecou rocamadour</t>
  </si>
  <si>
    <t>Cacciocavallo provolone</t>
  </si>
  <si>
    <t>Camembert 45 % A..O.C. 250 gr</t>
  </si>
  <si>
    <t>Camembert 45% Lepetit</t>
  </si>
  <si>
    <t>Camembert calvados</t>
  </si>
  <si>
    <t>Camembert lait cru  200 gr</t>
  </si>
  <si>
    <t>Cantadou fines herbes</t>
  </si>
  <si>
    <t>Cantal affiné 45 % A.O.C</t>
  </si>
  <si>
    <t>Cantal entre deux</t>
  </si>
  <si>
    <t>Carré de l'est</t>
  </si>
  <si>
    <t>Chabichou 45 % 150 gr</t>
  </si>
  <si>
    <t>Chaource 250 gr  50 % A.O.C</t>
  </si>
  <si>
    <t>Chaource 450 gr  50 %A.O.C</t>
  </si>
  <si>
    <t>Charolais 250 gr clacbitou</t>
  </si>
  <si>
    <t>Cheddar 48 %</t>
  </si>
  <si>
    <t>Chèvre bouchon sancerre</t>
  </si>
  <si>
    <t>Chèvre bûche 45 % "Cendré" 180 gr</t>
  </si>
  <si>
    <t xml:space="preserve">Chèvre frais </t>
  </si>
  <si>
    <t>Chèvre fermier frais</t>
  </si>
  <si>
    <t>Cœur d' Avesnes 200 gr</t>
  </si>
  <si>
    <t>Cœur de rollot 50 % 200 gr</t>
  </si>
  <si>
    <t>Cœur Neufchatel 45 % 200 gr</t>
  </si>
  <si>
    <t>Comté</t>
  </si>
  <si>
    <t>Comté extra 45 % A.O.C.</t>
  </si>
  <si>
    <t>Comté vieux</t>
  </si>
  <si>
    <t xml:space="preserve">Corsica 45 % </t>
  </si>
  <si>
    <t>Coulommiers 45 %  320 gr</t>
  </si>
  <si>
    <t>Crème double 30%</t>
  </si>
  <si>
    <t>Crème fraiche épaise</t>
  </si>
  <si>
    <t>Crème épaisse 30%</t>
  </si>
  <si>
    <t>Crème fleurette UHT 35%</t>
  </si>
  <si>
    <t>Crème fleurette UHT 30%</t>
  </si>
  <si>
    <t>Crème spec.laitiere 15%</t>
  </si>
  <si>
    <t>Crème fleurette légère 12 à 15 %</t>
  </si>
  <si>
    <t>Crottin 45 % "centre"</t>
  </si>
  <si>
    <t>Crottin de Chavignol   80 gr</t>
  </si>
  <si>
    <t>Crottin spécial four 45 %</t>
  </si>
  <si>
    <t>Croute noire 45 %</t>
  </si>
  <si>
    <t>Dauphin 50 % 180 gr</t>
  </si>
  <si>
    <t>Emmental</t>
  </si>
  <si>
    <t>Emmental 250gr</t>
  </si>
  <si>
    <t>Emmental rapé 45%</t>
  </si>
  <si>
    <t>Epoisses 45 % Bourgogne</t>
  </si>
  <si>
    <t>Etorki</t>
  </si>
  <si>
    <t>Faisselle</t>
  </si>
  <si>
    <t>Feuilles de brick</t>
  </si>
  <si>
    <t>Feta brebis 48 % 2 kg</t>
  </si>
  <si>
    <t>Fourme d'Ambert 50% A.O.C.</t>
  </si>
  <si>
    <t>Fromage blanc</t>
  </si>
  <si>
    <t>Gaperon 40 % vache</t>
  </si>
  <si>
    <t>Gorgonzola A.O.C.</t>
  </si>
  <si>
    <t>Gouda cumin</t>
  </si>
  <si>
    <t>Gouda nature</t>
  </si>
  <si>
    <t>Gratte paille 70 % 400 gr</t>
  </si>
  <si>
    <t xml:space="preserve">Gruyère </t>
  </si>
  <si>
    <t>Gruyère râpé</t>
  </si>
  <si>
    <t>Laguiole</t>
  </si>
  <si>
    <t>Lait demi écremé UHT</t>
  </si>
  <si>
    <t>Lait écremé  UHT</t>
  </si>
  <si>
    <t>Lait entier UHT</t>
  </si>
  <si>
    <t>Langres 45 % A.O.C. 200 gr</t>
  </si>
  <si>
    <t>Levure de boulanger</t>
  </si>
  <si>
    <t>Livarot 45 % A.O.C. 250 gr</t>
  </si>
  <si>
    <t>Livarot 45 % A.O.C. 450 gr</t>
  </si>
  <si>
    <t>Lune rousse 70 % 200 gr paprika</t>
  </si>
  <si>
    <t>Manchego</t>
  </si>
  <si>
    <t>Margarine à feuilletage</t>
  </si>
  <si>
    <t>Maroilles 50 % A.O.C. 200 gr</t>
  </si>
  <si>
    <t>Mascarpone crème 80% pot de 500 gr</t>
  </si>
  <si>
    <t>Mimolette française</t>
  </si>
  <si>
    <t>Moissac des Cévennes 45 %</t>
  </si>
  <si>
    <t>Mont d'or (Vacherin)   700 gr</t>
  </si>
  <si>
    <t>Morbier</t>
  </si>
  <si>
    <t>Mozzarella s/vide</t>
  </si>
  <si>
    <t>Munster 45 % Alsace vache</t>
  </si>
  <si>
    <t>Murols 45 %</t>
  </si>
  <si>
    <t>Œuf moyen 53/63</t>
  </si>
  <si>
    <t>Œufs Calibre Moyen (cartons de 90 )</t>
  </si>
  <si>
    <t>Œufs gros ( cartons de 90 )</t>
  </si>
  <si>
    <t>Œuf moyen X 30</t>
  </si>
  <si>
    <t>Œuf blanc coulis pasteurisé</t>
  </si>
  <si>
    <t>Œuf caille bocal x 48</t>
  </si>
  <si>
    <t>Œuf caille cru</t>
  </si>
  <si>
    <t>Œuf caille cuit</t>
  </si>
  <si>
    <t>Œuf caille frais bqt x 18</t>
  </si>
  <si>
    <t>Œuf entier coulis</t>
  </si>
  <si>
    <t>Œuf Frais Gros Calibre</t>
  </si>
  <si>
    <t>Œufs Frais Gros Calibre</t>
  </si>
  <si>
    <t>Œuf extra frais</t>
  </si>
  <si>
    <t>Œuf jaune coulis pasteurisé</t>
  </si>
  <si>
    <t>Olivet cendré 250 gr</t>
  </si>
  <si>
    <t>Osso Iraty</t>
  </si>
  <si>
    <t>Parmesan entier</t>
  </si>
  <si>
    <t>Parmesan râpé 500gr</t>
  </si>
  <si>
    <t>Parmesan râpé</t>
  </si>
  <si>
    <t>Parmigiano Reggiano 1kg</t>
  </si>
  <si>
    <t>Parmigiano Reggiano rapé 500 gr</t>
  </si>
  <si>
    <t>Pélardon 85 gr chèvre 45 %</t>
  </si>
  <si>
    <t>Petit Dauphin 100 gr</t>
  </si>
  <si>
    <t>Picodon</t>
  </si>
  <si>
    <t>Pierre Robert   500 gr (brie)</t>
  </si>
  <si>
    <t>Pont l'évêque 45 % A.O.C. 400 gr</t>
  </si>
  <si>
    <t>Pouligny Saint Pierre chèvre</t>
  </si>
  <si>
    <t>Pyramide extra 45 %</t>
  </si>
  <si>
    <t>Pyrénées lait brebis 50 %</t>
  </si>
  <si>
    <t>Raifort rape 200gr</t>
  </si>
  <si>
    <t>Reblochon lait cru 500 gr</t>
  </si>
  <si>
    <t>Reblochon laitier AOP 45 %</t>
  </si>
  <si>
    <t>Ricotta 45 %</t>
  </si>
  <si>
    <t>Rigotte 50 %</t>
  </si>
  <si>
    <t>Rocamadour</t>
  </si>
  <si>
    <t>Roquefort</t>
  </si>
  <si>
    <t>Requefort 150gr</t>
  </si>
  <si>
    <t>Roquefort gd affineur 3 kg</t>
  </si>
  <si>
    <t>Rouy</t>
  </si>
  <si>
    <t>Saint Marcelin affiné   80 gr</t>
  </si>
  <si>
    <t>Saint Nectaire fermier 45 %</t>
  </si>
  <si>
    <t>Saint Paulin</t>
  </si>
  <si>
    <t xml:space="preserve">Saint Moret Nature 55% </t>
  </si>
  <si>
    <t xml:space="preserve">Saint Maure Blanc </t>
  </si>
  <si>
    <t>Sainte Maure 45 %   250 gr</t>
  </si>
  <si>
    <t>Salers 45 %</t>
  </si>
  <si>
    <t>Selles-sur-Cher 45 % A.O.C.</t>
  </si>
  <si>
    <t>Stilton 50 %</t>
  </si>
  <si>
    <t>Taleggio</t>
  </si>
  <si>
    <t>Tomme d' abondance</t>
  </si>
  <si>
    <t>Tomme de Chaume</t>
  </si>
  <si>
    <t>Tomme grise 40 %</t>
  </si>
  <si>
    <t>Tomme noir rectangle 45 %</t>
  </si>
  <si>
    <t>Vacherin 45 %</t>
  </si>
  <si>
    <t>Valençay</t>
  </si>
  <si>
    <t>Yaourt grec</t>
  </si>
  <si>
    <t>Yaourt nature 4x125gr fermier</t>
  </si>
  <si>
    <t>Cremerie</t>
  </si>
  <si>
    <t>Ail</t>
  </si>
  <si>
    <t>Airelles bqt</t>
  </si>
  <si>
    <t>Ananas avion</t>
  </si>
  <si>
    <t>Ananas bateau</t>
  </si>
  <si>
    <t>Ananas Cayenne cal B10</t>
  </si>
  <si>
    <t>Ananas Victoria 400 gr</t>
  </si>
  <si>
    <t>Aneth</t>
  </si>
  <si>
    <t>btte</t>
  </si>
  <si>
    <t>Artichaut à tourner</t>
  </si>
  <si>
    <t>Artichaut poivrade 200 gr</t>
  </si>
  <si>
    <t>Asperge blanche</t>
  </si>
  <si>
    <t>Asperge verte</t>
  </si>
  <si>
    <t>Asperge Mini verte bqt Thaï</t>
  </si>
  <si>
    <t>Aubergine</t>
  </si>
  <si>
    <t>Avocat</t>
  </si>
  <si>
    <t>Banane</t>
  </si>
  <si>
    <t>Banane frésinette</t>
  </si>
  <si>
    <t>Banane plantin</t>
  </si>
  <si>
    <t>Banane verte</t>
  </si>
  <si>
    <t>Basilic</t>
  </si>
  <si>
    <t>Basilic rouge</t>
  </si>
  <si>
    <t>Betterave Blanche</t>
  </si>
  <si>
    <t>Betterave rouge crue</t>
  </si>
  <si>
    <t>Betterave Chioggia</t>
  </si>
  <si>
    <t>Betterave cuit feu de bois</t>
  </si>
  <si>
    <t>Betterave rouge cuite</t>
  </si>
  <si>
    <t xml:space="preserve">Betterave jaune </t>
  </si>
  <si>
    <t>Blette</t>
  </si>
  <si>
    <t>Brocoli</t>
  </si>
  <si>
    <t>Carambole</t>
  </si>
  <si>
    <t>Cardon</t>
  </si>
  <si>
    <t>Carotte botte</t>
  </si>
  <si>
    <t>Carotte vrac</t>
  </si>
  <si>
    <t>Carotte fane</t>
  </si>
  <si>
    <t>Carotte Mini bqt</t>
  </si>
  <si>
    <t>Carotte jaune</t>
  </si>
  <si>
    <t>Carotte noire</t>
  </si>
  <si>
    <t>Cassis bqt 125 gr</t>
  </si>
  <si>
    <t xml:space="preserve">Cebette </t>
  </si>
  <si>
    <t>Céleri branche</t>
  </si>
  <si>
    <t>Céleri rave</t>
  </si>
  <si>
    <t>Cerfeuil</t>
  </si>
  <si>
    <t>Cerise</t>
  </si>
  <si>
    <t>Champignon Cèpe</t>
  </si>
  <si>
    <t>Champignon Chanterelle grise</t>
  </si>
  <si>
    <t>Champignon Chanterelle jaune</t>
  </si>
  <si>
    <t>Champignon de Paris bouton</t>
  </si>
  <si>
    <t>Champignon de Paris Equeuté moyen</t>
  </si>
  <si>
    <t xml:space="preserve">Champignon de Paris barq 250gr </t>
  </si>
  <si>
    <t>Champignon</t>
  </si>
  <si>
    <t>Champignon de Paris tête</t>
  </si>
  <si>
    <t>Champignon Girole</t>
  </si>
  <si>
    <t>Champignon Girole Import</t>
  </si>
  <si>
    <t>Champignon Lentin de chêne</t>
  </si>
  <si>
    <t>Champignon Morille</t>
  </si>
  <si>
    <t>Champignon Mousseron</t>
  </si>
  <si>
    <t>Champignon Pied de mouton</t>
  </si>
  <si>
    <t>Champignon Pleurotte</t>
  </si>
  <si>
    <t>Champignon Trompette de la mort</t>
  </si>
  <si>
    <t>Champignon Trompette de la mort sèche</t>
  </si>
  <si>
    <t>Chataigne fraîche</t>
  </si>
  <si>
    <t>Chou blanc</t>
  </si>
  <si>
    <t>Chou chinois</t>
  </si>
  <si>
    <t>Chou de Bruxelles</t>
  </si>
  <si>
    <t>Chou fleur</t>
  </si>
  <si>
    <t>Chou Romanesco</t>
  </si>
  <si>
    <t>Chou rouge</t>
  </si>
  <si>
    <t>Chou vert au poids</t>
  </si>
  <si>
    <t>Chou vert frisé</t>
  </si>
  <si>
    <t>Christophine</t>
  </si>
  <si>
    <t>Ciboule</t>
  </si>
  <si>
    <t>Ciboulette</t>
  </si>
  <si>
    <t>Citron jaune cal 5</t>
  </si>
  <si>
    <t>Citron vert</t>
  </si>
  <si>
    <t>Citronnelle baton</t>
  </si>
  <si>
    <t>Cive</t>
  </si>
  <si>
    <t>Civette</t>
  </si>
  <si>
    <t>Clémentine</t>
  </si>
  <si>
    <t>Coing</t>
  </si>
  <si>
    <t>Concombre 4/5</t>
  </si>
  <si>
    <t>Corbeille de fruits</t>
  </si>
  <si>
    <t>Coriandre feuille</t>
  </si>
  <si>
    <t>Courge</t>
  </si>
  <si>
    <t>Courge spaghetti</t>
  </si>
  <si>
    <t>Courge Butter Nut</t>
  </si>
  <si>
    <t>Courgette fine</t>
  </si>
  <si>
    <t>Courgette cal 14/21</t>
  </si>
  <si>
    <t>Courgette cal 21/30</t>
  </si>
  <si>
    <t>Courgette fleur</t>
  </si>
  <si>
    <t>Courgette jaune</t>
  </si>
  <si>
    <t>Courgette ronde</t>
  </si>
  <si>
    <t>Courgette violon /beurre</t>
  </si>
  <si>
    <t>Combawa</t>
  </si>
  <si>
    <t>Cresson</t>
  </si>
  <si>
    <t>Crosne</t>
  </si>
  <si>
    <t>Datte branche</t>
  </si>
  <si>
    <t>Datte bqt 250 gr</t>
  </si>
  <si>
    <t>Echalote</t>
  </si>
  <si>
    <t>Echalote cuisse de poulet</t>
  </si>
  <si>
    <t xml:space="preserve">Endive </t>
  </si>
  <si>
    <t>Endive Rouge</t>
  </si>
  <si>
    <t>Endive sachet de 500gr</t>
  </si>
  <si>
    <t>Epinard</t>
  </si>
  <si>
    <t>Epinard pousse</t>
  </si>
  <si>
    <t>Estragon</t>
  </si>
  <si>
    <t>Fenouil branche 500 gr</t>
  </si>
  <si>
    <t>Fenouil bulbe</t>
  </si>
  <si>
    <t>Fenouil graine 250 gr</t>
  </si>
  <si>
    <t>Fenouil Mini bqt</t>
  </si>
  <si>
    <t>Feuille de Bananier</t>
  </si>
  <si>
    <t>Féve</t>
  </si>
  <si>
    <t>Figue 50 gr</t>
  </si>
  <si>
    <t>Figue sèche sachet 500 gr</t>
  </si>
  <si>
    <t>Figue fraîche</t>
  </si>
  <si>
    <t>Fgue violette vrac</t>
  </si>
  <si>
    <t>Figue Pérou</t>
  </si>
  <si>
    <t>Fleur Capucine bqt</t>
  </si>
  <si>
    <t>Fleur pensée bqt</t>
  </si>
  <si>
    <t>Fleur violette bqt</t>
  </si>
  <si>
    <t>Fraise</t>
  </si>
  <si>
    <t>Fraise Espagne</t>
  </si>
  <si>
    <t>Fraise des bois bqt 125 gr extra</t>
  </si>
  <si>
    <t>Framboise bqt 125 gr</t>
  </si>
  <si>
    <t>Fruits de la passion</t>
  </si>
  <si>
    <t>Germe Alfafa</t>
  </si>
  <si>
    <t>Germe d'épinard bqt</t>
  </si>
  <si>
    <t>Germe de betterave bqt</t>
  </si>
  <si>
    <t>Germe oignon poireaux bqt</t>
  </si>
  <si>
    <t>Gingembre</t>
  </si>
  <si>
    <t>Goyave</t>
  </si>
  <si>
    <t>Grenade</t>
  </si>
  <si>
    <t>Groseille bqt 125 gr</t>
  </si>
  <si>
    <t>Haricot à écosser de Paimpol</t>
  </si>
  <si>
    <t>Haricot coco plat</t>
  </si>
  <si>
    <t>Haricot Equetee Vert barq 250gr</t>
  </si>
  <si>
    <t>Haricot vert extra fins</t>
  </si>
  <si>
    <t>Igname</t>
  </si>
  <si>
    <t>Kaki</t>
  </si>
  <si>
    <t>Kiwi Cal 39</t>
  </si>
  <si>
    <t>Kiwi 100 gr</t>
  </si>
  <si>
    <t>Kumquat</t>
  </si>
  <si>
    <t>Laurier frais</t>
  </si>
  <si>
    <t>Litchi</t>
  </si>
  <si>
    <t>Maïs Mini bqt</t>
  </si>
  <si>
    <t>Marjolaine</t>
  </si>
  <si>
    <t>Marron frais</t>
  </si>
  <si>
    <t>Mandarine</t>
  </si>
  <si>
    <t>Mangoustan</t>
  </si>
  <si>
    <t>Mangue  bateau 300 gr</t>
  </si>
  <si>
    <t>Mangue avion</t>
  </si>
  <si>
    <t xml:space="preserve">Mangue </t>
  </si>
  <si>
    <t>Melon 1 kg</t>
  </si>
  <si>
    <t>Melon 250 gr</t>
  </si>
  <si>
    <t>Menthe</t>
  </si>
  <si>
    <t>Mirabelle</t>
  </si>
  <si>
    <t>Mûre bqt 125 gr</t>
  </si>
  <si>
    <t>Myrtille bqt 125 gr</t>
  </si>
  <si>
    <t>Navet long</t>
  </si>
  <si>
    <t>Navet rond</t>
  </si>
  <si>
    <t>Noix de coco</t>
  </si>
  <si>
    <t>Oignon botte nouveau</t>
  </si>
  <si>
    <t>Oignon blanc</t>
  </si>
  <si>
    <t>Oignon Cébette</t>
  </si>
  <si>
    <t>Oignon doux des Cèvennes</t>
  </si>
  <si>
    <t>Oignon grelot</t>
  </si>
  <si>
    <t>Oignon Auxonne gros cal 6/8</t>
  </si>
  <si>
    <t>Oignon Rouge</t>
  </si>
  <si>
    <t>Orange à jus extra</t>
  </si>
  <si>
    <t>Orange cal 3/60</t>
  </si>
  <si>
    <t>Orange cal 7/88</t>
  </si>
  <si>
    <t>Orange cal 6/90</t>
  </si>
  <si>
    <t>Ortie</t>
  </si>
  <si>
    <t>Oseille</t>
  </si>
  <si>
    <t>Oseille sauvage Bastelica</t>
  </si>
  <si>
    <t>Pamplemousse blanc 300 gr env</t>
  </si>
  <si>
    <t>Pamplemousse rose 300 gr env</t>
  </si>
  <si>
    <t>Pamplemousse rose cal 50</t>
  </si>
  <si>
    <t>Panais</t>
  </si>
  <si>
    <t>Papaye</t>
  </si>
  <si>
    <t>Pastéque</t>
  </si>
  <si>
    <t>Patate douce</t>
  </si>
  <si>
    <t>Patisson</t>
  </si>
  <si>
    <t>Patisson jaune Mini bqt</t>
  </si>
  <si>
    <t>Pêche Jaune extra</t>
  </si>
  <si>
    <t>Persil frisé lavé</t>
  </si>
  <si>
    <t>Persil plat</t>
  </si>
  <si>
    <t>Persil frisé</t>
  </si>
  <si>
    <t>Petit pois extra fin</t>
  </si>
  <si>
    <t>Physalis bqt</t>
  </si>
  <si>
    <t>Pied de mouton</t>
  </si>
  <si>
    <t>Piment rouge</t>
  </si>
  <si>
    <t>Piment vert</t>
  </si>
  <si>
    <t>Poire Beurre Hardy</t>
  </si>
  <si>
    <t>Poire Comice</t>
  </si>
  <si>
    <t>Poire Conférence</t>
  </si>
  <si>
    <t>Poire Passe-Crassane</t>
  </si>
  <si>
    <t>Poire William cal 75/80</t>
  </si>
  <si>
    <t>Poireau vrac</t>
  </si>
  <si>
    <t>Pois gourmand</t>
  </si>
  <si>
    <t>bqt</t>
  </si>
  <si>
    <t>Pois gourmand équeuté Mini bqt</t>
  </si>
  <si>
    <t>Poivron jaune</t>
  </si>
  <si>
    <t>Poivron rouge</t>
  </si>
  <si>
    <t>Poivron vert</t>
  </si>
  <si>
    <t>Pomelos rose</t>
  </si>
  <si>
    <t>Pomme Boskopf</t>
  </si>
  <si>
    <t>Pomme Breaburn</t>
  </si>
  <si>
    <t>Pomme Canada 80/85</t>
  </si>
  <si>
    <t xml:space="preserve">Pomme Fuji </t>
  </si>
  <si>
    <t>Pomme Jonagold</t>
  </si>
  <si>
    <t>Pomme de terre Agata</t>
  </si>
  <si>
    <t>Pomme de terre BF15</t>
  </si>
  <si>
    <t>Pomme de terre Bintje</t>
  </si>
  <si>
    <t>Pomme de terre Bintje sac de 10kg</t>
  </si>
  <si>
    <t>Pomme de terre Charlotte</t>
  </si>
  <si>
    <t>Pomme de terre grenaille</t>
  </si>
  <si>
    <t>Pomme de terre nouvelle Mitraille</t>
  </si>
  <si>
    <t>Pomme de terre Rate</t>
  </si>
  <si>
    <t>Pomme de terre Roseval</t>
  </si>
  <si>
    <t>Pomme de terre Samba</t>
  </si>
  <si>
    <t>Pomme de terre Vitelotte</t>
  </si>
  <si>
    <t>Pomme Golden</t>
  </si>
  <si>
    <t>Pomme Granny Smith cal 75/80</t>
  </si>
  <si>
    <t>Pomme Pink Lady</t>
  </si>
  <si>
    <t>Pomme Reine des Reinettes</t>
  </si>
  <si>
    <t>Pomme Royal Gala</t>
  </si>
  <si>
    <t>Pomme Starking</t>
  </si>
  <si>
    <t>Potimarron 2 kg</t>
  </si>
  <si>
    <t>Potiron</t>
  </si>
  <si>
    <t>Pousse betterave rouge</t>
  </si>
  <si>
    <t>Pousse d'épinard</t>
  </si>
  <si>
    <t>Pousse moutarde rouge</t>
  </si>
  <si>
    <t>Pousse blette rouge</t>
  </si>
  <si>
    <t>Prune rouge</t>
  </si>
  <si>
    <t>Quetsche</t>
  </si>
  <si>
    <t>Radis blanc</t>
  </si>
  <si>
    <t>Radis noir</t>
  </si>
  <si>
    <t>Radis rose</t>
  </si>
  <si>
    <t>Raisin blanc Chasselas</t>
  </si>
  <si>
    <t>Raisin blanc Italia</t>
  </si>
  <si>
    <t xml:space="preserve">Raisin rouge </t>
  </si>
  <si>
    <t>Raisin noir</t>
  </si>
  <si>
    <t>Ramboutan</t>
  </si>
  <si>
    <t>Rhubarbe</t>
  </si>
  <si>
    <t>Romarin</t>
  </si>
  <si>
    <t>Roquette Sauvage</t>
  </si>
  <si>
    <t>Rutabaga</t>
  </si>
  <si>
    <t>Salade Batavia</t>
  </si>
  <si>
    <t xml:space="preserve">Salade Chicorée frisée </t>
  </si>
  <si>
    <t>Salade Cresson</t>
  </si>
  <si>
    <t>Salade Endive Mini bqt</t>
  </si>
  <si>
    <t>Salade Frisée</t>
  </si>
  <si>
    <t>Salade Feuille de chêne</t>
  </si>
  <si>
    <t>Salade Laitue</t>
  </si>
  <si>
    <t>Salade Lollo Rossa</t>
  </si>
  <si>
    <t>Salade Mâche bqt 150 gr</t>
  </si>
  <si>
    <t>Salade Mache</t>
  </si>
  <si>
    <t>Salade Mesclun</t>
  </si>
  <si>
    <t>Salade Mizouna</t>
  </si>
  <si>
    <t>Salade Pissenlit blanc</t>
  </si>
  <si>
    <t>Salade Pissenlit vert</t>
  </si>
  <si>
    <t>Salade Pourpier</t>
  </si>
  <si>
    <t>Salade Romaine</t>
  </si>
  <si>
    <t>Salade Roquette</t>
  </si>
  <si>
    <t>Salade Roquette sauvage</t>
  </si>
  <si>
    <t>Salade Rougette de Provence</t>
  </si>
  <si>
    <t>Salade Scarole</t>
  </si>
  <si>
    <t>salade Sucrine</t>
  </si>
  <si>
    <t>Salade Trévise</t>
  </si>
  <si>
    <t>Salicorne</t>
  </si>
  <si>
    <t>Salsifi</t>
  </si>
  <si>
    <t>Sariette</t>
  </si>
  <si>
    <t>Sauge</t>
  </si>
  <si>
    <t>Sauge ananas bqt</t>
  </si>
  <si>
    <t>Soja</t>
  </si>
  <si>
    <t>Thym frais</t>
  </si>
  <si>
    <t>Thym citron</t>
  </si>
  <si>
    <t>Tomate cerise bqt 250 gr</t>
  </si>
  <si>
    <t>Tomate garniture n°4</t>
  </si>
  <si>
    <t>Tomate grappe</t>
  </si>
  <si>
    <t>Tomate grosse N°2</t>
  </si>
  <si>
    <t>Tomate 3C</t>
  </si>
  <si>
    <t>Tomate 4C</t>
  </si>
  <si>
    <t>Tomate olivette</t>
  </si>
  <si>
    <t>Topinambour</t>
  </si>
  <si>
    <t>Légume</t>
  </si>
  <si>
    <t>Fruit</t>
  </si>
  <si>
    <t>Artichaut fond surgelé</t>
  </si>
  <si>
    <t>Asperge verte surgelée</t>
  </si>
  <si>
    <t>Brocoli surgelé</t>
  </si>
  <si>
    <t>Carotte rondelle surgelée</t>
  </si>
  <si>
    <t>Carotte tournée surgelée</t>
  </si>
  <si>
    <t>Cèpe surgelé</t>
  </si>
  <si>
    <t>Chou Bruxelles surgelé</t>
  </si>
  <si>
    <t>Chou fleur surgelé</t>
  </si>
  <si>
    <t>Courgette rondelle surgelée</t>
  </si>
  <si>
    <t>Echalote ciselée surgelée</t>
  </si>
  <si>
    <t>Epinard surgelé</t>
  </si>
  <si>
    <t>Féve surgelée</t>
  </si>
  <si>
    <t>Flageolet surgelé</t>
  </si>
  <si>
    <t>Fond d'artichaud égypte 1kg</t>
  </si>
  <si>
    <t>Frite allumette surgelée</t>
  </si>
  <si>
    <t>Girolle surgelée</t>
  </si>
  <si>
    <t>Haricot vers fin surgelé</t>
  </si>
  <si>
    <t>Jardinière légume surgelée</t>
  </si>
  <si>
    <t>Macédoine légume surgelée</t>
  </si>
  <si>
    <t>Marron entier surgelé</t>
  </si>
  <si>
    <t>Mousseron surgelé</t>
  </si>
  <si>
    <t>Navet tourné surgelé</t>
  </si>
  <si>
    <t>Oignon émincé surgelé</t>
  </si>
  <si>
    <t>Oignon grelot surgelé</t>
  </si>
  <si>
    <t>Petit pois extra fin surgelé</t>
  </si>
  <si>
    <t>Pois gourmand surgelé</t>
  </si>
  <si>
    <t>Purée de brocoli surgelée</t>
  </si>
  <si>
    <t>Purée de carotte surgelée</t>
  </si>
  <si>
    <t>Purée de céleri surgelée</t>
  </si>
  <si>
    <t>Trompette de la mort surgelée</t>
  </si>
  <si>
    <t>Cuisse de poulet 180 gr surgelé</t>
  </si>
  <si>
    <t>Foie gras de canard cru tranche surgelé 40/60 gr</t>
  </si>
  <si>
    <t>Lapin entier surgelé</t>
  </si>
  <si>
    <t>Pilon de poulet surgelé 80 gr</t>
  </si>
  <si>
    <t>Râble lièvre surgelé</t>
  </si>
  <si>
    <t>Calamar blanc surgelé</t>
  </si>
  <si>
    <t>Colin darne surgelée</t>
  </si>
  <si>
    <t>Crevette surgelée</t>
  </si>
  <si>
    <t>Encorbet anneau surgelé</t>
  </si>
  <si>
    <t>Filet de sandre surgelé</t>
  </si>
  <si>
    <t>Hoki filet 130 gr surgelé</t>
  </si>
  <si>
    <t>Langouste entière 350 / 450 gr surgelée</t>
  </si>
  <si>
    <t>Moule décortiquée surgelée</t>
  </si>
  <si>
    <t>Noix Saint Jacques surgelée</t>
  </si>
  <si>
    <t>Rouget filet surgelé</t>
  </si>
  <si>
    <t>Saumon darne 200 gr surgelée</t>
  </si>
  <si>
    <t>Saumon pavé surgelé</t>
  </si>
  <si>
    <t>Sole filet surgelé 2 kg</t>
  </si>
  <si>
    <t>Turbot filet surgelé</t>
  </si>
  <si>
    <t>Airelle surgelé</t>
  </si>
  <si>
    <t>Cassis surgelé</t>
  </si>
  <si>
    <t>Cerise griotte surgelée</t>
  </si>
  <si>
    <t>Cocktail de fruits rouges en cuisine</t>
  </si>
  <si>
    <t>Fraise entière surgelée</t>
  </si>
  <si>
    <t>Framboise entière surgelée</t>
  </si>
  <si>
    <t>Framboise william surgelée</t>
  </si>
  <si>
    <t>Fruit rouge surgelée</t>
  </si>
  <si>
    <t>Groseille surgelée</t>
  </si>
  <si>
    <t>Mini canelés surgelée 150 pce</t>
  </si>
  <si>
    <t>bts</t>
  </si>
  <si>
    <t>Mûre surgelée</t>
  </si>
  <si>
    <t>Myrtille surgelée</t>
  </si>
  <si>
    <t>Purée abricot surgelée</t>
  </si>
  <si>
    <t>Purée ananas surgelée</t>
  </si>
  <si>
    <t>Purée banane surgelée</t>
  </si>
  <si>
    <t>Purée cassis surgelée sucrée Boiron</t>
  </si>
  <si>
    <t>Purée cerise surgelée</t>
  </si>
  <si>
    <t>Purée citron vert surgelée</t>
  </si>
  <si>
    <t>Purée coco sucrée surgelée</t>
  </si>
  <si>
    <t>Purée fruit exotique Boiron</t>
  </si>
  <si>
    <t>Purée fraise surgelée</t>
  </si>
  <si>
    <t>Purée framboise surgelée</t>
  </si>
  <si>
    <t>Purée fruit passion surgelée</t>
  </si>
  <si>
    <t>Purée fruit rouge</t>
  </si>
  <si>
    <t>Purée mandarine surgelée</t>
  </si>
  <si>
    <t>Purée mangue surgelée</t>
  </si>
  <si>
    <t>Purée pêche blanche surgelée</t>
  </si>
  <si>
    <t>Purée poire william surgelée</t>
  </si>
  <si>
    <t>Purée pomme surgelée</t>
  </si>
  <si>
    <t>Purée rhubarbe surgelée</t>
  </si>
  <si>
    <t>Pâte feuilletée surgelée plaque</t>
  </si>
  <si>
    <t>Pâte feuilletée surgelée plaque beurre 15x650g</t>
  </si>
  <si>
    <t>Glace café 2,5 l</t>
  </si>
  <si>
    <t>Glace caramel 2,5 l</t>
  </si>
  <si>
    <t>Glace chocolat 2,5 l</t>
  </si>
  <si>
    <t>Glace framboise 2,5 l</t>
  </si>
  <si>
    <t>Glace mangue 2,5 l</t>
  </si>
  <si>
    <t>Glace rhum raisins 2,5 l</t>
  </si>
  <si>
    <t>Glace vanille</t>
  </si>
  <si>
    <t>Sorbet cassis</t>
  </si>
  <si>
    <t>Sorbet citron vert 2,5 l</t>
  </si>
  <si>
    <t>Sorbet coco</t>
  </si>
  <si>
    <t>Sorbet framboise 2,5 l</t>
  </si>
  <si>
    <t>Sorbet mandarine</t>
  </si>
  <si>
    <t>Sorbet melon</t>
  </si>
  <si>
    <t>Sorbet orange</t>
  </si>
  <si>
    <t>Sorbet passion 2,5 l</t>
  </si>
  <si>
    <t>Sorbet pomme</t>
  </si>
  <si>
    <t>Carbo Glace sac de 10 kg</t>
  </si>
  <si>
    <t>Surgelé</t>
  </si>
  <si>
    <t>Abricot sec n°2</t>
  </si>
  <si>
    <t>Abricot sec n°4   500gr</t>
  </si>
  <si>
    <t>Abricot mouelleux 500gr</t>
  </si>
  <si>
    <t>Abricot Oreillon Sirop 3/1</t>
  </si>
  <si>
    <t>Abricot sirop 1/1</t>
  </si>
  <si>
    <t>Acide ascorbique</t>
  </si>
  <si>
    <t>Agar Agar 200gr</t>
  </si>
  <si>
    <t>Airelle 1/1</t>
  </si>
  <si>
    <t>Amande lait 2 l</t>
  </si>
  <si>
    <t>Amande amère extrait 50 cl</t>
  </si>
  <si>
    <t>btlle</t>
  </si>
  <si>
    <t>Amande brute</t>
  </si>
  <si>
    <t>Amande blanche émondée</t>
  </si>
  <si>
    <t>Amande petit morceaux</t>
  </si>
  <si>
    <t>Amande concassée</t>
  </si>
  <si>
    <t>Amande effilée</t>
  </si>
  <si>
    <t>Amande poudre blanche</t>
  </si>
  <si>
    <t>Ananas sirop 1/1</t>
  </si>
  <si>
    <t>Anchois filet bte 500 gr</t>
  </si>
  <si>
    <t>Anchois filets bte 1 kg</t>
  </si>
  <si>
    <t>Angélique confite</t>
  </si>
  <si>
    <t>Anis Entiére</t>
  </si>
  <si>
    <t>Anis étoilé Badiane 70gr</t>
  </si>
  <si>
    <t>Anis étoilé ou Badiane entière</t>
  </si>
  <si>
    <t>Arôme Patrelle</t>
  </si>
  <si>
    <t>Artichaut cœur 1/1</t>
  </si>
  <si>
    <t>Artichaut fond 1/1</t>
  </si>
  <si>
    <t>Asperge pointe bt 1/8</t>
  </si>
  <si>
    <t>Baba Savarin pur beurre</t>
  </si>
  <si>
    <t>Backing powder levure chimique</t>
  </si>
  <si>
    <t>Baie rose 8g</t>
  </si>
  <si>
    <t>Baie rose bte de 220 gr</t>
  </si>
  <si>
    <t>Betterave 5/1</t>
  </si>
  <si>
    <t>Beurre de cacao</t>
  </si>
  <si>
    <t>Bicarbonate d'amoniaque</t>
  </si>
  <si>
    <t>Bicarbonate de soude</t>
  </si>
  <si>
    <t>Biscuit cuiller</t>
  </si>
  <si>
    <t>Blé Ebly grains</t>
  </si>
  <si>
    <t>Blinis canapé paquet de 10</t>
  </si>
  <si>
    <t>Blinis saumon</t>
  </si>
  <si>
    <t>Bouillon de bœuf clarifié bte de 800gr</t>
  </si>
  <si>
    <t>Boulgour</t>
  </si>
  <si>
    <t xml:space="preserve">Brisure Truffe NOIRE 25g </t>
  </si>
  <si>
    <t xml:space="preserve">Cacahuetes mondées </t>
  </si>
  <si>
    <t>Cacahuéte salée</t>
  </si>
  <si>
    <t>Cacao poudre non sucré</t>
  </si>
  <si>
    <t>Cacao poudre</t>
  </si>
  <si>
    <t>Café décaféiné</t>
  </si>
  <si>
    <t>Café expresso sachet</t>
  </si>
  <si>
    <t>Café extrait liquide</t>
  </si>
  <si>
    <t>Café grain</t>
  </si>
  <si>
    <t>Café grain liqueur</t>
  </si>
  <si>
    <t>Café moulu</t>
  </si>
  <si>
    <t>Café Nescafé</t>
  </si>
  <si>
    <t>Cannelle baton</t>
  </si>
  <si>
    <t>Cannelle poudre</t>
  </si>
  <si>
    <t>Câpre 1/1</t>
  </si>
  <si>
    <t xml:space="preserve">Capre </t>
  </si>
  <si>
    <t>Carambar Caramel 200pce</t>
  </si>
  <si>
    <t>Cardamone graine</t>
  </si>
  <si>
    <t>Cardamone verte</t>
  </si>
  <si>
    <t>Carotte rapée 5/1</t>
  </si>
  <si>
    <t>Carvi</t>
  </si>
  <si>
    <t>Céleri cœur 1/1</t>
  </si>
  <si>
    <t>Cépe 1/1</t>
  </si>
  <si>
    <t>Cépe séché</t>
  </si>
  <si>
    <t>Cerise confite  Bigarreaux</t>
  </si>
  <si>
    <t>Cerise griotte alcool</t>
  </si>
  <si>
    <t>Cerise griotte amaréna</t>
  </si>
  <si>
    <t>Cerise griotte naturel</t>
  </si>
  <si>
    <t>Cerise griotte dénoyautée sirop</t>
  </si>
  <si>
    <t>Cerise sirop 1/1</t>
  </si>
  <si>
    <t>Cerneaux noix extra moitie</t>
  </si>
  <si>
    <t>Chapelure blanche</t>
  </si>
  <si>
    <t>Chapelure brune</t>
  </si>
  <si>
    <t>Chocolat barre 3,3 gr</t>
  </si>
  <si>
    <t>Chocolat bitter 71 % cacao</t>
  </si>
  <si>
    <t>Chocolat carré pour café</t>
  </si>
  <si>
    <t>Chocolat couverture blanc ivoire</t>
  </si>
  <si>
    <t>Chocolat blanc coquelic 100g</t>
  </si>
  <si>
    <t>Chocolat blanc pistole</t>
  </si>
  <si>
    <t>Chocolat couverture lacté</t>
  </si>
  <si>
    <t>Chocolat couverture noir mi amer</t>
  </si>
  <si>
    <t>Chocolat couverture noir 70%</t>
  </si>
  <si>
    <t>Chocolat couverture orange</t>
  </si>
  <si>
    <t>Chocolat couverture Extra Bitter Guayaquil</t>
  </si>
  <si>
    <t>Chocolat goutte</t>
  </si>
  <si>
    <t>Chocolat miroir 5 kg</t>
  </si>
  <si>
    <t>Chocolat paillette</t>
  </si>
  <si>
    <t>Chocolat sauce</t>
  </si>
  <si>
    <t>Chocolat vermicelle</t>
  </si>
  <si>
    <t>Choucroute crue</t>
  </si>
  <si>
    <t>Choucroute cuite</t>
  </si>
  <si>
    <t>Choux mini pur beurre</t>
  </si>
  <si>
    <t>Cigarette russe</t>
  </si>
  <si>
    <t>Cire abeille</t>
  </si>
  <si>
    <t>Citron écorce confite</t>
  </si>
  <si>
    <t>Clou de girofle</t>
  </si>
  <si>
    <t>Cœur de palmier 1/1</t>
  </si>
  <si>
    <t>Colorant jaune  6 cl</t>
  </si>
  <si>
    <t>Colorant jaune poudre liposoluble 100gr</t>
  </si>
  <si>
    <t>Colorant jaune poudre hydrosoluble 50gr</t>
  </si>
  <si>
    <t xml:space="preserve">Colorant rouge  carmin </t>
  </si>
  <si>
    <t>Colorant rouge poudre liposoluble 100gr</t>
  </si>
  <si>
    <t>Colorant rouge poudre hydrosoluble 50gr</t>
  </si>
  <si>
    <t>Colorant vert   6 cl</t>
  </si>
  <si>
    <t xml:space="preserve">Colorant vert poudre liposoluble 100gr </t>
  </si>
  <si>
    <t xml:space="preserve">Colorant vert pomme poudre hydrosoluble 50gr </t>
  </si>
  <si>
    <t>Compote de pomme 1/1</t>
  </si>
  <si>
    <t>Confiture Abricot 445g</t>
  </si>
  <si>
    <t>Confiture abricot</t>
  </si>
  <si>
    <t>Confiture cerise</t>
  </si>
  <si>
    <t>Confiture fraise</t>
  </si>
  <si>
    <t>Confiture framboise</t>
  </si>
  <si>
    <t>Confiture myrtille</t>
  </si>
  <si>
    <t>Confiture orange</t>
  </si>
  <si>
    <t>Coriandre graine bte 230 gr</t>
  </si>
  <si>
    <t>Coriandre poudre</t>
  </si>
  <si>
    <t>Cornichon 60/80 bt 1/1</t>
  </si>
  <si>
    <t>Crabe miette</t>
  </si>
  <si>
    <t>Créme de marron 4/4</t>
  </si>
  <si>
    <t>Crème de riz</t>
  </si>
  <si>
    <t>Crème pâtissière à froid</t>
  </si>
  <si>
    <t>Créme patissière à chaud</t>
  </si>
  <si>
    <t>Cumin graine bte 375 gr</t>
  </si>
  <si>
    <t>Curcuma poudre</t>
  </si>
  <si>
    <t>Curry poudre</t>
  </si>
  <si>
    <t>Dakatine pate arachide</t>
  </si>
  <si>
    <t>Dragée blanche</t>
  </si>
  <si>
    <t>Edulcorant Kara</t>
  </si>
  <si>
    <t>Encre seiche 330ml</t>
  </si>
  <si>
    <t>Escargot de Bourgogne 8 dz 1/1</t>
  </si>
  <si>
    <t>Farine complète</t>
  </si>
  <si>
    <t>Farine de chataîgne</t>
  </si>
  <si>
    <t>Farine de gruau</t>
  </si>
  <si>
    <t>Farine de sarazin</t>
  </si>
  <si>
    <t>Farine de seigle</t>
  </si>
  <si>
    <t>Farine type 45</t>
  </si>
  <si>
    <t>Farine type 55</t>
  </si>
  <si>
    <t>Fécule de pomme de terre</t>
  </si>
  <si>
    <t>Fenouil branches 500 gr</t>
  </si>
  <si>
    <t>Fenouil entiére</t>
  </si>
  <si>
    <t>Feuille de brick (10 pce)</t>
  </si>
  <si>
    <t>Feuille de kadaif</t>
  </si>
  <si>
    <t>Figue moelleuse 33/44</t>
  </si>
  <si>
    <t>Figue séche</t>
  </si>
  <si>
    <t>Fleur d'oranger</t>
  </si>
  <si>
    <t>Fond concentré de crustacés pot 500 gr</t>
  </si>
  <si>
    <t>Fond blanc de veau lié chef</t>
  </si>
  <si>
    <t>Fond blanc de volaille déshydraté</t>
  </si>
  <si>
    <t>Fond blanc de volaille UHT</t>
  </si>
  <si>
    <t>Fond blanc de volaille Premium pot 630 gr</t>
  </si>
  <si>
    <t>Fond brun agneau</t>
  </si>
  <si>
    <t>Fond brun clair déshydraté</t>
  </si>
  <si>
    <t>Fond brun clair UHT</t>
  </si>
  <si>
    <t>Fond brun jus de canard</t>
  </si>
  <si>
    <t>Fond brun jus de veau lié déshydraté</t>
  </si>
  <si>
    <t>Fond brun lié déshydraté 15/30 l bt 600gr CHEF</t>
  </si>
  <si>
    <t>Fond veau Premium 8/15 l bt 640gr CHEF</t>
  </si>
  <si>
    <t>Fond de volaille lié</t>
  </si>
  <si>
    <t>Fondant blanc</t>
  </si>
  <si>
    <t>Fond de tartelette 28 cm (100)</t>
  </si>
  <si>
    <t>Fond de tartelette 4,5 cm (200)</t>
  </si>
  <si>
    <t>Framboise pépin</t>
  </si>
  <si>
    <t>Frite fraîche s/vide 10 kg</t>
  </si>
  <si>
    <t>Fruit confit cube</t>
  </si>
  <si>
    <t>Fumet de poisson déshydraté</t>
  </si>
  <si>
    <t>Fumet de poisson UHT</t>
  </si>
  <si>
    <t>Fumet de poissson  Premium pot 630 gr</t>
  </si>
  <si>
    <t>Gel glace</t>
  </si>
  <si>
    <t>Gélatine 200 Bloom</t>
  </si>
  <si>
    <t>Gélatine feuille</t>
  </si>
  <si>
    <t>Gélatine poudre</t>
  </si>
  <si>
    <t>Gelée bavaroise</t>
  </si>
  <si>
    <t>Gelée claire</t>
  </si>
  <si>
    <t>Gelée de coing 1/1</t>
  </si>
  <si>
    <t>Gelée de groseille</t>
  </si>
  <si>
    <t xml:space="preserve">Gelée maggi </t>
  </si>
  <si>
    <t>Genièvre baie</t>
  </si>
  <si>
    <t>Gingembre confit</t>
  </si>
  <si>
    <t>Gingembre poudre 15 gr</t>
  </si>
  <si>
    <t>Gingembre poudre sachet 500 gr</t>
  </si>
  <si>
    <t>Glucose</t>
  </si>
  <si>
    <t>Gomme adragante</t>
  </si>
  <si>
    <t>Graisse de canard 1/1</t>
  </si>
  <si>
    <t>Graisse de canard 5/5</t>
  </si>
  <si>
    <t>Graisse d'oie 1/1</t>
  </si>
  <si>
    <t>Griottines</t>
  </si>
  <si>
    <t>Haricot blanc cuit 1/1</t>
  </si>
  <si>
    <t>Haricot rouge 1/1</t>
  </si>
  <si>
    <t>Haricot sec coco</t>
  </si>
  <si>
    <t>Haricot sec flageolet</t>
  </si>
  <si>
    <t>Haricot sec lingot</t>
  </si>
  <si>
    <t>Haricot sec noir</t>
  </si>
  <si>
    <t>Haricot sec soissons</t>
  </si>
  <si>
    <t>Haricot vert fin 5/1</t>
  </si>
  <si>
    <t>Harissa 1/2</t>
  </si>
  <si>
    <t>Herbe de provence</t>
  </si>
  <si>
    <t>Hermesetas seau de</t>
  </si>
  <si>
    <t>Huile d'arachide</t>
  </si>
  <si>
    <t>Huile d'aragan</t>
  </si>
  <si>
    <t>Huile de colza</t>
  </si>
  <si>
    <t xml:space="preserve"> Huile de friture bte de 2l</t>
  </si>
  <si>
    <t>Huile de mais</t>
  </si>
  <si>
    <t>Huile de noisette 50 cl</t>
  </si>
  <si>
    <t>Huile de noix</t>
  </si>
  <si>
    <t>Huile de palme</t>
  </si>
  <si>
    <t>Huile de pépin de raisin</t>
  </si>
  <si>
    <t>Huile de sésame 50 cl</t>
  </si>
  <si>
    <t>Huile Risso Chef 10l</t>
  </si>
  <si>
    <t>Huile de tounesol</t>
  </si>
  <si>
    <t>Huile de tournesol</t>
  </si>
  <si>
    <t>Huile d'olive extra viérge</t>
  </si>
  <si>
    <t>Huile d'olive vierge</t>
  </si>
  <si>
    <t>Jus d'agneau premum 640gr</t>
  </si>
  <si>
    <t>Jus de canard</t>
  </si>
  <si>
    <t>Jus de veau lié knor</t>
  </si>
  <si>
    <t>Jus de truffe noire 100gr</t>
  </si>
  <si>
    <t>Ketchup</t>
  </si>
  <si>
    <t>Lait concentré sucré</t>
  </si>
  <si>
    <t>Lait de coco 1/2</t>
  </si>
  <si>
    <t>Lait poudre</t>
  </si>
  <si>
    <t>Lentille corail</t>
  </si>
  <si>
    <t>Lentille verte</t>
  </si>
  <si>
    <t>Lyches sirop léger 3/1</t>
  </si>
  <si>
    <t>Macis poudre</t>
  </si>
  <si>
    <t>Maïs en grains bte 1/1 sous vide</t>
  </si>
  <si>
    <t>Maïs épis</t>
  </si>
  <si>
    <t>Maïzena 700 gr</t>
  </si>
  <si>
    <t>Maniguette</t>
  </si>
  <si>
    <t>Marron cassé sirop 1/1</t>
  </si>
  <si>
    <t>Marron crème 1/1</t>
  </si>
  <si>
    <t>Marron entier naturel 1/1</t>
  </si>
  <si>
    <t>Marron entiers sirop 1/1</t>
  </si>
  <si>
    <t>Marron glacé morceau 2x500gr</t>
  </si>
  <si>
    <t>Marron glacé</t>
  </si>
  <si>
    <t>Marron pâte sucrée 1/1</t>
  </si>
  <si>
    <t>Marron purée salée 1/1</t>
  </si>
  <si>
    <t>Mayonnaise</t>
  </si>
  <si>
    <t xml:space="preserve">Melon entier confit </t>
  </si>
  <si>
    <t>Miel acacia liquide 500 gr</t>
  </si>
  <si>
    <t>Miel du Gatinais 500 gr</t>
  </si>
  <si>
    <t>Miel toutes fleurs</t>
  </si>
  <si>
    <t>Miel vert</t>
  </si>
  <si>
    <t>Mimosa grain</t>
  </si>
  <si>
    <t>Mirabelle sirop 1/1</t>
  </si>
  <si>
    <t>Mirabelle sirop 3/1</t>
  </si>
  <si>
    <t>Morille spéciale cuisine 200gr</t>
  </si>
  <si>
    <t>Morille séche</t>
  </si>
  <si>
    <t>Mousseron sec</t>
  </si>
  <si>
    <t>Moutarde blanche</t>
  </si>
  <si>
    <t>Moutarde de Meaux 5kg</t>
  </si>
  <si>
    <t>Moutarde de Meaux 500 gr</t>
  </si>
  <si>
    <t>Moutarde de dijon</t>
  </si>
  <si>
    <t>Moutarde à l'ancienne pot 500 gr</t>
  </si>
  <si>
    <t>Muscade poudre</t>
  </si>
  <si>
    <t>Myrtille sirop 1/1</t>
  </si>
  <si>
    <t>Nappage blond</t>
  </si>
  <si>
    <t>Nappage framboise</t>
  </si>
  <si>
    <t>Nappage fraise en cuisine</t>
  </si>
  <si>
    <t>Nappage rouge</t>
  </si>
  <si>
    <t>Noisette entière</t>
  </si>
  <si>
    <t>Noisette émondée</t>
  </si>
  <si>
    <t>Noisette poudre</t>
  </si>
  <si>
    <t>Noix cerneau extra moitie</t>
  </si>
  <si>
    <t>Noix cerneau invalide</t>
  </si>
  <si>
    <t>Noix de cajou</t>
  </si>
  <si>
    <t>Noix de coco râpée</t>
  </si>
  <si>
    <t>Noix de muscade poudre 18g</t>
  </si>
  <si>
    <t>Noix de muscade</t>
  </si>
  <si>
    <t>Noix de pécan</t>
  </si>
  <si>
    <t>Nougasec</t>
  </si>
  <si>
    <t>Nougat Montélimar crème</t>
  </si>
  <si>
    <t>Nouille chinoise</t>
  </si>
  <si>
    <t>Nuoc-Mam</t>
  </si>
  <si>
    <t>Œuf blanc poudre</t>
  </si>
  <si>
    <t>Oignon blanc vinaigre 1/1</t>
  </si>
  <si>
    <t>Oignon grelot 37 cl</t>
  </si>
  <si>
    <t>Olive noire dénoyautée 4/4</t>
  </si>
  <si>
    <t>Olive noire dénoyautée 1/1</t>
  </si>
  <si>
    <t>Olive verte 4/4 dénoyautée</t>
  </si>
  <si>
    <t>Olive verte 1/1</t>
  </si>
  <si>
    <t>Olive verte dénoyautée provençale</t>
  </si>
  <si>
    <t>Orange écorce confite</t>
  </si>
  <si>
    <t>Origan bte 120 gr</t>
  </si>
  <si>
    <t>Pain baguette</t>
  </si>
  <si>
    <t>Pain boule  55 gr</t>
  </si>
  <si>
    <t>Pain de campagne tranché 1,9 kg</t>
  </si>
  <si>
    <t>Pain de mie entier nature 1,100 kg</t>
  </si>
  <si>
    <t>Pain de mie tranche horizontal</t>
  </si>
  <si>
    <t>Pain de mie tranche vertical</t>
  </si>
  <si>
    <t>Pain de seigle</t>
  </si>
  <si>
    <t>Pain d'épices 25 tranches 470 gr</t>
  </si>
  <si>
    <t>Pain Nordique 55 gr colis de 72 pces</t>
  </si>
  <si>
    <t>Pain Poilane coupé de 1,9 kg</t>
  </si>
  <si>
    <t>Paillette feuille 2,5kg</t>
  </si>
  <si>
    <t>Pain surprise</t>
  </si>
  <si>
    <t>Paprika</t>
  </si>
  <si>
    <t>Pâte à glacer blonde</t>
  </si>
  <si>
    <t>Pâte à glacer brune</t>
  </si>
  <si>
    <t>Pate à glacer ivoir</t>
  </si>
  <si>
    <t>Pâte à pistache</t>
  </si>
  <si>
    <t>Pâte à réglisse</t>
  </si>
  <si>
    <t>Pate d'amande blanche 33%</t>
  </si>
  <si>
    <t>Pâte d'amande crue 50 %</t>
  </si>
  <si>
    <t>Pâte d'amande fondante</t>
  </si>
  <si>
    <t>Pâte d'amande rose</t>
  </si>
  <si>
    <t>Pâte d'amùande verte</t>
  </si>
  <si>
    <t>Pâte de cacao</t>
  </si>
  <si>
    <t>Pâte de coco 1/8</t>
  </si>
  <si>
    <t>Pâte à Filo   500 gr 19 / 21 feuilles</t>
  </si>
  <si>
    <t>Pâte coquillette</t>
  </si>
  <si>
    <t>Pâte lasagne</t>
  </si>
  <si>
    <t>Pâte macaroni</t>
  </si>
  <si>
    <t>Pâte nouille</t>
  </si>
  <si>
    <t>Pâte penne</t>
  </si>
  <si>
    <t>Pate a ravioli chinoise 250 gr</t>
  </si>
  <si>
    <t>Pâte spaghetti</t>
  </si>
  <si>
    <t>Pâte tagliatelle</t>
  </si>
  <si>
    <t>Pâte vermicelle</t>
  </si>
  <si>
    <t>Pavot bleu</t>
  </si>
  <si>
    <t>Pêche blanche entière sirop 3/1</t>
  </si>
  <si>
    <t>Pêche jaune sirop 1/1</t>
  </si>
  <si>
    <t>Pectine jaune</t>
  </si>
  <si>
    <t>Perle argentée</t>
  </si>
  <si>
    <t>Perle du Japon 250 gr</t>
  </si>
  <si>
    <t>Pignon de pin orig chine</t>
  </si>
  <si>
    <t>Pignon de Chine</t>
  </si>
  <si>
    <t>Piment de cayenne</t>
  </si>
  <si>
    <t>Piment oiseau</t>
  </si>
  <si>
    <t>Piment Piquillos mariné</t>
  </si>
  <si>
    <t>Piquillos piment 540gr</t>
  </si>
  <si>
    <t>Pistache émondée</t>
  </si>
  <si>
    <t>Poire sirop Williams 4/4</t>
  </si>
  <si>
    <t>Poire sirop 1/1</t>
  </si>
  <si>
    <t>Pois cassé</t>
  </si>
  <si>
    <t>Pois chiche</t>
  </si>
  <si>
    <t>Poivre blanc grain</t>
  </si>
  <si>
    <t>Poivre blanc moulu</t>
  </si>
  <si>
    <t>Poivre gris grain</t>
  </si>
  <si>
    <t>Poivre gris moulu</t>
  </si>
  <si>
    <t>Poivre mignonnette</t>
  </si>
  <si>
    <t>Poivre vert 1/4</t>
  </si>
  <si>
    <t>Poivron rouge pelé 1/8</t>
  </si>
  <si>
    <t>Polenta express</t>
  </si>
  <si>
    <t>Poudre crème pâtissière</t>
  </si>
  <si>
    <t>Pousse de bambou 1/2</t>
  </si>
  <si>
    <t>Praline</t>
  </si>
  <si>
    <t>Praligrains</t>
  </si>
  <si>
    <t>Pralin extra</t>
  </si>
  <si>
    <t>Pruneau dénoyauté  44/55</t>
  </si>
  <si>
    <t>Purée de marron</t>
  </si>
  <si>
    <t>Quatre épices pot 200 gr</t>
  </si>
  <si>
    <t>Quetsche sirop 3/1</t>
  </si>
  <si>
    <t>Raifort à la crème pot de 140 gr</t>
  </si>
  <si>
    <t>Raisin sec blond californie</t>
  </si>
  <si>
    <t>Raisin sec Corinthe</t>
  </si>
  <si>
    <t>Raisin sec Grec</t>
  </si>
  <si>
    <t>Raisin sec Sultanines</t>
  </si>
  <si>
    <t>Raz el Hanout</t>
  </si>
  <si>
    <t>Riz Arborio pour risotto</t>
  </si>
  <si>
    <t>Riz basmati</t>
  </si>
  <si>
    <t>Riz long US</t>
  </si>
  <si>
    <t>Riz blanc rond camargue</t>
  </si>
  <si>
    <t>Riz sauvage</t>
  </si>
  <si>
    <t>Riz surinam</t>
  </si>
  <si>
    <t>Riz thaï parfumé</t>
  </si>
  <si>
    <t>Safran filament tube 10 gr</t>
  </si>
  <si>
    <t>Safran filament 25gr</t>
  </si>
  <si>
    <t>Safran poudre 25gr</t>
  </si>
  <si>
    <t>Safran poudre 10 gr</t>
  </si>
  <si>
    <t>Sarriette 100 gr</t>
  </si>
  <si>
    <t>Sauce soja Kikkoman</t>
  </si>
  <si>
    <t>Sauce tomate conc</t>
  </si>
  <si>
    <t>Sel de céleri 95 gr</t>
  </si>
  <si>
    <t>Sel de Guérande gros</t>
  </si>
  <si>
    <t>Sel fin</t>
  </si>
  <si>
    <t>Sel fin boite verseuse 750 gr</t>
  </si>
  <si>
    <t>Sel gros iode</t>
  </si>
  <si>
    <t>Sel gros</t>
  </si>
  <si>
    <t>Sel rose</t>
  </si>
  <si>
    <t>Semoule couscous</t>
  </si>
  <si>
    <t>Semoule de blé fine</t>
  </si>
  <si>
    <t>Semoule polenta fine</t>
  </si>
  <si>
    <t>Sésame noir graine 550gr</t>
  </si>
  <si>
    <t>Sésame dorée</t>
  </si>
  <si>
    <t>Spéculos colis de 300 pces</t>
  </si>
  <si>
    <t>Spigol</t>
  </si>
  <si>
    <t>Stabilisant S3C</t>
  </si>
  <si>
    <t>Sucre à givre</t>
  </si>
  <si>
    <t>Sucre aspartame</t>
  </si>
  <si>
    <t>Sucre cassonade</t>
  </si>
  <si>
    <t>Sucre cristalllisé</t>
  </si>
  <si>
    <t>Sucre glace</t>
  </si>
  <si>
    <t>Sucre grains</t>
  </si>
  <si>
    <t>Sucre morceau n°4</t>
  </si>
  <si>
    <t>Sucre semoule 20kg</t>
  </si>
  <si>
    <t>Sucre semoule</t>
  </si>
  <si>
    <t>Sucre vanillé</t>
  </si>
  <si>
    <t>Sucre vanillé lot de 10 sachets</t>
  </si>
  <si>
    <t>Sucre vergeoise</t>
  </si>
  <si>
    <t>Tabasco</t>
  </si>
  <si>
    <t>Tandoori poudre</t>
  </si>
  <si>
    <t>Tant pour tant pâte d'amande 1/1</t>
  </si>
  <si>
    <t>Tapenade</t>
  </si>
  <si>
    <t>Tapenalgue</t>
  </si>
  <si>
    <t>Tapioca</t>
  </si>
  <si>
    <t>Thé boite 25 sachets</t>
  </si>
  <si>
    <t>Thé vert jasmin boite 25 sachets</t>
  </si>
  <si>
    <t>Thon huile 1/1</t>
  </si>
  <si>
    <t>Thon naturel 1/1</t>
  </si>
  <si>
    <t>Tilleul bt 25 sachets</t>
  </si>
  <si>
    <t>Tomate concentré 1/2</t>
  </si>
  <si>
    <t>Tomate concentré 3/1</t>
  </si>
  <si>
    <t>Tomate concentrée 1/1</t>
  </si>
  <si>
    <t>Tomate confite</t>
  </si>
  <si>
    <t>Tomate marinée</t>
  </si>
  <si>
    <t>Tomate pelée entière 1/1</t>
  </si>
  <si>
    <t>Trimoline</t>
  </si>
  <si>
    <t>Trompette de la mort sèche 500 gr</t>
  </si>
  <si>
    <t>Truffe brisure bte 50 gr ou 1/8</t>
  </si>
  <si>
    <t>Truffe entière 1/32</t>
  </si>
  <si>
    <t>Truffe jus 1/2</t>
  </si>
  <si>
    <t>Truffe pelure 50 gr</t>
  </si>
  <si>
    <t>Vanille extrait liquide</t>
  </si>
  <si>
    <t>Vanille gousse 20 gr</t>
  </si>
  <si>
    <t>Vanille gousse Madagascar 50 pce</t>
  </si>
  <si>
    <t>Vanille gousse Bourbon 30 pce bocal</t>
  </si>
  <si>
    <t>Vanille gousse Papouasie bocal 125 gr</t>
  </si>
  <si>
    <t>Vanille gousse de Tahiti</t>
  </si>
  <si>
    <t>Vanille poudre 125 gr</t>
  </si>
  <si>
    <t>Vanille poudre 500gr</t>
  </si>
  <si>
    <t>Verjus</t>
  </si>
  <si>
    <t>Verveine bt 100 sachets</t>
  </si>
  <si>
    <t>Vinaigre riz</t>
  </si>
  <si>
    <t>Vinaigre alcool blanc btle 1,50 l</t>
  </si>
  <si>
    <t>Vinaigre alcool coloré</t>
  </si>
  <si>
    <t>Vinaigre balsamique</t>
  </si>
  <si>
    <t>Vinaigre balsamique Modéne</t>
  </si>
  <si>
    <t>Vinaigre cidre</t>
  </si>
  <si>
    <t>Vinaigre de riz</t>
  </si>
  <si>
    <t>Vinaigre de vin framboise</t>
  </si>
  <si>
    <t>Vinaigre miel</t>
  </si>
  <si>
    <t>Vinaigre vin</t>
  </si>
  <si>
    <t>Vinaigre vin rouge</t>
  </si>
  <si>
    <t>Vinaigre vin vieux</t>
  </si>
  <si>
    <t>Vinaigre xérés</t>
  </si>
  <si>
    <t>Violette cristallisée</t>
  </si>
  <si>
    <t>Vitpris</t>
  </si>
  <si>
    <t>Worcestershire sauce</t>
  </si>
  <si>
    <t>Muesli croustillant fruits</t>
  </si>
  <si>
    <t>céréales</t>
  </si>
  <si>
    <t xml:space="preserve">Spécial K </t>
  </si>
  <si>
    <t>Corn flakes</t>
  </si>
  <si>
    <t>Film Aluminium</t>
  </si>
  <si>
    <t>Divers</t>
  </si>
  <si>
    <t>Film Alimentaire</t>
  </si>
  <si>
    <t>Epicerie</t>
  </si>
  <si>
    <t>Akvavit</t>
  </si>
  <si>
    <t>Alcool poire gel</t>
  </si>
  <si>
    <t>Amaretto</t>
  </si>
  <si>
    <t>Ambassadeur</t>
  </si>
  <si>
    <t>Angostura</t>
  </si>
  <si>
    <t>Armagnac</t>
  </si>
  <si>
    <t>Armagnac dénaturé 2L</t>
  </si>
  <si>
    <t>Armagnac-Bas Hors d'Age</t>
  </si>
  <si>
    <t>Aveze</t>
  </si>
  <si>
    <t>Baileys</t>
  </si>
  <si>
    <t>Banyuls</t>
  </si>
  <si>
    <t>Bénédictine</t>
  </si>
  <si>
    <t>Bière brune Pelforth</t>
  </si>
  <si>
    <t>Bière Buckler</t>
  </si>
  <si>
    <t>Bière Carlsberg 33 cl</t>
  </si>
  <si>
    <t>Bière Guinness 33 cl</t>
  </si>
  <si>
    <t>Bière Heineken</t>
  </si>
  <si>
    <t>Bière Heineken mini fut 6l</t>
  </si>
  <si>
    <t>Bière Hoegaarden mini fut 6l</t>
  </si>
  <si>
    <t>Bière Jenlain</t>
  </si>
  <si>
    <t>Bière Kriek</t>
  </si>
  <si>
    <t>Bière Leffe blonde</t>
  </si>
  <si>
    <t>Bière ordinaire</t>
  </si>
  <si>
    <t>Bière pression</t>
  </si>
  <si>
    <t>Bourbon 40% Kentuc.F. Roses</t>
  </si>
  <si>
    <t>Bourbon 40% Virginia</t>
  </si>
  <si>
    <t>Byrrh</t>
  </si>
  <si>
    <t>Cachaca</t>
  </si>
  <si>
    <t>Calvados</t>
  </si>
  <si>
    <t>Campari</t>
  </si>
  <si>
    <t>Champagne cuisine</t>
  </si>
  <si>
    <t>Chartreuse jaune</t>
  </si>
  <si>
    <t>Chartreuse verte</t>
  </si>
  <si>
    <t>Cherry Brandy</t>
  </si>
  <si>
    <t>Chouchen</t>
  </si>
  <si>
    <t>Cidre brut 75 cl</t>
  </si>
  <si>
    <t>Cinzano blanc doux</t>
  </si>
  <si>
    <t>Cinzano blanc dry</t>
  </si>
  <si>
    <t>Cinzano rouge</t>
  </si>
  <si>
    <t>Coca cola</t>
  </si>
  <si>
    <t>Cognac</t>
  </si>
  <si>
    <t xml:space="preserve">Cognac 40%  Lautrec *** </t>
  </si>
  <si>
    <t>Cognac VSOP</t>
  </si>
  <si>
    <t>Cognac Grande Champagne VS 70 cl</t>
  </si>
  <si>
    <t>Cointreau</t>
  </si>
  <si>
    <t>Cointreau extrait</t>
  </si>
  <si>
    <t>Crème cacao</t>
  </si>
  <si>
    <t>Crème de cassis</t>
  </si>
  <si>
    <t>Crème de fraise</t>
  </si>
  <si>
    <t>Crème de framboise</t>
  </si>
  <si>
    <t>Crème de mûre</t>
  </si>
  <si>
    <t>Crème de pêche</t>
  </si>
  <si>
    <t>Curacao bleu</t>
  </si>
  <si>
    <t>Curacao doré</t>
  </si>
  <si>
    <t>Dubonnet</t>
  </si>
  <si>
    <t>Eau de Badoit 33 cl</t>
  </si>
  <si>
    <t>Eau de Perrier</t>
  </si>
  <si>
    <t>Eau de Vichy saint Yorre</t>
  </si>
  <si>
    <t>Eau de vie figue</t>
  </si>
  <si>
    <t>Eau de vie framboise</t>
  </si>
  <si>
    <t>Eau de vie mirabelle</t>
  </si>
  <si>
    <t>Eau de vie poire</t>
  </si>
  <si>
    <t>Eau de vie prune</t>
  </si>
  <si>
    <t>Eau de vie quetsche</t>
  </si>
  <si>
    <t>Eau de Vittel 1l</t>
  </si>
  <si>
    <t>Eau de Volvic 1l</t>
  </si>
  <si>
    <t>Eau minérale 50 cl</t>
  </si>
  <si>
    <t>Eau San Pellegrino 50 cl</t>
  </si>
  <si>
    <t>Fernet Branca</t>
  </si>
  <si>
    <t>Get 27</t>
  </si>
  <si>
    <t>Get 31</t>
  </si>
  <si>
    <t>Gin</t>
  </si>
  <si>
    <t>Grand Marnier cordon jaune 70 cl</t>
  </si>
  <si>
    <t>Grand Marnier cordon rouge 70 cl</t>
  </si>
  <si>
    <t>Grand Marnier extrait</t>
  </si>
  <si>
    <t>Grappa</t>
  </si>
  <si>
    <t>Griottine</t>
  </si>
  <si>
    <t>Izarra jaune</t>
  </si>
  <si>
    <t>Izarra verte</t>
  </si>
  <si>
    <t>Jus abricot</t>
  </si>
  <si>
    <t>Jus ananas</t>
  </si>
  <si>
    <t>Jus banane</t>
  </si>
  <si>
    <t>Jus citron vert</t>
  </si>
  <si>
    <t>Jus coco</t>
  </si>
  <si>
    <t>Jus cramberry</t>
  </si>
  <si>
    <t>Jus fraise</t>
  </si>
  <si>
    <t>Jus gingembre</t>
  </si>
  <si>
    <t>Jus goyave</t>
  </si>
  <si>
    <t>Jus mangue</t>
  </si>
  <si>
    <t>Jus orange pulpe</t>
  </si>
  <si>
    <t>Jus pamplemousse</t>
  </si>
  <si>
    <t>Jus passion</t>
  </si>
  <si>
    <t>Jus poire</t>
  </si>
  <si>
    <t>Jus pomme</t>
  </si>
  <si>
    <t>Jus de pomme 75cl</t>
  </si>
  <si>
    <t>Jus raisin</t>
  </si>
  <si>
    <t>Jus tomate</t>
  </si>
  <si>
    <t>Kirsch</t>
  </si>
  <si>
    <t>Kirsh fantaisie</t>
  </si>
  <si>
    <t>Limonade</t>
  </si>
  <si>
    <t>Liqueur abricot</t>
  </si>
  <si>
    <t>Liqueur banane</t>
  </si>
  <si>
    <t>Liqueur blanche</t>
  </si>
  <si>
    <t>Liqueur cacao blanc</t>
  </si>
  <si>
    <t>Liqueur cacao brune</t>
  </si>
  <si>
    <t>Liqueur crème chocolat</t>
  </si>
  <si>
    <t>Liqueur curacao orange</t>
  </si>
  <si>
    <t>Liqueur de café</t>
  </si>
  <si>
    <t>Liqueur de noix</t>
  </si>
  <si>
    <t>Liqueur fraises des bois</t>
  </si>
  <si>
    <t>Liqueur framboise</t>
  </si>
  <si>
    <t>Liqueur mandarine</t>
  </si>
  <si>
    <t>Liqueur menthe</t>
  </si>
  <si>
    <t>Liqueur poire</t>
  </si>
  <si>
    <t>Liqueur triple sec</t>
  </si>
  <si>
    <t>Madére</t>
  </si>
  <si>
    <t>Malibu</t>
  </si>
  <si>
    <t>Marasquin</t>
  </si>
  <si>
    <t>Marc de bourgogne</t>
  </si>
  <si>
    <t>Marc de gewurztraminer</t>
  </si>
  <si>
    <t>Marsala sec</t>
  </si>
  <si>
    <t>Martini Bianco</t>
  </si>
  <si>
    <t>Martini blanc doux</t>
  </si>
  <si>
    <t>Martini blanc dry</t>
  </si>
  <si>
    <t>Martini rosé</t>
  </si>
  <si>
    <t>Martini rouge</t>
  </si>
  <si>
    <t>Muscat</t>
  </si>
  <si>
    <t>Noilly prat</t>
  </si>
  <si>
    <t>Pacific</t>
  </si>
  <si>
    <t>Pastis 51</t>
  </si>
  <si>
    <t>Picon</t>
  </si>
  <si>
    <t>Pineau des Charentes</t>
  </si>
  <si>
    <t>Porto blanc denature 2l</t>
  </si>
  <si>
    <t>Porto blanc 75 cl</t>
  </si>
  <si>
    <t>Porto rouge dénature 2l</t>
  </si>
  <si>
    <t>Porto rouge 75 cl</t>
  </si>
  <si>
    <t>Pulco citron jaune 70 cl</t>
  </si>
  <si>
    <t>Pulco citron vert</t>
  </si>
  <si>
    <t>Rhum ambré</t>
  </si>
  <si>
    <t>Rhum blanc</t>
  </si>
  <si>
    <t>Rhum blanc agricole 55% dillon</t>
  </si>
  <si>
    <t>Rhum brun</t>
  </si>
  <si>
    <t>Ricard</t>
  </si>
  <si>
    <t>Saint Raphaël blanc</t>
  </si>
  <si>
    <t>Saint Raphaël rouge</t>
  </si>
  <si>
    <t>Salers</t>
  </si>
  <si>
    <t>Sirop d'anis</t>
  </si>
  <si>
    <t>Sirop de banane</t>
  </si>
  <si>
    <t>Sirop de cannelle</t>
  </si>
  <si>
    <t>Sirop de cerise</t>
  </si>
  <si>
    <t>Sirop de citron</t>
  </si>
  <si>
    <t>Sirop d'érable 1l</t>
  </si>
  <si>
    <t>Sirop de fraise 75 cl</t>
  </si>
  <si>
    <t>Sirop de grenadine</t>
  </si>
  <si>
    <t>Sirop de menthe</t>
  </si>
  <si>
    <t>Sirop d'orgeat</t>
  </si>
  <si>
    <t>Sucre de canne</t>
  </si>
  <si>
    <t>Suze</t>
  </si>
  <si>
    <t>Téquila</t>
  </si>
  <si>
    <t>Vermouth dry</t>
  </si>
  <si>
    <t>Vermouth rouge</t>
  </si>
  <si>
    <t>Vin cote du rhone meridiennes</t>
  </si>
  <si>
    <t>Vodka</t>
  </si>
  <si>
    <t>Whisky Ballantine's</t>
  </si>
  <si>
    <t>Whisky Bourbon</t>
  </si>
  <si>
    <t>Whisky Canadien</t>
  </si>
  <si>
    <t>Whisky Chivas</t>
  </si>
  <si>
    <t>Whisky Famous Grouse</t>
  </si>
  <si>
    <t>Whisky Glenlivet</t>
  </si>
  <si>
    <t>Whisky Jameson Irish</t>
  </si>
  <si>
    <t>Whisky JB</t>
  </si>
  <si>
    <t>Whisky Red Label</t>
  </si>
  <si>
    <t>Whisky William Lawson</t>
  </si>
  <si>
    <t>Vin Apremont AOC 75 cl</t>
  </si>
  <si>
    <t>Vin Bergerac blanc 75 cl</t>
  </si>
  <si>
    <t>Vin Bergerac rouge 75 cl</t>
  </si>
  <si>
    <t>Vin blanc ordinaire</t>
  </si>
  <si>
    <t>Vin blanc sec la Chevillardière 75cl</t>
  </si>
  <si>
    <t>Vin Bourgogne Aligoté 75 cl</t>
  </si>
  <si>
    <t>Vin Bouzy 75 cl</t>
  </si>
  <si>
    <t>Vin Cahors 75 cl</t>
  </si>
  <si>
    <t>Vin Chinon 75 cl</t>
  </si>
  <si>
    <t>Vin Côteaux du Layon</t>
  </si>
  <si>
    <t>Vin Cote du Rhone Méridienne 750ml</t>
  </si>
  <si>
    <t>Vin Côtes du Rhone 75 cl</t>
  </si>
  <si>
    <t>Vin Crèmant de Bourgogne</t>
  </si>
  <si>
    <t>Vin du pays d'Aude 75 cl</t>
  </si>
  <si>
    <t>Vin du pays du Gard rouge 10 l</t>
  </si>
  <si>
    <t>Vin Gewurztraminer 75 cl</t>
  </si>
  <si>
    <t>Vin Marsala 75 cl</t>
  </si>
  <si>
    <t>Vin Monbazillac 2009 75cl</t>
  </si>
  <si>
    <t>Vin Muscadet sur lie 75 cl</t>
  </si>
  <si>
    <t>Vin Passetoutgrain</t>
  </si>
  <si>
    <t>Vin Pinot noir 75 cl</t>
  </si>
  <si>
    <t>Vin Riesling</t>
  </si>
  <si>
    <t>Vin rouge Guerrouane 75 cl</t>
  </si>
  <si>
    <t>Vin rouge ordinaire</t>
  </si>
  <si>
    <t>Vin Vouvray</t>
  </si>
  <si>
    <t>Bar</t>
  </si>
  <si>
    <t>Cave</t>
  </si>
  <si>
    <t>pièce</t>
  </si>
  <si>
    <t>litre</t>
  </si>
  <si>
    <t>botte</t>
  </si>
  <si>
    <t>Stock courant</t>
  </si>
  <si>
    <t>Stock mini</t>
  </si>
  <si>
    <t>Stock maxi</t>
  </si>
  <si>
    <t>Produit</t>
  </si>
  <si>
    <t>Ajout produit</t>
  </si>
  <si>
    <t>Ajout Facture</t>
  </si>
  <si>
    <t>Quantité</t>
  </si>
  <si>
    <t>Total HT</t>
  </si>
  <si>
    <t>Total TTC</t>
  </si>
  <si>
    <t>1, bd des aygalades</t>
  </si>
  <si>
    <t>1, bd des trucs</t>
  </si>
  <si>
    <t>Ajout Recette</t>
  </si>
  <si>
    <t>Prix u.</t>
  </si>
  <si>
    <t>Nombre</t>
  </si>
  <si>
    <t>Prix TT</t>
  </si>
  <si>
    <t>Service</t>
  </si>
  <si>
    <t>Plat</t>
  </si>
  <si>
    <t>omellette</t>
  </si>
  <si>
    <t>midi</t>
  </si>
  <si>
    <t>nouilles</t>
  </si>
  <si>
    <t>soir</t>
  </si>
  <si>
    <t>soupe</t>
  </si>
  <si>
    <t>poisson</t>
  </si>
  <si>
    <t>Prix U.</t>
  </si>
  <si>
    <t>No ligne enregistrement courant facture</t>
  </si>
  <si>
    <t>No ligne enregistrement courant prod</t>
  </si>
  <si>
    <t>No ligne enregistrement courant plats</t>
  </si>
  <si>
    <t>No ligne enregistrement courant recette</t>
  </si>
  <si>
    <t>Nbr enregistrements BD_prod</t>
  </si>
  <si>
    <t>Nbr enregistrements BD_recette</t>
  </si>
  <si>
    <t>Nbr enregistrements BD_plats</t>
  </si>
  <si>
    <t>Nbr enregistrements BD_fact</t>
  </si>
  <si>
    <t>Prix un.</t>
  </si>
  <si>
    <t>Hal</t>
  </si>
  <si>
    <t>Téléphone</t>
  </si>
  <si>
    <t>mél</t>
  </si>
  <si>
    <t>Site web</t>
  </si>
  <si>
    <t>yo</t>
  </si>
  <si>
    <t>01.52.63.45.58</t>
  </si>
  <si>
    <t>01.52.63.45.59</t>
  </si>
  <si>
    <t>01.52.63.45.60</t>
  </si>
  <si>
    <t>01.52.63.45.61</t>
  </si>
  <si>
    <t>duj@prout.com</t>
  </si>
  <si>
    <t>prout.com</t>
  </si>
  <si>
    <t>1, bd longhamp</t>
  </si>
  <si>
    <t>01.52.63.45.62</t>
  </si>
  <si>
    <t>01.52.63.45.63</t>
  </si>
  <si>
    <t>01.52.63.45.64</t>
  </si>
  <si>
    <t>01.52.63.45.65</t>
  </si>
  <si>
    <t>01.52.63.45.66</t>
  </si>
  <si>
    <t>01.52.63.45.67</t>
  </si>
  <si>
    <t>No Produits</t>
  </si>
  <si>
    <t>No Plats</t>
  </si>
  <si>
    <t>prout</t>
  </si>
  <si>
    <t>dup@prout.com</t>
  </si>
  <si>
    <t>dur@prout.com</t>
  </si>
  <si>
    <t>dub@prout.com</t>
  </si>
  <si>
    <t>duz@prout.com</t>
  </si>
  <si>
    <t>gaton@prout.com</t>
  </si>
  <si>
    <t>hal@prout.com</t>
  </si>
  <si>
    <t>yo@prout.com</t>
  </si>
  <si>
    <t>zzz@prout.com</t>
  </si>
  <si>
    <t>pr@prout.com</t>
  </si>
  <si>
    <t>Minima horaire et plafond</t>
  </si>
  <si>
    <t>Taux horaire minimum conventionnel</t>
  </si>
  <si>
    <t>Avantage en nature repas</t>
  </si>
  <si>
    <t>(Quel que soit le montant du salaire)</t>
  </si>
  <si>
    <t>Plafond mensuel</t>
  </si>
  <si>
    <t>Cotisations sociales au 1er juillet 2014 (Non cadres)</t>
  </si>
  <si>
    <t>Nature des cotisations</t>
  </si>
  <si>
    <t xml:space="preserve">Taux </t>
  </si>
  <si>
    <t>Taux</t>
  </si>
  <si>
    <t>Base de</t>
  </si>
  <si>
    <t>employeur</t>
  </si>
  <si>
    <t>salarié</t>
  </si>
  <si>
    <t>calcul</t>
  </si>
  <si>
    <t>CSG déductible</t>
  </si>
  <si>
    <t>98,25% du total</t>
  </si>
  <si>
    <t>CSG non déductible</t>
  </si>
  <si>
    <t>RDS non déductible</t>
  </si>
  <si>
    <t>Cotisations de Sécurité Sociale</t>
  </si>
  <si>
    <t xml:space="preserve">  Assurance maladie</t>
  </si>
  <si>
    <t>total</t>
  </si>
  <si>
    <t xml:space="preserve">  Assurance vieillesse sur total</t>
  </si>
  <si>
    <t xml:space="preserve">  Assurance vieillesse sur plafond</t>
  </si>
  <si>
    <t>plafond</t>
  </si>
  <si>
    <t xml:space="preserve">  Contribution solidarité autonomie</t>
  </si>
  <si>
    <t xml:space="preserve">  Allocations familiales</t>
  </si>
  <si>
    <t xml:space="preserve">  Fonds national d'aide au logement</t>
  </si>
  <si>
    <t xml:space="preserve">    - jusqu'à 20 salariés</t>
  </si>
  <si>
    <t xml:space="preserve">    - entreprises de plus de 20 salariés</t>
  </si>
  <si>
    <t xml:space="preserve">  Accidents du travail (1)</t>
  </si>
  <si>
    <t xml:space="preserve">  Versement de transport (2)</t>
  </si>
  <si>
    <t>Variable</t>
  </si>
  <si>
    <t>Cotisations d'assurance chômage</t>
  </si>
  <si>
    <t xml:space="preserve">  Cotisation AC + FNGS</t>
  </si>
  <si>
    <t>jusqu'à 12 516 €</t>
  </si>
  <si>
    <t>AGFF</t>
  </si>
  <si>
    <t xml:space="preserve">  Sur tranche A</t>
  </si>
  <si>
    <t xml:space="preserve">  Sur tranche B</t>
  </si>
  <si>
    <t>de 3 129 à 9387 €</t>
  </si>
  <si>
    <t>Cotisations de retraite complémentaire</t>
  </si>
  <si>
    <t xml:space="preserve">  Salariés non cadres tranche A (3)</t>
  </si>
  <si>
    <t xml:space="preserve">  Salariés non cadres tranche B</t>
  </si>
  <si>
    <t>,</t>
  </si>
  <si>
    <t>Prévoyance</t>
  </si>
  <si>
    <t>Taxes et participations</t>
  </si>
  <si>
    <t xml:space="preserve"> Construction (Au moins 20 salariés) </t>
  </si>
  <si>
    <t xml:space="preserve"> Apprentissage + taxe additionnelle</t>
  </si>
  <si>
    <t xml:space="preserve"> Formation</t>
  </si>
  <si>
    <t xml:space="preserve">   Moins de 10 salariés</t>
  </si>
  <si>
    <t xml:space="preserve">   De 10 à 19 salariés</t>
  </si>
  <si>
    <t xml:space="preserve">   20 salariés et plus</t>
  </si>
  <si>
    <t>(1) Taux des restaurants et des hôtels avec restaurant</t>
  </si>
  <si>
    <t>(2) Dû par les employeurs occupant plus de 9 salariés et implantés dans certaines communes de plus de 20 000 habitants</t>
  </si>
  <si>
    <t>(3) La répartition 60/40 (60% à la charge de l'employeur, 40% à la charge du salarié) est obligatoire pour toutes les entreprises</t>
  </si>
  <si>
    <t>nouvelles au 1er janvier 1999. Les entreprises créées avant le 1er janvier 1999 peuvent conserver la répartition 50/50</t>
  </si>
  <si>
    <t>Nombre de salariés</t>
  </si>
  <si>
    <t>Montant</t>
  </si>
  <si>
    <t>Salaire de base</t>
  </si>
  <si>
    <t>Majo. de la 35ème à la 39ème h.</t>
  </si>
  <si>
    <t>Avantages en nature - repas -</t>
  </si>
  <si>
    <t>Indemnités compensatrices</t>
  </si>
  <si>
    <t>Salaire Brut</t>
  </si>
  <si>
    <t>Retenues</t>
  </si>
  <si>
    <t>Part employeur</t>
  </si>
  <si>
    <t>Part salarié</t>
  </si>
  <si>
    <t>Base</t>
  </si>
  <si>
    <t>CSG déductible (2)</t>
  </si>
  <si>
    <t>CSG et RDS non déductibles</t>
  </si>
  <si>
    <t xml:space="preserve">Cotisations de sécurité sociale </t>
  </si>
  <si>
    <t xml:space="preserve">  cotisations sur salaire total</t>
  </si>
  <si>
    <t xml:space="preserve">  cotisations sur plafond</t>
  </si>
  <si>
    <t>Cotisations AGFF</t>
  </si>
  <si>
    <t xml:space="preserve">  cotisations tranche A</t>
  </si>
  <si>
    <t xml:space="preserve">  cotisations tranche B</t>
  </si>
  <si>
    <t>Retraite complémentaire</t>
  </si>
  <si>
    <t xml:space="preserve">  salariés non cadre tranche A</t>
  </si>
  <si>
    <t xml:space="preserve">  salariés non cadre tranche B</t>
  </si>
  <si>
    <t>Mutuelle frais de santé (3)</t>
  </si>
  <si>
    <t>Réduction forfaitaire HS (4)</t>
  </si>
  <si>
    <t>Total</t>
  </si>
  <si>
    <t>Salaire net</t>
  </si>
  <si>
    <t>Coût glogal</t>
  </si>
  <si>
    <t>aa produit</t>
  </si>
  <si>
    <t>chépas</t>
  </si>
  <si>
    <t>Date début</t>
  </si>
  <si>
    <t>Date fin</t>
  </si>
  <si>
    <t>Recette</t>
  </si>
  <si>
    <t>5,096</t>
  </si>
  <si>
    <t>0</t>
  </si>
  <si>
    <t>Prix U. TTC</t>
  </si>
  <si>
    <t>mars</t>
  </si>
  <si>
    <t>adress</t>
  </si>
  <si>
    <t>No Four.</t>
  </si>
  <si>
    <t>ppp</t>
  </si>
  <si>
    <t>No Fo.</t>
  </si>
  <si>
    <t>No Fact.</t>
  </si>
  <si>
    <t>lolo</t>
  </si>
  <si>
    <t>lo@hot.com</t>
  </si>
  <si>
    <t>hot.com</t>
  </si>
  <si>
    <t>lili</t>
  </si>
</sst>
</file>

<file path=xl/styles.xml><?xml version="1.0" encoding="utf-8"?>
<styleSheet xmlns="http://schemas.openxmlformats.org/spreadsheetml/2006/main" xmlns:mc="http://schemas.openxmlformats.org/markup-compatibility/2006" xmlns:x14ac="http://schemas.microsoft.com/office/spreadsheetml/2009/9/ac" mc:Ignorable="x14ac">
  <numFmts count="7">
    <numFmt numFmtId="44" formatCode="_-* #,##0.00\ &quot;€&quot;_-;\-* #,##0.00\ &quot;€&quot;_-;_-* &quot;-&quot;??\ &quot;€&quot;_-;_-@_-"/>
    <numFmt numFmtId="43" formatCode="_-* #,##0.00\ _€_-;\-* #,##0.00\ _€_-;_-* &quot;-&quot;??\ _€_-;_-@_-"/>
    <numFmt numFmtId="164" formatCode="dd/mm/yy;@"/>
    <numFmt numFmtId="165" formatCode="_-* #,##0.00\ [$€-40C]_-;\-* #,##0.00\ [$€-40C]_-;_-* &quot;-&quot;??\ [$€-40C]_-;_-@_-"/>
    <numFmt numFmtId="166" formatCode="0.00000"/>
    <numFmt numFmtId="167" formatCode="0#&quot; &quot;##&quot; &quot;##&quot; &quot;##&quot; &quot;##"/>
    <numFmt numFmtId="168" formatCode="#,##0.00\ &quot;€&quot;"/>
  </numFmts>
  <fonts count="20" x14ac:knownFonts="1">
    <font>
      <sz val="10"/>
      <name val="Arial"/>
    </font>
    <font>
      <sz val="10"/>
      <name val="Arial"/>
      <family val="2"/>
    </font>
    <font>
      <sz val="8"/>
      <name val="Arial"/>
      <family val="2"/>
    </font>
    <font>
      <b/>
      <sz val="10"/>
      <name val="Arial"/>
      <family val="2"/>
    </font>
    <font>
      <b/>
      <sz val="10"/>
      <color indexed="12"/>
      <name val="Arial"/>
      <family val="2"/>
    </font>
    <font>
      <sz val="10"/>
      <name val="Arial"/>
      <family val="2"/>
    </font>
    <font>
      <sz val="10"/>
      <name val="Arial"/>
      <family val="2"/>
    </font>
    <font>
      <b/>
      <sz val="10"/>
      <color rgb="FF0000FF"/>
      <name val="Arial"/>
      <family val="2"/>
    </font>
    <font>
      <sz val="8"/>
      <color rgb="FF000000"/>
      <name val="Arial"/>
      <family val="2"/>
    </font>
    <font>
      <sz val="10"/>
      <color rgb="FF000000"/>
      <name val="Arial"/>
      <family val="2"/>
    </font>
    <font>
      <sz val="10"/>
      <name val="MS Sans Serif"/>
      <family val="2"/>
    </font>
    <font>
      <sz val="9"/>
      <name val="Arial"/>
      <family val="2"/>
    </font>
    <font>
      <sz val="8"/>
      <color indexed="81"/>
      <name val="Tahoma"/>
      <family val="2"/>
    </font>
    <font>
      <b/>
      <sz val="8"/>
      <color indexed="81"/>
      <name val="Tahoma"/>
      <family val="2"/>
    </font>
    <font>
      <sz val="8.5"/>
      <name val="Arial"/>
      <family val="2"/>
    </font>
    <font>
      <b/>
      <sz val="10"/>
      <color indexed="10"/>
      <name val="Arial"/>
      <family val="2"/>
    </font>
    <font>
      <b/>
      <sz val="12"/>
      <name val="Arial"/>
      <family val="2"/>
    </font>
    <font>
      <i/>
      <sz val="10"/>
      <name val="Arial"/>
      <family val="2"/>
    </font>
    <font>
      <i/>
      <sz val="9"/>
      <name val="Arial"/>
      <family val="2"/>
    </font>
    <font>
      <sz val="10"/>
      <name val="Arial"/>
      <family val="2"/>
    </font>
  </fonts>
  <fills count="14">
    <fill>
      <patternFill patternType="none"/>
    </fill>
    <fill>
      <patternFill patternType="gray125"/>
    </fill>
    <fill>
      <patternFill patternType="solid">
        <fgColor theme="8"/>
        <bgColor indexed="64"/>
      </patternFill>
    </fill>
    <fill>
      <patternFill patternType="solid">
        <fgColor rgb="FF92D050"/>
        <bgColor indexed="64"/>
      </patternFill>
    </fill>
    <fill>
      <patternFill patternType="solid">
        <fgColor theme="9"/>
        <bgColor indexed="64"/>
      </patternFill>
    </fill>
    <fill>
      <patternFill patternType="solid">
        <fgColor rgb="FFFFC000"/>
        <bgColor indexed="64"/>
      </patternFill>
    </fill>
    <fill>
      <patternFill patternType="solid">
        <fgColor rgb="FF00B0F0"/>
        <bgColor indexed="64"/>
      </patternFill>
    </fill>
    <fill>
      <patternFill patternType="solid">
        <fgColor indexed="15"/>
        <bgColor indexed="64"/>
      </patternFill>
    </fill>
    <fill>
      <patternFill patternType="solid">
        <fgColor indexed="40"/>
        <bgColor indexed="64"/>
      </patternFill>
    </fill>
    <fill>
      <patternFill patternType="solid">
        <fgColor indexed="9"/>
        <bgColor indexed="64"/>
      </patternFill>
    </fill>
    <fill>
      <patternFill patternType="solid">
        <fgColor indexed="22"/>
        <bgColor indexed="64"/>
      </patternFill>
    </fill>
    <fill>
      <patternFill patternType="solid">
        <fgColor indexed="55"/>
        <bgColor indexed="64"/>
      </patternFill>
    </fill>
    <fill>
      <patternFill patternType="solid">
        <fgColor theme="9" tint="0.39997558519241921"/>
        <bgColor indexed="64"/>
      </patternFill>
    </fill>
    <fill>
      <patternFill patternType="solid">
        <fgColor theme="2"/>
        <bgColor indexed="64"/>
      </patternFill>
    </fill>
  </fills>
  <borders count="14">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style="thin">
        <color indexed="64"/>
      </left>
      <right/>
      <top style="thin">
        <color indexed="64"/>
      </top>
      <bottom/>
      <diagonal/>
    </border>
    <border>
      <left style="thin">
        <color indexed="64"/>
      </left>
      <right style="thin">
        <color indexed="64"/>
      </right>
      <top style="thin">
        <color indexed="64"/>
      </top>
      <bottom/>
      <diagonal/>
    </border>
    <border>
      <left/>
      <right/>
      <top style="thin">
        <color indexed="64"/>
      </top>
      <bottom/>
      <diagonal/>
    </border>
    <border>
      <left style="thin">
        <color indexed="64"/>
      </left>
      <right/>
      <top/>
      <bottom style="thin">
        <color indexed="64"/>
      </bottom>
      <diagonal/>
    </border>
    <border>
      <left style="thin">
        <color indexed="64"/>
      </left>
      <right style="thin">
        <color indexed="64"/>
      </right>
      <top/>
      <bottom/>
      <diagonal/>
    </border>
    <border>
      <left style="thin">
        <color indexed="64"/>
      </left>
      <right/>
      <top/>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diagonal/>
    </border>
  </borders>
  <cellStyleXfs count="8">
    <xf numFmtId="0" fontId="0" fillId="0" borderId="0"/>
    <xf numFmtId="43" fontId="1" fillId="0" borderId="0" applyFont="0" applyFill="0" applyBorder="0" applyAlignment="0" applyProtection="0"/>
    <xf numFmtId="44" fontId="1" fillId="0" borderId="0" applyFont="0" applyFill="0" applyBorder="0" applyAlignment="0" applyProtection="0"/>
    <xf numFmtId="44" fontId="5" fillId="0" borderId="0" applyFont="0" applyFill="0" applyBorder="0" applyAlignment="0" applyProtection="0"/>
    <xf numFmtId="0" fontId="5" fillId="0" borderId="0"/>
    <xf numFmtId="0" fontId="10" fillId="0" borderId="0"/>
    <xf numFmtId="9" fontId="10" fillId="0" borderId="0" applyFont="0" applyFill="0" applyBorder="0" applyAlignment="0" applyProtection="0"/>
    <xf numFmtId="9" fontId="19" fillId="0" borderId="0" applyFont="0" applyFill="0" applyBorder="0" applyAlignment="0" applyProtection="0"/>
  </cellStyleXfs>
  <cellXfs count="218">
    <xf numFmtId="0" fontId="0" fillId="0" borderId="0" xfId="0"/>
    <xf numFmtId="0" fontId="3" fillId="0" borderId="0" xfId="0" applyFont="1"/>
    <xf numFmtId="0" fontId="5" fillId="0" borderId="0" xfId="0" applyFont="1"/>
    <xf numFmtId="43" fontId="5" fillId="0" borderId="0" xfId="1" applyFont="1"/>
    <xf numFmtId="0" fontId="5" fillId="0" borderId="1" xfId="4" applyBorder="1"/>
    <xf numFmtId="0" fontId="0" fillId="0" borderId="0" xfId="0" applyAlignment="1">
      <alignment horizontal="left"/>
    </xf>
    <xf numFmtId="0" fontId="5" fillId="0" borderId="1" xfId="0" applyNumberFormat="1" applyFont="1" applyBorder="1" applyAlignment="1">
      <alignment horizontal="left"/>
    </xf>
    <xf numFmtId="0" fontId="5" fillId="0" borderId="1" xfId="1" applyNumberFormat="1" applyFont="1" applyBorder="1" applyAlignment="1">
      <alignment horizontal="left"/>
    </xf>
    <xf numFmtId="0" fontId="0" fillId="0" borderId="0" xfId="0" applyBorder="1"/>
    <xf numFmtId="44" fontId="0" fillId="0" borderId="0" xfId="2" applyFont="1" applyBorder="1"/>
    <xf numFmtId="0" fontId="0" fillId="0" borderId="0" xfId="0" applyAlignment="1">
      <alignment horizontal="right"/>
    </xf>
    <xf numFmtId="0" fontId="5" fillId="0" borderId="0" xfId="0" applyFont="1" applyBorder="1" applyAlignment="1">
      <alignment horizontal="left"/>
    </xf>
    <xf numFmtId="0" fontId="5" fillId="0" borderId="0" xfId="0" applyFont="1" applyBorder="1"/>
    <xf numFmtId="0" fontId="0" fillId="0" borderId="0" xfId="0" applyBorder="1" applyAlignment="1">
      <alignment horizontal="left"/>
    </xf>
    <xf numFmtId="14" fontId="0" fillId="0" borderId="0" xfId="0" applyNumberFormat="1" applyBorder="1" applyAlignment="1">
      <alignment horizontal="right"/>
    </xf>
    <xf numFmtId="44" fontId="0" fillId="0" borderId="0" xfId="0" applyNumberFormat="1" applyBorder="1"/>
    <xf numFmtId="43" fontId="5" fillId="0" borderId="0" xfId="1" applyFont="1" applyBorder="1"/>
    <xf numFmtId="43" fontId="0" fillId="0" borderId="0" xfId="1" applyFont="1" applyBorder="1" applyAlignment="1">
      <alignment horizontal="right"/>
    </xf>
    <xf numFmtId="44" fontId="0" fillId="0" borderId="0" xfId="2" applyFont="1" applyBorder="1" applyAlignment="1">
      <alignment horizontal="right"/>
    </xf>
    <xf numFmtId="14" fontId="0" fillId="0" borderId="0" xfId="0" applyNumberFormat="1" applyBorder="1"/>
    <xf numFmtId="44" fontId="5" fillId="0" borderId="0" xfId="2" applyFont="1" applyBorder="1"/>
    <xf numFmtId="44" fontId="5" fillId="0" borderId="0" xfId="2" applyFont="1" applyBorder="1" applyAlignment="1">
      <alignment horizontal="right"/>
    </xf>
    <xf numFmtId="2" fontId="0" fillId="0" borderId="0" xfId="2" applyNumberFormat="1" applyFont="1" applyBorder="1" applyAlignment="1">
      <alignment horizontal="right"/>
    </xf>
    <xf numFmtId="49" fontId="0" fillId="0" borderId="0" xfId="2" applyNumberFormat="1" applyFont="1" applyBorder="1"/>
    <xf numFmtId="165" fontId="0" fillId="0" borderId="0" xfId="0" applyNumberFormat="1" applyBorder="1"/>
    <xf numFmtId="49" fontId="0" fillId="0" borderId="0" xfId="0" applyNumberFormat="1" applyBorder="1" applyAlignment="1">
      <alignment horizontal="left"/>
    </xf>
    <xf numFmtId="165" fontId="5" fillId="0" borderId="0" xfId="1" applyNumberFormat="1" applyFont="1"/>
    <xf numFmtId="165" fontId="0" fillId="0" borderId="0" xfId="1" applyNumberFormat="1" applyFont="1"/>
    <xf numFmtId="165" fontId="5" fillId="0" borderId="0" xfId="0" applyNumberFormat="1" applyFont="1" applyBorder="1"/>
    <xf numFmtId="165" fontId="0" fillId="0" borderId="0" xfId="0" applyNumberFormat="1"/>
    <xf numFmtId="2" fontId="5" fillId="0" borderId="0" xfId="2" applyNumberFormat="1" applyFont="1" applyBorder="1" applyAlignment="1">
      <alignment horizontal="right"/>
    </xf>
    <xf numFmtId="2" fontId="0" fillId="0" borderId="0" xfId="0" applyNumberFormat="1"/>
    <xf numFmtId="14" fontId="5" fillId="0" borderId="0" xfId="0" applyNumberFormat="1" applyFont="1" applyBorder="1"/>
    <xf numFmtId="14" fontId="0" fillId="0" borderId="0" xfId="0" applyNumberFormat="1"/>
    <xf numFmtId="0" fontId="0" fillId="2" borderId="1" xfId="0" applyFill="1" applyBorder="1" applyAlignment="1">
      <alignment horizontal="right"/>
    </xf>
    <xf numFmtId="0" fontId="5" fillId="2" borderId="1" xfId="0" applyFont="1" applyFill="1" applyBorder="1" applyAlignment="1">
      <alignment horizontal="right"/>
    </xf>
    <xf numFmtId="14" fontId="0" fillId="2" borderId="1" xfId="0" applyNumberFormat="1" applyFill="1" applyBorder="1" applyAlignment="1">
      <alignment horizontal="right"/>
    </xf>
    <xf numFmtId="44" fontId="6" fillId="2" borderId="1" xfId="2" applyFont="1" applyFill="1" applyBorder="1" applyAlignment="1">
      <alignment horizontal="right"/>
    </xf>
    <xf numFmtId="0" fontId="0" fillId="4" borderId="1" xfId="0" applyFill="1" applyBorder="1" applyAlignment="1">
      <alignment horizontal="right"/>
    </xf>
    <xf numFmtId="0" fontId="5" fillId="4" borderId="1" xfId="0" applyFont="1" applyFill="1" applyBorder="1" applyAlignment="1">
      <alignment horizontal="right"/>
    </xf>
    <xf numFmtId="14" fontId="0" fillId="4" borderId="1" xfId="0" applyNumberFormat="1" applyFill="1" applyBorder="1" applyAlignment="1">
      <alignment horizontal="right"/>
    </xf>
    <xf numFmtId="0" fontId="6" fillId="4" borderId="1" xfId="2" applyNumberFormat="1" applyFont="1" applyFill="1" applyBorder="1" applyAlignment="1">
      <alignment horizontal="right"/>
    </xf>
    <xf numFmtId="44" fontId="6" fillId="4" borderId="1" xfId="2" applyFont="1" applyFill="1" applyBorder="1" applyAlignment="1">
      <alignment horizontal="right"/>
    </xf>
    <xf numFmtId="165" fontId="0" fillId="4" borderId="1" xfId="0" applyNumberFormat="1" applyFill="1" applyBorder="1" applyAlignment="1">
      <alignment horizontal="right"/>
    </xf>
    <xf numFmtId="0" fontId="0" fillId="3" borderId="1" xfId="0" applyFill="1" applyBorder="1" applyAlignment="1">
      <alignment horizontal="right"/>
    </xf>
    <xf numFmtId="165" fontId="0" fillId="3" borderId="1" xfId="0" applyNumberFormat="1" applyFill="1" applyBorder="1" applyAlignment="1">
      <alignment horizontal="right"/>
    </xf>
    <xf numFmtId="14" fontId="0" fillId="3" borderId="1" xfId="0" applyNumberFormat="1" applyFill="1" applyBorder="1" applyAlignment="1">
      <alignment horizontal="right"/>
    </xf>
    <xf numFmtId="0" fontId="0" fillId="0" borderId="0" xfId="0" applyFont="1" applyFill="1" applyBorder="1"/>
    <xf numFmtId="0" fontId="0" fillId="0" borderId="0" xfId="0" applyFont="1" applyFill="1" applyBorder="1" applyAlignment="1">
      <alignment horizontal="left"/>
    </xf>
    <xf numFmtId="0" fontId="5" fillId="0" borderId="1" xfId="4" applyFill="1" applyBorder="1"/>
    <xf numFmtId="0" fontId="5" fillId="5" borderId="1" xfId="0" applyFont="1" applyFill="1" applyBorder="1"/>
    <xf numFmtId="44" fontId="5" fillId="5" borderId="1" xfId="0" applyNumberFormat="1" applyFont="1" applyFill="1" applyBorder="1"/>
    <xf numFmtId="0" fontId="5" fillId="3" borderId="1" xfId="4" applyFont="1" applyFill="1" applyBorder="1" applyAlignment="1">
      <alignment horizontal="right"/>
    </xf>
    <xf numFmtId="165" fontId="5" fillId="3" borderId="1" xfId="4" applyNumberFormat="1" applyFont="1" applyFill="1" applyBorder="1" applyAlignment="1">
      <alignment horizontal="right"/>
    </xf>
    <xf numFmtId="0" fontId="0" fillId="0" borderId="0" xfId="0" applyNumberFormat="1" applyFont="1" applyFill="1" applyBorder="1"/>
    <xf numFmtId="0" fontId="0" fillId="0" borderId="0" xfId="0" applyNumberFormat="1"/>
    <xf numFmtId="0" fontId="5" fillId="0" borderId="0" xfId="0" applyNumberFormat="1" applyFont="1" applyFill="1" applyBorder="1"/>
    <xf numFmtId="0" fontId="1" fillId="0" borderId="0" xfId="0" applyFont="1" applyAlignment="1">
      <alignment horizontal="left"/>
    </xf>
    <xf numFmtId="0" fontId="1" fillId="6" borderId="1" xfId="4" applyFont="1" applyFill="1" applyBorder="1" applyAlignment="1">
      <alignment horizontal="right"/>
    </xf>
    <xf numFmtId="0" fontId="1" fillId="0" borderId="0" xfId="0" applyFont="1" applyFill="1" applyBorder="1"/>
    <xf numFmtId="14" fontId="5" fillId="3" borderId="1" xfId="4" applyNumberFormat="1" applyFont="1" applyFill="1" applyBorder="1" applyAlignment="1">
      <alignment horizontal="right"/>
    </xf>
    <xf numFmtId="0" fontId="5" fillId="3" borderId="1" xfId="1" applyNumberFormat="1" applyFont="1" applyFill="1" applyBorder="1" applyAlignment="1">
      <alignment horizontal="right"/>
    </xf>
    <xf numFmtId="0" fontId="4" fillId="0" borderId="0" xfId="5" applyFont="1"/>
    <xf numFmtId="0" fontId="1" fillId="0" borderId="0" xfId="5" applyFont="1"/>
    <xf numFmtId="2" fontId="1" fillId="0" borderId="0" xfId="5" applyNumberFormat="1" applyFont="1"/>
    <xf numFmtId="0" fontId="1" fillId="0" borderId="0" xfId="5" applyFont="1" applyBorder="1" applyAlignment="1">
      <alignment horizontal="center"/>
    </xf>
    <xf numFmtId="0" fontId="1" fillId="0" borderId="0" xfId="5" quotePrefix="1" applyFont="1" applyBorder="1" applyAlignment="1">
      <alignment horizontal="center"/>
    </xf>
    <xf numFmtId="0" fontId="4" fillId="0" borderId="0" xfId="5" applyFont="1" applyAlignment="1">
      <alignment horizontal="centerContinuous"/>
    </xf>
    <xf numFmtId="0" fontId="1" fillId="0" borderId="0" xfId="5" applyFont="1" applyAlignment="1">
      <alignment horizontal="centerContinuous"/>
    </xf>
    <xf numFmtId="0" fontId="1" fillId="0" borderId="3" xfId="5" applyFont="1" applyBorder="1" applyAlignment="1">
      <alignment horizontal="center"/>
    </xf>
    <xf numFmtId="0" fontId="1" fillId="0" borderId="4" xfId="5" applyFont="1" applyBorder="1" applyAlignment="1">
      <alignment horizontal="center"/>
    </xf>
    <xf numFmtId="0" fontId="1" fillId="0" borderId="5" xfId="5" applyFont="1" applyBorder="1" applyAlignment="1">
      <alignment horizontal="center"/>
    </xf>
    <xf numFmtId="0" fontId="1" fillId="0" borderId="6" xfId="5" applyFont="1" applyBorder="1"/>
    <xf numFmtId="0" fontId="1" fillId="0" borderId="7" xfId="5" applyFont="1" applyBorder="1" applyAlignment="1">
      <alignment horizontal="center"/>
    </xf>
    <xf numFmtId="0" fontId="3" fillId="0" borderId="4" xfId="5" applyFont="1" applyBorder="1"/>
    <xf numFmtId="0" fontId="1" fillId="0" borderId="5" xfId="5" applyFont="1" applyBorder="1"/>
    <xf numFmtId="10" fontId="1" fillId="0" borderId="3" xfId="5" applyNumberFormat="1" applyFont="1" applyBorder="1"/>
    <xf numFmtId="0" fontId="3" fillId="0" borderId="7" xfId="5" applyFont="1" applyBorder="1"/>
    <xf numFmtId="0" fontId="1" fillId="0" borderId="0" xfId="5" applyFont="1" applyBorder="1"/>
    <xf numFmtId="10" fontId="1" fillId="0" borderId="8" xfId="6" applyNumberFormat="1" applyFont="1" applyBorder="1"/>
    <xf numFmtId="0" fontId="1" fillId="0" borderId="8" xfId="5" applyFont="1" applyBorder="1"/>
    <xf numFmtId="0" fontId="1" fillId="0" borderId="7" xfId="5" applyFont="1" applyBorder="1"/>
    <xf numFmtId="10" fontId="1" fillId="0" borderId="0" xfId="5" applyNumberFormat="1" applyFont="1" applyBorder="1"/>
    <xf numFmtId="10" fontId="1" fillId="0" borderId="8" xfId="5" applyNumberFormat="1" applyFont="1" applyBorder="1"/>
    <xf numFmtId="0" fontId="3" fillId="0" borderId="7" xfId="5" applyFont="1" applyFill="1" applyBorder="1"/>
    <xf numFmtId="10" fontId="1" fillId="0" borderId="0" xfId="5" applyNumberFormat="1" applyFont="1"/>
    <xf numFmtId="0" fontId="1" fillId="0" borderId="7" xfId="5" applyFont="1" applyFill="1" applyBorder="1" applyAlignment="1">
      <alignment horizontal="center"/>
    </xf>
    <xf numFmtId="0" fontId="1" fillId="0" borderId="7" xfId="5" applyFont="1" applyFill="1" applyBorder="1"/>
    <xf numFmtId="0" fontId="1" fillId="0" borderId="9" xfId="5" applyFont="1" applyFill="1" applyBorder="1"/>
    <xf numFmtId="10" fontId="1" fillId="0" borderId="2" xfId="5" applyNumberFormat="1" applyFont="1" applyBorder="1"/>
    <xf numFmtId="0" fontId="1" fillId="0" borderId="9" xfId="5" applyFont="1" applyFill="1" applyBorder="1" applyAlignment="1">
      <alignment horizontal="center"/>
    </xf>
    <xf numFmtId="0" fontId="14" fillId="0" borderId="0" xfId="5" quotePrefix="1" applyFont="1"/>
    <xf numFmtId="0" fontId="14" fillId="0" borderId="0" xfId="5" applyFont="1"/>
    <xf numFmtId="0" fontId="11" fillId="0" borderId="0" xfId="5" applyFont="1"/>
    <xf numFmtId="0" fontId="3" fillId="0" borderId="0" xfId="5" applyFont="1" applyBorder="1"/>
    <xf numFmtId="0" fontId="4" fillId="0" borderId="0" xfId="5" applyFont="1" applyBorder="1"/>
    <xf numFmtId="0" fontId="15" fillId="0" borderId="0" xfId="5" applyFont="1"/>
    <xf numFmtId="0" fontId="16" fillId="7" borderId="1" xfId="5" applyFont="1" applyFill="1" applyBorder="1" applyAlignment="1">
      <alignment horizontal="center"/>
    </xf>
    <xf numFmtId="0" fontId="16" fillId="8" borderId="1" xfId="5" applyFont="1" applyFill="1" applyBorder="1" applyAlignment="1" applyProtection="1">
      <alignment horizontal="center"/>
      <protection locked="0"/>
    </xf>
    <xf numFmtId="0" fontId="16" fillId="0" borderId="0" xfId="5" applyFont="1" applyFill="1" applyBorder="1" applyAlignment="1">
      <alignment horizontal="center"/>
    </xf>
    <xf numFmtId="0" fontId="16" fillId="0" borderId="0" xfId="5" applyFont="1" applyFill="1" applyBorder="1" applyAlignment="1" applyProtection="1">
      <alignment horizontal="center"/>
      <protection locked="0"/>
    </xf>
    <xf numFmtId="0" fontId="1" fillId="0" borderId="4" xfId="5" applyFont="1" applyBorder="1"/>
    <xf numFmtId="0" fontId="3" fillId="0" borderId="5" xfId="5" applyFont="1" applyBorder="1" applyAlignment="1">
      <alignment horizontal="center"/>
    </xf>
    <xf numFmtId="0" fontId="3" fillId="0" borderId="3" xfId="5" applyFont="1" applyBorder="1" applyAlignment="1">
      <alignment horizontal="center"/>
    </xf>
    <xf numFmtId="0" fontId="3" fillId="0" borderId="4" xfId="5" applyFont="1" applyBorder="1" applyAlignment="1">
      <alignment horizontal="center"/>
    </xf>
    <xf numFmtId="0" fontId="1" fillId="0" borderId="1" xfId="5" applyFont="1" applyBorder="1"/>
    <xf numFmtId="0" fontId="1" fillId="12" borderId="1" xfId="5" applyFont="1" applyFill="1" applyBorder="1" applyProtection="1">
      <protection locked="0"/>
    </xf>
    <xf numFmtId="2" fontId="1" fillId="0" borderId="1" xfId="5" applyNumberFormat="1" applyFont="1" applyFill="1" applyBorder="1"/>
    <xf numFmtId="2" fontId="1" fillId="12" borderId="1" xfId="5" applyNumberFormat="1" applyFont="1" applyFill="1" applyBorder="1" applyProtection="1">
      <protection locked="0"/>
    </xf>
    <xf numFmtId="0" fontId="1" fillId="9" borderId="1" xfId="5" applyFont="1" applyFill="1" applyBorder="1" applyProtection="1">
      <protection locked="0"/>
    </xf>
    <xf numFmtId="2" fontId="1" fillId="0" borderId="1" xfId="5" applyNumberFormat="1" applyFont="1" applyFill="1" applyBorder="1" applyProtection="1">
      <protection locked="0"/>
    </xf>
    <xf numFmtId="0" fontId="1" fillId="0" borderId="1" xfId="5" applyFont="1" applyBorder="1" applyProtection="1">
      <protection locked="0"/>
    </xf>
    <xf numFmtId="2" fontId="1" fillId="0" borderId="1" xfId="5" applyNumberFormat="1" applyFont="1" applyBorder="1"/>
    <xf numFmtId="2" fontId="1" fillId="12" borderId="1" xfId="5" applyNumberFormat="1" applyFont="1" applyFill="1" applyBorder="1" applyProtection="1"/>
    <xf numFmtId="1" fontId="1" fillId="0" borderId="1" xfId="5" applyNumberFormat="1" applyFont="1" applyBorder="1" applyProtection="1">
      <protection locked="0"/>
    </xf>
    <xf numFmtId="2" fontId="1" fillId="0" borderId="1" xfId="5" applyNumberFormat="1" applyFont="1" applyBorder="1" applyProtection="1"/>
    <xf numFmtId="0" fontId="1" fillId="10" borderId="1" xfId="5" applyFont="1" applyFill="1" applyBorder="1"/>
    <xf numFmtId="2" fontId="1" fillId="0" borderId="0" xfId="5" applyNumberFormat="1" applyFont="1" applyBorder="1"/>
    <xf numFmtId="2" fontId="1" fillId="10" borderId="1" xfId="5" applyNumberFormat="1" applyFont="1" applyFill="1" applyBorder="1"/>
    <xf numFmtId="0" fontId="3" fillId="0" borderId="9" xfId="5" applyFont="1" applyBorder="1"/>
    <xf numFmtId="2" fontId="1" fillId="0" borderId="2" xfId="5" applyNumberFormat="1" applyFont="1" applyBorder="1"/>
    <xf numFmtId="2" fontId="1" fillId="0" borderId="9" xfId="5" applyNumberFormat="1" applyFont="1" applyBorder="1"/>
    <xf numFmtId="0" fontId="17" fillId="0" borderId="4" xfId="5" applyFont="1" applyBorder="1" applyAlignment="1">
      <alignment horizontal="center"/>
    </xf>
    <xf numFmtId="0" fontId="1" fillId="0" borderId="10" xfId="5" applyFont="1" applyBorder="1"/>
    <xf numFmtId="0" fontId="1" fillId="0" borderId="2" xfId="5" applyFont="1" applyBorder="1" applyAlignment="1">
      <alignment horizontal="center"/>
    </xf>
    <xf numFmtId="0" fontId="1" fillId="0" borderId="11" xfId="5" applyFont="1" applyBorder="1"/>
    <xf numFmtId="0" fontId="1" fillId="0" borderId="12" xfId="5" applyFont="1" applyBorder="1" applyAlignment="1">
      <alignment horizontal="center"/>
    </xf>
    <xf numFmtId="0" fontId="1" fillId="0" borderId="1" xfId="5" applyFont="1" applyBorder="1" applyAlignment="1">
      <alignment horizontal="center"/>
    </xf>
    <xf numFmtId="0" fontId="1" fillId="0" borderId="13" xfId="5" applyFont="1" applyBorder="1" applyAlignment="1">
      <alignment horizontal="center"/>
    </xf>
    <xf numFmtId="2" fontId="1" fillId="11" borderId="3" xfId="5" applyNumberFormat="1" applyFont="1" applyFill="1" applyBorder="1"/>
    <xf numFmtId="0" fontId="1" fillId="11" borderId="4" xfId="5" applyFont="1" applyFill="1" applyBorder="1"/>
    <xf numFmtId="2" fontId="1" fillId="0" borderId="8" xfId="5" applyNumberFormat="1" applyFont="1" applyBorder="1"/>
    <xf numFmtId="10" fontId="1" fillId="0" borderId="4" xfId="5" applyNumberFormat="1" applyFont="1" applyBorder="1"/>
    <xf numFmtId="2" fontId="1" fillId="0" borderId="4" xfId="5" applyNumberFormat="1" applyFont="1" applyBorder="1"/>
    <xf numFmtId="2" fontId="1" fillId="11" borderId="8" xfId="5" applyNumberFormat="1" applyFont="1" applyFill="1" applyBorder="1"/>
    <xf numFmtId="10" fontId="1" fillId="11" borderId="7" xfId="5" applyNumberFormat="1" applyFont="1" applyFill="1" applyBorder="1"/>
    <xf numFmtId="2" fontId="1" fillId="11" borderId="7" xfId="5" applyNumberFormat="1" applyFont="1" applyFill="1" applyBorder="1"/>
    <xf numFmtId="10" fontId="1" fillId="0" borderId="7" xfId="5" applyNumberFormat="1" applyFont="1" applyBorder="1"/>
    <xf numFmtId="2" fontId="1" fillId="0" borderId="7" xfId="5" applyNumberFormat="1" applyFont="1" applyBorder="1"/>
    <xf numFmtId="0" fontId="17" fillId="0" borderId="7" xfId="5" applyFont="1" applyBorder="1"/>
    <xf numFmtId="2" fontId="1" fillId="0" borderId="8" xfId="5" applyNumberFormat="1" applyFont="1" applyFill="1" applyBorder="1"/>
    <xf numFmtId="10" fontId="1" fillId="0" borderId="7" xfId="5" applyNumberFormat="1" applyFont="1" applyFill="1" applyBorder="1"/>
    <xf numFmtId="10" fontId="1" fillId="0" borderId="7" xfId="6" applyNumberFormat="1" applyFont="1" applyBorder="1"/>
    <xf numFmtId="0" fontId="1" fillId="11" borderId="0" xfId="5" applyFont="1" applyFill="1"/>
    <xf numFmtId="2" fontId="1" fillId="0" borderId="7" xfId="5" applyNumberFormat="1" applyFont="1" applyFill="1" applyBorder="1"/>
    <xf numFmtId="2" fontId="1" fillId="0" borderId="6" xfId="5" applyNumberFormat="1" applyFont="1" applyFill="1" applyBorder="1"/>
    <xf numFmtId="2" fontId="1" fillId="0" borderId="9" xfId="5" applyNumberFormat="1" applyFont="1" applyFill="1" applyBorder="1"/>
    <xf numFmtId="10" fontId="1" fillId="0" borderId="9" xfId="5" applyNumberFormat="1" applyFont="1" applyFill="1" applyBorder="1"/>
    <xf numFmtId="0" fontId="1" fillId="0" borderId="0" xfId="5" applyFont="1" applyFill="1"/>
    <xf numFmtId="1" fontId="14" fillId="0" borderId="0" xfId="5" applyNumberFormat="1" applyFont="1" applyBorder="1"/>
    <xf numFmtId="2" fontId="14" fillId="0" borderId="0" xfId="5" applyNumberFormat="1" applyFont="1" applyBorder="1"/>
    <xf numFmtId="0" fontId="14" fillId="0" borderId="0" xfId="5" applyFont="1" applyBorder="1"/>
    <xf numFmtId="0" fontId="2" fillId="0" borderId="0" xfId="5" applyFont="1" applyBorder="1" applyAlignment="1">
      <alignment horizontal="center"/>
    </xf>
    <xf numFmtId="0" fontId="1" fillId="0" borderId="0" xfId="5" applyFont="1" applyFill="1" applyBorder="1" applyAlignment="1">
      <alignment horizontal="center"/>
    </xf>
    <xf numFmtId="2" fontId="14" fillId="0" borderId="0" xfId="5" applyNumberFormat="1" applyFont="1" applyFill="1" applyBorder="1"/>
    <xf numFmtId="0" fontId="14" fillId="0" borderId="0" xfId="5" applyFont="1" applyFill="1" applyBorder="1"/>
    <xf numFmtId="2" fontId="1" fillId="0" borderId="0" xfId="5" applyNumberFormat="1" applyFont="1" applyFill="1" applyBorder="1"/>
    <xf numFmtId="10" fontId="1" fillId="0" borderId="0" xfId="5" applyNumberFormat="1" applyFont="1" applyFill="1" applyBorder="1"/>
    <xf numFmtId="0" fontId="17" fillId="0" borderId="0" xfId="5" applyFont="1" applyBorder="1"/>
    <xf numFmtId="0" fontId="1" fillId="0" borderId="0" xfId="5" applyFont="1" applyFill="1" applyBorder="1"/>
    <xf numFmtId="166" fontId="1" fillId="0" borderId="0" xfId="5" applyNumberFormat="1" applyFont="1" applyFill="1" applyBorder="1"/>
    <xf numFmtId="0" fontId="18" fillId="0" borderId="0" xfId="5" applyFont="1" applyBorder="1" applyAlignment="1">
      <alignment horizontal="center"/>
    </xf>
    <xf numFmtId="0" fontId="2" fillId="0" borderId="0" xfId="5" applyFont="1" applyFill="1" applyBorder="1"/>
    <xf numFmtId="0" fontId="3" fillId="12" borderId="10" xfId="5" applyFont="1" applyFill="1" applyBorder="1"/>
    <xf numFmtId="2" fontId="3" fillId="12" borderId="12" xfId="5" applyNumberFormat="1" applyFont="1" applyFill="1" applyBorder="1"/>
    <xf numFmtId="0" fontId="3" fillId="12" borderId="11" xfId="5" applyFont="1" applyFill="1" applyBorder="1"/>
    <xf numFmtId="2" fontId="3" fillId="12" borderId="1" xfId="5" applyNumberFormat="1" applyFont="1" applyFill="1" applyBorder="1"/>
    <xf numFmtId="2" fontId="3" fillId="12" borderId="10" xfId="5" applyNumberFormat="1" applyFont="1" applyFill="1" applyBorder="1"/>
    <xf numFmtId="0" fontId="3" fillId="12" borderId="12" xfId="5" applyFont="1" applyFill="1" applyBorder="1"/>
    <xf numFmtId="0" fontId="1" fillId="2" borderId="1" xfId="0" applyFont="1" applyFill="1" applyBorder="1" applyAlignment="1">
      <alignment horizontal="right"/>
    </xf>
    <xf numFmtId="0" fontId="1" fillId="5" borderId="1" xfId="0" applyFont="1" applyFill="1" applyBorder="1"/>
    <xf numFmtId="165" fontId="5" fillId="4" borderId="1" xfId="0" applyNumberFormat="1" applyFont="1" applyFill="1" applyBorder="1" applyAlignment="1">
      <alignment horizontal="right"/>
    </xf>
    <xf numFmtId="165" fontId="5" fillId="0" borderId="0" xfId="2" applyNumberFormat="1" applyFont="1" applyAlignment="1">
      <alignment horizontal="right"/>
    </xf>
    <xf numFmtId="165" fontId="0" fillId="0" borderId="0" xfId="2" applyNumberFormat="1" applyFont="1" applyAlignment="1">
      <alignment horizontal="right"/>
    </xf>
    <xf numFmtId="0" fontId="1" fillId="0" borderId="0" xfId="0" applyFont="1" applyFill="1" applyBorder="1" applyAlignment="1">
      <alignment horizontal="left"/>
    </xf>
    <xf numFmtId="0" fontId="1" fillId="0" borderId="0" xfId="0" applyFont="1" applyAlignment="1">
      <alignment horizontal="right"/>
    </xf>
    <xf numFmtId="164" fontId="1" fillId="0" borderId="0" xfId="0" applyNumberFormat="1" applyFont="1" applyAlignment="1">
      <alignment horizontal="right"/>
    </xf>
    <xf numFmtId="44" fontId="1" fillId="0" borderId="0" xfId="2" applyFont="1" applyAlignment="1">
      <alignment horizontal="right"/>
    </xf>
    <xf numFmtId="165" fontId="1" fillId="0" borderId="0" xfId="0" applyNumberFormat="1" applyFont="1" applyAlignment="1">
      <alignment horizontal="right"/>
    </xf>
    <xf numFmtId="44" fontId="1" fillId="0" borderId="0" xfId="0" applyNumberFormat="1" applyFont="1" applyAlignment="1">
      <alignment horizontal="right"/>
    </xf>
    <xf numFmtId="164" fontId="0" fillId="0" borderId="0" xfId="0" applyNumberFormat="1" applyAlignment="1">
      <alignment horizontal="right"/>
    </xf>
    <xf numFmtId="44" fontId="0" fillId="0" borderId="0" xfId="2" applyFont="1" applyAlignment="1">
      <alignment horizontal="right"/>
    </xf>
    <xf numFmtId="0" fontId="0" fillId="0" borderId="1" xfId="0" applyBorder="1" applyAlignment="1">
      <alignment horizontal="right"/>
    </xf>
    <xf numFmtId="0" fontId="5" fillId="0" borderId="1" xfId="0" applyNumberFormat="1" applyFont="1" applyBorder="1" applyAlignment="1">
      <alignment horizontal="right"/>
    </xf>
    <xf numFmtId="0" fontId="5" fillId="0" borderId="1" xfId="0" applyFont="1" applyBorder="1" applyAlignment="1">
      <alignment horizontal="right"/>
    </xf>
    <xf numFmtId="0" fontId="5" fillId="0" borderId="1" xfId="4" applyFill="1" applyBorder="1" applyAlignment="1">
      <alignment horizontal="right"/>
    </xf>
    <xf numFmtId="0" fontId="5" fillId="0" borderId="1" xfId="2" applyNumberFormat="1" applyFont="1" applyBorder="1" applyAlignment="1">
      <alignment horizontal="right"/>
    </xf>
    <xf numFmtId="0" fontId="5" fillId="0" borderId="1" xfId="0" applyNumberFormat="1" applyFont="1" applyFill="1" applyBorder="1" applyAlignment="1">
      <alignment horizontal="right"/>
    </xf>
    <xf numFmtId="0" fontId="1" fillId="0" borderId="1" xfId="0" applyFont="1" applyBorder="1" applyAlignment="1">
      <alignment horizontal="right"/>
    </xf>
    <xf numFmtId="0" fontId="1" fillId="0" borderId="1" xfId="0" applyFont="1" applyFill="1" applyBorder="1" applyAlignment="1">
      <alignment horizontal="right"/>
    </xf>
    <xf numFmtId="165" fontId="0" fillId="4" borderId="1" xfId="7" applyNumberFormat="1" applyFont="1" applyFill="1" applyBorder="1" applyAlignment="1">
      <alignment horizontal="right"/>
    </xf>
    <xf numFmtId="44" fontId="0" fillId="4" borderId="1" xfId="1" applyNumberFormat="1" applyFont="1" applyFill="1" applyBorder="1" applyAlignment="1">
      <alignment horizontal="right"/>
    </xf>
    <xf numFmtId="14" fontId="1" fillId="0" borderId="0" xfId="0" applyNumberFormat="1" applyFont="1" applyAlignment="1">
      <alignment horizontal="right"/>
    </xf>
    <xf numFmtId="0" fontId="1" fillId="13" borderId="0" xfId="0" applyFont="1" applyFill="1" applyAlignment="1">
      <alignment horizontal="right"/>
    </xf>
    <xf numFmtId="164" fontId="1" fillId="13" borderId="0" xfId="0" applyNumberFormat="1" applyFont="1" applyFill="1" applyAlignment="1">
      <alignment horizontal="right"/>
    </xf>
    <xf numFmtId="44" fontId="1" fillId="13" borderId="0" xfId="2" applyFont="1" applyFill="1" applyAlignment="1">
      <alignment horizontal="right"/>
    </xf>
    <xf numFmtId="0" fontId="1" fillId="13" borderId="0" xfId="0" applyFont="1" applyFill="1" applyBorder="1" applyAlignment="1">
      <alignment horizontal="right"/>
    </xf>
    <xf numFmtId="165" fontId="1" fillId="13" borderId="0" xfId="0" applyNumberFormat="1" applyFont="1" applyFill="1" applyBorder="1" applyAlignment="1">
      <alignment horizontal="right"/>
    </xf>
    <xf numFmtId="14" fontId="1" fillId="13" borderId="0" xfId="0" applyNumberFormat="1" applyFont="1" applyFill="1" applyBorder="1" applyAlignment="1">
      <alignment horizontal="right"/>
    </xf>
    <xf numFmtId="44" fontId="1" fillId="13" borderId="0" xfId="2" applyFont="1" applyFill="1" applyBorder="1" applyAlignment="1">
      <alignment horizontal="right"/>
    </xf>
    <xf numFmtId="2" fontId="1" fillId="13" borderId="0" xfId="2" applyNumberFormat="1" applyFont="1" applyFill="1" applyBorder="1" applyAlignment="1">
      <alignment horizontal="right"/>
    </xf>
    <xf numFmtId="0" fontId="1" fillId="0" borderId="0" xfId="2" applyNumberFormat="1" applyFont="1" applyAlignment="1">
      <alignment horizontal="right"/>
    </xf>
    <xf numFmtId="0" fontId="1" fillId="0" borderId="0" xfId="0" applyNumberFormat="1" applyFont="1" applyAlignment="1">
      <alignment horizontal="right"/>
    </xf>
    <xf numFmtId="0" fontId="1" fillId="0" borderId="1" xfId="0" applyNumberFormat="1" applyFont="1" applyBorder="1" applyAlignment="1">
      <alignment horizontal="right"/>
    </xf>
    <xf numFmtId="165" fontId="1" fillId="0" borderId="0" xfId="2" applyNumberFormat="1" applyFont="1" applyAlignment="1">
      <alignment horizontal="right"/>
    </xf>
    <xf numFmtId="165" fontId="0" fillId="0" borderId="0" xfId="7" applyNumberFormat="1" applyFont="1"/>
    <xf numFmtId="165" fontId="1" fillId="0" borderId="0" xfId="7" applyNumberFormat="1" applyFont="1" applyAlignment="1">
      <alignment horizontal="right"/>
    </xf>
    <xf numFmtId="167" fontId="0" fillId="0" borderId="0" xfId="0" applyNumberFormat="1" applyAlignment="1">
      <alignment horizontal="right"/>
    </xf>
    <xf numFmtId="167" fontId="0" fillId="0" borderId="0" xfId="0" applyNumberFormat="1" applyFont="1" applyFill="1" applyBorder="1"/>
    <xf numFmtId="167" fontId="0" fillId="0" borderId="0" xfId="0" applyNumberFormat="1"/>
    <xf numFmtId="14" fontId="1" fillId="6" borderId="1" xfId="4" applyNumberFormat="1" applyFont="1" applyFill="1" applyBorder="1" applyAlignment="1">
      <alignment horizontal="right"/>
    </xf>
    <xf numFmtId="168" fontId="1" fillId="6" borderId="1" xfId="4" applyNumberFormat="1" applyFont="1" applyFill="1" applyBorder="1" applyAlignment="1">
      <alignment horizontal="right"/>
    </xf>
    <xf numFmtId="0" fontId="3" fillId="0" borderId="2" xfId="0" applyFont="1" applyBorder="1" applyAlignment="1">
      <alignment horizontal="center"/>
    </xf>
    <xf numFmtId="165" fontId="0" fillId="0" borderId="0" xfId="2" applyNumberFormat="1" applyFont="1" applyBorder="1"/>
    <xf numFmtId="0" fontId="1" fillId="0" borderId="0" xfId="0" applyNumberFormat="1" applyFont="1" applyFill="1" applyBorder="1"/>
    <xf numFmtId="0" fontId="1" fillId="0" borderId="1" xfId="4" applyFont="1" applyBorder="1"/>
    <xf numFmtId="0" fontId="1" fillId="0" borderId="0" xfId="0" applyFont="1" applyBorder="1"/>
    <xf numFmtId="167" fontId="1" fillId="6" borderId="1" xfId="4" applyNumberFormat="1" applyFont="1" applyFill="1" applyBorder="1" applyAlignment="1">
      <alignment horizontal="right"/>
    </xf>
  </cellXfs>
  <cellStyles count="8">
    <cellStyle name="Milliers" xfId="1" builtinId="3"/>
    <cellStyle name="Monétaire" xfId="2" builtinId="4"/>
    <cellStyle name="Monétaire 2" xfId="3"/>
    <cellStyle name="Normal" xfId="0" builtinId="0"/>
    <cellStyle name="Normal 2" xfId="4"/>
    <cellStyle name="Normal 3" xfId="5"/>
    <cellStyle name="Pourcentage" xfId="7" builtinId="5"/>
    <cellStyle name="Pourcentage 2"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17" Type="http://schemas.microsoft.com/office/2006/relationships/vbaProject" Target="vbaProject.bin"/><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Drop" dropStyle="combo" dx="15" fmlaLink="n_ligne_fact" fmlaRange="list_fact_fournisseur" noThreeD="1" sel="0" val="0"/>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Drop" dropStyle="combo" dx="15" fmlaLink="n_ligne_fact" fmlaRange="list_fact_Date" noThreeD="1" sel="8" val="0"/>
</file>

<file path=xl/ctrlProps/ctrlProp9.xml><?xml version="1.0" encoding="utf-8"?>
<formControlPr xmlns="http://schemas.microsoft.com/office/spreadsheetml/2009/9/main" objectType="Drop" dropStyle="combo" dx="15" fmlaLink="n_ligne_prod" fmlaRange="Bd_prod" noThreeD="1" sel="1326" val="1315"/>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Drop" dropStyle="combo" dx="15" fmlaLink="n_ligne_fact" fmlaRange="list_fact_Date" noThreeD="1" sel="8" val="0"/>
</file>

<file path=xl/ctrlProps/ctrlProp13.xml><?xml version="1.0" encoding="utf-8"?>
<formControlPr xmlns="http://schemas.microsoft.com/office/spreadsheetml/2009/9/main" objectType="Drop" dropStyle="combo" dx="15" fmlaLink="n_ligne_rec" fmlaRange="list_rec_Plat" noThreeD="1" sel="2" val="0"/>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Drop" dropStyle="combo" dx="15" fmlaLink="n_ligne_fact" fmlaRange="list_fact_Date" noThreeD="1" sel="8" val="0"/>
</file>

<file path=xl/ctrlProps/ctrlProp17.xml><?xml version="1.0" encoding="utf-8"?>
<formControlPr xmlns="http://schemas.microsoft.com/office/spreadsheetml/2009/9/main" objectType="Drop" dropStyle="combo" dx="15" fmlaLink="n_ligne_fact" fmlaRange="list_fact_fournisseur" noThreeD="1" sel="0" val="0"/>
</file>

<file path=xl/ctrlProps/ctrlProp18.xml><?xml version="1.0" encoding="utf-8"?>
<formControlPr xmlns="http://schemas.microsoft.com/office/spreadsheetml/2009/9/main" objectType="Button" lockText="1"/>
</file>

<file path=xl/ctrlProps/ctrlProp19.xml><?xml version="1.0" encoding="utf-8"?>
<formControlPr xmlns="http://schemas.microsoft.com/office/spreadsheetml/2009/9/main" objectType="Button" lockText="1"/>
</file>

<file path=xl/ctrlProps/ctrlProp20.xml><?xml version="1.0" encoding="utf-8"?>
<formControlPr xmlns="http://schemas.microsoft.com/office/spreadsheetml/2009/9/main" objectType="Drop" dropStyle="combo" dx="15" fmlaLink="n_ligne_fact" fmlaRange="list_fact_Date" noThreeD="1" sel="8" val="0"/>
</file>

<file path=xl/ctrlProps/ctrlProp21.xml><?xml version="1.0" encoding="utf-8"?>
<formControlPr xmlns="http://schemas.microsoft.com/office/spreadsheetml/2009/9/main" objectType="Button" lockText="1"/>
</file>

<file path=xl/ctrlProps/ctrlProp22.xml><?xml version="1.0" encoding="utf-8"?>
<formControlPr xmlns="http://schemas.microsoft.com/office/spreadsheetml/2009/9/main" objectType="Button" lockText="1"/>
</file>

<file path=xl/ctrlProps/ctrlProp23.xml><?xml version="1.0" encoding="utf-8"?>
<formControlPr xmlns="http://schemas.microsoft.com/office/spreadsheetml/2009/9/main" objectType="Button" lockText="1"/>
</file>

<file path=xl/ctrlProps/ctrlProp24.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0</xdr:colOff>
          <xdr:row>3</xdr:row>
          <xdr:rowOff>0</xdr:rowOff>
        </xdr:from>
        <xdr:to>
          <xdr:col>3</xdr:col>
          <xdr:colOff>57150</xdr:colOff>
          <xdr:row>4</xdr:row>
          <xdr:rowOff>19050</xdr:rowOff>
        </xdr:to>
        <xdr:sp macro="" textlink="">
          <xdr:nvSpPr>
            <xdr:cNvPr id="5121" name="Button 1" hidden="1">
              <a:extLst>
                <a:ext uri="{63B3BB69-23CF-44E3-9099-C40C66FF867C}">
                  <a14:compatExt spid="_x0000_s5121"/>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1" i="0" u="none" strike="noStrike" baseline="0">
                  <a:solidFill>
                    <a:srgbClr val="0000FF"/>
                  </a:solidFill>
                  <a:latin typeface="Arial"/>
                  <a:cs typeface="Arial"/>
                </a:rPr>
                <a:t>Nouvelle facture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0</xdr:colOff>
          <xdr:row>4</xdr:row>
          <xdr:rowOff>142875</xdr:rowOff>
        </xdr:from>
        <xdr:to>
          <xdr:col>3</xdr:col>
          <xdr:colOff>57150</xdr:colOff>
          <xdr:row>6</xdr:row>
          <xdr:rowOff>0</xdr:rowOff>
        </xdr:to>
        <xdr:sp macro="" textlink="">
          <xdr:nvSpPr>
            <xdr:cNvPr id="5122" name="Button 2" hidden="1">
              <a:extLst>
                <a:ext uri="{63B3BB69-23CF-44E3-9099-C40C66FF867C}">
                  <a14:compatExt spid="_x0000_s5122"/>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1" i="0" u="none" strike="noStrike" baseline="0">
                  <a:solidFill>
                    <a:srgbClr val="0000FF"/>
                  </a:solidFill>
                  <a:latin typeface="Arial"/>
                  <a:cs typeface="Arial"/>
                </a:rPr>
                <a:t>Consultation de facture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0</xdr:colOff>
          <xdr:row>6</xdr:row>
          <xdr:rowOff>142875</xdr:rowOff>
        </xdr:from>
        <xdr:to>
          <xdr:col>3</xdr:col>
          <xdr:colOff>57150</xdr:colOff>
          <xdr:row>8</xdr:row>
          <xdr:rowOff>0</xdr:rowOff>
        </xdr:to>
        <xdr:sp macro="" textlink="">
          <xdr:nvSpPr>
            <xdr:cNvPr id="5123" name="Button 3" hidden="1">
              <a:extLst>
                <a:ext uri="{63B3BB69-23CF-44E3-9099-C40C66FF867C}">
                  <a14:compatExt spid="_x0000_s5123"/>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1" i="0" u="none" strike="noStrike" baseline="0">
                  <a:solidFill>
                    <a:srgbClr val="0000FF"/>
                  </a:solidFill>
                  <a:latin typeface="Arial"/>
                  <a:cs typeface="Arial"/>
                </a:rPr>
                <a:t>Statistiques de factures</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85725</xdr:colOff>
          <xdr:row>9</xdr:row>
          <xdr:rowOff>47625</xdr:rowOff>
        </xdr:from>
        <xdr:to>
          <xdr:col>0</xdr:col>
          <xdr:colOff>628650</xdr:colOff>
          <xdr:row>10</xdr:row>
          <xdr:rowOff>85725</xdr:rowOff>
        </xdr:to>
        <xdr:sp macro="" textlink="">
          <xdr:nvSpPr>
            <xdr:cNvPr id="3085" name="Button 13" hidden="1">
              <a:extLst>
                <a:ext uri="{63B3BB69-23CF-44E3-9099-C40C66FF867C}">
                  <a14:compatExt spid="_x0000_s3085"/>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1" i="0" u="none" strike="noStrike" baseline="0">
                  <a:solidFill>
                    <a:srgbClr val="0000FF"/>
                  </a:solidFill>
                  <a:latin typeface="Arial"/>
                  <a:cs typeface="Arial"/>
                </a:rPr>
                <a:t>MENU</a:t>
              </a:r>
            </a:p>
          </xdr:txBody>
        </xdr:sp>
        <xdr:clientData fPrintsWithSheet="0"/>
      </xdr:twoCellAnchor>
    </mc:Choice>
    <mc:Fallback/>
  </mc:AlternateContent>
  <xdr:twoCellAnchor>
    <xdr:from>
      <xdr:col>1</xdr:col>
      <xdr:colOff>1</xdr:colOff>
      <xdr:row>12</xdr:row>
      <xdr:rowOff>28576</xdr:rowOff>
    </xdr:from>
    <xdr:to>
      <xdr:col>4</xdr:col>
      <xdr:colOff>1</xdr:colOff>
      <xdr:row>22</xdr:row>
      <xdr:rowOff>114300</xdr:rowOff>
    </xdr:to>
    <xdr:sp macro="" textlink="">
      <xdr:nvSpPr>
        <xdr:cNvPr id="3304" name="Rectangle 20"/>
        <xdr:cNvSpPr>
          <a:spLocks noChangeArrowheads="1"/>
        </xdr:cNvSpPr>
      </xdr:nvSpPr>
      <xdr:spPr bwMode="auto">
        <a:xfrm>
          <a:off x="762001" y="1971676"/>
          <a:ext cx="2628900" cy="1704974"/>
        </a:xfrm>
        <a:prstGeom prst="rect">
          <a:avLst/>
        </a:prstGeom>
        <a:ln>
          <a:headEnd/>
          <a:tailEnd/>
        </a:ln>
      </xdr:spPr>
      <xdr:style>
        <a:lnRef idx="0">
          <a:schemeClr val="accent5"/>
        </a:lnRef>
        <a:fillRef idx="3">
          <a:schemeClr val="accent5"/>
        </a:fillRef>
        <a:effectRef idx="3">
          <a:schemeClr val="accent5"/>
        </a:effectRef>
        <a:fontRef idx="minor">
          <a:schemeClr val="lt1"/>
        </a:fontRef>
      </xdr:style>
      <xdr:txBody>
        <a:bodyPr/>
        <a:lstStyle/>
        <a:p>
          <a:endParaRPr lang="fr-FR"/>
        </a:p>
      </xdr:txBody>
    </xdr:sp>
    <xdr:clientData/>
  </xdr:twoCellAnchor>
  <mc:AlternateContent xmlns:mc="http://schemas.openxmlformats.org/markup-compatibility/2006">
    <mc:Choice xmlns:a14="http://schemas.microsoft.com/office/drawing/2010/main" Requires="a14">
      <xdr:twoCellAnchor editAs="oneCell">
        <xdr:from>
          <xdr:col>1</xdr:col>
          <xdr:colOff>133350</xdr:colOff>
          <xdr:row>14</xdr:row>
          <xdr:rowOff>95250</xdr:rowOff>
        </xdr:from>
        <xdr:to>
          <xdr:col>2</xdr:col>
          <xdr:colOff>923925</xdr:colOff>
          <xdr:row>15</xdr:row>
          <xdr:rowOff>133350</xdr:rowOff>
        </xdr:to>
        <xdr:sp macro="" textlink="">
          <xdr:nvSpPr>
            <xdr:cNvPr id="3073" name="Drop Down 1" hidden="1">
              <a:extLst>
                <a:ext uri="{63B3BB69-23CF-44E3-9099-C40C66FF867C}">
                  <a14:compatExt spid="_x0000_s307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xdr:from>
          <xdr:col>1</xdr:col>
          <xdr:colOff>133350</xdr:colOff>
          <xdr:row>20</xdr:row>
          <xdr:rowOff>47625</xdr:rowOff>
        </xdr:from>
        <xdr:to>
          <xdr:col>2</xdr:col>
          <xdr:colOff>923925</xdr:colOff>
          <xdr:row>21</xdr:row>
          <xdr:rowOff>104775</xdr:rowOff>
        </xdr:to>
        <xdr:sp macro="" textlink="">
          <xdr:nvSpPr>
            <xdr:cNvPr id="3076" name="Button 4" hidden="1">
              <a:extLst>
                <a:ext uri="{63B3BB69-23CF-44E3-9099-C40C66FF867C}">
                  <a14:compatExt spid="_x0000_s3076"/>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800" b="0" i="0" u="none" strike="noStrike" baseline="0">
                  <a:solidFill>
                    <a:srgbClr val="000000"/>
                  </a:solidFill>
                  <a:latin typeface="Arial"/>
                  <a:cs typeface="Arial"/>
                </a:rPr>
                <a:t>Suppression de l'enregistrement</a:t>
              </a:r>
            </a:p>
          </xdr:txBody>
        </xdr:sp>
        <xdr:clientData/>
      </xdr:twoCellAnchor>
    </mc:Choice>
    <mc:Fallback/>
  </mc:AlternateContent>
  <xdr:twoCellAnchor>
    <xdr:from>
      <xdr:col>3</xdr:col>
      <xdr:colOff>323850</xdr:colOff>
      <xdr:row>14</xdr:row>
      <xdr:rowOff>95250</xdr:rowOff>
    </xdr:from>
    <xdr:to>
      <xdr:col>3</xdr:col>
      <xdr:colOff>581025</xdr:colOff>
      <xdr:row>16</xdr:row>
      <xdr:rowOff>19050</xdr:rowOff>
    </xdr:to>
    <xdr:sp macro="[0]!Fact_next" textlink="">
      <xdr:nvSpPr>
        <xdr:cNvPr id="14097" name="AutoShape 8"/>
        <xdr:cNvSpPr>
          <a:spLocks noChangeArrowheads="1"/>
        </xdr:cNvSpPr>
      </xdr:nvSpPr>
      <xdr:spPr bwMode="auto">
        <a:xfrm>
          <a:off x="2952750" y="2362200"/>
          <a:ext cx="257175" cy="247650"/>
        </a:xfrm>
        <a:prstGeom prst="rightArrow">
          <a:avLst>
            <a:gd name="adj1" fmla="val 50000"/>
            <a:gd name="adj2" fmla="val 35697"/>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sp>
    <xdr:clientData/>
  </xdr:twoCellAnchor>
  <xdr:twoCellAnchor>
    <xdr:from>
      <xdr:col>2</xdr:col>
      <xdr:colOff>1066800</xdr:colOff>
      <xdr:row>14</xdr:row>
      <xdr:rowOff>95250</xdr:rowOff>
    </xdr:from>
    <xdr:to>
      <xdr:col>3</xdr:col>
      <xdr:colOff>209550</xdr:colOff>
      <xdr:row>16</xdr:row>
      <xdr:rowOff>19050</xdr:rowOff>
    </xdr:to>
    <xdr:sp macro="[0]!Fact_prev" textlink="">
      <xdr:nvSpPr>
        <xdr:cNvPr id="14098" name="AutoShape 9"/>
        <xdr:cNvSpPr>
          <a:spLocks noChangeArrowheads="1"/>
        </xdr:cNvSpPr>
      </xdr:nvSpPr>
      <xdr:spPr bwMode="auto">
        <a:xfrm rot="10800000">
          <a:off x="2590800" y="2362200"/>
          <a:ext cx="247650" cy="247650"/>
        </a:xfrm>
        <a:prstGeom prst="rightArrow">
          <a:avLst>
            <a:gd name="adj1" fmla="val 50000"/>
            <a:gd name="adj2" fmla="val 34375"/>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sp>
    <xdr:clientData/>
  </xdr:twoCellAnchor>
  <mc:AlternateContent xmlns:mc="http://schemas.openxmlformats.org/markup-compatibility/2006">
    <mc:Choice xmlns:a14="http://schemas.microsoft.com/office/drawing/2010/main" Requires="a14">
      <xdr:twoCellAnchor>
        <xdr:from>
          <xdr:col>1</xdr:col>
          <xdr:colOff>133350</xdr:colOff>
          <xdr:row>18</xdr:row>
          <xdr:rowOff>66675</xdr:rowOff>
        </xdr:from>
        <xdr:to>
          <xdr:col>2</xdr:col>
          <xdr:colOff>923925</xdr:colOff>
          <xdr:row>19</xdr:row>
          <xdr:rowOff>123825</xdr:rowOff>
        </xdr:to>
        <xdr:sp macro="" textlink="">
          <xdr:nvSpPr>
            <xdr:cNvPr id="3084" name="Button 12" hidden="1">
              <a:extLst>
                <a:ext uri="{63B3BB69-23CF-44E3-9099-C40C66FF867C}">
                  <a14:compatExt spid="_x0000_s3084"/>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800" b="0" i="0" u="none" strike="noStrike" baseline="0">
                  <a:solidFill>
                    <a:srgbClr val="000000"/>
                  </a:solidFill>
                  <a:latin typeface="Arial"/>
                  <a:cs typeface="Arial"/>
                </a:rPr>
                <a:t>Confirmer la modification</a:t>
              </a:r>
            </a:p>
          </xdr:txBody>
        </xdr:sp>
        <xdr:clientData/>
      </xdr:twoCellAnchor>
    </mc:Choice>
    <mc:Fallback/>
  </mc:AlternateContent>
  <xdr:twoCellAnchor>
    <xdr:from>
      <xdr:col>1</xdr:col>
      <xdr:colOff>109539</xdr:colOff>
      <xdr:row>12</xdr:row>
      <xdr:rowOff>66676</xdr:rowOff>
    </xdr:from>
    <xdr:to>
      <xdr:col>3</xdr:col>
      <xdr:colOff>652464</xdr:colOff>
      <xdr:row>13</xdr:row>
      <xdr:rowOff>104776</xdr:rowOff>
    </xdr:to>
    <xdr:sp macro="" textlink="">
      <xdr:nvSpPr>
        <xdr:cNvPr id="3090" name="Text Box 18"/>
        <xdr:cNvSpPr txBox="1">
          <a:spLocks noChangeArrowheads="1"/>
        </xdr:cNvSpPr>
      </xdr:nvSpPr>
      <xdr:spPr bwMode="auto">
        <a:xfrm>
          <a:off x="871539" y="2009776"/>
          <a:ext cx="2409825"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txBody>
        <a:bodyPr wrap="none" lIns="18288" tIns="22860" rIns="0" bIns="0" anchor="t" upright="1">
          <a:noAutofit/>
        </a:bodyPr>
        <a:lstStyle/>
        <a:p>
          <a:pPr algn="ctr" rtl="0">
            <a:defRPr sz="1000"/>
          </a:pPr>
          <a:r>
            <a:rPr lang="fr-FR" sz="1100" b="1" i="0" u="none" strike="noStrike" baseline="0">
              <a:solidFill>
                <a:schemeClr val="bg1"/>
              </a:solidFill>
              <a:latin typeface="Arial"/>
              <a:cs typeface="Arial"/>
            </a:rPr>
            <a:t>Consultation de la facture</a:t>
          </a:r>
        </a:p>
      </xdr:txBody>
    </xdr:sp>
    <xdr:clientData/>
  </xdr:twoCellAnchor>
  <mc:AlternateContent xmlns:mc="http://schemas.openxmlformats.org/markup-compatibility/2006">
    <mc:Choice xmlns:a14="http://schemas.microsoft.com/office/drawing/2010/main" Requires="a14">
      <xdr:twoCellAnchor editAs="oneCell">
        <xdr:from>
          <xdr:col>1</xdr:col>
          <xdr:colOff>133350</xdr:colOff>
          <xdr:row>16</xdr:row>
          <xdr:rowOff>76200</xdr:rowOff>
        </xdr:from>
        <xdr:to>
          <xdr:col>2</xdr:col>
          <xdr:colOff>923925</xdr:colOff>
          <xdr:row>17</xdr:row>
          <xdr:rowOff>114300</xdr:rowOff>
        </xdr:to>
        <xdr:sp macro="" textlink="">
          <xdr:nvSpPr>
            <xdr:cNvPr id="3091" name="Drop Down 19" hidden="1">
              <a:extLst>
                <a:ext uri="{63B3BB69-23CF-44E3-9099-C40C66FF867C}">
                  <a14:compatExt spid="_x0000_s3091"/>
                </a:ext>
              </a:extLst>
            </xdr:cNvPr>
            <xdr:cNvSpPr/>
          </xdr:nvSpPr>
          <xdr:spPr>
            <a:xfrm>
              <a:off x="0" y="0"/>
              <a:ext cx="0" cy="0"/>
            </a:xfrm>
            <a:prstGeom prst="rect">
              <a:avLst/>
            </a:prstGeom>
          </xdr:spPr>
        </xdr:sp>
        <xdr:clientData/>
      </xdr:twoCellAnchor>
    </mc:Choice>
    <mc:Fallback/>
  </mc:AlternateContent>
  <xdr:twoCellAnchor>
    <xdr:from>
      <xdr:col>4</xdr:col>
      <xdr:colOff>419101</xdr:colOff>
      <xdr:row>12</xdr:row>
      <xdr:rowOff>47626</xdr:rowOff>
    </xdr:from>
    <xdr:to>
      <xdr:col>8</xdr:col>
      <xdr:colOff>9525</xdr:colOff>
      <xdr:row>22</xdr:row>
      <xdr:rowOff>133350</xdr:rowOff>
    </xdr:to>
    <xdr:sp macro="" textlink="">
      <xdr:nvSpPr>
        <xdr:cNvPr id="12" name="Rectangle 20"/>
        <xdr:cNvSpPr>
          <a:spLocks noChangeArrowheads="1"/>
        </xdr:cNvSpPr>
      </xdr:nvSpPr>
      <xdr:spPr bwMode="auto">
        <a:xfrm>
          <a:off x="3810001" y="1990726"/>
          <a:ext cx="2838449" cy="1704974"/>
        </a:xfrm>
        <a:prstGeom prst="rect">
          <a:avLst/>
        </a:prstGeom>
        <a:ln>
          <a:headEnd/>
          <a:tailEnd/>
        </a:ln>
      </xdr:spPr>
      <xdr:style>
        <a:lnRef idx="0">
          <a:schemeClr val="accent6"/>
        </a:lnRef>
        <a:fillRef idx="3">
          <a:schemeClr val="accent6"/>
        </a:fillRef>
        <a:effectRef idx="3">
          <a:schemeClr val="accent6"/>
        </a:effectRef>
        <a:fontRef idx="minor">
          <a:schemeClr val="lt1"/>
        </a:fontRef>
      </xdr:style>
      <xdr:txBody>
        <a:bodyPr/>
        <a:lstStyle/>
        <a:p>
          <a:endParaRPr lang="fr-FR"/>
        </a:p>
      </xdr:txBody>
    </xdr:sp>
    <xdr:clientData/>
  </xdr:twoCellAnchor>
  <mc:AlternateContent xmlns:mc="http://schemas.openxmlformats.org/markup-compatibility/2006">
    <mc:Choice xmlns:a14="http://schemas.microsoft.com/office/drawing/2010/main" Requires="a14">
      <xdr:twoCellAnchor editAs="oneCell">
        <xdr:from>
          <xdr:col>5</xdr:col>
          <xdr:colOff>0</xdr:colOff>
          <xdr:row>14</xdr:row>
          <xdr:rowOff>114300</xdr:rowOff>
        </xdr:from>
        <xdr:to>
          <xdr:col>6</xdr:col>
          <xdr:colOff>714375</xdr:colOff>
          <xdr:row>15</xdr:row>
          <xdr:rowOff>152400</xdr:rowOff>
        </xdr:to>
        <xdr:sp macro="" textlink="">
          <xdr:nvSpPr>
            <xdr:cNvPr id="3456" name="Drop Down 384" hidden="1">
              <a:extLst>
                <a:ext uri="{63B3BB69-23CF-44E3-9099-C40C66FF867C}">
                  <a14:compatExt spid="_x0000_s345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xdr:from>
          <xdr:col>5</xdr:col>
          <xdr:colOff>0</xdr:colOff>
          <xdr:row>20</xdr:row>
          <xdr:rowOff>66675</xdr:rowOff>
        </xdr:from>
        <xdr:to>
          <xdr:col>6</xdr:col>
          <xdr:colOff>790575</xdr:colOff>
          <xdr:row>21</xdr:row>
          <xdr:rowOff>123825</xdr:rowOff>
        </xdr:to>
        <xdr:sp macro="" textlink="">
          <xdr:nvSpPr>
            <xdr:cNvPr id="3457" name="Button 385" hidden="1">
              <a:extLst>
                <a:ext uri="{63B3BB69-23CF-44E3-9099-C40C66FF867C}">
                  <a14:compatExt spid="_x0000_s3457"/>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800" b="0" i="0" u="none" strike="noStrike" baseline="0">
                  <a:solidFill>
                    <a:srgbClr val="000000"/>
                  </a:solidFill>
                  <a:latin typeface="Arial"/>
                  <a:cs typeface="Arial"/>
                </a:rPr>
                <a:t>Suppression de l'enregistrement</a:t>
              </a:r>
            </a:p>
          </xdr:txBody>
        </xdr:sp>
        <xdr:clientData/>
      </xdr:twoCellAnchor>
    </mc:Choice>
    <mc:Fallback/>
  </mc:AlternateContent>
  <xdr:twoCellAnchor>
    <xdr:from>
      <xdr:col>7</xdr:col>
      <xdr:colOff>266700</xdr:colOff>
      <xdr:row>14</xdr:row>
      <xdr:rowOff>114300</xdr:rowOff>
    </xdr:from>
    <xdr:to>
      <xdr:col>7</xdr:col>
      <xdr:colOff>561975</xdr:colOff>
      <xdr:row>16</xdr:row>
      <xdr:rowOff>38100</xdr:rowOff>
    </xdr:to>
    <xdr:sp macro="[0]!prod_next" textlink="">
      <xdr:nvSpPr>
        <xdr:cNvPr id="14101" name="AutoShape 8"/>
        <xdr:cNvSpPr>
          <a:spLocks noChangeArrowheads="1"/>
        </xdr:cNvSpPr>
      </xdr:nvSpPr>
      <xdr:spPr bwMode="auto">
        <a:xfrm>
          <a:off x="6143625" y="2381250"/>
          <a:ext cx="295275" cy="247650"/>
        </a:xfrm>
        <a:prstGeom prst="rightArrow">
          <a:avLst>
            <a:gd name="adj1" fmla="val 50000"/>
            <a:gd name="adj2" fmla="val 35863"/>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sp>
    <xdr:clientData/>
  </xdr:twoCellAnchor>
  <xdr:twoCellAnchor>
    <xdr:from>
      <xdr:col>6</xdr:col>
      <xdr:colOff>1066800</xdr:colOff>
      <xdr:row>14</xdr:row>
      <xdr:rowOff>114300</xdr:rowOff>
    </xdr:from>
    <xdr:to>
      <xdr:col>7</xdr:col>
      <xdr:colOff>152400</xdr:colOff>
      <xdr:row>16</xdr:row>
      <xdr:rowOff>38100</xdr:rowOff>
    </xdr:to>
    <xdr:sp macro="[0]!prod_prev" textlink="">
      <xdr:nvSpPr>
        <xdr:cNvPr id="14102" name="AutoShape 9"/>
        <xdr:cNvSpPr>
          <a:spLocks noChangeArrowheads="1"/>
        </xdr:cNvSpPr>
      </xdr:nvSpPr>
      <xdr:spPr bwMode="auto">
        <a:xfrm rot="10800000">
          <a:off x="5743575" y="2381250"/>
          <a:ext cx="285750" cy="247650"/>
        </a:xfrm>
        <a:prstGeom prst="rightArrow">
          <a:avLst>
            <a:gd name="adj1" fmla="val 50000"/>
            <a:gd name="adj2" fmla="val 34706"/>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sp>
    <xdr:clientData/>
  </xdr:twoCellAnchor>
  <mc:AlternateContent xmlns:mc="http://schemas.openxmlformats.org/markup-compatibility/2006">
    <mc:Choice xmlns:a14="http://schemas.microsoft.com/office/drawing/2010/main" Requires="a14">
      <xdr:twoCellAnchor>
        <xdr:from>
          <xdr:col>5</xdr:col>
          <xdr:colOff>0</xdr:colOff>
          <xdr:row>18</xdr:row>
          <xdr:rowOff>85725</xdr:rowOff>
        </xdr:from>
        <xdr:to>
          <xdr:col>6</xdr:col>
          <xdr:colOff>790575</xdr:colOff>
          <xdr:row>19</xdr:row>
          <xdr:rowOff>142875</xdr:rowOff>
        </xdr:to>
        <xdr:sp macro="" textlink="">
          <xdr:nvSpPr>
            <xdr:cNvPr id="3458" name="Button 386" hidden="1">
              <a:extLst>
                <a:ext uri="{63B3BB69-23CF-44E3-9099-C40C66FF867C}">
                  <a14:compatExt spid="_x0000_s3458"/>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800" b="0" i="0" u="none" strike="noStrike" baseline="0">
                  <a:solidFill>
                    <a:srgbClr val="000000"/>
                  </a:solidFill>
                  <a:latin typeface="Arial"/>
                  <a:cs typeface="Arial"/>
                </a:rPr>
                <a:t>Confirmer la modification</a:t>
              </a:r>
            </a:p>
          </xdr:txBody>
        </xdr:sp>
        <xdr:clientData/>
      </xdr:twoCellAnchor>
    </mc:Choice>
    <mc:Fallback/>
  </mc:AlternateContent>
  <xdr:twoCellAnchor>
    <xdr:from>
      <xdr:col>5</xdr:col>
      <xdr:colOff>57150</xdr:colOff>
      <xdr:row>12</xdr:row>
      <xdr:rowOff>85726</xdr:rowOff>
    </xdr:from>
    <xdr:to>
      <xdr:col>7</xdr:col>
      <xdr:colOff>685800</xdr:colOff>
      <xdr:row>13</xdr:row>
      <xdr:rowOff>123826</xdr:rowOff>
    </xdr:to>
    <xdr:sp macro="" textlink="">
      <xdr:nvSpPr>
        <xdr:cNvPr id="18" name="Text Box 18"/>
        <xdr:cNvSpPr txBox="1">
          <a:spLocks noChangeArrowheads="1"/>
        </xdr:cNvSpPr>
      </xdr:nvSpPr>
      <xdr:spPr bwMode="auto">
        <a:xfrm>
          <a:off x="3895725" y="2028826"/>
          <a:ext cx="26670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txBody>
        <a:bodyPr wrap="none" lIns="18288" tIns="22860" rIns="0" bIns="0" anchor="t" upright="1">
          <a:noAutofit/>
        </a:bodyPr>
        <a:lstStyle/>
        <a:p>
          <a:pPr algn="ctr" rtl="0">
            <a:defRPr sz="1000"/>
          </a:pPr>
          <a:r>
            <a:rPr lang="fr-FR" sz="1100" b="1" i="0" u="none" strike="noStrike" baseline="0">
              <a:solidFill>
                <a:schemeClr val="bg1"/>
              </a:solidFill>
              <a:latin typeface="Arial"/>
              <a:cs typeface="Arial"/>
            </a:rPr>
            <a:t>Consultation de produit</a:t>
          </a:r>
        </a:p>
      </xdr:txBody>
    </xdr:sp>
    <xdr:clientData/>
  </xdr:twoCellAnchor>
  <mc:AlternateContent xmlns:mc="http://schemas.openxmlformats.org/markup-compatibility/2006">
    <mc:Choice xmlns:a14="http://schemas.microsoft.com/office/drawing/2010/main" Requires="a14">
      <xdr:twoCellAnchor editAs="oneCell">
        <xdr:from>
          <xdr:col>5</xdr:col>
          <xdr:colOff>0</xdr:colOff>
          <xdr:row>16</xdr:row>
          <xdr:rowOff>95250</xdr:rowOff>
        </xdr:from>
        <xdr:to>
          <xdr:col>6</xdr:col>
          <xdr:colOff>714375</xdr:colOff>
          <xdr:row>17</xdr:row>
          <xdr:rowOff>133350</xdr:rowOff>
        </xdr:to>
        <xdr:sp macro="" textlink="">
          <xdr:nvSpPr>
            <xdr:cNvPr id="3459" name="Drop Down 387" hidden="1">
              <a:extLst>
                <a:ext uri="{63B3BB69-23CF-44E3-9099-C40C66FF867C}">
                  <a14:compatExt spid="_x0000_s3459"/>
                </a:ext>
              </a:extLst>
            </xdr:cNvPr>
            <xdr:cNvSpPr/>
          </xdr:nvSpPr>
          <xdr:spPr>
            <a:xfrm>
              <a:off x="0" y="0"/>
              <a:ext cx="0" cy="0"/>
            </a:xfrm>
            <a:prstGeom prst="rect">
              <a:avLst/>
            </a:prstGeom>
          </xdr:spPr>
        </xdr:sp>
        <xdr:clientData/>
      </xdr:twoCellAnchor>
    </mc:Choice>
    <mc:Fallback/>
  </mc:AlternateContent>
  <xdr:twoCellAnchor>
    <xdr:from>
      <xdr:col>8</xdr:col>
      <xdr:colOff>400051</xdr:colOff>
      <xdr:row>12</xdr:row>
      <xdr:rowOff>57150</xdr:rowOff>
    </xdr:from>
    <xdr:to>
      <xdr:col>12</xdr:col>
      <xdr:colOff>0</xdr:colOff>
      <xdr:row>22</xdr:row>
      <xdr:rowOff>142874</xdr:rowOff>
    </xdr:to>
    <xdr:sp macro="" textlink="">
      <xdr:nvSpPr>
        <xdr:cNvPr id="20" name="Rectangle 20"/>
        <xdr:cNvSpPr>
          <a:spLocks noChangeArrowheads="1"/>
        </xdr:cNvSpPr>
      </xdr:nvSpPr>
      <xdr:spPr bwMode="auto">
        <a:xfrm>
          <a:off x="7038976" y="2000250"/>
          <a:ext cx="2657474" cy="1704974"/>
        </a:xfrm>
        <a:prstGeom prst="rect">
          <a:avLst/>
        </a:prstGeom>
        <a:ln>
          <a:headEnd/>
          <a:tailEnd/>
        </a:ln>
      </xdr:spPr>
      <xdr:style>
        <a:lnRef idx="0">
          <a:schemeClr val="accent3"/>
        </a:lnRef>
        <a:fillRef idx="3">
          <a:schemeClr val="accent3"/>
        </a:fillRef>
        <a:effectRef idx="3">
          <a:schemeClr val="accent3"/>
        </a:effectRef>
        <a:fontRef idx="minor">
          <a:schemeClr val="lt1"/>
        </a:fontRef>
      </xdr:style>
      <xdr:txBody>
        <a:bodyPr/>
        <a:lstStyle/>
        <a:p>
          <a:endParaRPr lang="fr-FR"/>
        </a:p>
      </xdr:txBody>
    </xdr:sp>
    <xdr:clientData/>
  </xdr:twoCellAnchor>
  <mc:AlternateContent xmlns:mc="http://schemas.openxmlformats.org/markup-compatibility/2006">
    <mc:Choice xmlns:a14="http://schemas.microsoft.com/office/drawing/2010/main" Requires="a14">
      <xdr:twoCellAnchor editAs="oneCell">
        <xdr:from>
          <xdr:col>9</xdr:col>
          <xdr:colOff>0</xdr:colOff>
          <xdr:row>14</xdr:row>
          <xdr:rowOff>123825</xdr:rowOff>
        </xdr:from>
        <xdr:to>
          <xdr:col>11</xdr:col>
          <xdr:colOff>28575</xdr:colOff>
          <xdr:row>16</xdr:row>
          <xdr:rowOff>0</xdr:rowOff>
        </xdr:to>
        <xdr:sp macro="" textlink="">
          <xdr:nvSpPr>
            <xdr:cNvPr id="3614" name="Drop Down 542" hidden="1">
              <a:extLst>
                <a:ext uri="{63B3BB69-23CF-44E3-9099-C40C66FF867C}">
                  <a14:compatExt spid="_x0000_s361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xdr:from>
          <xdr:col>9</xdr:col>
          <xdr:colOff>0</xdr:colOff>
          <xdr:row>20</xdr:row>
          <xdr:rowOff>76200</xdr:rowOff>
        </xdr:from>
        <xdr:to>
          <xdr:col>11</xdr:col>
          <xdr:colOff>28575</xdr:colOff>
          <xdr:row>21</xdr:row>
          <xdr:rowOff>133350</xdr:rowOff>
        </xdr:to>
        <xdr:sp macro="" textlink="">
          <xdr:nvSpPr>
            <xdr:cNvPr id="3615" name="Button 543" hidden="1">
              <a:extLst>
                <a:ext uri="{63B3BB69-23CF-44E3-9099-C40C66FF867C}">
                  <a14:compatExt spid="_x0000_s3615"/>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800" b="0" i="0" u="none" strike="noStrike" baseline="0">
                  <a:solidFill>
                    <a:srgbClr val="000000"/>
                  </a:solidFill>
                  <a:latin typeface="Arial"/>
                  <a:cs typeface="Arial"/>
                </a:rPr>
                <a:t>Suppression de l'enregistrement</a:t>
              </a:r>
            </a:p>
          </xdr:txBody>
        </xdr:sp>
        <xdr:clientData/>
      </xdr:twoCellAnchor>
    </mc:Choice>
    <mc:Fallback/>
  </mc:AlternateContent>
  <xdr:twoCellAnchor>
    <xdr:from>
      <xdr:col>11</xdr:col>
      <xdr:colOff>685800</xdr:colOff>
      <xdr:row>14</xdr:row>
      <xdr:rowOff>123825</xdr:rowOff>
    </xdr:from>
    <xdr:to>
      <xdr:col>11</xdr:col>
      <xdr:colOff>942975</xdr:colOff>
      <xdr:row>16</xdr:row>
      <xdr:rowOff>47625</xdr:rowOff>
    </xdr:to>
    <xdr:sp macro="[0]!rec_next" textlink="">
      <xdr:nvSpPr>
        <xdr:cNvPr id="14105" name="AutoShape 8"/>
        <xdr:cNvSpPr>
          <a:spLocks noChangeArrowheads="1"/>
        </xdr:cNvSpPr>
      </xdr:nvSpPr>
      <xdr:spPr bwMode="auto">
        <a:xfrm>
          <a:off x="9277350" y="2390775"/>
          <a:ext cx="257175" cy="247650"/>
        </a:xfrm>
        <a:prstGeom prst="rightArrow">
          <a:avLst>
            <a:gd name="adj1" fmla="val 50000"/>
            <a:gd name="adj2" fmla="val 35697"/>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sp>
    <xdr:clientData/>
  </xdr:twoCellAnchor>
  <xdr:twoCellAnchor>
    <xdr:from>
      <xdr:col>11</xdr:col>
      <xdr:colOff>247650</xdr:colOff>
      <xdr:row>14</xdr:row>
      <xdr:rowOff>123825</xdr:rowOff>
    </xdr:from>
    <xdr:to>
      <xdr:col>11</xdr:col>
      <xdr:colOff>571500</xdr:colOff>
      <xdr:row>16</xdr:row>
      <xdr:rowOff>47625</xdr:rowOff>
    </xdr:to>
    <xdr:sp macro="[0]!rec_prev" textlink="">
      <xdr:nvSpPr>
        <xdr:cNvPr id="14106" name="AutoShape 9"/>
        <xdr:cNvSpPr>
          <a:spLocks noChangeArrowheads="1"/>
        </xdr:cNvSpPr>
      </xdr:nvSpPr>
      <xdr:spPr bwMode="auto">
        <a:xfrm rot="10800000">
          <a:off x="8839200" y="2390775"/>
          <a:ext cx="323850" cy="247650"/>
        </a:xfrm>
        <a:prstGeom prst="rightArrow">
          <a:avLst>
            <a:gd name="adj1" fmla="val 50000"/>
            <a:gd name="adj2" fmla="val 34515"/>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sp>
    <xdr:clientData/>
  </xdr:twoCellAnchor>
  <mc:AlternateContent xmlns:mc="http://schemas.openxmlformats.org/markup-compatibility/2006">
    <mc:Choice xmlns:a14="http://schemas.microsoft.com/office/drawing/2010/main" Requires="a14">
      <xdr:twoCellAnchor>
        <xdr:from>
          <xdr:col>9</xdr:col>
          <xdr:colOff>0</xdr:colOff>
          <xdr:row>18</xdr:row>
          <xdr:rowOff>95250</xdr:rowOff>
        </xdr:from>
        <xdr:to>
          <xdr:col>11</xdr:col>
          <xdr:colOff>28575</xdr:colOff>
          <xdr:row>19</xdr:row>
          <xdr:rowOff>152400</xdr:rowOff>
        </xdr:to>
        <xdr:sp macro="" textlink="">
          <xdr:nvSpPr>
            <xdr:cNvPr id="3616" name="Button 544" hidden="1">
              <a:extLst>
                <a:ext uri="{63B3BB69-23CF-44E3-9099-C40C66FF867C}">
                  <a14:compatExt spid="_x0000_s3616"/>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800" b="0" i="0" u="none" strike="noStrike" baseline="0">
                  <a:solidFill>
                    <a:srgbClr val="000000"/>
                  </a:solidFill>
                  <a:latin typeface="Arial"/>
                  <a:cs typeface="Arial"/>
                </a:rPr>
                <a:t>Confirmer la modification</a:t>
              </a:r>
            </a:p>
          </xdr:txBody>
        </xdr:sp>
        <xdr:clientData/>
      </xdr:twoCellAnchor>
    </mc:Choice>
    <mc:Fallback/>
  </mc:AlternateContent>
  <xdr:twoCellAnchor>
    <xdr:from>
      <xdr:col>9</xdr:col>
      <xdr:colOff>357188</xdr:colOff>
      <xdr:row>12</xdr:row>
      <xdr:rowOff>95250</xdr:rowOff>
    </xdr:from>
    <xdr:to>
      <xdr:col>11</xdr:col>
      <xdr:colOff>719138</xdr:colOff>
      <xdr:row>13</xdr:row>
      <xdr:rowOff>133350</xdr:rowOff>
    </xdr:to>
    <xdr:sp macro="" textlink="">
      <xdr:nvSpPr>
        <xdr:cNvPr id="26" name="Text Box 18"/>
        <xdr:cNvSpPr txBox="1">
          <a:spLocks noChangeArrowheads="1"/>
        </xdr:cNvSpPr>
      </xdr:nvSpPr>
      <xdr:spPr bwMode="auto">
        <a:xfrm>
          <a:off x="7424738" y="2038350"/>
          <a:ext cx="188595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txBody>
        <a:bodyPr wrap="none" lIns="18288" tIns="22860" rIns="0" bIns="0" anchor="t" upright="1">
          <a:noAutofit/>
        </a:bodyPr>
        <a:lstStyle/>
        <a:p>
          <a:pPr algn="ctr" rtl="0">
            <a:defRPr sz="1000"/>
          </a:pPr>
          <a:r>
            <a:rPr lang="fr-FR" sz="1100" b="1" i="0" u="none" strike="noStrike" baseline="0">
              <a:solidFill>
                <a:schemeClr val="bg1"/>
              </a:solidFill>
              <a:latin typeface="Arial"/>
              <a:cs typeface="Arial"/>
            </a:rPr>
            <a:t>Consultation d'une recette</a:t>
          </a:r>
        </a:p>
      </xdr:txBody>
    </xdr:sp>
    <xdr:clientData/>
  </xdr:twoCellAnchor>
  <mc:AlternateContent xmlns:mc="http://schemas.openxmlformats.org/markup-compatibility/2006">
    <mc:Choice xmlns:a14="http://schemas.microsoft.com/office/drawing/2010/main" Requires="a14">
      <xdr:twoCellAnchor editAs="oneCell">
        <xdr:from>
          <xdr:col>9</xdr:col>
          <xdr:colOff>0</xdr:colOff>
          <xdr:row>16</xdr:row>
          <xdr:rowOff>104775</xdr:rowOff>
        </xdr:from>
        <xdr:to>
          <xdr:col>11</xdr:col>
          <xdr:colOff>28575</xdr:colOff>
          <xdr:row>17</xdr:row>
          <xdr:rowOff>142875</xdr:rowOff>
        </xdr:to>
        <xdr:sp macro="" textlink="">
          <xdr:nvSpPr>
            <xdr:cNvPr id="3617" name="Drop Down 545" hidden="1">
              <a:extLst>
                <a:ext uri="{63B3BB69-23CF-44E3-9099-C40C66FF867C}">
                  <a14:compatExt spid="_x0000_s3617"/>
                </a:ext>
              </a:extLst>
            </xdr:cNvPr>
            <xdr:cNvSpPr/>
          </xdr:nvSpPr>
          <xdr:spPr>
            <a:xfrm>
              <a:off x="0" y="0"/>
              <a:ext cx="0" cy="0"/>
            </a:xfrm>
            <a:prstGeom prst="rect">
              <a:avLst/>
            </a:prstGeom>
          </xdr:spPr>
        </xdr:sp>
        <xdr:clientData/>
      </xdr:twoCellAnchor>
    </mc:Choice>
    <mc:Fallback/>
  </mc:AlternateContent>
  <xdr:twoCellAnchor>
    <xdr:from>
      <xdr:col>12</xdr:col>
      <xdr:colOff>140776</xdr:colOff>
      <xdr:row>12</xdr:row>
      <xdr:rowOff>76199</xdr:rowOff>
    </xdr:from>
    <xdr:to>
      <xdr:col>15</xdr:col>
      <xdr:colOff>283650</xdr:colOff>
      <xdr:row>22</xdr:row>
      <xdr:rowOff>161923</xdr:rowOff>
    </xdr:to>
    <xdr:sp macro="" textlink="">
      <xdr:nvSpPr>
        <xdr:cNvPr id="28" name="Rectangle 20"/>
        <xdr:cNvSpPr>
          <a:spLocks noChangeArrowheads="1"/>
        </xdr:cNvSpPr>
      </xdr:nvSpPr>
      <xdr:spPr bwMode="auto">
        <a:xfrm>
          <a:off x="9456226" y="1857374"/>
          <a:ext cx="2428874" cy="1704974"/>
        </a:xfrm>
        <a:prstGeom prst="rect">
          <a:avLst/>
        </a:prstGeom>
        <a:ln>
          <a:headEnd/>
          <a:tailEnd/>
        </a:ln>
      </xdr:spPr>
      <xdr:style>
        <a:lnRef idx="0">
          <a:schemeClr val="accent1"/>
        </a:lnRef>
        <a:fillRef idx="3">
          <a:schemeClr val="accent1"/>
        </a:fillRef>
        <a:effectRef idx="3">
          <a:schemeClr val="accent1"/>
        </a:effectRef>
        <a:fontRef idx="minor">
          <a:schemeClr val="lt1"/>
        </a:fontRef>
      </xdr:style>
      <xdr:txBody>
        <a:bodyPr/>
        <a:lstStyle/>
        <a:p>
          <a:endParaRPr lang="fr-FR"/>
        </a:p>
      </xdr:txBody>
    </xdr:sp>
    <xdr:clientData/>
  </xdr:twoCellAnchor>
  <mc:AlternateContent xmlns:mc="http://schemas.openxmlformats.org/markup-compatibility/2006">
    <mc:Choice xmlns:a14="http://schemas.microsoft.com/office/drawing/2010/main" Requires="a14">
      <xdr:twoCellAnchor editAs="oneCell">
        <xdr:from>
          <xdr:col>12</xdr:col>
          <xdr:colOff>171450</xdr:colOff>
          <xdr:row>14</xdr:row>
          <xdr:rowOff>142875</xdr:rowOff>
        </xdr:from>
        <xdr:to>
          <xdr:col>14</xdr:col>
          <xdr:colOff>190500</xdr:colOff>
          <xdr:row>16</xdr:row>
          <xdr:rowOff>19050</xdr:rowOff>
        </xdr:to>
        <xdr:sp macro="" textlink="">
          <xdr:nvSpPr>
            <xdr:cNvPr id="3618" name="Drop Down 546" hidden="1">
              <a:extLst>
                <a:ext uri="{63B3BB69-23CF-44E3-9099-C40C66FF867C}">
                  <a14:compatExt spid="_x0000_s361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xdr:from>
          <xdr:col>12</xdr:col>
          <xdr:colOff>171450</xdr:colOff>
          <xdr:row>20</xdr:row>
          <xdr:rowOff>95250</xdr:rowOff>
        </xdr:from>
        <xdr:to>
          <xdr:col>14</xdr:col>
          <xdr:colOff>190500</xdr:colOff>
          <xdr:row>21</xdr:row>
          <xdr:rowOff>152400</xdr:rowOff>
        </xdr:to>
        <xdr:sp macro="" textlink="">
          <xdr:nvSpPr>
            <xdr:cNvPr id="3619" name="Button 547" hidden="1">
              <a:extLst>
                <a:ext uri="{63B3BB69-23CF-44E3-9099-C40C66FF867C}">
                  <a14:compatExt spid="_x0000_s3619"/>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800" b="0" i="0" u="none" strike="noStrike" baseline="0">
                  <a:solidFill>
                    <a:srgbClr val="000000"/>
                  </a:solidFill>
                  <a:latin typeface="Arial"/>
                  <a:cs typeface="Arial"/>
                </a:rPr>
                <a:t>Suppression de l'enregistrement</a:t>
              </a:r>
            </a:p>
          </xdr:txBody>
        </xdr:sp>
        <xdr:clientData/>
      </xdr:twoCellAnchor>
    </mc:Choice>
    <mc:Fallback/>
  </mc:AlternateContent>
  <xdr:twoCellAnchor>
    <xdr:from>
      <xdr:col>14</xdr:col>
      <xdr:colOff>685800</xdr:colOff>
      <xdr:row>14</xdr:row>
      <xdr:rowOff>142875</xdr:rowOff>
    </xdr:from>
    <xdr:to>
      <xdr:col>15</xdr:col>
      <xdr:colOff>180975</xdr:colOff>
      <xdr:row>16</xdr:row>
      <xdr:rowOff>66675</xdr:rowOff>
    </xdr:to>
    <xdr:sp macro="[0]!plat_next" textlink="">
      <xdr:nvSpPr>
        <xdr:cNvPr id="14109" name="AutoShape 8"/>
        <xdr:cNvSpPr>
          <a:spLocks noChangeArrowheads="1"/>
        </xdr:cNvSpPr>
      </xdr:nvSpPr>
      <xdr:spPr bwMode="auto">
        <a:xfrm>
          <a:off x="11906250" y="2409825"/>
          <a:ext cx="257175" cy="247650"/>
        </a:xfrm>
        <a:prstGeom prst="rightArrow">
          <a:avLst>
            <a:gd name="adj1" fmla="val 50000"/>
            <a:gd name="adj2" fmla="val 35697"/>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sp>
    <xdr:clientData/>
  </xdr:twoCellAnchor>
  <xdr:twoCellAnchor>
    <xdr:from>
      <xdr:col>14</xdr:col>
      <xdr:colOff>247650</xdr:colOff>
      <xdr:row>14</xdr:row>
      <xdr:rowOff>142875</xdr:rowOff>
    </xdr:from>
    <xdr:to>
      <xdr:col>14</xdr:col>
      <xdr:colOff>571500</xdr:colOff>
      <xdr:row>16</xdr:row>
      <xdr:rowOff>66675</xdr:rowOff>
    </xdr:to>
    <xdr:sp macro="[0]!plat_prev" textlink="">
      <xdr:nvSpPr>
        <xdr:cNvPr id="14110" name="AutoShape 9"/>
        <xdr:cNvSpPr>
          <a:spLocks noChangeArrowheads="1"/>
        </xdr:cNvSpPr>
      </xdr:nvSpPr>
      <xdr:spPr bwMode="auto">
        <a:xfrm rot="10800000">
          <a:off x="11468100" y="2409825"/>
          <a:ext cx="323850" cy="247650"/>
        </a:xfrm>
        <a:prstGeom prst="rightArrow">
          <a:avLst>
            <a:gd name="adj1" fmla="val 50000"/>
            <a:gd name="adj2" fmla="val 34515"/>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sp>
    <xdr:clientData/>
  </xdr:twoCellAnchor>
  <mc:AlternateContent xmlns:mc="http://schemas.openxmlformats.org/markup-compatibility/2006">
    <mc:Choice xmlns:a14="http://schemas.microsoft.com/office/drawing/2010/main" Requires="a14">
      <xdr:twoCellAnchor>
        <xdr:from>
          <xdr:col>12</xdr:col>
          <xdr:colOff>171450</xdr:colOff>
          <xdr:row>18</xdr:row>
          <xdr:rowOff>114300</xdr:rowOff>
        </xdr:from>
        <xdr:to>
          <xdr:col>14</xdr:col>
          <xdr:colOff>190500</xdr:colOff>
          <xdr:row>20</xdr:row>
          <xdr:rowOff>9525</xdr:rowOff>
        </xdr:to>
        <xdr:sp macro="" textlink="">
          <xdr:nvSpPr>
            <xdr:cNvPr id="3620" name="Button 548" hidden="1">
              <a:extLst>
                <a:ext uri="{63B3BB69-23CF-44E3-9099-C40C66FF867C}">
                  <a14:compatExt spid="_x0000_s3620"/>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800" b="0" i="0" u="none" strike="noStrike" baseline="0">
                  <a:solidFill>
                    <a:srgbClr val="000000"/>
                  </a:solidFill>
                  <a:latin typeface="Arial"/>
                  <a:cs typeface="Arial"/>
                </a:rPr>
                <a:t>Confirmer la modification</a:t>
              </a:r>
            </a:p>
          </xdr:txBody>
        </xdr:sp>
        <xdr:clientData/>
      </xdr:twoCellAnchor>
    </mc:Choice>
    <mc:Fallback/>
  </mc:AlternateContent>
  <xdr:twoCellAnchor>
    <xdr:from>
      <xdr:col>12</xdr:col>
      <xdr:colOff>164589</xdr:colOff>
      <xdr:row>12</xdr:row>
      <xdr:rowOff>114299</xdr:rowOff>
    </xdr:from>
    <xdr:to>
      <xdr:col>15</xdr:col>
      <xdr:colOff>136014</xdr:colOff>
      <xdr:row>13</xdr:row>
      <xdr:rowOff>152399</xdr:rowOff>
    </xdr:to>
    <xdr:sp macro="" textlink="">
      <xdr:nvSpPr>
        <xdr:cNvPr id="34" name="Text Box 18"/>
        <xdr:cNvSpPr txBox="1">
          <a:spLocks noChangeArrowheads="1"/>
        </xdr:cNvSpPr>
      </xdr:nvSpPr>
      <xdr:spPr bwMode="auto">
        <a:xfrm>
          <a:off x="9480039" y="1895474"/>
          <a:ext cx="2257425"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txBody>
        <a:bodyPr wrap="none" lIns="18288" tIns="22860" rIns="0" bIns="0" anchor="t" upright="1">
          <a:noAutofit/>
        </a:bodyPr>
        <a:lstStyle/>
        <a:p>
          <a:pPr algn="ctr" rtl="0">
            <a:defRPr sz="1000"/>
          </a:pPr>
          <a:r>
            <a:rPr lang="fr-FR" sz="1100" b="1" i="0" u="none" strike="noStrike" baseline="0">
              <a:solidFill>
                <a:schemeClr val="bg1"/>
              </a:solidFill>
              <a:latin typeface="Arial"/>
              <a:cs typeface="Arial"/>
            </a:rPr>
            <a:t>Consultation d'un plat</a:t>
          </a:r>
        </a:p>
      </xdr:txBody>
    </xdr:sp>
    <xdr:clientData/>
  </xdr:twoCellAnchor>
  <mc:AlternateContent xmlns:mc="http://schemas.openxmlformats.org/markup-compatibility/2006">
    <mc:Choice xmlns:a14="http://schemas.microsoft.com/office/drawing/2010/main" Requires="a14">
      <xdr:twoCellAnchor editAs="oneCell">
        <xdr:from>
          <xdr:col>12</xdr:col>
          <xdr:colOff>171450</xdr:colOff>
          <xdr:row>16</xdr:row>
          <xdr:rowOff>123825</xdr:rowOff>
        </xdr:from>
        <xdr:to>
          <xdr:col>14</xdr:col>
          <xdr:colOff>190500</xdr:colOff>
          <xdr:row>18</xdr:row>
          <xdr:rowOff>0</xdr:rowOff>
        </xdr:to>
        <xdr:sp macro="" textlink="">
          <xdr:nvSpPr>
            <xdr:cNvPr id="3621" name="Drop Down 549" hidden="1">
              <a:extLst>
                <a:ext uri="{63B3BB69-23CF-44E3-9099-C40C66FF867C}">
                  <a14:compatExt spid="_x0000_s3621"/>
                </a:ext>
              </a:extLst>
            </xdr:cNvPr>
            <xdr:cNvSpPr/>
          </xdr:nvSpPr>
          <xdr:spPr>
            <a:xfrm>
              <a:off x="0" y="0"/>
              <a:ext cx="0" cy="0"/>
            </a:xfrm>
            <a:prstGeom prst="rect">
              <a:avLst/>
            </a:prstGeom>
          </xdr:spPr>
        </xdr:sp>
        <xdr:clientData/>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4</xdr:col>
          <xdr:colOff>685800</xdr:colOff>
          <xdr:row>19</xdr:row>
          <xdr:rowOff>104775</xdr:rowOff>
        </xdr:from>
        <xdr:to>
          <xdr:col>6</xdr:col>
          <xdr:colOff>771525</xdr:colOff>
          <xdr:row>20</xdr:row>
          <xdr:rowOff>123825</xdr:rowOff>
        </xdr:to>
        <xdr:sp macro="" textlink="">
          <xdr:nvSpPr>
            <xdr:cNvPr id="2049" name="Button 1" hidden="1">
              <a:extLst>
                <a:ext uri="{63B3BB69-23CF-44E3-9099-C40C66FF867C}">
                  <a14:compatExt spid="_x0000_s2049"/>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Enregistrer la facture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104775</xdr:colOff>
          <xdr:row>7</xdr:row>
          <xdr:rowOff>152400</xdr:rowOff>
        </xdr:from>
        <xdr:to>
          <xdr:col>0</xdr:col>
          <xdr:colOff>647700</xdr:colOff>
          <xdr:row>10</xdr:row>
          <xdr:rowOff>28575</xdr:rowOff>
        </xdr:to>
        <xdr:sp macro="" textlink="">
          <xdr:nvSpPr>
            <xdr:cNvPr id="2050" name="Button 2" hidden="1">
              <a:extLst>
                <a:ext uri="{63B3BB69-23CF-44E3-9099-C40C66FF867C}">
                  <a14:compatExt spid="_x0000_s2050"/>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1" i="0" u="none" strike="noStrike" baseline="0">
                  <a:solidFill>
                    <a:srgbClr val="0000FF"/>
                  </a:solidFill>
                  <a:latin typeface="Arial"/>
                  <a:cs typeface="Arial"/>
                </a:rPr>
                <a:t>MENU</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828675</xdr:colOff>
          <xdr:row>17</xdr:row>
          <xdr:rowOff>0</xdr:rowOff>
        </xdr:from>
        <xdr:to>
          <xdr:col>4</xdr:col>
          <xdr:colOff>0</xdr:colOff>
          <xdr:row>18</xdr:row>
          <xdr:rowOff>19050</xdr:rowOff>
        </xdr:to>
        <xdr:sp macro="" textlink="">
          <xdr:nvSpPr>
            <xdr:cNvPr id="2051" name="Button 3" hidden="1">
              <a:extLst>
                <a:ext uri="{63B3BB69-23CF-44E3-9099-C40C66FF867C}">
                  <a14:compatExt spid="_x0000_s2051"/>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Enregistrer le produit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8</xdr:col>
          <xdr:colOff>0</xdr:colOff>
          <xdr:row>16</xdr:row>
          <xdr:rowOff>142875</xdr:rowOff>
        </xdr:from>
        <xdr:to>
          <xdr:col>10</xdr:col>
          <xdr:colOff>19050</xdr:colOff>
          <xdr:row>18</xdr:row>
          <xdr:rowOff>0</xdr:rowOff>
        </xdr:to>
        <xdr:sp macro="" textlink="">
          <xdr:nvSpPr>
            <xdr:cNvPr id="2052" name="Button 4" hidden="1">
              <a:extLst>
                <a:ext uri="{63B3BB69-23CF-44E3-9099-C40C66FF867C}">
                  <a14:compatExt spid="_x0000_s2052"/>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Enregistrer la recette</a:t>
              </a:r>
            </a:p>
          </xdr:txBody>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xdr:twoCellAnchor>
    <xdr:from>
      <xdr:col>5</xdr:col>
      <xdr:colOff>323850</xdr:colOff>
      <xdr:row>6</xdr:row>
      <xdr:rowOff>66675</xdr:rowOff>
    </xdr:from>
    <xdr:to>
      <xdr:col>7</xdr:col>
      <xdr:colOff>752475</xdr:colOff>
      <xdr:row>28</xdr:row>
      <xdr:rowOff>38100</xdr:rowOff>
    </xdr:to>
    <xdr:sp macro="" textlink="">
      <xdr:nvSpPr>
        <xdr:cNvPr id="2" name="Text Box 17"/>
        <xdr:cNvSpPr txBox="1">
          <a:spLocks noChangeArrowheads="1"/>
        </xdr:cNvSpPr>
      </xdr:nvSpPr>
      <xdr:spPr bwMode="auto">
        <a:xfrm>
          <a:off x="6086475" y="1038225"/>
          <a:ext cx="1762125" cy="3533775"/>
        </a:xfrm>
        <a:prstGeom prst="rect">
          <a:avLst/>
        </a:prstGeom>
        <a:solidFill>
          <a:schemeClr val="accent6">
            <a:lumMod val="60000"/>
            <a:lumOff val="40000"/>
          </a:schemeClr>
        </a:solidFill>
        <a:ln>
          <a:headEnd/>
          <a:tailEnd/>
        </a:ln>
      </xdr:spPr>
      <xdr:style>
        <a:lnRef idx="3">
          <a:schemeClr val="lt1"/>
        </a:lnRef>
        <a:fillRef idx="1">
          <a:schemeClr val="accent6"/>
        </a:fillRef>
        <a:effectRef idx="1">
          <a:schemeClr val="accent6"/>
        </a:effectRef>
        <a:fontRef idx="minor">
          <a:schemeClr val="lt1"/>
        </a:fontRef>
      </xdr:style>
      <xdr:txBody>
        <a:bodyPr vertOverflow="clip" wrap="square" lIns="27432" tIns="22860" rIns="27432" bIns="0" anchor="ctr" upright="1"/>
        <a:lstStyle/>
        <a:p>
          <a:pPr algn="l" rtl="0">
            <a:defRPr sz="1000"/>
          </a:pPr>
          <a:r>
            <a:rPr lang="fr-FR" sz="1000" b="1" i="0" u="none" strike="noStrike" baseline="0">
              <a:solidFill>
                <a:srgbClr val="000000"/>
              </a:solidFill>
              <a:latin typeface="MS Sans Serif"/>
            </a:rPr>
            <a:t>Ensemble des cotisations sociales et des impôts sur salaires dus par les entreprises au 1er juillet 2014. Ce tableau sert de base de données pour les calculs de coûts global d'un salarié,</a:t>
          </a:r>
        </a:p>
        <a:p>
          <a:pPr algn="l" rtl="0">
            <a:defRPr sz="1000"/>
          </a:pPr>
          <a:endParaRPr lang="fr-FR" sz="1000" b="1" i="0" u="none" strike="noStrike" baseline="0">
            <a:solidFill>
              <a:srgbClr val="000000"/>
            </a:solidFill>
            <a:latin typeface="MS Sans Serif"/>
          </a:endParaRPr>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1</xdr:col>
      <xdr:colOff>0</xdr:colOff>
      <xdr:row>1</xdr:row>
      <xdr:rowOff>0</xdr:rowOff>
    </xdr:from>
    <xdr:to>
      <xdr:col>12</xdr:col>
      <xdr:colOff>28575</xdr:colOff>
      <xdr:row>7</xdr:row>
      <xdr:rowOff>57150</xdr:rowOff>
    </xdr:to>
    <xdr:sp macro="" textlink="">
      <xdr:nvSpPr>
        <xdr:cNvPr id="2" name="Text Box 2"/>
        <xdr:cNvSpPr txBox="1">
          <a:spLocks noChangeArrowheads="1"/>
        </xdr:cNvSpPr>
      </xdr:nvSpPr>
      <xdr:spPr bwMode="auto">
        <a:xfrm>
          <a:off x="361950" y="161925"/>
          <a:ext cx="8810625" cy="1028700"/>
        </a:xfrm>
        <a:prstGeom prst="rect">
          <a:avLst/>
        </a:prstGeom>
        <a:solidFill>
          <a:srgbClr val="FFFF99"/>
        </a:solidFill>
        <a:ln w="9525">
          <a:solidFill>
            <a:srgbClr val="000000"/>
          </a:solidFill>
          <a:miter lim="800000"/>
          <a:headEnd/>
          <a:tailEnd/>
        </a:ln>
        <a:effectLst>
          <a:outerShdw dist="107763" dir="18900000" algn="ctr" rotWithShape="0">
            <a:srgbClr val="808080">
              <a:alpha val="50000"/>
            </a:srgbClr>
          </a:outerShdw>
        </a:effectLst>
      </xdr:spPr>
      <xdr:txBody>
        <a:bodyPr vertOverflow="clip" wrap="square" lIns="36576" tIns="27432" rIns="36576" bIns="0" anchor="t" upright="1"/>
        <a:lstStyle/>
        <a:p>
          <a:pPr algn="ctr" rtl="0">
            <a:defRPr sz="1000"/>
          </a:pPr>
          <a:r>
            <a:rPr lang="fr-FR" sz="1200" b="1" i="0" u="none" strike="noStrike" baseline="0">
              <a:solidFill>
                <a:srgbClr val="0000FF"/>
              </a:solidFill>
              <a:latin typeface="MS Sans Serif"/>
            </a:rPr>
            <a:t>Calcul du coût global mensuel d'un employé </a:t>
          </a:r>
          <a:r>
            <a:rPr lang="fr-FR" sz="1200" b="1" i="0" u="sng" strike="noStrike" baseline="0">
              <a:solidFill>
                <a:srgbClr val="0000FF"/>
              </a:solidFill>
              <a:latin typeface="MS Sans Serif"/>
            </a:rPr>
            <a:t>non cadre</a:t>
          </a:r>
          <a:r>
            <a:rPr lang="fr-FR" sz="1200" b="1" i="0" u="none" strike="noStrike" baseline="0">
              <a:solidFill>
                <a:srgbClr val="0000FF"/>
              </a:solidFill>
              <a:latin typeface="MS Sans Serif"/>
            </a:rPr>
            <a:t> du secteur hôtellerie restauration</a:t>
          </a:r>
        </a:p>
        <a:p>
          <a:pPr algn="ctr" rtl="0">
            <a:defRPr sz="1000"/>
          </a:pPr>
          <a:r>
            <a:rPr lang="fr-FR" sz="1000" b="1" i="0" u="none" strike="noStrike" baseline="0">
              <a:solidFill>
                <a:srgbClr val="0000FF"/>
              </a:solidFill>
              <a:latin typeface="MS Sans Serif"/>
            </a:rPr>
            <a:t>(Hors versement de transport - Entreprise de moins de 20 salariés)</a:t>
          </a:r>
          <a:endParaRPr lang="fr-FR" sz="1000" b="0" i="0" u="none" strike="noStrike" baseline="0">
            <a:solidFill>
              <a:srgbClr val="000000"/>
            </a:solidFill>
            <a:latin typeface="MS Sans Serif"/>
          </a:endParaRPr>
        </a:p>
        <a:p>
          <a:pPr algn="ctr" rtl="0">
            <a:defRPr sz="1000"/>
          </a:pPr>
          <a:r>
            <a:rPr lang="fr-FR" sz="1000" b="1" i="0" u="none" strike="noStrike" baseline="0">
              <a:solidFill>
                <a:srgbClr val="000000"/>
              </a:solidFill>
              <a:latin typeface="MS Sans Serif"/>
            </a:rPr>
            <a:t>Après avoir saisi les éléments du salaire brut, vous obtiendrez :</a:t>
          </a:r>
        </a:p>
        <a:p>
          <a:pPr algn="ctr" rtl="0">
            <a:defRPr sz="1000"/>
          </a:pPr>
          <a:r>
            <a:rPr lang="fr-FR" sz="1000" b="1" i="0" u="none" strike="noStrike" baseline="0">
              <a:solidFill>
                <a:srgbClr val="000000"/>
              </a:solidFill>
              <a:latin typeface="Wingdings"/>
            </a:rPr>
            <a:t>Ø</a:t>
          </a:r>
          <a:r>
            <a:rPr lang="fr-FR" sz="1000" b="1" i="0" u="none" strike="noStrike" baseline="0">
              <a:solidFill>
                <a:srgbClr val="000000"/>
              </a:solidFill>
              <a:latin typeface="MS Sans Serif"/>
            </a:rPr>
            <a:t> Le salaire net perçu par l'employé</a:t>
          </a:r>
        </a:p>
        <a:p>
          <a:pPr algn="ctr" rtl="0">
            <a:defRPr sz="1000"/>
          </a:pPr>
          <a:r>
            <a:rPr lang="fr-FR" sz="1000" b="1" i="0" u="none" strike="noStrike" baseline="0">
              <a:solidFill>
                <a:srgbClr val="000000"/>
              </a:solidFill>
              <a:latin typeface="Wingdings"/>
            </a:rPr>
            <a:t>Ø</a:t>
          </a:r>
          <a:r>
            <a:rPr lang="fr-FR" sz="1000" b="1" i="0" u="none" strike="noStrike" baseline="0">
              <a:solidFill>
                <a:srgbClr val="000000"/>
              </a:solidFill>
              <a:latin typeface="MS Sans Serif"/>
            </a:rPr>
            <a:t> Le coût global de l'employé pour l'entreprise</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I:\CFA\CFA%20Formation\Gestion\Restauration\Simulateur-cout-salaria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otisations"/>
      <sheetName val="Simulation coût global salarié"/>
      <sheetName val="Exemple SMIC 39h"/>
    </sheetNames>
    <sheetDataSet>
      <sheetData sheetId="0">
        <row r="10">
          <cell r="C10">
            <v>3129</v>
          </cell>
        </row>
      </sheetData>
      <sheetData sheetId="1"/>
      <sheetData sheetId="2"/>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8" Type="http://schemas.openxmlformats.org/officeDocument/2006/relationships/ctrlProp" Target="../ctrlProps/ctrlProp8.xml"/><Relationship Id="rId13" Type="http://schemas.openxmlformats.org/officeDocument/2006/relationships/ctrlProp" Target="../ctrlProps/ctrlProp13.xml"/><Relationship Id="rId18" Type="http://schemas.openxmlformats.org/officeDocument/2006/relationships/ctrlProp" Target="../ctrlProps/ctrlProp18.xml"/><Relationship Id="rId3" Type="http://schemas.openxmlformats.org/officeDocument/2006/relationships/vmlDrawing" Target="../drawings/vmlDrawing2.vml"/><Relationship Id="rId7" Type="http://schemas.openxmlformats.org/officeDocument/2006/relationships/ctrlProp" Target="../ctrlProps/ctrlProp7.xml"/><Relationship Id="rId12" Type="http://schemas.openxmlformats.org/officeDocument/2006/relationships/ctrlProp" Target="../ctrlProps/ctrlProp12.xml"/><Relationship Id="rId17" Type="http://schemas.openxmlformats.org/officeDocument/2006/relationships/ctrlProp" Target="../ctrlProps/ctrlProp17.xml"/><Relationship Id="rId2" Type="http://schemas.openxmlformats.org/officeDocument/2006/relationships/drawing" Target="../drawings/drawing2.xml"/><Relationship Id="rId16" Type="http://schemas.openxmlformats.org/officeDocument/2006/relationships/ctrlProp" Target="../ctrlProps/ctrlProp16.xml"/><Relationship Id="rId20" Type="http://schemas.openxmlformats.org/officeDocument/2006/relationships/ctrlProp" Target="../ctrlProps/ctrlProp20.xml"/><Relationship Id="rId1" Type="http://schemas.openxmlformats.org/officeDocument/2006/relationships/printerSettings" Target="../printerSettings/printerSettings2.bin"/><Relationship Id="rId6" Type="http://schemas.openxmlformats.org/officeDocument/2006/relationships/ctrlProp" Target="../ctrlProps/ctrlProp6.xml"/><Relationship Id="rId11" Type="http://schemas.openxmlformats.org/officeDocument/2006/relationships/ctrlProp" Target="../ctrlProps/ctrlProp11.xml"/><Relationship Id="rId5" Type="http://schemas.openxmlformats.org/officeDocument/2006/relationships/ctrlProp" Target="../ctrlProps/ctrlProp5.xml"/><Relationship Id="rId15" Type="http://schemas.openxmlformats.org/officeDocument/2006/relationships/ctrlProp" Target="../ctrlProps/ctrlProp15.xml"/><Relationship Id="rId10" Type="http://schemas.openxmlformats.org/officeDocument/2006/relationships/ctrlProp" Target="../ctrlProps/ctrlProp10.xml"/><Relationship Id="rId19" Type="http://schemas.openxmlformats.org/officeDocument/2006/relationships/ctrlProp" Target="../ctrlProps/ctrlProp19.xml"/><Relationship Id="rId4" Type="http://schemas.openxmlformats.org/officeDocument/2006/relationships/ctrlProp" Target="../ctrlProps/ctrlProp4.xml"/><Relationship Id="rId9" Type="http://schemas.openxmlformats.org/officeDocument/2006/relationships/ctrlProp" Target="../ctrlProps/ctrlProp9.xml"/><Relationship Id="rId14" Type="http://schemas.openxmlformats.org/officeDocument/2006/relationships/ctrlProp" Target="../ctrlProps/ctrlProp14.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3.vml"/><Relationship Id="rId7" Type="http://schemas.openxmlformats.org/officeDocument/2006/relationships/ctrlProp" Target="../ctrlProps/ctrlProp24.xml"/><Relationship Id="rId2" Type="http://schemas.openxmlformats.org/officeDocument/2006/relationships/drawing" Target="../drawings/drawing3.xml"/><Relationship Id="rId1" Type="http://schemas.openxmlformats.org/officeDocument/2006/relationships/printerSettings" Target="../printerSettings/printerSettings3.bin"/><Relationship Id="rId6" Type="http://schemas.openxmlformats.org/officeDocument/2006/relationships/ctrlProp" Target="../ctrlProps/ctrlProp23.xml"/><Relationship Id="rId5" Type="http://schemas.openxmlformats.org/officeDocument/2006/relationships/ctrlProp" Target="../ctrlProps/ctrlProp22.xml"/><Relationship Id="rId4" Type="http://schemas.openxmlformats.org/officeDocument/2006/relationships/ctrlProp" Target="../ctrlProps/ctrlProp21.xml"/></Relationships>
</file>

<file path=xl/worksheets/_rels/sheet10.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11.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5.xml"/><Relationship Id="rId1" Type="http://schemas.openxmlformats.org/officeDocument/2006/relationships/printerSettings" Target="../printerSettings/printerSettings5.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dimension ref="B2"/>
  <sheetViews>
    <sheetView showGridLines="0" workbookViewId="0">
      <selection activeCell="E7" sqref="E7"/>
    </sheetView>
  </sheetViews>
  <sheetFormatPr baseColWidth="10" defaultRowHeight="12.75" x14ac:dyDescent="0.2"/>
  <sheetData>
    <row r="2" spans="2:2" x14ac:dyDescent="0.2">
      <c r="B2" s="1" t="s">
        <v>5</v>
      </c>
    </row>
  </sheetData>
  <phoneticPr fontId="2" type="noConversion"/>
  <pageMargins left="0.78740157499999996" right="0.78740157499999996" top="0.984251969" bottom="0.984251969" header="0.4921259845" footer="0.4921259845"/>
  <pageSetup orientation="portrait" horizontalDpi="4294967294" verticalDpi="1200"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5121" r:id="rId4" name="Button 1">
              <controlPr defaultSize="0" print="0" autoFill="0" autoPict="0" macro="[0]!aller_a_nouveau">
                <anchor moveWithCells="1" sizeWithCells="1">
                  <from>
                    <xdr:col>1</xdr:col>
                    <xdr:colOff>0</xdr:colOff>
                    <xdr:row>3</xdr:row>
                    <xdr:rowOff>0</xdr:rowOff>
                  </from>
                  <to>
                    <xdr:col>3</xdr:col>
                    <xdr:colOff>57150</xdr:colOff>
                    <xdr:row>4</xdr:row>
                    <xdr:rowOff>19050</xdr:rowOff>
                  </to>
                </anchor>
              </controlPr>
            </control>
          </mc:Choice>
        </mc:AlternateContent>
        <mc:AlternateContent xmlns:mc="http://schemas.openxmlformats.org/markup-compatibility/2006">
          <mc:Choice Requires="x14">
            <control shapeId="5122" r:id="rId5" name="Button 2">
              <controlPr defaultSize="0" print="0" autoFill="0" autoPict="0" macro="[0]!aller_a_consultation">
                <anchor moveWithCells="1" sizeWithCells="1">
                  <from>
                    <xdr:col>1</xdr:col>
                    <xdr:colOff>0</xdr:colOff>
                    <xdr:row>4</xdr:row>
                    <xdr:rowOff>142875</xdr:rowOff>
                  </from>
                  <to>
                    <xdr:col>3</xdr:col>
                    <xdr:colOff>57150</xdr:colOff>
                    <xdr:row>6</xdr:row>
                    <xdr:rowOff>0</xdr:rowOff>
                  </to>
                </anchor>
              </controlPr>
            </control>
          </mc:Choice>
        </mc:AlternateContent>
        <mc:AlternateContent xmlns:mc="http://schemas.openxmlformats.org/markup-compatibility/2006">
          <mc:Choice Requires="x14">
            <control shapeId="5123" r:id="rId6" name="Button 3">
              <controlPr defaultSize="0" print="0" autoFill="0" autoPict="0" macro="[0]!aller_a_statistiques">
                <anchor moveWithCells="1" sizeWithCells="1">
                  <from>
                    <xdr:col>1</xdr:col>
                    <xdr:colOff>0</xdr:colOff>
                    <xdr:row>6</xdr:row>
                    <xdr:rowOff>142875</xdr:rowOff>
                  </from>
                  <to>
                    <xdr:col>3</xdr:col>
                    <xdr:colOff>57150</xdr:colOff>
                    <xdr:row>8</xdr:row>
                    <xdr:rowOff>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L37"/>
  <sheetViews>
    <sheetView showGridLines="0" workbookViewId="0">
      <selection activeCell="D25" sqref="D25"/>
    </sheetView>
  </sheetViews>
  <sheetFormatPr baseColWidth="10" defaultRowHeight="12.75" x14ac:dyDescent="0.2"/>
  <cols>
    <col min="1" max="2" width="11.42578125" style="10"/>
    <col min="3" max="3" width="16.5703125" style="10" customWidth="1"/>
    <col min="4" max="4" width="11.42578125" style="10"/>
    <col min="5" max="5" width="9.5703125" style="10" customWidth="1"/>
    <col min="6" max="6" width="12.5703125" style="10" bestFit="1" customWidth="1"/>
    <col min="7" max="7" width="18" style="10" bestFit="1" customWidth="1"/>
    <col min="8" max="8" width="11.42578125" style="10"/>
    <col min="9" max="9" width="12" style="10" customWidth="1"/>
    <col min="10" max="11" width="11.42578125" style="10"/>
    <col min="12" max="12" width="16.5703125" style="10" customWidth="1"/>
    <col min="13" max="16384" width="11.42578125" style="10"/>
  </cols>
  <sheetData>
    <row r="1" spans="1:12" s="175" customFormat="1" x14ac:dyDescent="0.2">
      <c r="A1" s="193" t="s">
        <v>0</v>
      </c>
      <c r="B1" s="193" t="s">
        <v>13</v>
      </c>
      <c r="C1" s="193" t="s">
        <v>14</v>
      </c>
      <c r="D1" s="193" t="s">
        <v>16</v>
      </c>
      <c r="E1" s="193" t="s">
        <v>17</v>
      </c>
      <c r="F1" s="196" t="s">
        <v>1827</v>
      </c>
      <c r="G1" s="196" t="s">
        <v>1828</v>
      </c>
      <c r="H1" s="196" t="s">
        <v>1829</v>
      </c>
      <c r="I1" s="193" t="s">
        <v>15</v>
      </c>
      <c r="J1" s="193" t="s">
        <v>2</v>
      </c>
      <c r="K1" s="193" t="s">
        <v>3</v>
      </c>
      <c r="L1" s="193" t="s">
        <v>4</v>
      </c>
    </row>
    <row r="2" spans="1:12" s="175" customFormat="1" x14ac:dyDescent="0.2">
      <c r="A2" s="175">
        <f>INDEX(BD_Fact!A:A,n_ligne_fact+1)</f>
        <v>10</v>
      </c>
      <c r="B2" s="175" t="e">
        <f ca="1">IF($D25="",$C25&amp;"",$D25&amp;"")</f>
        <v>#REF!</v>
      </c>
      <c r="C2" s="175" t="e">
        <f ca="1">IF($D26="",$C26&amp;"",$D26&amp;"")</f>
        <v>#REF!</v>
      </c>
      <c r="D2" s="175" t="e">
        <f ca="1">IF(D27="",C27,D27)</f>
        <v>#REF!</v>
      </c>
      <c r="E2" s="175" t="e">
        <f ca="1">IF(D28="",C28&amp;"",D28&amp;"")</f>
        <v>#REF!</v>
      </c>
      <c r="F2" s="175" t="str">
        <f>IF(D29="",C29&amp;"",D29&amp;"")</f>
        <v/>
      </c>
      <c r="G2" s="175" t="str">
        <f>IF(D30="",C30&amp;"",D30&amp;"")</f>
        <v/>
      </c>
      <c r="H2" s="175" t="str">
        <f>IF(D31="",C31&amp;"",D31&amp;"")</f>
        <v/>
      </c>
      <c r="I2" s="176">
        <f ca="1">IF(D32="",C32,D32)</f>
        <v>36892</v>
      </c>
      <c r="J2" s="177">
        <f ca="1">IF(D33="",C33,D33)</f>
        <v>2001</v>
      </c>
      <c r="K2" s="177">
        <f ca="1">J2*19.6%</f>
        <v>392.19600000000003</v>
      </c>
      <c r="L2" s="177">
        <f ca="1">J2+K2</f>
        <v>2393.1959999999999</v>
      </c>
    </row>
    <row r="3" spans="1:12" s="175" customFormat="1" x14ac:dyDescent="0.2">
      <c r="A3" s="193" t="s">
        <v>0</v>
      </c>
      <c r="B3" s="193" t="s">
        <v>19</v>
      </c>
      <c r="C3" s="193" t="s">
        <v>20</v>
      </c>
      <c r="D3" s="193" t="s">
        <v>21</v>
      </c>
      <c r="E3" s="193" t="s">
        <v>22</v>
      </c>
      <c r="F3" s="194" t="s">
        <v>3</v>
      </c>
      <c r="G3" s="193" t="s">
        <v>1944</v>
      </c>
      <c r="H3" s="195" t="s">
        <v>1793</v>
      </c>
      <c r="I3" s="193" t="s">
        <v>1794</v>
      </c>
      <c r="J3" s="193" t="s">
        <v>1795</v>
      </c>
      <c r="K3" s="193"/>
      <c r="L3" s="193"/>
    </row>
    <row r="4" spans="1:12" s="175" customFormat="1" x14ac:dyDescent="0.2">
      <c r="A4" s="175">
        <f>INDEX(BD_Prod!A:A,n_ligne_prod+1)</f>
        <v>892</v>
      </c>
      <c r="B4" s="175" t="str">
        <f ca="1">IF(H25="",G25&amp;"",H25&amp;"")</f>
        <v>Salade Pissenlit vert</v>
      </c>
      <c r="C4" s="175" t="str">
        <f ca="1">IF(H26="",G26&amp;"",H26&amp;"")</f>
        <v>Légume</v>
      </c>
      <c r="D4" s="175" t="str">
        <f ca="1">IF(H27="",G27&amp;"",H27&amp;"")</f>
        <v>kg</v>
      </c>
      <c r="E4" s="178">
        <f ca="1">IF(H28="",G28,H28)</f>
        <v>7.45</v>
      </c>
      <c r="F4" s="206">
        <f ca="1">IF(H29="",G29,H29)</f>
        <v>1.47</v>
      </c>
      <c r="G4" s="178">
        <f ca="1">E4+F4</f>
        <v>8.92</v>
      </c>
      <c r="H4" s="177">
        <f ca="1">IF(H31="",G31,H31)</f>
        <v>0</v>
      </c>
      <c r="I4" s="201">
        <f ca="1">IF(H32="",G32,H32)</f>
        <v>0</v>
      </c>
      <c r="J4" s="201">
        <f ca="1">IF(H33="",G33,H33)</f>
        <v>0</v>
      </c>
      <c r="L4" s="179"/>
    </row>
    <row r="5" spans="1:12" s="175" customFormat="1" x14ac:dyDescent="0.2">
      <c r="A5" s="193" t="s">
        <v>0</v>
      </c>
      <c r="B5" s="193" t="s">
        <v>1941</v>
      </c>
      <c r="C5" s="193" t="s">
        <v>1805</v>
      </c>
      <c r="D5" s="193" t="s">
        <v>15</v>
      </c>
      <c r="E5" s="193" t="s">
        <v>1808</v>
      </c>
      <c r="F5" s="194" t="s">
        <v>1806</v>
      </c>
      <c r="G5" s="195" t="s">
        <v>1807</v>
      </c>
      <c r="H5" s="195"/>
      <c r="I5" s="195"/>
      <c r="J5" s="193"/>
      <c r="K5" s="193"/>
      <c r="L5" s="193"/>
    </row>
    <row r="6" spans="1:12" s="175" customFormat="1" x14ac:dyDescent="0.2">
      <c r="A6" s="175">
        <f>INDEX(BD_Rec!A:A,n_ligne_rec+1)</f>
        <v>2</v>
      </c>
      <c r="B6" s="175" t="str">
        <f ca="1">IF(L25="",K25&amp;"",L25&amp;"")</f>
        <v>nouilles</v>
      </c>
      <c r="C6" s="178">
        <f ca="1">IF(L26="",K26,L26)</f>
        <v>10</v>
      </c>
      <c r="D6" s="192">
        <f ca="1">IF(L27="",K27,L27)</f>
        <v>42005</v>
      </c>
      <c r="E6" s="175" t="str">
        <f ca="1">IF(L28="",K28&amp;"",L28&amp;"")</f>
        <v>soir</v>
      </c>
      <c r="F6" s="202">
        <f ca="1">IF(L29="",K29,L29)</f>
        <v>5</v>
      </c>
      <c r="G6" s="177" t="str">
        <f ca="1">IF(L30="",K30&amp;"",L30&amp;"")</f>
        <v>50</v>
      </c>
      <c r="H6" s="177"/>
      <c r="I6" s="177"/>
      <c r="L6" s="179"/>
    </row>
    <row r="7" spans="1:12" s="175" customFormat="1" x14ac:dyDescent="0.2">
      <c r="A7" s="196" t="s">
        <v>0</v>
      </c>
      <c r="B7" s="196" t="s">
        <v>1809</v>
      </c>
      <c r="C7" s="197" t="s">
        <v>1805</v>
      </c>
      <c r="D7" s="198" t="s">
        <v>15</v>
      </c>
      <c r="E7" s="199" t="s">
        <v>1808</v>
      </c>
      <c r="F7" s="200" t="s">
        <v>1806</v>
      </c>
      <c r="G7" s="199" t="s">
        <v>1807</v>
      </c>
      <c r="H7" s="195"/>
      <c r="I7" s="195"/>
      <c r="J7" s="193"/>
      <c r="K7" s="193"/>
      <c r="L7" s="193"/>
    </row>
    <row r="8" spans="1:12" s="175" customFormat="1" x14ac:dyDescent="0.2">
      <c r="A8" s="175">
        <f>INDEX(BD_Rec!A:A,n_ligne_rec+1)</f>
        <v>2</v>
      </c>
      <c r="F8" s="176"/>
      <c r="G8" s="204"/>
      <c r="H8" s="177"/>
      <c r="I8" s="177"/>
    </row>
    <row r="9" spans="1:12" x14ac:dyDescent="0.2">
      <c r="F9" s="180"/>
      <c r="G9" s="181"/>
      <c r="H9" s="181"/>
      <c r="I9" s="181"/>
    </row>
    <row r="25" spans="2:12" x14ac:dyDescent="0.2">
      <c r="B25" s="182" t="s">
        <v>13</v>
      </c>
      <c r="C25" s="34" t="e">
        <f ca="1">IF(n_ligne_fact=0,"",INDEX(list_fact_fournisseur,n_ligne_fact))</f>
        <v>#REF!</v>
      </c>
      <c r="D25" s="169"/>
      <c r="F25" s="183" t="s">
        <v>1796</v>
      </c>
      <c r="G25" s="38" t="str">
        <f ca="1">IF(n_ligne_prod=0,"",INDEX(list_prod_Produits,n_ligne_prod))</f>
        <v>Salade Pissenlit vert</v>
      </c>
      <c r="H25" s="38"/>
      <c r="J25" s="184" t="s">
        <v>1809</v>
      </c>
      <c r="K25" s="44" t="str">
        <f ca="1">IF(n_ligne_rec=0,"",INDEX(list_rec_Plat,n_ligne_rec))</f>
        <v>nouilles</v>
      </c>
      <c r="L25" s="44"/>
    </row>
    <row r="26" spans="2:12" x14ac:dyDescent="0.2">
      <c r="B26" s="182" t="s">
        <v>14</v>
      </c>
      <c r="C26" s="34" t="e">
        <f ca="1">IF(n_ligne_fact=0,"",INDEX(list_fact_adresse,n_ligne_fact))</f>
        <v>#REF!</v>
      </c>
      <c r="D26" s="35"/>
      <c r="F26" s="183" t="s">
        <v>20</v>
      </c>
      <c r="G26" s="38" t="str">
        <f ca="1">IF(n_ligne_prod=0,"",INDEX(list_prod_Classe,n_ligne_prod))</f>
        <v>Légume</v>
      </c>
      <c r="H26" s="39"/>
      <c r="J26" s="184" t="s">
        <v>1825</v>
      </c>
      <c r="K26" s="45">
        <f ca="1">IF(n_ligne_rec=0,"",INDEX(list_rec_Prix.u.,n_ligne_rec))</f>
        <v>10</v>
      </c>
      <c r="L26" s="44"/>
    </row>
    <row r="27" spans="2:12" x14ac:dyDescent="0.2">
      <c r="B27" s="182" t="s">
        <v>16</v>
      </c>
      <c r="C27" s="34" t="e">
        <f ca="1">IF(n_ligne_fact=0,"",INDEX(list_fact_cp,n_ligne_fact))</f>
        <v>#REF!</v>
      </c>
      <c r="D27" s="34"/>
      <c r="F27" s="183" t="s">
        <v>21</v>
      </c>
      <c r="G27" s="38" t="str">
        <f ca="1">IF(n_ligne_prod=0,"",INDEX(list_prod_U,n_ligne_prod))</f>
        <v>kg</v>
      </c>
      <c r="H27" s="38"/>
      <c r="J27" s="184" t="s">
        <v>15</v>
      </c>
      <c r="K27" s="46">
        <f ca="1">IF(n_ligne_rec=0,"",INDEX(list_rec_Date,n_ligne_rec))</f>
        <v>42005</v>
      </c>
      <c r="L27" s="44"/>
    </row>
    <row r="28" spans="2:12" x14ac:dyDescent="0.2">
      <c r="B28" s="182" t="s">
        <v>17</v>
      </c>
      <c r="C28" s="34" t="e">
        <f ca="1">IF(n_ligne_fact=0,"",INDEX(list_fact_Ville,n_ligne_fact))</f>
        <v>#REF!</v>
      </c>
      <c r="D28" s="35"/>
      <c r="F28" s="183" t="s">
        <v>1816</v>
      </c>
      <c r="G28" s="191">
        <f ca="1">IF(n_ligne_prod=0,"",INDEX(list_prod_Prix.u.HT,n_ligne_prod))</f>
        <v>7.45</v>
      </c>
      <c r="H28" s="171"/>
      <c r="J28" s="184" t="s">
        <v>1808</v>
      </c>
      <c r="K28" s="44" t="str">
        <f ca="1">IF(n_ligne_rec=0,"",INDEX(list_rec_Service,n_ligne_rec))</f>
        <v>soir</v>
      </c>
      <c r="L28" s="44"/>
    </row>
    <row r="29" spans="2:12" x14ac:dyDescent="0.2">
      <c r="B29" s="185" t="s">
        <v>1827</v>
      </c>
      <c r="C29" s="34"/>
      <c r="D29" s="35"/>
      <c r="F29" s="183" t="s">
        <v>3</v>
      </c>
      <c r="G29" s="190">
        <f ca="1">IF(n_ligne_prod=0,"",INDEX(list_prod_TVA,n_ligne_prod))</f>
        <v>1.47</v>
      </c>
      <c r="H29" s="40"/>
      <c r="J29" s="184" t="s">
        <v>1806</v>
      </c>
      <c r="K29" s="44">
        <f ca="1">IF(n_ligne_rec=0,"",INDEX(list_rec_Nbr,n_ligne_rec))</f>
        <v>5</v>
      </c>
      <c r="L29" s="44"/>
    </row>
    <row r="30" spans="2:12" x14ac:dyDescent="0.2">
      <c r="B30" s="185" t="s">
        <v>1828</v>
      </c>
      <c r="C30" s="34"/>
      <c r="D30" s="35"/>
      <c r="F30" s="203" t="s">
        <v>1944</v>
      </c>
      <c r="G30" s="190">
        <f ca="1">G28+G29</f>
        <v>8.92</v>
      </c>
      <c r="H30" s="43"/>
      <c r="J30" s="188" t="s">
        <v>1934</v>
      </c>
      <c r="K30" s="45">
        <f ca="1">K26*K29</f>
        <v>50</v>
      </c>
      <c r="L30" s="44"/>
    </row>
    <row r="31" spans="2:12" x14ac:dyDescent="0.2">
      <c r="B31" s="185" t="s">
        <v>1829</v>
      </c>
      <c r="C31" s="34"/>
      <c r="D31" s="35"/>
      <c r="F31" s="186" t="s">
        <v>1793</v>
      </c>
      <c r="G31" s="41">
        <f ca="1">IF(n_ligne_prod=0,"",INDEX(list_prod_Stk.c,n_ligne_prod))</f>
        <v>0</v>
      </c>
      <c r="H31" s="42"/>
    </row>
    <row r="32" spans="2:12" x14ac:dyDescent="0.2">
      <c r="B32" s="182" t="s">
        <v>15</v>
      </c>
      <c r="C32" s="36">
        <f ca="1">IF(n_ligne_fact=0,"",INDEX(list_fact_Date,n_ligne_fact))</f>
        <v>36892</v>
      </c>
      <c r="D32" s="36"/>
      <c r="F32" s="187" t="s">
        <v>1794</v>
      </c>
      <c r="G32" s="41">
        <f ca="1">IF(n_ligne_prod=0,"",INDEX(list_prod_Stk.mi,n_ligne_prod))</f>
        <v>0</v>
      </c>
      <c r="H32" s="42"/>
    </row>
    <row r="33" spans="2:8" x14ac:dyDescent="0.2">
      <c r="B33" s="182" t="s">
        <v>2</v>
      </c>
      <c r="C33" s="37">
        <f ca="1">IF(n_ligne_fact=0,"",INDEX(list_fact_ht,n_ligne_fact))</f>
        <v>2001</v>
      </c>
      <c r="D33" s="37"/>
      <c r="F33" s="187" t="s">
        <v>1795</v>
      </c>
      <c r="G33" s="41">
        <f ca="1">IF(n_ligne_prod=0,"",INDEX(list_prod_Stk.mx,n_ligne_prod))</f>
        <v>0</v>
      </c>
      <c r="H33" s="42"/>
    </row>
    <row r="35" spans="2:8" x14ac:dyDescent="0.2">
      <c r="B35" s="188" t="s">
        <v>1939</v>
      </c>
      <c r="C35" s="34"/>
    </row>
    <row r="36" spans="2:8" x14ac:dyDescent="0.2">
      <c r="B36" s="189" t="s">
        <v>1940</v>
      </c>
      <c r="C36" s="34"/>
    </row>
    <row r="37" spans="2:8" x14ac:dyDescent="0.2">
      <c r="B37" s="189" t="s">
        <v>1801</v>
      </c>
      <c r="C37" s="34"/>
    </row>
  </sheetData>
  <phoneticPr fontId="2" type="noConversion"/>
  <dataValidations count="2">
    <dataValidation type="list" errorStyle="warning" allowBlank="1" showInputMessage="1" showErrorMessage="1" errorTitle="Attention !" error="Le nom saisi ne correspond pas à un client" promptTitle="Saisie Client" prompt="Veuillez sélectionner ou taper le nom d'un nouveau client" sqref="H25">
      <formula1>Four_nom</formula1>
    </dataValidation>
    <dataValidation type="list" errorStyle="warning" allowBlank="1" showInputMessage="1" showErrorMessage="1" errorTitle="Attention !" error="Le nom saisi ne correspond pas à un fournisseur déjà connu." promptTitle="Saisie Client" prompt="Veuillez sélectionner ou taper le nom d'un nouveau client" sqref="D25">
      <formula1>Four_nom</formula1>
    </dataValidation>
  </dataValidations>
  <pageMargins left="0.78740157499999996" right="0.78740157499999996" top="0.984251969" bottom="0.984251969" header="0.4921259845" footer="0.4921259845"/>
  <pageSetup orientation="portrait" horizontalDpi="4294967294" verticalDpi="1200"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3085" r:id="rId4" name="Button 13">
              <controlPr defaultSize="0" print="0" autoFill="0" autoPict="0" macro="[0]!aller_a_menu">
                <anchor moveWithCells="1" sizeWithCells="1">
                  <from>
                    <xdr:col>0</xdr:col>
                    <xdr:colOff>85725</xdr:colOff>
                    <xdr:row>9</xdr:row>
                    <xdr:rowOff>47625</xdr:rowOff>
                  </from>
                  <to>
                    <xdr:col>0</xdr:col>
                    <xdr:colOff>628650</xdr:colOff>
                    <xdr:row>10</xdr:row>
                    <xdr:rowOff>85725</xdr:rowOff>
                  </to>
                </anchor>
              </controlPr>
            </control>
          </mc:Choice>
        </mc:AlternateContent>
        <mc:AlternateContent xmlns:mc="http://schemas.openxmlformats.org/markup-compatibility/2006">
          <mc:Choice Requires="x14">
            <control shapeId="3073" r:id="rId5" name="Drop Down 1">
              <controlPr defaultSize="0" autoLine="0" autoPict="0">
                <anchor moveWithCells="1">
                  <from>
                    <xdr:col>1</xdr:col>
                    <xdr:colOff>133350</xdr:colOff>
                    <xdr:row>14</xdr:row>
                    <xdr:rowOff>95250</xdr:rowOff>
                  </from>
                  <to>
                    <xdr:col>2</xdr:col>
                    <xdr:colOff>923925</xdr:colOff>
                    <xdr:row>15</xdr:row>
                    <xdr:rowOff>133350</xdr:rowOff>
                  </to>
                </anchor>
              </controlPr>
            </control>
          </mc:Choice>
        </mc:AlternateContent>
        <mc:AlternateContent xmlns:mc="http://schemas.openxmlformats.org/markup-compatibility/2006">
          <mc:Choice Requires="x14">
            <control shapeId="3076" r:id="rId6" name="Button 4">
              <controlPr defaultSize="0" autoFill="0" autoPict="0" macro="[0]!supp_fact">
                <anchor moveWithCells="1" sizeWithCells="1">
                  <from>
                    <xdr:col>1</xdr:col>
                    <xdr:colOff>133350</xdr:colOff>
                    <xdr:row>20</xdr:row>
                    <xdr:rowOff>47625</xdr:rowOff>
                  </from>
                  <to>
                    <xdr:col>2</xdr:col>
                    <xdr:colOff>923925</xdr:colOff>
                    <xdr:row>21</xdr:row>
                    <xdr:rowOff>104775</xdr:rowOff>
                  </to>
                </anchor>
              </controlPr>
            </control>
          </mc:Choice>
        </mc:AlternateContent>
        <mc:AlternateContent xmlns:mc="http://schemas.openxmlformats.org/markup-compatibility/2006">
          <mc:Choice Requires="x14">
            <control shapeId="3084" r:id="rId7" name="Button 12">
              <controlPr defaultSize="0" autoFill="0" autoPict="0" macro="[0]!mod_fact">
                <anchor moveWithCells="1" sizeWithCells="1">
                  <from>
                    <xdr:col>1</xdr:col>
                    <xdr:colOff>133350</xdr:colOff>
                    <xdr:row>18</xdr:row>
                    <xdr:rowOff>66675</xdr:rowOff>
                  </from>
                  <to>
                    <xdr:col>2</xdr:col>
                    <xdr:colOff>923925</xdr:colOff>
                    <xdr:row>19</xdr:row>
                    <xdr:rowOff>123825</xdr:rowOff>
                  </to>
                </anchor>
              </controlPr>
            </control>
          </mc:Choice>
        </mc:AlternateContent>
        <mc:AlternateContent xmlns:mc="http://schemas.openxmlformats.org/markup-compatibility/2006">
          <mc:Choice Requires="x14">
            <control shapeId="3091" r:id="rId8" name="Drop Down 19">
              <controlPr defaultSize="0" autoLine="0" autoPict="0">
                <anchor moveWithCells="1">
                  <from>
                    <xdr:col>1</xdr:col>
                    <xdr:colOff>133350</xdr:colOff>
                    <xdr:row>16</xdr:row>
                    <xdr:rowOff>76200</xdr:rowOff>
                  </from>
                  <to>
                    <xdr:col>2</xdr:col>
                    <xdr:colOff>923925</xdr:colOff>
                    <xdr:row>17</xdr:row>
                    <xdr:rowOff>114300</xdr:rowOff>
                  </to>
                </anchor>
              </controlPr>
            </control>
          </mc:Choice>
        </mc:AlternateContent>
        <mc:AlternateContent xmlns:mc="http://schemas.openxmlformats.org/markup-compatibility/2006">
          <mc:Choice Requires="x14">
            <control shapeId="3456" r:id="rId9" name="Drop Down 384">
              <controlPr defaultSize="0" autoLine="0" autoPict="0">
                <anchor moveWithCells="1">
                  <from>
                    <xdr:col>5</xdr:col>
                    <xdr:colOff>0</xdr:colOff>
                    <xdr:row>14</xdr:row>
                    <xdr:rowOff>114300</xdr:rowOff>
                  </from>
                  <to>
                    <xdr:col>6</xdr:col>
                    <xdr:colOff>714375</xdr:colOff>
                    <xdr:row>15</xdr:row>
                    <xdr:rowOff>152400</xdr:rowOff>
                  </to>
                </anchor>
              </controlPr>
            </control>
          </mc:Choice>
        </mc:AlternateContent>
        <mc:AlternateContent xmlns:mc="http://schemas.openxmlformats.org/markup-compatibility/2006">
          <mc:Choice Requires="x14">
            <control shapeId="3457" r:id="rId10" name="Button 385">
              <controlPr defaultSize="0" autoFill="0" autoPict="0" macro="[0]!supp_prod">
                <anchor moveWithCells="1" sizeWithCells="1">
                  <from>
                    <xdr:col>5</xdr:col>
                    <xdr:colOff>0</xdr:colOff>
                    <xdr:row>20</xdr:row>
                    <xdr:rowOff>66675</xdr:rowOff>
                  </from>
                  <to>
                    <xdr:col>6</xdr:col>
                    <xdr:colOff>790575</xdr:colOff>
                    <xdr:row>21</xdr:row>
                    <xdr:rowOff>123825</xdr:rowOff>
                  </to>
                </anchor>
              </controlPr>
            </control>
          </mc:Choice>
        </mc:AlternateContent>
        <mc:AlternateContent xmlns:mc="http://schemas.openxmlformats.org/markup-compatibility/2006">
          <mc:Choice Requires="x14">
            <control shapeId="3458" r:id="rId11" name="Button 386">
              <controlPr defaultSize="0" autoFill="0" autoPict="0" macro="[0]!mod_prod">
                <anchor moveWithCells="1" sizeWithCells="1">
                  <from>
                    <xdr:col>5</xdr:col>
                    <xdr:colOff>0</xdr:colOff>
                    <xdr:row>18</xdr:row>
                    <xdr:rowOff>85725</xdr:rowOff>
                  </from>
                  <to>
                    <xdr:col>6</xdr:col>
                    <xdr:colOff>790575</xdr:colOff>
                    <xdr:row>19</xdr:row>
                    <xdr:rowOff>142875</xdr:rowOff>
                  </to>
                </anchor>
              </controlPr>
            </control>
          </mc:Choice>
        </mc:AlternateContent>
        <mc:AlternateContent xmlns:mc="http://schemas.openxmlformats.org/markup-compatibility/2006">
          <mc:Choice Requires="x14">
            <control shapeId="3459" r:id="rId12" name="Drop Down 387">
              <controlPr defaultSize="0" autoLine="0" autoPict="0">
                <anchor moveWithCells="1">
                  <from>
                    <xdr:col>5</xdr:col>
                    <xdr:colOff>0</xdr:colOff>
                    <xdr:row>16</xdr:row>
                    <xdr:rowOff>95250</xdr:rowOff>
                  </from>
                  <to>
                    <xdr:col>6</xdr:col>
                    <xdr:colOff>714375</xdr:colOff>
                    <xdr:row>17</xdr:row>
                    <xdr:rowOff>133350</xdr:rowOff>
                  </to>
                </anchor>
              </controlPr>
            </control>
          </mc:Choice>
        </mc:AlternateContent>
        <mc:AlternateContent xmlns:mc="http://schemas.openxmlformats.org/markup-compatibility/2006">
          <mc:Choice Requires="x14">
            <control shapeId="3614" r:id="rId13" name="Drop Down 542">
              <controlPr defaultSize="0" autoLine="0" autoPict="0">
                <anchor moveWithCells="1">
                  <from>
                    <xdr:col>9</xdr:col>
                    <xdr:colOff>0</xdr:colOff>
                    <xdr:row>14</xdr:row>
                    <xdr:rowOff>123825</xdr:rowOff>
                  </from>
                  <to>
                    <xdr:col>11</xdr:col>
                    <xdr:colOff>28575</xdr:colOff>
                    <xdr:row>16</xdr:row>
                    <xdr:rowOff>0</xdr:rowOff>
                  </to>
                </anchor>
              </controlPr>
            </control>
          </mc:Choice>
        </mc:AlternateContent>
        <mc:AlternateContent xmlns:mc="http://schemas.openxmlformats.org/markup-compatibility/2006">
          <mc:Choice Requires="x14">
            <control shapeId="3615" r:id="rId14" name="Button 543">
              <controlPr defaultSize="0" autoFill="0" autoPict="0" macro="[0]!supp_rec">
                <anchor moveWithCells="1" sizeWithCells="1">
                  <from>
                    <xdr:col>9</xdr:col>
                    <xdr:colOff>0</xdr:colOff>
                    <xdr:row>20</xdr:row>
                    <xdr:rowOff>76200</xdr:rowOff>
                  </from>
                  <to>
                    <xdr:col>11</xdr:col>
                    <xdr:colOff>28575</xdr:colOff>
                    <xdr:row>21</xdr:row>
                    <xdr:rowOff>133350</xdr:rowOff>
                  </to>
                </anchor>
              </controlPr>
            </control>
          </mc:Choice>
        </mc:AlternateContent>
        <mc:AlternateContent xmlns:mc="http://schemas.openxmlformats.org/markup-compatibility/2006">
          <mc:Choice Requires="x14">
            <control shapeId="3616" r:id="rId15" name="Button 544">
              <controlPr defaultSize="0" autoFill="0" autoPict="0" macro="[0]!mod_Rec">
                <anchor moveWithCells="1" sizeWithCells="1">
                  <from>
                    <xdr:col>9</xdr:col>
                    <xdr:colOff>0</xdr:colOff>
                    <xdr:row>18</xdr:row>
                    <xdr:rowOff>95250</xdr:rowOff>
                  </from>
                  <to>
                    <xdr:col>11</xdr:col>
                    <xdr:colOff>28575</xdr:colOff>
                    <xdr:row>19</xdr:row>
                    <xdr:rowOff>152400</xdr:rowOff>
                  </to>
                </anchor>
              </controlPr>
            </control>
          </mc:Choice>
        </mc:AlternateContent>
        <mc:AlternateContent xmlns:mc="http://schemas.openxmlformats.org/markup-compatibility/2006">
          <mc:Choice Requires="x14">
            <control shapeId="3617" r:id="rId16" name="Drop Down 545">
              <controlPr defaultSize="0" autoLine="0" autoPict="0">
                <anchor moveWithCells="1">
                  <from>
                    <xdr:col>9</xdr:col>
                    <xdr:colOff>0</xdr:colOff>
                    <xdr:row>16</xdr:row>
                    <xdr:rowOff>104775</xdr:rowOff>
                  </from>
                  <to>
                    <xdr:col>11</xdr:col>
                    <xdr:colOff>28575</xdr:colOff>
                    <xdr:row>17</xdr:row>
                    <xdr:rowOff>142875</xdr:rowOff>
                  </to>
                </anchor>
              </controlPr>
            </control>
          </mc:Choice>
        </mc:AlternateContent>
        <mc:AlternateContent xmlns:mc="http://schemas.openxmlformats.org/markup-compatibility/2006">
          <mc:Choice Requires="x14">
            <control shapeId="3618" r:id="rId17" name="Drop Down 546">
              <controlPr defaultSize="0" autoLine="0" autoPict="0">
                <anchor moveWithCells="1">
                  <from>
                    <xdr:col>12</xdr:col>
                    <xdr:colOff>171450</xdr:colOff>
                    <xdr:row>14</xdr:row>
                    <xdr:rowOff>142875</xdr:rowOff>
                  </from>
                  <to>
                    <xdr:col>14</xdr:col>
                    <xdr:colOff>190500</xdr:colOff>
                    <xdr:row>16</xdr:row>
                    <xdr:rowOff>19050</xdr:rowOff>
                  </to>
                </anchor>
              </controlPr>
            </control>
          </mc:Choice>
        </mc:AlternateContent>
        <mc:AlternateContent xmlns:mc="http://schemas.openxmlformats.org/markup-compatibility/2006">
          <mc:Choice Requires="x14">
            <control shapeId="3619" r:id="rId18" name="Button 547">
              <controlPr defaultSize="0" autoFill="0" autoPict="0" macro="[0]!supp_plat">
                <anchor moveWithCells="1" sizeWithCells="1">
                  <from>
                    <xdr:col>12</xdr:col>
                    <xdr:colOff>171450</xdr:colOff>
                    <xdr:row>20</xdr:row>
                    <xdr:rowOff>95250</xdr:rowOff>
                  </from>
                  <to>
                    <xdr:col>14</xdr:col>
                    <xdr:colOff>190500</xdr:colOff>
                    <xdr:row>21</xdr:row>
                    <xdr:rowOff>152400</xdr:rowOff>
                  </to>
                </anchor>
              </controlPr>
            </control>
          </mc:Choice>
        </mc:AlternateContent>
        <mc:AlternateContent xmlns:mc="http://schemas.openxmlformats.org/markup-compatibility/2006">
          <mc:Choice Requires="x14">
            <control shapeId="3620" r:id="rId19" name="Button 548">
              <controlPr defaultSize="0" autoFill="0" autoPict="0" macro="[0]!modification">
                <anchor moveWithCells="1" sizeWithCells="1">
                  <from>
                    <xdr:col>12</xdr:col>
                    <xdr:colOff>171450</xdr:colOff>
                    <xdr:row>18</xdr:row>
                    <xdr:rowOff>114300</xdr:rowOff>
                  </from>
                  <to>
                    <xdr:col>14</xdr:col>
                    <xdr:colOff>190500</xdr:colOff>
                    <xdr:row>20</xdr:row>
                    <xdr:rowOff>9525</xdr:rowOff>
                  </to>
                </anchor>
              </controlPr>
            </control>
          </mc:Choice>
        </mc:AlternateContent>
        <mc:AlternateContent xmlns:mc="http://schemas.openxmlformats.org/markup-compatibility/2006">
          <mc:Choice Requires="x14">
            <control shapeId="3621" r:id="rId20" name="Drop Down 549">
              <controlPr defaultSize="0" autoLine="0" autoPict="0">
                <anchor moveWithCells="1">
                  <from>
                    <xdr:col>12</xdr:col>
                    <xdr:colOff>171450</xdr:colOff>
                    <xdr:row>16</xdr:row>
                    <xdr:rowOff>123825</xdr:rowOff>
                  </from>
                  <to>
                    <xdr:col>14</xdr:col>
                    <xdr:colOff>190500</xdr:colOff>
                    <xdr:row>18</xdr:row>
                    <xdr:rowOff>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T18"/>
  <sheetViews>
    <sheetView showGridLines="0" tabSelected="1" workbookViewId="0">
      <selection activeCell="G10" sqref="G10"/>
    </sheetView>
  </sheetViews>
  <sheetFormatPr baseColWidth="10" defaultColWidth="11.28515625" defaultRowHeight="12.75" x14ac:dyDescent="0.2"/>
  <cols>
    <col min="1" max="1" width="12.7109375" customWidth="1"/>
    <col min="2" max="2" width="8.42578125" customWidth="1"/>
    <col min="3" max="3" width="10.7109375" style="5" bestFit="1" customWidth="1"/>
    <col min="4" max="4" width="18.28515625" customWidth="1"/>
    <col min="5" max="5" width="10.5703125" customWidth="1"/>
    <col min="6" max="6" width="10.7109375" bestFit="1" customWidth="1"/>
    <col min="7" max="7" width="17.7109375" style="10" customWidth="1"/>
    <col min="8" max="8" width="10.5703125" bestFit="1" customWidth="1"/>
    <col min="9" max="9" width="10.7109375" bestFit="1" customWidth="1"/>
    <col min="10" max="10" width="14.42578125" customWidth="1"/>
    <col min="11" max="11" width="10.5703125" customWidth="1"/>
    <col min="12" max="12" width="11.5703125" bestFit="1" customWidth="1"/>
    <col min="13" max="13" width="11.7109375" customWidth="1"/>
    <col min="14" max="14" width="14.85546875" customWidth="1"/>
    <col min="15" max="15" width="6.28515625" bestFit="1" customWidth="1"/>
    <col min="16" max="16" width="11.42578125" bestFit="1" customWidth="1"/>
    <col min="17" max="17" width="9.140625" bestFit="1" customWidth="1"/>
    <col min="18" max="18" width="13.7109375" bestFit="1" customWidth="1"/>
    <col min="19" max="19" width="11" bestFit="1" customWidth="1"/>
    <col min="20" max="20" width="11.5703125" bestFit="1" customWidth="1"/>
  </cols>
  <sheetData>
    <row r="1" spans="1:20" x14ac:dyDescent="0.2">
      <c r="A1" t="s">
        <v>0</v>
      </c>
      <c r="B1" s="214" t="s">
        <v>1947</v>
      </c>
      <c r="C1" t="s">
        <v>13</v>
      </c>
      <c r="D1" t="s">
        <v>14</v>
      </c>
      <c r="E1" t="s">
        <v>16</v>
      </c>
      <c r="F1" t="s">
        <v>17</v>
      </c>
      <c r="G1" s="47" t="s">
        <v>1827</v>
      </c>
      <c r="H1" s="47" t="s">
        <v>1828</v>
      </c>
      <c r="I1" s="47" t="s">
        <v>1829</v>
      </c>
      <c r="J1" t="s">
        <v>15</v>
      </c>
      <c r="K1" t="s">
        <v>2</v>
      </c>
      <c r="L1" t="s">
        <v>3</v>
      </c>
      <c r="M1" t="s">
        <v>4</v>
      </c>
    </row>
    <row r="2" spans="1:20" x14ac:dyDescent="0.2">
      <c r="A2" s="8">
        <f>MAX(BD_Fact!A:A)+1</f>
        <v>49</v>
      </c>
      <c r="B2">
        <f ca="1">IF(ISNA(INDEX(Four_tt,MATCH(G$10,Four_nom,0),1)=""),LARGE(Four_num,1)+1,(INDEX(Four_tt,MATCH(G$10,Four_nom,0),1)))</f>
        <v>14</v>
      </c>
      <c r="C2" s="13" t="str">
        <f>G10&amp;""</f>
        <v/>
      </c>
      <c r="D2" s="8" t="str">
        <f>G11&amp;""</f>
        <v>adress</v>
      </c>
      <c r="E2" s="8">
        <f>G12</f>
        <v>13001</v>
      </c>
      <c r="F2" s="8" t="str">
        <f>G13&amp;""</f>
        <v>mars</v>
      </c>
      <c r="G2" s="207">
        <f>G14</f>
        <v>686958663</v>
      </c>
      <c r="H2" t="str">
        <f>G15</f>
        <v>lo@hot.com</v>
      </c>
      <c r="I2" t="str">
        <f>G16</f>
        <v>hot.com</v>
      </c>
      <c r="J2" s="14">
        <f>G17</f>
        <v>0</v>
      </c>
      <c r="K2" s="15">
        <f>G18</f>
        <v>0</v>
      </c>
      <c r="L2" s="15">
        <f>K2*19.6%</f>
        <v>0</v>
      </c>
      <c r="M2" s="15">
        <f>K2+L2</f>
        <v>0</v>
      </c>
    </row>
    <row r="3" spans="1:20" x14ac:dyDescent="0.2">
      <c r="A3" s="8" t="s">
        <v>0</v>
      </c>
      <c r="B3" s="8"/>
      <c r="C3" s="11" t="s">
        <v>19</v>
      </c>
      <c r="D3" s="12" t="s">
        <v>20</v>
      </c>
      <c r="E3" s="12" t="s">
        <v>21</v>
      </c>
      <c r="F3" s="16" t="s">
        <v>22</v>
      </c>
      <c r="G3" s="17" t="s">
        <v>3</v>
      </c>
      <c r="H3" s="16" t="s">
        <v>23</v>
      </c>
      <c r="I3" s="16" t="s">
        <v>1799</v>
      </c>
      <c r="J3" s="16" t="s">
        <v>1793</v>
      </c>
      <c r="K3" s="16" t="s">
        <v>1794</v>
      </c>
      <c r="L3" s="16" t="s">
        <v>1795</v>
      </c>
      <c r="M3" s="8"/>
      <c r="N3" s="56" t="s">
        <v>1844</v>
      </c>
    </row>
    <row r="4" spans="1:20" x14ac:dyDescent="0.2">
      <c r="A4" s="8">
        <f>MAX(BD_Prod!A:A)+1</f>
        <v>1754</v>
      </c>
      <c r="B4" s="8"/>
      <c r="C4" s="13" t="str">
        <f>D10&amp;""</f>
        <v>Akvavit</v>
      </c>
      <c r="D4" s="8" t="str">
        <f>D11&amp;""</f>
        <v/>
      </c>
      <c r="E4" s="8">
        <f>D12</f>
        <v>0</v>
      </c>
      <c r="F4" s="9">
        <f>D13</f>
        <v>0</v>
      </c>
      <c r="G4" s="18">
        <f>F4*19.6%</f>
        <v>0</v>
      </c>
      <c r="H4" s="9">
        <f>F4+G4</f>
        <v>0</v>
      </c>
      <c r="I4" s="8">
        <f>D14</f>
        <v>0</v>
      </c>
      <c r="J4" s="8" t="e">
        <f ca="1">IF(ISNA(INDEX(list_prod_tt,MATCH(C4,list_prod_Produits,0),8)),I4,(INDEX(list_prod_tt,MATCH(C4,list_prod_Produits,0),8))+I4)</f>
        <v>#REF!</v>
      </c>
      <c r="K4" s="8"/>
      <c r="L4" s="8"/>
      <c r="N4" t="str">
        <f ca="1">INDEX(list_prod_tt,MATCH(D$10,list_prod_Produits,0),1)</f>
        <v>0</v>
      </c>
    </row>
    <row r="5" spans="1:20" x14ac:dyDescent="0.2">
      <c r="A5" s="8" t="s">
        <v>0</v>
      </c>
      <c r="B5" s="8"/>
      <c r="C5" s="11" t="s">
        <v>1809</v>
      </c>
      <c r="D5" s="12" t="s">
        <v>1805</v>
      </c>
      <c r="E5" s="12" t="s">
        <v>15</v>
      </c>
      <c r="F5" s="20" t="s">
        <v>1808</v>
      </c>
      <c r="G5" s="21" t="s">
        <v>1806</v>
      </c>
      <c r="H5" s="20" t="s">
        <v>1807</v>
      </c>
      <c r="I5" s="8"/>
      <c r="J5" s="8"/>
      <c r="K5" s="8"/>
      <c r="L5" s="8"/>
      <c r="N5" s="56" t="s">
        <v>1845</v>
      </c>
    </row>
    <row r="6" spans="1:20" x14ac:dyDescent="0.2">
      <c r="A6" s="8">
        <f>MAX(BD_Rec!A:A)+1</f>
        <v>6</v>
      </c>
      <c r="B6" s="8"/>
      <c r="C6" s="25" t="str">
        <f>J7&amp;""</f>
        <v/>
      </c>
      <c r="D6" s="24">
        <f>J8</f>
        <v>0</v>
      </c>
      <c r="E6" s="19">
        <f>J9</f>
        <v>0</v>
      </c>
      <c r="F6" s="23" t="str">
        <f>J10&amp;""</f>
        <v>poisson</v>
      </c>
      <c r="G6" s="22">
        <f>J11</f>
        <v>0</v>
      </c>
      <c r="H6" s="9">
        <f>J12</f>
        <v>0</v>
      </c>
      <c r="I6" s="8"/>
      <c r="J6" s="8"/>
      <c r="K6" s="8"/>
      <c r="L6" s="8"/>
      <c r="O6" s="9"/>
      <c r="P6" s="9"/>
      <c r="Q6" s="8"/>
      <c r="R6" s="8"/>
      <c r="S6" s="8"/>
      <c r="T6" s="8"/>
    </row>
    <row r="7" spans="1:20" x14ac:dyDescent="0.2">
      <c r="A7" s="8"/>
      <c r="B7" s="8"/>
      <c r="C7" s="25"/>
      <c r="D7" s="24"/>
      <c r="E7" s="19"/>
      <c r="F7" s="23"/>
      <c r="G7" s="22"/>
      <c r="H7" s="9"/>
      <c r="I7" s="8"/>
      <c r="J7" s="8"/>
      <c r="K7" s="8"/>
      <c r="L7" s="8"/>
    </row>
    <row r="8" spans="1:20" x14ac:dyDescent="0.2">
      <c r="C8" s="212" t="s">
        <v>1797</v>
      </c>
      <c r="D8" s="212"/>
      <c r="F8" s="212" t="s">
        <v>1798</v>
      </c>
      <c r="G8" s="212"/>
      <c r="I8" s="212" t="s">
        <v>1804</v>
      </c>
      <c r="J8" s="212"/>
    </row>
    <row r="9" spans="1:20" x14ac:dyDescent="0.2">
      <c r="J9" s="10"/>
    </row>
    <row r="10" spans="1:20" x14ac:dyDescent="0.2">
      <c r="C10" s="6" t="s">
        <v>1796</v>
      </c>
      <c r="D10" s="170" t="s">
        <v>1590</v>
      </c>
      <c r="F10" s="215" t="s">
        <v>13</v>
      </c>
      <c r="G10" s="58"/>
      <c r="I10" s="4" t="s">
        <v>1809</v>
      </c>
      <c r="J10" s="52" t="s">
        <v>1815</v>
      </c>
    </row>
    <row r="11" spans="1:20" x14ac:dyDescent="0.2">
      <c r="C11" s="6" t="s">
        <v>20</v>
      </c>
      <c r="D11" s="170"/>
      <c r="F11" s="4" t="s">
        <v>14</v>
      </c>
      <c r="G11" s="58" t="s">
        <v>1946</v>
      </c>
      <c r="I11" s="4" t="s">
        <v>1805</v>
      </c>
      <c r="J11" s="53"/>
    </row>
    <row r="12" spans="1:20" x14ac:dyDescent="0.2">
      <c r="C12" s="6" t="s">
        <v>21</v>
      </c>
      <c r="D12" s="170"/>
      <c r="F12" s="4" t="s">
        <v>16</v>
      </c>
      <c r="G12" s="58">
        <v>13001</v>
      </c>
      <c r="I12" s="4" t="s">
        <v>15</v>
      </c>
      <c r="J12" s="60"/>
    </row>
    <row r="13" spans="1:20" x14ac:dyDescent="0.2">
      <c r="C13" s="7" t="s">
        <v>22</v>
      </c>
      <c r="D13" s="50"/>
      <c r="F13" s="4" t="s">
        <v>17</v>
      </c>
      <c r="G13" s="58" t="s">
        <v>1945</v>
      </c>
      <c r="I13" s="4" t="s">
        <v>1808</v>
      </c>
      <c r="J13" s="53"/>
    </row>
    <row r="14" spans="1:20" x14ac:dyDescent="0.2">
      <c r="C14" s="7" t="s">
        <v>1799</v>
      </c>
      <c r="D14" s="50"/>
      <c r="F14" s="49" t="s">
        <v>1827</v>
      </c>
      <c r="G14" s="217">
        <v>686958663</v>
      </c>
      <c r="I14" s="4" t="s">
        <v>1806</v>
      </c>
      <c r="J14" s="61"/>
    </row>
    <row r="15" spans="1:20" x14ac:dyDescent="0.2">
      <c r="C15" s="7" t="s">
        <v>1800</v>
      </c>
      <c r="D15" s="50"/>
      <c r="F15" s="49" t="s">
        <v>1828</v>
      </c>
      <c r="G15" s="58" t="s">
        <v>1952</v>
      </c>
      <c r="I15" s="4" t="s">
        <v>1807</v>
      </c>
      <c r="J15" s="53">
        <f>J11*J14</f>
        <v>0</v>
      </c>
    </row>
    <row r="16" spans="1:20" x14ac:dyDescent="0.2">
      <c r="C16" s="7" t="s">
        <v>1801</v>
      </c>
      <c r="D16" s="51">
        <f>H4</f>
        <v>0</v>
      </c>
      <c r="F16" s="49" t="s">
        <v>1829</v>
      </c>
      <c r="G16" s="58" t="s">
        <v>1953</v>
      </c>
    </row>
    <row r="17" spans="6:7" x14ac:dyDescent="0.2">
      <c r="F17" s="215" t="s">
        <v>15</v>
      </c>
      <c r="G17" s="210"/>
    </row>
    <row r="18" spans="6:7" x14ac:dyDescent="0.2">
      <c r="F18" s="215" t="s">
        <v>2</v>
      </c>
      <c r="G18" s="211"/>
    </row>
  </sheetData>
  <sortState ref="A3:N6">
    <sortCondition ref="C2"/>
  </sortState>
  <mergeCells count="3">
    <mergeCell ref="C8:D8"/>
    <mergeCell ref="F8:G8"/>
    <mergeCell ref="I8:J8"/>
  </mergeCells>
  <phoneticPr fontId="2" type="noConversion"/>
  <dataValidations count="4">
    <dataValidation type="textLength" allowBlank="1" showInputMessage="1" showErrorMessage="1" sqref="J15">
      <formula1>0</formula1>
      <formula2>50</formula2>
    </dataValidation>
    <dataValidation type="list" errorStyle="warning" allowBlank="1" showInputMessage="1" showErrorMessage="1" errorTitle="Attention" error="Le nom saisi ne correspond pas à un fournisseur déjà connu. Voulez-vous l'ajouter ?" sqref="G10">
      <formula1>Four_nom</formula1>
    </dataValidation>
    <dataValidation type="list" errorStyle="warning" allowBlank="1" showInputMessage="1" showErrorMessage="1" errorTitle="Attention" error="Le nom saisi ne correspond pas à un produit déjà connu. Voulez-vous l'ajouter ?" sqref="D10">
      <formula1>Bd_prod</formula1>
    </dataValidation>
    <dataValidation type="list" errorStyle="information" allowBlank="1" showInputMessage="1" showErrorMessage="1" errorTitle="Attention" error="Le nom saisi ne correspond pas à une recette déjà connue. Voulez-vous l'ajouter ?" sqref="J10">
      <formula1>list_rec_Plat</formula1>
    </dataValidation>
  </dataValidations>
  <pageMargins left="0.78740157499999996" right="0.78740157499999996" top="0.984251969" bottom="0.984251969" header="0.4921259845" footer="0.4921259845"/>
  <pageSetup orientation="portrait" horizontalDpi="4294967294" verticalDpi="0"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macro="[0]!Cherche_encore">
                <anchor moveWithCells="1" sizeWithCells="1">
                  <from>
                    <xdr:col>4</xdr:col>
                    <xdr:colOff>685800</xdr:colOff>
                    <xdr:row>19</xdr:row>
                    <xdr:rowOff>104775</xdr:rowOff>
                  </from>
                  <to>
                    <xdr:col>6</xdr:col>
                    <xdr:colOff>771525</xdr:colOff>
                    <xdr:row>20</xdr:row>
                    <xdr:rowOff>123825</xdr:rowOff>
                  </to>
                </anchor>
              </controlPr>
            </control>
          </mc:Choice>
        </mc:AlternateContent>
        <mc:AlternateContent xmlns:mc="http://schemas.openxmlformats.org/markup-compatibility/2006">
          <mc:Choice Requires="x14">
            <control shapeId="2050" r:id="rId5" name="Button 2">
              <controlPr defaultSize="0" print="0" autoFill="0" autoPict="0" macro="[0]!aller_a_menu">
                <anchor moveWithCells="1" sizeWithCells="1">
                  <from>
                    <xdr:col>0</xdr:col>
                    <xdr:colOff>104775</xdr:colOff>
                    <xdr:row>7</xdr:row>
                    <xdr:rowOff>152400</xdr:rowOff>
                  </from>
                  <to>
                    <xdr:col>0</xdr:col>
                    <xdr:colOff>647700</xdr:colOff>
                    <xdr:row>10</xdr:row>
                    <xdr:rowOff>28575</xdr:rowOff>
                  </to>
                </anchor>
              </controlPr>
            </control>
          </mc:Choice>
        </mc:AlternateContent>
        <mc:AlternateContent xmlns:mc="http://schemas.openxmlformats.org/markup-compatibility/2006">
          <mc:Choice Requires="x14">
            <control shapeId="2051" r:id="rId6" name="Button 3">
              <controlPr defaultSize="0" print="0" autoFill="0" autoPict="0" macro="[0]!Add_Prod">
                <anchor moveWithCells="1" sizeWithCells="1">
                  <from>
                    <xdr:col>0</xdr:col>
                    <xdr:colOff>828675</xdr:colOff>
                    <xdr:row>17</xdr:row>
                    <xdr:rowOff>0</xdr:rowOff>
                  </from>
                  <to>
                    <xdr:col>4</xdr:col>
                    <xdr:colOff>0</xdr:colOff>
                    <xdr:row>18</xdr:row>
                    <xdr:rowOff>19050</xdr:rowOff>
                  </to>
                </anchor>
              </controlPr>
            </control>
          </mc:Choice>
        </mc:AlternateContent>
        <mc:AlternateContent xmlns:mc="http://schemas.openxmlformats.org/markup-compatibility/2006">
          <mc:Choice Requires="x14">
            <control shapeId="2052" r:id="rId7" name="Button 4">
              <controlPr defaultSize="0" print="0" autoFill="0" autoPict="0" macro="[0]!Add_Recette">
                <anchor moveWithCells="1" sizeWithCells="1">
                  <from>
                    <xdr:col>8</xdr:col>
                    <xdr:colOff>0</xdr:colOff>
                    <xdr:row>16</xdr:row>
                    <xdr:rowOff>142875</xdr:rowOff>
                  </from>
                  <to>
                    <xdr:col>10</xdr:col>
                    <xdr:colOff>19050</xdr:colOff>
                    <xdr:row>18</xdr:row>
                    <xdr:rowOff>0</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H16"/>
  <sheetViews>
    <sheetView workbookViewId="0">
      <selection activeCell="B9" sqref="B9"/>
    </sheetView>
  </sheetViews>
  <sheetFormatPr baseColWidth="10" defaultColWidth="11.28515625" defaultRowHeight="12.75" x14ac:dyDescent="0.2"/>
  <cols>
    <col min="1" max="1" width="6.5703125" style="5" bestFit="1" customWidth="1"/>
    <col min="2" max="2" width="11.28515625" style="5"/>
    <col min="3" max="3" width="17.85546875" bestFit="1" customWidth="1"/>
    <col min="4" max="4" width="8" bestFit="1" customWidth="1"/>
    <col min="5" max="5" width="8.42578125" bestFit="1" customWidth="1"/>
    <col min="6" max="6" width="13.28515625" style="209" bestFit="1" customWidth="1"/>
    <col min="7" max="7" width="15.7109375" bestFit="1" customWidth="1"/>
  </cols>
  <sheetData>
    <row r="1" spans="1:8" x14ac:dyDescent="0.2">
      <c r="A1" s="214" t="s">
        <v>1949</v>
      </c>
      <c r="B1" s="5" t="s">
        <v>1</v>
      </c>
      <c r="C1" s="8" t="s">
        <v>14</v>
      </c>
      <c r="D1" s="8" t="s">
        <v>16</v>
      </c>
      <c r="E1" s="8" t="s">
        <v>17</v>
      </c>
      <c r="F1" s="208" t="s">
        <v>1827</v>
      </c>
      <c r="G1" s="47" t="s">
        <v>1828</v>
      </c>
      <c r="H1" s="47" t="s">
        <v>1829</v>
      </c>
    </row>
    <row r="2" spans="1:8" x14ac:dyDescent="0.2">
      <c r="A2" s="5">
        <v>1</v>
      </c>
      <c r="B2" s="5" t="s">
        <v>6</v>
      </c>
      <c r="C2" s="8" t="s">
        <v>1803</v>
      </c>
      <c r="D2" s="8">
        <v>13001</v>
      </c>
      <c r="E2" s="8" t="s">
        <v>18</v>
      </c>
      <c r="F2" s="208" t="s">
        <v>1831</v>
      </c>
      <c r="G2" s="59" t="s">
        <v>1849</v>
      </c>
      <c r="H2" s="47" t="s">
        <v>1836</v>
      </c>
    </row>
    <row r="3" spans="1:8" x14ac:dyDescent="0.2">
      <c r="A3" s="5">
        <v>2</v>
      </c>
      <c r="B3" s="5" t="s">
        <v>9</v>
      </c>
      <c r="C3" s="8" t="s">
        <v>1802</v>
      </c>
      <c r="D3" s="8">
        <v>13011</v>
      </c>
      <c r="E3" s="8" t="s">
        <v>18</v>
      </c>
      <c r="F3" s="208" t="s">
        <v>1832</v>
      </c>
      <c r="G3" s="59" t="s">
        <v>1835</v>
      </c>
      <c r="H3" s="47" t="s">
        <v>1836</v>
      </c>
    </row>
    <row r="4" spans="1:8" x14ac:dyDescent="0.2">
      <c r="A4" s="5">
        <v>3</v>
      </c>
      <c r="B4" s="5" t="s">
        <v>7</v>
      </c>
      <c r="C4" s="8" t="s">
        <v>1802</v>
      </c>
      <c r="D4" s="8">
        <v>13011</v>
      </c>
      <c r="E4" s="8" t="s">
        <v>18</v>
      </c>
      <c r="F4" s="208" t="s">
        <v>1833</v>
      </c>
      <c r="G4" s="59" t="s">
        <v>1847</v>
      </c>
      <c r="H4" s="47" t="s">
        <v>1836</v>
      </c>
    </row>
    <row r="5" spans="1:8" x14ac:dyDescent="0.2">
      <c r="A5" s="5">
        <v>4</v>
      </c>
      <c r="B5" s="5" t="s">
        <v>8</v>
      </c>
      <c r="C5" s="12" t="s">
        <v>1837</v>
      </c>
      <c r="D5" s="8">
        <v>13015</v>
      </c>
      <c r="E5" s="8" t="s">
        <v>18</v>
      </c>
      <c r="F5" s="208" t="s">
        <v>1834</v>
      </c>
      <c r="G5" s="59" t="s">
        <v>1848</v>
      </c>
      <c r="H5" s="47" t="s">
        <v>1836</v>
      </c>
    </row>
    <row r="6" spans="1:8" x14ac:dyDescent="0.2">
      <c r="A6" s="5">
        <v>5</v>
      </c>
      <c r="B6" s="5" t="s">
        <v>11</v>
      </c>
      <c r="C6" s="8" t="s">
        <v>1803</v>
      </c>
      <c r="D6" s="8">
        <v>13020</v>
      </c>
      <c r="E6" s="8" t="s">
        <v>18</v>
      </c>
      <c r="F6" s="208" t="s">
        <v>1838</v>
      </c>
      <c r="G6" s="59" t="s">
        <v>1850</v>
      </c>
      <c r="H6" s="47" t="s">
        <v>1836</v>
      </c>
    </row>
    <row r="7" spans="1:8" x14ac:dyDescent="0.2">
      <c r="A7" s="5">
        <v>6</v>
      </c>
      <c r="B7" s="5" t="s">
        <v>12</v>
      </c>
      <c r="C7" s="8" t="s">
        <v>1802</v>
      </c>
      <c r="D7" s="8">
        <v>13002</v>
      </c>
      <c r="E7" s="8" t="s">
        <v>18</v>
      </c>
      <c r="F7" s="208" t="s">
        <v>1839</v>
      </c>
      <c r="G7" s="59" t="s">
        <v>1851</v>
      </c>
      <c r="H7" s="47" t="s">
        <v>1836</v>
      </c>
    </row>
    <row r="8" spans="1:8" x14ac:dyDescent="0.2">
      <c r="A8" s="5">
        <v>7</v>
      </c>
      <c r="B8" s="5" t="s">
        <v>1826</v>
      </c>
      <c r="C8" s="8" t="s">
        <v>1802</v>
      </c>
      <c r="D8" s="8">
        <v>13005</v>
      </c>
      <c r="E8" s="8" t="s">
        <v>18</v>
      </c>
      <c r="F8" s="208" t="s">
        <v>1840</v>
      </c>
      <c r="G8" s="59" t="s">
        <v>1852</v>
      </c>
      <c r="H8" s="47" t="s">
        <v>1836</v>
      </c>
    </row>
    <row r="9" spans="1:8" x14ac:dyDescent="0.2">
      <c r="A9" s="174">
        <v>13</v>
      </c>
      <c r="B9" s="5" t="s">
        <v>1954</v>
      </c>
      <c r="C9" s="8" t="s">
        <v>1946</v>
      </c>
      <c r="D9" s="8">
        <v>13001</v>
      </c>
      <c r="E9" s="8" t="s">
        <v>1945</v>
      </c>
      <c r="F9" s="208">
        <v>686958663</v>
      </c>
      <c r="G9" s="47" t="s">
        <v>1952</v>
      </c>
      <c r="H9" s="47" t="s">
        <v>1953</v>
      </c>
    </row>
    <row r="10" spans="1:8" x14ac:dyDescent="0.2">
      <c r="A10" s="174">
        <v>12</v>
      </c>
      <c r="B10" s="5" t="s">
        <v>1951</v>
      </c>
      <c r="C10" s="8" t="s">
        <v>1946</v>
      </c>
      <c r="D10" s="8">
        <v>13001</v>
      </c>
      <c r="E10" s="8" t="s">
        <v>1945</v>
      </c>
      <c r="F10" s="208">
        <v>686958663</v>
      </c>
      <c r="G10" s="47" t="s">
        <v>1952</v>
      </c>
      <c r="H10" s="47" t="s">
        <v>1953</v>
      </c>
    </row>
    <row r="11" spans="1:8" x14ac:dyDescent="0.2">
      <c r="A11" s="174">
        <v>11</v>
      </c>
      <c r="B11" s="5" t="s">
        <v>1948</v>
      </c>
      <c r="C11" s="8" t="s">
        <v>1946</v>
      </c>
      <c r="D11" s="8">
        <v>13001</v>
      </c>
      <c r="E11" s="8" t="s">
        <v>1945</v>
      </c>
      <c r="F11" s="208">
        <v>2</v>
      </c>
      <c r="G11" s="47">
        <v>6</v>
      </c>
      <c r="H11" s="47">
        <v>3</v>
      </c>
    </row>
    <row r="12" spans="1:8" x14ac:dyDescent="0.2">
      <c r="A12" s="5">
        <v>10</v>
      </c>
      <c r="B12" s="57" t="s">
        <v>1846</v>
      </c>
      <c r="C12" s="8" t="s">
        <v>1802</v>
      </c>
      <c r="D12" s="8">
        <v>13011</v>
      </c>
      <c r="E12" s="8" t="s">
        <v>18</v>
      </c>
      <c r="F12" s="208" t="s">
        <v>1843</v>
      </c>
      <c r="G12" s="59" t="s">
        <v>1855</v>
      </c>
      <c r="H12" s="47" t="s">
        <v>1836</v>
      </c>
    </row>
    <row r="13" spans="1:8" x14ac:dyDescent="0.2">
      <c r="A13" s="5">
        <v>8</v>
      </c>
      <c r="B13" s="5" t="s">
        <v>1830</v>
      </c>
      <c r="C13" s="12" t="s">
        <v>1837</v>
      </c>
      <c r="D13" s="8">
        <v>13000</v>
      </c>
      <c r="E13" s="8" t="s">
        <v>18</v>
      </c>
      <c r="F13" s="208" t="s">
        <v>1841</v>
      </c>
      <c r="G13" s="59" t="s">
        <v>1853</v>
      </c>
      <c r="H13" s="47" t="s">
        <v>1836</v>
      </c>
    </row>
    <row r="14" spans="1:8" x14ac:dyDescent="0.2">
      <c r="A14" s="5">
        <v>9</v>
      </c>
      <c r="B14" s="5" t="s">
        <v>10</v>
      </c>
      <c r="C14" s="8" t="s">
        <v>1803</v>
      </c>
      <c r="D14" s="8">
        <v>13001</v>
      </c>
      <c r="E14" s="8" t="s">
        <v>18</v>
      </c>
      <c r="F14" s="208" t="s">
        <v>1842</v>
      </c>
      <c r="G14" s="59" t="s">
        <v>1854</v>
      </c>
      <c r="H14" s="47" t="s">
        <v>1836</v>
      </c>
    </row>
    <row r="15" spans="1:8" x14ac:dyDescent="0.2">
      <c r="A15" s="48"/>
      <c r="C15" s="8"/>
      <c r="D15" s="8"/>
      <c r="E15" s="8"/>
      <c r="F15" s="208"/>
      <c r="G15" s="47"/>
      <c r="H15" s="47"/>
    </row>
    <row r="16" spans="1:8" x14ac:dyDescent="0.2">
      <c r="A16" s="48"/>
      <c r="C16" s="8"/>
      <c r="D16" s="8"/>
      <c r="E16" s="8"/>
      <c r="F16" s="208"/>
      <c r="G16" s="47"/>
      <c r="H16" s="47"/>
    </row>
  </sheetData>
  <sortState ref="A2:H14">
    <sortCondition ref="B2"/>
  </sortState>
  <phoneticPr fontId="2" type="noConversion"/>
  <pageMargins left="0.78740157499999996" right="0.78740157499999996" top="0.984251969" bottom="0.984251969" header="0.4921259845" footer="0.4921259845"/>
  <headerFooter alignWithMargin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F43"/>
  <sheetViews>
    <sheetView workbookViewId="0">
      <selection activeCell="B1" sqref="B1"/>
    </sheetView>
  </sheetViews>
  <sheetFormatPr baseColWidth="10" defaultColWidth="10.42578125" defaultRowHeight="12.75" x14ac:dyDescent="0.2"/>
  <cols>
    <col min="1" max="1" width="8.140625" style="8" bestFit="1" customWidth="1"/>
    <col min="2" max="2" width="6.5703125" style="55" bestFit="1" customWidth="1"/>
    <col min="3" max="3" width="10.140625" style="19" bestFit="1" customWidth="1"/>
    <col min="4" max="5" width="10.85546875" style="24" bestFit="1" customWidth="1"/>
    <col min="6" max="6" width="11.5703125" style="24" bestFit="1" customWidth="1"/>
  </cols>
  <sheetData>
    <row r="1" spans="1:6" x14ac:dyDescent="0.2">
      <c r="A1" s="216" t="s">
        <v>1950</v>
      </c>
      <c r="B1" s="214" t="s">
        <v>1949</v>
      </c>
      <c r="C1" s="19" t="s">
        <v>15</v>
      </c>
      <c r="D1" s="24" t="s">
        <v>2</v>
      </c>
      <c r="E1" s="24" t="s">
        <v>3</v>
      </c>
      <c r="F1" s="24" t="s">
        <v>4</v>
      </c>
    </row>
    <row r="2" spans="1:6" x14ac:dyDescent="0.2">
      <c r="A2" s="216">
        <v>48</v>
      </c>
      <c r="B2" s="214">
        <v>13</v>
      </c>
      <c r="C2" s="19">
        <v>36892</v>
      </c>
      <c r="D2" s="24">
        <v>1973</v>
      </c>
      <c r="E2" s="24">
        <v>386.70800000000003</v>
      </c>
      <c r="F2" s="24">
        <v>2359.7080000000001</v>
      </c>
    </row>
    <row r="3" spans="1:6" x14ac:dyDescent="0.2">
      <c r="A3" s="8">
        <v>36</v>
      </c>
      <c r="B3">
        <v>1</v>
      </c>
      <c r="C3" s="14">
        <v>37288</v>
      </c>
      <c r="D3" s="24">
        <v>201</v>
      </c>
      <c r="E3" s="24">
        <v>39.396000000000001</v>
      </c>
      <c r="F3" s="24">
        <v>240.39600000000002</v>
      </c>
    </row>
    <row r="4" spans="1:6" x14ac:dyDescent="0.2">
      <c r="A4" s="8">
        <v>17</v>
      </c>
      <c r="B4">
        <v>1</v>
      </c>
      <c r="C4" s="14">
        <v>40544</v>
      </c>
      <c r="D4" s="24">
        <v>100</v>
      </c>
      <c r="E4" s="24">
        <v>19.600000000000001</v>
      </c>
      <c r="F4" s="24">
        <v>119.6</v>
      </c>
    </row>
    <row r="5" spans="1:6" x14ac:dyDescent="0.2">
      <c r="A5" s="8">
        <v>21</v>
      </c>
      <c r="B5">
        <v>4</v>
      </c>
      <c r="C5" s="14">
        <v>36892</v>
      </c>
      <c r="D5" s="24">
        <v>250</v>
      </c>
      <c r="E5" s="24">
        <v>49</v>
      </c>
      <c r="F5" s="24">
        <v>299</v>
      </c>
    </row>
    <row r="6" spans="1:6" x14ac:dyDescent="0.2">
      <c r="A6" s="8">
        <v>38</v>
      </c>
      <c r="B6" s="54">
        <v>5</v>
      </c>
      <c r="C6" s="19">
        <v>37289</v>
      </c>
      <c r="D6" s="24">
        <v>222</v>
      </c>
      <c r="E6" s="24">
        <v>43.512</v>
      </c>
      <c r="F6" s="24">
        <v>265.512</v>
      </c>
    </row>
    <row r="7" spans="1:6" x14ac:dyDescent="0.2">
      <c r="A7" s="8">
        <v>39</v>
      </c>
      <c r="B7" s="54">
        <v>5</v>
      </c>
      <c r="C7" s="19">
        <v>37683</v>
      </c>
      <c r="D7" s="24">
        <v>203</v>
      </c>
      <c r="E7" s="24">
        <v>39.788000000000004</v>
      </c>
      <c r="F7" s="24">
        <v>242.78800000000001</v>
      </c>
    </row>
    <row r="8" spans="1:6" x14ac:dyDescent="0.2">
      <c r="A8" s="8">
        <v>40</v>
      </c>
      <c r="B8" s="54">
        <v>5</v>
      </c>
      <c r="C8" s="19">
        <v>38081</v>
      </c>
      <c r="D8" s="24">
        <v>204</v>
      </c>
      <c r="E8" s="24">
        <v>39.984000000000002</v>
      </c>
      <c r="F8" s="24">
        <v>243.98400000000001</v>
      </c>
    </row>
    <row r="9" spans="1:6" x14ac:dyDescent="0.2">
      <c r="A9" s="8">
        <v>10</v>
      </c>
      <c r="B9">
        <v>6</v>
      </c>
      <c r="C9" s="14">
        <v>36892</v>
      </c>
      <c r="D9" s="24">
        <v>2001</v>
      </c>
      <c r="E9" s="24">
        <v>392.19600000000003</v>
      </c>
      <c r="F9" s="24">
        <v>2393.1959999999999</v>
      </c>
    </row>
    <row r="10" spans="1:6" x14ac:dyDescent="0.2">
      <c r="A10" s="8">
        <v>41</v>
      </c>
      <c r="B10" s="54">
        <v>6</v>
      </c>
      <c r="C10" s="19">
        <v>38477</v>
      </c>
      <c r="D10" s="24">
        <v>205</v>
      </c>
      <c r="E10" s="24">
        <v>40.18</v>
      </c>
      <c r="F10" s="24">
        <v>245.18</v>
      </c>
    </row>
    <row r="11" spans="1:6" x14ac:dyDescent="0.2">
      <c r="A11" s="8">
        <v>32</v>
      </c>
      <c r="B11">
        <v>6</v>
      </c>
      <c r="C11" s="14">
        <v>40544</v>
      </c>
      <c r="D11" s="24">
        <v>111</v>
      </c>
      <c r="E11" s="24">
        <v>21.756</v>
      </c>
      <c r="F11" s="24">
        <v>132.756</v>
      </c>
    </row>
    <row r="12" spans="1:6" x14ac:dyDescent="0.2">
      <c r="A12" s="8">
        <v>11</v>
      </c>
      <c r="B12">
        <v>6</v>
      </c>
      <c r="C12" s="14">
        <v>42005</v>
      </c>
      <c r="D12" s="24">
        <v>150</v>
      </c>
      <c r="E12" s="24">
        <v>29.400000000000002</v>
      </c>
      <c r="F12" s="24">
        <v>179.4</v>
      </c>
    </row>
    <row r="13" spans="1:6" x14ac:dyDescent="0.2">
      <c r="A13" s="8">
        <v>26</v>
      </c>
      <c r="B13">
        <v>7</v>
      </c>
      <c r="C13" s="14">
        <v>36526</v>
      </c>
      <c r="D13" s="24">
        <v>200</v>
      </c>
      <c r="E13" s="24">
        <v>39.200000000000003</v>
      </c>
      <c r="F13" s="24">
        <v>239.2</v>
      </c>
    </row>
    <row r="14" spans="1:6" x14ac:dyDescent="0.2">
      <c r="A14" s="8">
        <v>37</v>
      </c>
      <c r="B14">
        <v>7</v>
      </c>
      <c r="C14" s="14">
        <v>36892</v>
      </c>
      <c r="D14" s="24">
        <v>2001</v>
      </c>
      <c r="E14" s="24">
        <v>392.19600000000003</v>
      </c>
      <c r="F14" s="24">
        <v>2393.1959999999999</v>
      </c>
    </row>
    <row r="15" spans="1:6" x14ac:dyDescent="0.2">
      <c r="A15" s="8">
        <v>31</v>
      </c>
      <c r="B15">
        <v>7</v>
      </c>
      <c r="C15" s="14">
        <v>40848</v>
      </c>
      <c r="D15" s="24">
        <v>11</v>
      </c>
      <c r="E15" s="24">
        <v>2.1560000000000001</v>
      </c>
      <c r="F15" s="24">
        <v>13.156000000000001</v>
      </c>
    </row>
    <row r="16" spans="1:6" x14ac:dyDescent="0.2">
      <c r="A16" s="8">
        <v>28</v>
      </c>
      <c r="B16">
        <v>8</v>
      </c>
      <c r="C16" s="14">
        <v>36892</v>
      </c>
      <c r="D16" s="24">
        <v>200</v>
      </c>
      <c r="E16" s="24">
        <v>39.200000000000003</v>
      </c>
      <c r="F16" s="24">
        <v>239.2</v>
      </c>
    </row>
    <row r="17" spans="1:6" x14ac:dyDescent="0.2">
      <c r="A17" s="216">
        <v>46</v>
      </c>
      <c r="B17" s="214">
        <v>11</v>
      </c>
      <c r="C17" s="19">
        <v>37682</v>
      </c>
      <c r="D17" s="24">
        <v>333</v>
      </c>
      <c r="E17" s="24">
        <v>65.268000000000001</v>
      </c>
      <c r="F17" s="24">
        <v>398.26800000000003</v>
      </c>
    </row>
    <row r="18" spans="1:6" x14ac:dyDescent="0.2">
      <c r="A18" s="216">
        <v>47</v>
      </c>
      <c r="B18" s="214">
        <v>12</v>
      </c>
      <c r="C18" s="19">
        <v>37682</v>
      </c>
      <c r="D18" s="24">
        <v>333</v>
      </c>
      <c r="E18" s="24">
        <v>65.268000000000001</v>
      </c>
      <c r="F18" s="24">
        <v>398.26800000000003</v>
      </c>
    </row>
    <row r="19" spans="1:6" x14ac:dyDescent="0.2">
      <c r="A19" s="8">
        <v>42</v>
      </c>
      <c r="B19" s="54">
        <v>42</v>
      </c>
      <c r="C19" s="19">
        <v>37289</v>
      </c>
      <c r="D19" s="24">
        <v>3</v>
      </c>
      <c r="E19" s="24">
        <v>0.58800000000000008</v>
      </c>
      <c r="F19" s="24">
        <v>3.5880000000000001</v>
      </c>
    </row>
    <row r="20" spans="1:6" x14ac:dyDescent="0.2">
      <c r="A20" s="8">
        <v>15</v>
      </c>
      <c r="C20" s="14">
        <v>0</v>
      </c>
      <c r="D20" s="24">
        <v>0</v>
      </c>
      <c r="E20" s="24">
        <v>0</v>
      </c>
      <c r="F20" s="24">
        <v>0</v>
      </c>
    </row>
    <row r="21" spans="1:6" x14ac:dyDescent="0.2">
      <c r="A21" s="8">
        <v>45</v>
      </c>
      <c r="B21" s="54"/>
      <c r="C21" s="19">
        <v>37682</v>
      </c>
      <c r="D21" s="24">
        <v>333</v>
      </c>
      <c r="E21" s="24">
        <v>65.268000000000001</v>
      </c>
      <c r="F21" s="24">
        <v>398.26800000000003</v>
      </c>
    </row>
    <row r="22" spans="1:6" x14ac:dyDescent="0.2">
      <c r="A22" s="8">
        <v>23</v>
      </c>
      <c r="B22" s="54"/>
      <c r="C22" s="14">
        <v>38353</v>
      </c>
    </row>
    <row r="23" spans="1:6" x14ac:dyDescent="0.2">
      <c r="A23" s="8">
        <v>22</v>
      </c>
      <c r="B23"/>
      <c r="C23" s="14">
        <v>40544</v>
      </c>
      <c r="D23" s="24">
        <v>111</v>
      </c>
      <c r="E23" s="24">
        <v>21.756</v>
      </c>
      <c r="F23" s="24">
        <v>132.756</v>
      </c>
    </row>
    <row r="24" spans="1:6" x14ac:dyDescent="0.2">
      <c r="A24" s="8">
        <v>34</v>
      </c>
      <c r="C24" s="14">
        <v>40544</v>
      </c>
      <c r="D24" s="24">
        <v>100</v>
      </c>
      <c r="E24" s="24">
        <v>19.600000000000001</v>
      </c>
      <c r="F24" s="24">
        <v>119.6</v>
      </c>
    </row>
    <row r="25" spans="1:6" x14ac:dyDescent="0.2">
      <c r="A25" s="8">
        <v>9</v>
      </c>
      <c r="C25" s="14">
        <v>40544</v>
      </c>
      <c r="D25" s="24">
        <v>10</v>
      </c>
      <c r="E25" s="24">
        <v>1.96</v>
      </c>
      <c r="F25" s="24">
        <v>11.96</v>
      </c>
    </row>
    <row r="26" spans="1:6" x14ac:dyDescent="0.2">
      <c r="A26" s="8">
        <v>27</v>
      </c>
      <c r="B26" s="54"/>
      <c r="C26" s="14">
        <v>40941</v>
      </c>
    </row>
    <row r="27" spans="1:6" x14ac:dyDescent="0.2">
      <c r="A27" s="8">
        <v>33</v>
      </c>
      <c r="C27" s="19">
        <v>42005</v>
      </c>
      <c r="D27" s="213">
        <v>500</v>
      </c>
      <c r="E27" s="213">
        <v>98</v>
      </c>
      <c r="F27" s="213">
        <v>598</v>
      </c>
    </row>
    <row r="28" spans="1:6" x14ac:dyDescent="0.2">
      <c r="A28" s="8">
        <v>18</v>
      </c>
      <c r="C28" s="14">
        <v>42005</v>
      </c>
      <c r="D28" s="24">
        <v>500</v>
      </c>
      <c r="E28" s="24">
        <v>98</v>
      </c>
      <c r="F28" s="24">
        <v>598</v>
      </c>
    </row>
    <row r="29" spans="1:6" x14ac:dyDescent="0.2">
      <c r="A29" s="8">
        <v>8</v>
      </c>
      <c r="C29" s="14">
        <v>42005</v>
      </c>
      <c r="D29" s="24">
        <v>200</v>
      </c>
      <c r="E29" s="24">
        <v>39.200000000000003</v>
      </c>
      <c r="F29" s="24">
        <v>239.2</v>
      </c>
    </row>
    <row r="30" spans="1:6" x14ac:dyDescent="0.2">
      <c r="A30" s="8">
        <v>14</v>
      </c>
      <c r="B30"/>
      <c r="C30" s="14">
        <v>42005</v>
      </c>
      <c r="D30" s="24">
        <v>15</v>
      </c>
      <c r="E30" s="24">
        <v>2.94</v>
      </c>
      <c r="F30" s="24">
        <v>17.940000000000001</v>
      </c>
    </row>
    <row r="31" spans="1:6" x14ac:dyDescent="0.2">
      <c r="A31" s="8">
        <v>29</v>
      </c>
      <c r="C31" s="14">
        <v>42036</v>
      </c>
      <c r="D31" s="24">
        <v>250</v>
      </c>
      <c r="E31" s="24">
        <v>49</v>
      </c>
      <c r="F31" s="24">
        <v>299</v>
      </c>
    </row>
    <row r="32" spans="1:6" x14ac:dyDescent="0.2">
      <c r="A32" s="8">
        <v>24</v>
      </c>
      <c r="C32" s="14">
        <v>42036</v>
      </c>
      <c r="D32" s="24">
        <v>250</v>
      </c>
      <c r="E32" s="24">
        <v>49</v>
      </c>
      <c r="F32" s="24">
        <v>299</v>
      </c>
    </row>
    <row r="33" spans="1:6" x14ac:dyDescent="0.2">
      <c r="A33" s="8">
        <v>6</v>
      </c>
      <c r="C33" s="14">
        <v>42036</v>
      </c>
      <c r="D33" s="24">
        <v>250</v>
      </c>
      <c r="E33" s="24">
        <v>49</v>
      </c>
      <c r="F33" s="24">
        <v>299</v>
      </c>
    </row>
    <row r="34" spans="1:6" x14ac:dyDescent="0.2">
      <c r="A34" s="8">
        <v>6</v>
      </c>
      <c r="C34" s="19">
        <v>42309</v>
      </c>
      <c r="D34" s="213">
        <v>5202</v>
      </c>
      <c r="E34" s="213">
        <v>1019.592</v>
      </c>
      <c r="F34" s="213">
        <v>6221.5919999999996</v>
      </c>
    </row>
    <row r="35" spans="1:6" x14ac:dyDescent="0.2">
      <c r="A35" s="8">
        <v>44</v>
      </c>
      <c r="B35" s="54"/>
      <c r="C35" s="19">
        <v>48640</v>
      </c>
      <c r="D35" s="24">
        <v>33</v>
      </c>
      <c r="E35" s="24">
        <v>6.468</v>
      </c>
      <c r="F35" s="24">
        <v>39.468000000000004</v>
      </c>
    </row>
    <row r="36" spans="1:6" x14ac:dyDescent="0.2">
      <c r="A36" s="8">
        <v>43</v>
      </c>
      <c r="B36" s="54"/>
      <c r="C36" s="19">
        <v>48640</v>
      </c>
      <c r="D36" s="24">
        <v>33</v>
      </c>
      <c r="E36" s="24">
        <v>6.468</v>
      </c>
      <c r="F36" s="24">
        <v>39.468000000000004</v>
      </c>
    </row>
    <row r="37" spans="1:6" x14ac:dyDescent="0.2">
      <c r="A37" s="8">
        <v>19</v>
      </c>
    </row>
    <row r="38" spans="1:6" x14ac:dyDescent="0.2">
      <c r="A38" s="8">
        <v>30</v>
      </c>
    </row>
    <row r="39" spans="1:6" x14ac:dyDescent="0.2">
      <c r="B39" s="54"/>
    </row>
    <row r="40" spans="1:6" x14ac:dyDescent="0.2">
      <c r="B40" s="54"/>
    </row>
    <row r="41" spans="1:6" x14ac:dyDescent="0.2">
      <c r="B41" s="54"/>
    </row>
    <row r="42" spans="1:6" x14ac:dyDescent="0.2">
      <c r="B42" s="54"/>
    </row>
    <row r="43" spans="1:6" x14ac:dyDescent="0.2">
      <c r="B43" s="54"/>
    </row>
  </sheetData>
  <sortState ref="A3:F38">
    <sortCondition ref="B2"/>
    <sortCondition ref="C2"/>
  </sortState>
  <phoneticPr fontId="2" type="noConversion"/>
  <pageMargins left="0.78740157499999996" right="0.78740157499999996" top="0.984251969" bottom="0.984251969" header="0.4921259845" footer="0.4921259845"/>
  <headerFooter alignWithMargins="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J1754"/>
  <sheetViews>
    <sheetView topLeftCell="A1302" workbookViewId="0">
      <selection activeCell="A1327" sqref="A1327:XFD1327"/>
    </sheetView>
  </sheetViews>
  <sheetFormatPr baseColWidth="10" defaultRowHeight="12.75" x14ac:dyDescent="0.2"/>
  <cols>
    <col min="1" max="1" width="5" bestFit="1" customWidth="1"/>
    <col min="2" max="2" width="20.5703125" customWidth="1"/>
    <col min="3" max="3" width="11.7109375" bestFit="1" customWidth="1"/>
    <col min="4" max="4" width="5.42578125" bestFit="1" customWidth="1"/>
    <col min="5" max="5" width="10.42578125" style="173" bestFit="1" customWidth="1"/>
    <col min="6" max="6" width="8.28515625" style="205" bestFit="1" customWidth="1"/>
    <col min="7" max="7" width="11.5703125" style="27" customWidth="1"/>
    <col min="8" max="8" width="13.7109375" bestFit="1" customWidth="1"/>
  </cols>
  <sheetData>
    <row r="1" spans="1:10" x14ac:dyDescent="0.2">
      <c r="A1" t="s">
        <v>0</v>
      </c>
      <c r="B1" s="2" t="s">
        <v>19</v>
      </c>
      <c r="C1" s="2" t="s">
        <v>20</v>
      </c>
      <c r="D1" s="2" t="s">
        <v>21</v>
      </c>
      <c r="E1" s="172" t="s">
        <v>22</v>
      </c>
      <c r="F1" s="205" t="s">
        <v>3</v>
      </c>
      <c r="G1" s="26" t="s">
        <v>23</v>
      </c>
      <c r="H1" s="3" t="s">
        <v>1793</v>
      </c>
      <c r="I1" s="3" t="s">
        <v>1794</v>
      </c>
      <c r="J1" s="3" t="s">
        <v>1795</v>
      </c>
    </row>
    <row r="2" spans="1:10" x14ac:dyDescent="0.2">
      <c r="A2">
        <v>1554</v>
      </c>
      <c r="B2" t="s">
        <v>1590</v>
      </c>
      <c r="C2" s="2" t="s">
        <v>1788</v>
      </c>
      <c r="D2" t="s">
        <v>1790</v>
      </c>
      <c r="E2" s="173">
        <v>25</v>
      </c>
      <c r="F2" s="205" t="s">
        <v>1942</v>
      </c>
      <c r="G2" s="27" t="s">
        <v>1943</v>
      </c>
      <c r="H2">
        <v>0</v>
      </c>
      <c r="I2">
        <v>0</v>
      </c>
    </row>
    <row r="3" spans="1:10" x14ac:dyDescent="0.2">
      <c r="A3">
        <v>1555</v>
      </c>
      <c r="B3" t="s">
        <v>1591</v>
      </c>
      <c r="C3" s="2" t="s">
        <v>1788</v>
      </c>
      <c r="D3" t="s">
        <v>1790</v>
      </c>
      <c r="E3" s="173">
        <v>15.25</v>
      </c>
      <c r="F3" s="205">
        <f t="shared" ref="F3:F66" si="0">E3*19.6%</f>
        <v>2.9890000000000003</v>
      </c>
      <c r="G3" s="27">
        <f t="shared" ref="G3:G66" si="1">E3+F3</f>
        <v>18.239000000000001</v>
      </c>
    </row>
    <row r="4" spans="1:10" x14ac:dyDescent="0.2">
      <c r="A4">
        <v>1556</v>
      </c>
      <c r="B4" t="s">
        <v>1592</v>
      </c>
      <c r="C4" s="2" t="s">
        <v>1788</v>
      </c>
      <c r="D4" t="s">
        <v>1790</v>
      </c>
      <c r="E4" s="173">
        <v>9.9499999999999993</v>
      </c>
      <c r="F4" s="205">
        <f t="shared" si="0"/>
        <v>1.9501999999999999</v>
      </c>
      <c r="G4" s="27">
        <f t="shared" si="1"/>
        <v>11.9002</v>
      </c>
    </row>
    <row r="5" spans="1:10" x14ac:dyDescent="0.2">
      <c r="A5">
        <v>1557</v>
      </c>
      <c r="B5" t="s">
        <v>1593</v>
      </c>
      <c r="C5" s="2" t="s">
        <v>1788</v>
      </c>
      <c r="D5" t="s">
        <v>1790</v>
      </c>
      <c r="E5" s="173">
        <v>9.67</v>
      </c>
      <c r="F5" s="205">
        <f t="shared" si="0"/>
        <v>1.8953200000000001</v>
      </c>
      <c r="G5" s="27">
        <f t="shared" si="1"/>
        <v>11.56532</v>
      </c>
    </row>
    <row r="6" spans="1:10" x14ac:dyDescent="0.2">
      <c r="A6">
        <v>1558</v>
      </c>
      <c r="B6" t="s">
        <v>1594</v>
      </c>
      <c r="C6" s="2" t="s">
        <v>1788</v>
      </c>
      <c r="D6" t="s">
        <v>1790</v>
      </c>
      <c r="E6" s="173">
        <v>16.420000000000002</v>
      </c>
      <c r="F6" s="205">
        <f t="shared" si="0"/>
        <v>3.2183200000000003</v>
      </c>
      <c r="G6" s="27">
        <f t="shared" si="1"/>
        <v>19.63832</v>
      </c>
    </row>
    <row r="7" spans="1:10" x14ac:dyDescent="0.2">
      <c r="A7">
        <v>1559</v>
      </c>
      <c r="B7" t="s">
        <v>1595</v>
      </c>
      <c r="C7" s="2" t="s">
        <v>1788</v>
      </c>
      <c r="D7" t="s">
        <v>1791</v>
      </c>
      <c r="E7" s="173">
        <v>26.73</v>
      </c>
      <c r="F7" s="205">
        <f t="shared" si="0"/>
        <v>5.2390800000000004</v>
      </c>
      <c r="G7" s="27">
        <f t="shared" si="1"/>
        <v>31.969080000000002</v>
      </c>
    </row>
    <row r="8" spans="1:10" x14ac:dyDescent="0.2">
      <c r="A8">
        <v>1560</v>
      </c>
      <c r="B8" t="s">
        <v>1596</v>
      </c>
      <c r="C8" s="2" t="s">
        <v>1788</v>
      </c>
      <c r="D8" t="s">
        <v>1790</v>
      </c>
      <c r="E8" s="173">
        <v>7.82</v>
      </c>
      <c r="F8" s="205">
        <f t="shared" si="0"/>
        <v>1.5327200000000001</v>
      </c>
      <c r="G8" s="27">
        <f t="shared" si="1"/>
        <v>9.3527199999999997</v>
      </c>
    </row>
    <row r="9" spans="1:10" x14ac:dyDescent="0.2">
      <c r="A9">
        <v>1561</v>
      </c>
      <c r="B9" t="s">
        <v>1597</v>
      </c>
      <c r="C9" s="2" t="s">
        <v>1788</v>
      </c>
      <c r="D9" t="s">
        <v>1790</v>
      </c>
      <c r="E9" s="173">
        <v>31.41</v>
      </c>
      <c r="F9" s="205">
        <f t="shared" si="0"/>
        <v>6.1563600000000003</v>
      </c>
      <c r="G9" s="27">
        <f t="shared" si="1"/>
        <v>37.566360000000003</v>
      </c>
    </row>
    <row r="10" spans="1:10" x14ac:dyDescent="0.2">
      <c r="A10">
        <v>1562</v>
      </c>
      <c r="B10" t="s">
        <v>1598</v>
      </c>
      <c r="C10" s="2" t="s">
        <v>1788</v>
      </c>
      <c r="D10" t="s">
        <v>1790</v>
      </c>
      <c r="E10" s="173">
        <v>12.61</v>
      </c>
      <c r="F10" s="205">
        <f t="shared" si="0"/>
        <v>2.4715600000000002</v>
      </c>
      <c r="G10" s="27">
        <f t="shared" si="1"/>
        <v>15.08156</v>
      </c>
    </row>
    <row r="11" spans="1:10" x14ac:dyDescent="0.2">
      <c r="A11">
        <v>1563</v>
      </c>
      <c r="B11" t="s">
        <v>1599</v>
      </c>
      <c r="C11" s="2" t="s">
        <v>1788</v>
      </c>
      <c r="D11" t="s">
        <v>1790</v>
      </c>
      <c r="E11" s="173">
        <v>13.32</v>
      </c>
      <c r="F11" s="205">
        <f t="shared" si="0"/>
        <v>2.6107200000000002</v>
      </c>
      <c r="G11" s="27">
        <f t="shared" si="1"/>
        <v>15.930720000000001</v>
      </c>
    </row>
    <row r="12" spans="1:10" x14ac:dyDescent="0.2">
      <c r="A12">
        <v>1564</v>
      </c>
      <c r="B12" t="s">
        <v>1600</v>
      </c>
      <c r="C12" s="2" t="s">
        <v>1788</v>
      </c>
      <c r="D12" t="s">
        <v>1791</v>
      </c>
      <c r="E12" s="173">
        <v>8.92</v>
      </c>
      <c r="F12" s="205">
        <f t="shared" si="0"/>
        <v>1.7483200000000001</v>
      </c>
      <c r="G12" s="27">
        <f t="shared" si="1"/>
        <v>10.66832</v>
      </c>
    </row>
    <row r="13" spans="1:10" x14ac:dyDescent="0.2">
      <c r="A13">
        <v>1565</v>
      </c>
      <c r="B13" t="s">
        <v>1601</v>
      </c>
      <c r="C13" s="2" t="s">
        <v>1788</v>
      </c>
      <c r="D13" t="s">
        <v>1790</v>
      </c>
      <c r="E13" s="173">
        <v>18.61</v>
      </c>
      <c r="F13" s="205">
        <f t="shared" si="0"/>
        <v>3.6475599999999999</v>
      </c>
      <c r="G13" s="27">
        <f t="shared" si="1"/>
        <v>22.257559999999998</v>
      </c>
    </row>
    <row r="14" spans="1:10" x14ac:dyDescent="0.2">
      <c r="A14">
        <v>1566</v>
      </c>
      <c r="B14" t="s">
        <v>1602</v>
      </c>
      <c r="C14" s="2" t="s">
        <v>1788</v>
      </c>
      <c r="D14" t="s">
        <v>1791</v>
      </c>
      <c r="E14" s="173">
        <v>2.4700000000000002</v>
      </c>
      <c r="F14" s="205">
        <f t="shared" si="0"/>
        <v>0.48412000000000005</v>
      </c>
      <c r="G14" s="27">
        <f t="shared" si="1"/>
        <v>2.9541200000000001</v>
      </c>
    </row>
    <row r="15" spans="1:10" x14ac:dyDescent="0.2">
      <c r="A15">
        <v>1567</v>
      </c>
      <c r="B15" t="s">
        <v>1603</v>
      </c>
      <c r="C15" s="2" t="s">
        <v>1788</v>
      </c>
      <c r="D15" t="s">
        <v>1791</v>
      </c>
      <c r="E15" s="173">
        <v>2.0699999999999998</v>
      </c>
      <c r="F15" s="205">
        <f t="shared" si="0"/>
        <v>0.40571999999999997</v>
      </c>
      <c r="G15" s="27">
        <f t="shared" si="1"/>
        <v>2.4757199999999999</v>
      </c>
    </row>
    <row r="16" spans="1:10" x14ac:dyDescent="0.2">
      <c r="A16">
        <v>1568</v>
      </c>
      <c r="B16" t="s">
        <v>1604</v>
      </c>
      <c r="C16" s="2" t="s">
        <v>1788</v>
      </c>
      <c r="D16" t="s">
        <v>1791</v>
      </c>
      <c r="E16" s="173">
        <v>2.8</v>
      </c>
      <c r="F16" s="205">
        <f t="shared" si="0"/>
        <v>0.54879999999999995</v>
      </c>
      <c r="G16" s="27">
        <f t="shared" si="1"/>
        <v>3.3487999999999998</v>
      </c>
    </row>
    <row r="17" spans="1:7" x14ac:dyDescent="0.2">
      <c r="A17">
        <v>1569</v>
      </c>
      <c r="B17" t="s">
        <v>1605</v>
      </c>
      <c r="C17" s="2" t="s">
        <v>1788</v>
      </c>
      <c r="D17" t="s">
        <v>1791</v>
      </c>
      <c r="E17" s="173">
        <v>3.44</v>
      </c>
      <c r="F17" s="205">
        <f t="shared" si="0"/>
        <v>0.67424000000000006</v>
      </c>
      <c r="G17" s="27">
        <f t="shared" si="1"/>
        <v>4.1142399999999997</v>
      </c>
    </row>
    <row r="18" spans="1:7" x14ac:dyDescent="0.2">
      <c r="A18">
        <v>1570</v>
      </c>
      <c r="B18" t="s">
        <v>1606</v>
      </c>
      <c r="C18" s="2" t="s">
        <v>1788</v>
      </c>
      <c r="D18" t="s">
        <v>1791</v>
      </c>
      <c r="E18" s="173">
        <v>2.4700000000000002</v>
      </c>
      <c r="F18" s="205">
        <f t="shared" si="0"/>
        <v>0.48412000000000005</v>
      </c>
      <c r="G18" s="27">
        <f t="shared" si="1"/>
        <v>2.9541200000000001</v>
      </c>
    </row>
    <row r="19" spans="1:7" x14ac:dyDescent="0.2">
      <c r="A19">
        <v>1571</v>
      </c>
      <c r="B19" t="s">
        <v>1607</v>
      </c>
      <c r="C19" s="2" t="s">
        <v>1788</v>
      </c>
      <c r="D19" t="s">
        <v>1790</v>
      </c>
      <c r="F19" s="205">
        <f t="shared" si="0"/>
        <v>0</v>
      </c>
      <c r="G19" s="27">
        <f t="shared" si="1"/>
        <v>0</v>
      </c>
    </row>
    <row r="20" spans="1:7" x14ac:dyDescent="0.2">
      <c r="A20">
        <v>1572</v>
      </c>
      <c r="B20" t="s">
        <v>1608</v>
      </c>
      <c r="C20" s="2" t="s">
        <v>1788</v>
      </c>
      <c r="D20" t="s">
        <v>1790</v>
      </c>
      <c r="E20" s="173">
        <v>26.43</v>
      </c>
      <c r="F20" s="205">
        <f t="shared" si="0"/>
        <v>5.1802799999999998</v>
      </c>
      <c r="G20" s="27">
        <f t="shared" si="1"/>
        <v>31.610279999999999</v>
      </c>
    </row>
    <row r="21" spans="1:7" x14ac:dyDescent="0.2">
      <c r="A21">
        <v>1573</v>
      </c>
      <c r="B21" t="s">
        <v>1609</v>
      </c>
      <c r="C21" s="2" t="s">
        <v>1788</v>
      </c>
      <c r="D21" t="s">
        <v>1791</v>
      </c>
      <c r="E21" s="173">
        <v>2.31</v>
      </c>
      <c r="F21" s="205">
        <f t="shared" si="0"/>
        <v>0.45276000000000005</v>
      </c>
      <c r="G21" s="27">
        <f t="shared" si="1"/>
        <v>2.7627600000000001</v>
      </c>
    </row>
    <row r="22" spans="1:7" x14ac:dyDescent="0.2">
      <c r="A22">
        <v>1574</v>
      </c>
      <c r="B22" t="s">
        <v>1610</v>
      </c>
      <c r="C22" s="2" t="s">
        <v>1788</v>
      </c>
      <c r="D22" t="s">
        <v>1791</v>
      </c>
      <c r="E22" s="173">
        <v>3.49</v>
      </c>
      <c r="F22" s="205">
        <f t="shared" si="0"/>
        <v>0.68404000000000009</v>
      </c>
      <c r="G22" s="27">
        <f t="shared" si="1"/>
        <v>4.1740400000000006</v>
      </c>
    </row>
    <row r="23" spans="1:7" x14ac:dyDescent="0.2">
      <c r="A23">
        <v>1575</v>
      </c>
      <c r="B23" t="s">
        <v>1611</v>
      </c>
      <c r="C23" s="2" t="s">
        <v>1788</v>
      </c>
      <c r="D23" t="s">
        <v>1791</v>
      </c>
      <c r="E23" s="173">
        <v>3.98</v>
      </c>
      <c r="F23" s="205">
        <f t="shared" si="0"/>
        <v>0.78008</v>
      </c>
      <c r="G23" s="27">
        <f t="shared" si="1"/>
        <v>4.7600800000000003</v>
      </c>
    </row>
    <row r="24" spans="1:7" x14ac:dyDescent="0.2">
      <c r="A24">
        <v>1576</v>
      </c>
      <c r="B24" t="s">
        <v>1612</v>
      </c>
      <c r="C24" s="2" t="s">
        <v>1788</v>
      </c>
      <c r="D24" t="s">
        <v>1791</v>
      </c>
      <c r="E24" s="173">
        <v>1.64</v>
      </c>
      <c r="F24" s="205">
        <f t="shared" si="0"/>
        <v>0.32144</v>
      </c>
      <c r="G24" s="27">
        <f t="shared" si="1"/>
        <v>1.9614399999999999</v>
      </c>
    </row>
    <row r="25" spans="1:7" x14ac:dyDescent="0.2">
      <c r="A25">
        <v>1577</v>
      </c>
      <c r="B25" t="s">
        <v>1613</v>
      </c>
      <c r="C25" s="2" t="s">
        <v>1788</v>
      </c>
      <c r="D25" t="s">
        <v>1791</v>
      </c>
      <c r="E25" s="173">
        <v>3.33</v>
      </c>
      <c r="F25" s="205">
        <f t="shared" si="0"/>
        <v>0.65268000000000004</v>
      </c>
      <c r="G25" s="27">
        <f t="shared" si="1"/>
        <v>3.9826800000000002</v>
      </c>
    </row>
    <row r="26" spans="1:7" x14ac:dyDescent="0.2">
      <c r="A26">
        <v>1578</v>
      </c>
      <c r="B26" t="s">
        <v>1614</v>
      </c>
      <c r="C26" s="2" t="s">
        <v>1788</v>
      </c>
      <c r="D26" t="s">
        <v>1790</v>
      </c>
      <c r="E26" s="173">
        <v>12.4</v>
      </c>
      <c r="F26" s="205">
        <f t="shared" si="0"/>
        <v>2.4304000000000001</v>
      </c>
      <c r="G26" s="27">
        <f t="shared" si="1"/>
        <v>14.830400000000001</v>
      </c>
    </row>
    <row r="27" spans="1:7" x14ac:dyDescent="0.2">
      <c r="A27">
        <v>1579</v>
      </c>
      <c r="B27" t="s">
        <v>1615</v>
      </c>
      <c r="C27" s="2" t="s">
        <v>1788</v>
      </c>
      <c r="D27" t="s">
        <v>1790</v>
      </c>
      <c r="E27" s="173">
        <v>10.5</v>
      </c>
      <c r="F27" s="205">
        <f t="shared" si="0"/>
        <v>2.0580000000000003</v>
      </c>
      <c r="G27" s="27">
        <f t="shared" si="1"/>
        <v>12.558</v>
      </c>
    </row>
    <row r="28" spans="1:7" x14ac:dyDescent="0.2">
      <c r="A28">
        <v>1580</v>
      </c>
      <c r="B28" t="s">
        <v>1616</v>
      </c>
      <c r="C28" s="2" t="s">
        <v>1788</v>
      </c>
      <c r="D28" t="s">
        <v>1790</v>
      </c>
      <c r="F28" s="205">
        <f t="shared" si="0"/>
        <v>0</v>
      </c>
      <c r="G28" s="27">
        <f t="shared" si="1"/>
        <v>0</v>
      </c>
    </row>
    <row r="29" spans="1:7" x14ac:dyDescent="0.2">
      <c r="A29">
        <v>1581</v>
      </c>
      <c r="B29" t="s">
        <v>1617</v>
      </c>
      <c r="C29" s="2" t="s">
        <v>1788</v>
      </c>
      <c r="D29" t="s">
        <v>1790</v>
      </c>
      <c r="E29" s="173">
        <v>11.36</v>
      </c>
      <c r="F29" s="205">
        <f t="shared" si="0"/>
        <v>2.2265600000000001</v>
      </c>
      <c r="G29" s="27">
        <f t="shared" si="1"/>
        <v>13.586559999999999</v>
      </c>
    </row>
    <row r="30" spans="1:7" x14ac:dyDescent="0.2">
      <c r="A30">
        <v>1582</v>
      </c>
      <c r="B30" t="s">
        <v>1618</v>
      </c>
      <c r="C30" s="2" t="s">
        <v>1788</v>
      </c>
      <c r="D30" t="s">
        <v>1791</v>
      </c>
      <c r="E30" s="173">
        <v>13.5</v>
      </c>
      <c r="F30" s="205">
        <f t="shared" si="0"/>
        <v>2.6459999999999999</v>
      </c>
      <c r="G30" s="27">
        <f t="shared" si="1"/>
        <v>16.146000000000001</v>
      </c>
    </row>
    <row r="31" spans="1:7" x14ac:dyDescent="0.2">
      <c r="A31">
        <v>1583</v>
      </c>
      <c r="B31" t="s">
        <v>1619</v>
      </c>
      <c r="C31" s="2" t="s">
        <v>1788</v>
      </c>
      <c r="D31" t="s">
        <v>1790</v>
      </c>
      <c r="E31" s="173">
        <v>16.940000000000001</v>
      </c>
      <c r="F31" s="205">
        <f t="shared" si="0"/>
        <v>3.3202400000000005</v>
      </c>
      <c r="G31" s="27">
        <f t="shared" si="1"/>
        <v>20.260240000000003</v>
      </c>
    </row>
    <row r="32" spans="1:7" x14ac:dyDescent="0.2">
      <c r="A32">
        <v>1584</v>
      </c>
      <c r="B32" t="s">
        <v>1620</v>
      </c>
      <c r="C32" s="2" t="s">
        <v>1788</v>
      </c>
      <c r="D32" t="s">
        <v>1790</v>
      </c>
      <c r="E32" s="173">
        <v>14.45</v>
      </c>
      <c r="F32" s="205">
        <f t="shared" si="0"/>
        <v>2.8321999999999998</v>
      </c>
      <c r="G32" s="27">
        <f t="shared" si="1"/>
        <v>17.2822</v>
      </c>
    </row>
    <row r="33" spans="1:7" x14ac:dyDescent="0.2">
      <c r="A33">
        <v>1585</v>
      </c>
      <c r="B33" t="s">
        <v>1621</v>
      </c>
      <c r="C33" s="2" t="s">
        <v>1788</v>
      </c>
      <c r="D33" t="s">
        <v>1790</v>
      </c>
      <c r="E33" s="173">
        <v>34.299999999999997</v>
      </c>
      <c r="F33" s="205">
        <f t="shared" si="0"/>
        <v>6.7227999999999994</v>
      </c>
      <c r="G33" s="27">
        <f t="shared" si="1"/>
        <v>41.022799999999997</v>
      </c>
    </row>
    <row r="34" spans="1:7" x14ac:dyDescent="0.2">
      <c r="A34">
        <v>1586</v>
      </c>
      <c r="B34" t="s">
        <v>1622</v>
      </c>
      <c r="C34" s="2" t="s">
        <v>1788</v>
      </c>
      <c r="D34" t="s">
        <v>1790</v>
      </c>
      <c r="E34" s="173">
        <v>15</v>
      </c>
      <c r="F34" s="205">
        <f t="shared" si="0"/>
        <v>2.94</v>
      </c>
      <c r="G34" s="27">
        <f t="shared" si="1"/>
        <v>17.940000000000001</v>
      </c>
    </row>
    <row r="35" spans="1:7" x14ac:dyDescent="0.2">
      <c r="A35">
        <v>1587</v>
      </c>
      <c r="B35" t="s">
        <v>1623</v>
      </c>
      <c r="C35" s="2" t="s">
        <v>1788</v>
      </c>
      <c r="D35" t="s">
        <v>1790</v>
      </c>
      <c r="E35" s="173">
        <v>12.43</v>
      </c>
      <c r="F35" s="205">
        <f t="shared" si="0"/>
        <v>2.43628</v>
      </c>
      <c r="G35" s="27">
        <f t="shared" si="1"/>
        <v>14.86628</v>
      </c>
    </row>
    <row r="36" spans="1:7" x14ac:dyDescent="0.2">
      <c r="A36">
        <v>1588</v>
      </c>
      <c r="B36" t="s">
        <v>1624</v>
      </c>
      <c r="C36" s="2" t="s">
        <v>1788</v>
      </c>
      <c r="D36" t="s">
        <v>1790</v>
      </c>
      <c r="F36" s="205">
        <f t="shared" si="0"/>
        <v>0</v>
      </c>
      <c r="G36" s="27">
        <f t="shared" si="1"/>
        <v>0</v>
      </c>
    </row>
    <row r="37" spans="1:7" x14ac:dyDescent="0.2">
      <c r="A37">
        <v>1589</v>
      </c>
      <c r="B37" t="s">
        <v>1625</v>
      </c>
      <c r="C37" s="2" t="s">
        <v>1788</v>
      </c>
      <c r="D37" t="s">
        <v>1791</v>
      </c>
      <c r="E37" s="173">
        <v>2.27</v>
      </c>
      <c r="F37" s="205">
        <f t="shared" si="0"/>
        <v>0.44492000000000004</v>
      </c>
      <c r="G37" s="27">
        <f t="shared" si="1"/>
        <v>2.7149200000000002</v>
      </c>
    </row>
    <row r="38" spans="1:7" x14ac:dyDescent="0.2">
      <c r="A38">
        <v>1590</v>
      </c>
      <c r="B38" t="s">
        <v>1626</v>
      </c>
      <c r="C38" s="2" t="s">
        <v>1788</v>
      </c>
      <c r="D38" t="s">
        <v>1790</v>
      </c>
      <c r="F38" s="205">
        <f t="shared" si="0"/>
        <v>0</v>
      </c>
      <c r="G38" s="27">
        <f t="shared" si="1"/>
        <v>0</v>
      </c>
    </row>
    <row r="39" spans="1:7" x14ac:dyDescent="0.2">
      <c r="A39">
        <v>1591</v>
      </c>
      <c r="B39" t="s">
        <v>1627</v>
      </c>
      <c r="C39" s="2" t="s">
        <v>1788</v>
      </c>
      <c r="D39" t="s">
        <v>1790</v>
      </c>
      <c r="F39" s="205">
        <f t="shared" si="0"/>
        <v>0</v>
      </c>
      <c r="G39" s="27">
        <f t="shared" si="1"/>
        <v>0</v>
      </c>
    </row>
    <row r="40" spans="1:7" x14ac:dyDescent="0.2">
      <c r="A40">
        <v>1592</v>
      </c>
      <c r="B40" t="s">
        <v>1628</v>
      </c>
      <c r="C40" s="2" t="s">
        <v>1788</v>
      </c>
      <c r="D40" t="s">
        <v>1790</v>
      </c>
      <c r="E40" s="173">
        <v>9.15</v>
      </c>
      <c r="F40" s="205">
        <f t="shared" si="0"/>
        <v>1.7934000000000001</v>
      </c>
      <c r="G40" s="27">
        <f t="shared" si="1"/>
        <v>10.9434</v>
      </c>
    </row>
    <row r="41" spans="1:7" x14ac:dyDescent="0.2">
      <c r="A41">
        <v>1593</v>
      </c>
      <c r="B41" t="s">
        <v>1629</v>
      </c>
      <c r="C41" s="2" t="s">
        <v>1788</v>
      </c>
      <c r="D41" t="s">
        <v>1790</v>
      </c>
      <c r="E41" s="173">
        <v>1.4</v>
      </c>
      <c r="F41" s="205">
        <f t="shared" si="0"/>
        <v>0.27439999999999998</v>
      </c>
      <c r="G41" s="27">
        <f t="shared" si="1"/>
        <v>1.6743999999999999</v>
      </c>
    </row>
    <row r="42" spans="1:7" x14ac:dyDescent="0.2">
      <c r="A42">
        <v>1594</v>
      </c>
      <c r="B42" t="s">
        <v>1630</v>
      </c>
      <c r="C42" s="2" t="s">
        <v>1788</v>
      </c>
      <c r="D42" t="s">
        <v>1791</v>
      </c>
      <c r="E42" s="173">
        <v>28.41</v>
      </c>
      <c r="F42" s="205">
        <f t="shared" si="0"/>
        <v>5.5683600000000002</v>
      </c>
      <c r="G42" s="27">
        <f t="shared" si="1"/>
        <v>33.978360000000002</v>
      </c>
    </row>
    <row r="43" spans="1:7" x14ac:dyDescent="0.2">
      <c r="A43">
        <v>1595</v>
      </c>
      <c r="B43" t="s">
        <v>1631</v>
      </c>
      <c r="C43" s="2" t="s">
        <v>1788</v>
      </c>
      <c r="D43" t="s">
        <v>1790</v>
      </c>
      <c r="E43" s="173">
        <v>9.99</v>
      </c>
      <c r="F43" s="205">
        <f t="shared" si="0"/>
        <v>1.9580400000000002</v>
      </c>
      <c r="G43" s="27">
        <f t="shared" si="1"/>
        <v>11.948040000000001</v>
      </c>
    </row>
    <row r="44" spans="1:7" x14ac:dyDescent="0.2">
      <c r="A44">
        <v>1597</v>
      </c>
      <c r="B44" t="s">
        <v>1633</v>
      </c>
      <c r="C44" s="2" t="s">
        <v>1788</v>
      </c>
      <c r="D44" t="s">
        <v>1790</v>
      </c>
      <c r="E44" s="173">
        <v>18.61</v>
      </c>
      <c r="F44" s="205">
        <f t="shared" si="0"/>
        <v>3.6475599999999999</v>
      </c>
      <c r="G44" s="27">
        <f t="shared" si="1"/>
        <v>22.257559999999998</v>
      </c>
    </row>
    <row r="45" spans="1:7" x14ac:dyDescent="0.2">
      <c r="A45">
        <v>1596</v>
      </c>
      <c r="B45" t="s">
        <v>1632</v>
      </c>
      <c r="C45" s="2" t="s">
        <v>1788</v>
      </c>
      <c r="D45" t="s">
        <v>1790</v>
      </c>
      <c r="E45" s="173">
        <v>36.35</v>
      </c>
      <c r="F45" s="205">
        <f t="shared" si="0"/>
        <v>7.1246000000000009</v>
      </c>
      <c r="G45" s="27">
        <f t="shared" si="1"/>
        <v>43.474600000000002</v>
      </c>
    </row>
    <row r="46" spans="1:7" x14ac:dyDescent="0.2">
      <c r="A46">
        <v>1598</v>
      </c>
      <c r="B46" t="s">
        <v>1634</v>
      </c>
      <c r="C46" s="2" t="s">
        <v>1788</v>
      </c>
      <c r="D46" t="s">
        <v>1790</v>
      </c>
      <c r="E46" s="173">
        <v>15.27</v>
      </c>
      <c r="F46" s="205">
        <f t="shared" si="0"/>
        <v>2.9929200000000002</v>
      </c>
      <c r="G46" s="27">
        <f t="shared" si="1"/>
        <v>18.262920000000001</v>
      </c>
    </row>
    <row r="47" spans="1:7" x14ac:dyDescent="0.2">
      <c r="A47">
        <v>1599</v>
      </c>
      <c r="B47" t="s">
        <v>1635</v>
      </c>
      <c r="C47" s="2" t="s">
        <v>1788</v>
      </c>
      <c r="D47" t="s">
        <v>1791</v>
      </c>
      <c r="F47" s="205">
        <f t="shared" si="0"/>
        <v>0</v>
      </c>
      <c r="G47" s="27">
        <f t="shared" si="1"/>
        <v>0</v>
      </c>
    </row>
    <row r="48" spans="1:7" x14ac:dyDescent="0.2">
      <c r="A48">
        <v>1600</v>
      </c>
      <c r="B48" t="s">
        <v>1636</v>
      </c>
      <c r="C48" s="2" t="s">
        <v>1788</v>
      </c>
      <c r="D48" t="s">
        <v>1791</v>
      </c>
      <c r="E48" s="173">
        <v>10.46</v>
      </c>
      <c r="F48" s="205">
        <f t="shared" si="0"/>
        <v>2.0501600000000004</v>
      </c>
      <c r="G48" s="27">
        <f t="shared" si="1"/>
        <v>12.510160000000001</v>
      </c>
    </row>
    <row r="49" spans="1:7" x14ac:dyDescent="0.2">
      <c r="A49">
        <v>1601</v>
      </c>
      <c r="B49" t="s">
        <v>1637</v>
      </c>
      <c r="C49" s="2" t="s">
        <v>1788</v>
      </c>
      <c r="D49" t="s">
        <v>1790</v>
      </c>
      <c r="E49" s="173">
        <v>14.46</v>
      </c>
      <c r="F49" s="205">
        <f t="shared" si="0"/>
        <v>2.8341600000000002</v>
      </c>
      <c r="G49" s="27">
        <f t="shared" si="1"/>
        <v>17.294160000000002</v>
      </c>
    </row>
    <row r="50" spans="1:7" x14ac:dyDescent="0.2">
      <c r="A50">
        <v>1602</v>
      </c>
      <c r="B50" t="s">
        <v>1638</v>
      </c>
      <c r="C50" s="2" t="s">
        <v>1788</v>
      </c>
      <c r="D50" t="s">
        <v>1790</v>
      </c>
      <c r="E50" s="173">
        <v>7.6</v>
      </c>
      <c r="F50" s="205">
        <f t="shared" si="0"/>
        <v>1.4896</v>
      </c>
      <c r="G50" s="27">
        <f t="shared" si="1"/>
        <v>9.089599999999999</v>
      </c>
    </row>
    <row r="51" spans="1:7" x14ac:dyDescent="0.2">
      <c r="A51">
        <v>1603</v>
      </c>
      <c r="B51" t="s">
        <v>1639</v>
      </c>
      <c r="C51" s="2" t="s">
        <v>1788</v>
      </c>
      <c r="D51" t="s">
        <v>1790</v>
      </c>
      <c r="E51" s="173">
        <v>7.59</v>
      </c>
      <c r="F51" s="205">
        <f t="shared" si="0"/>
        <v>1.4876400000000001</v>
      </c>
      <c r="G51" s="27">
        <f t="shared" si="1"/>
        <v>9.0776400000000006</v>
      </c>
    </row>
    <row r="52" spans="1:7" x14ac:dyDescent="0.2">
      <c r="A52">
        <v>1604</v>
      </c>
      <c r="B52" t="s">
        <v>1640</v>
      </c>
      <c r="C52" s="2" t="s">
        <v>1788</v>
      </c>
      <c r="D52" t="s">
        <v>1790</v>
      </c>
      <c r="E52" s="173">
        <v>14.03</v>
      </c>
      <c r="F52" s="205">
        <f t="shared" si="0"/>
        <v>2.7498800000000001</v>
      </c>
      <c r="G52" s="27">
        <f t="shared" si="1"/>
        <v>16.779879999999999</v>
      </c>
    </row>
    <row r="53" spans="1:7" x14ac:dyDescent="0.2">
      <c r="A53">
        <v>1605</v>
      </c>
      <c r="B53" t="s">
        <v>1641</v>
      </c>
      <c r="C53" s="2" t="s">
        <v>1788</v>
      </c>
      <c r="D53" t="s">
        <v>1790</v>
      </c>
      <c r="E53" s="173">
        <v>8.69</v>
      </c>
      <c r="F53" s="205">
        <f t="shared" si="0"/>
        <v>1.7032399999999999</v>
      </c>
      <c r="G53" s="27">
        <f t="shared" si="1"/>
        <v>10.393239999999999</v>
      </c>
    </row>
    <row r="54" spans="1:7" x14ac:dyDescent="0.2">
      <c r="A54">
        <v>1606</v>
      </c>
      <c r="B54" t="s">
        <v>1642</v>
      </c>
      <c r="C54" s="2" t="s">
        <v>1788</v>
      </c>
      <c r="D54" t="s">
        <v>1790</v>
      </c>
      <c r="E54" s="173">
        <v>8.18</v>
      </c>
      <c r="F54" s="205">
        <f t="shared" si="0"/>
        <v>1.60328</v>
      </c>
      <c r="G54" s="27">
        <f t="shared" si="1"/>
        <v>9.7832799999999995</v>
      </c>
    </row>
    <row r="55" spans="1:7" x14ac:dyDescent="0.2">
      <c r="A55">
        <v>1607</v>
      </c>
      <c r="B55" t="s">
        <v>1643</v>
      </c>
      <c r="C55" s="2" t="s">
        <v>1788</v>
      </c>
      <c r="D55" t="s">
        <v>1790</v>
      </c>
      <c r="E55" s="173">
        <v>8.16</v>
      </c>
      <c r="F55" s="205">
        <f t="shared" si="0"/>
        <v>1.5993600000000001</v>
      </c>
      <c r="G55" s="27">
        <f t="shared" si="1"/>
        <v>9.7593600000000009</v>
      </c>
    </row>
    <row r="56" spans="1:7" x14ac:dyDescent="0.2">
      <c r="A56">
        <v>1608</v>
      </c>
      <c r="B56" t="s">
        <v>1644</v>
      </c>
      <c r="C56" s="2" t="s">
        <v>1788</v>
      </c>
      <c r="D56" t="s">
        <v>1790</v>
      </c>
      <c r="E56" s="173">
        <v>8.42</v>
      </c>
      <c r="F56" s="205">
        <f t="shared" si="0"/>
        <v>1.65032</v>
      </c>
      <c r="G56" s="27">
        <f t="shared" si="1"/>
        <v>10.070320000000001</v>
      </c>
    </row>
    <row r="57" spans="1:7" x14ac:dyDescent="0.2">
      <c r="A57">
        <v>1609</v>
      </c>
      <c r="B57" t="s">
        <v>1645</v>
      </c>
      <c r="C57" s="2" t="s">
        <v>1788</v>
      </c>
      <c r="D57" t="s">
        <v>1790</v>
      </c>
      <c r="E57" s="173">
        <v>0.64</v>
      </c>
      <c r="F57" s="205">
        <f t="shared" si="0"/>
        <v>0.12544</v>
      </c>
      <c r="G57" s="27">
        <f t="shared" si="1"/>
        <v>0.76544000000000001</v>
      </c>
    </row>
    <row r="58" spans="1:7" x14ac:dyDescent="0.2">
      <c r="A58">
        <v>1610</v>
      </c>
      <c r="B58" t="s">
        <v>1646</v>
      </c>
      <c r="C58" s="2" t="s">
        <v>1788</v>
      </c>
      <c r="D58" t="s">
        <v>1791</v>
      </c>
      <c r="E58" s="173">
        <v>0.8</v>
      </c>
      <c r="F58" s="205">
        <f t="shared" si="0"/>
        <v>0.15680000000000002</v>
      </c>
      <c r="G58" s="27">
        <f t="shared" si="1"/>
        <v>0.95680000000000009</v>
      </c>
    </row>
    <row r="59" spans="1:7" x14ac:dyDescent="0.2">
      <c r="A59">
        <v>1611</v>
      </c>
      <c r="B59" t="s">
        <v>1647</v>
      </c>
      <c r="C59" s="2" t="s">
        <v>1788</v>
      </c>
      <c r="D59" t="s">
        <v>1790</v>
      </c>
      <c r="E59" s="173">
        <v>0.6</v>
      </c>
      <c r="F59" s="205">
        <f t="shared" si="0"/>
        <v>0.1176</v>
      </c>
      <c r="G59" s="27">
        <f t="shared" si="1"/>
        <v>0.71760000000000002</v>
      </c>
    </row>
    <row r="60" spans="1:7" x14ac:dyDescent="0.2">
      <c r="A60">
        <v>1612</v>
      </c>
      <c r="B60" t="s">
        <v>1648</v>
      </c>
      <c r="C60" s="2" t="s">
        <v>1788</v>
      </c>
      <c r="D60" t="s">
        <v>1790</v>
      </c>
      <c r="E60" s="173">
        <v>11.43</v>
      </c>
      <c r="F60" s="205">
        <f t="shared" si="0"/>
        <v>2.2402799999999998</v>
      </c>
      <c r="G60" s="27">
        <f t="shared" si="1"/>
        <v>13.67028</v>
      </c>
    </row>
    <row r="61" spans="1:7" x14ac:dyDescent="0.2">
      <c r="A61">
        <v>1613</v>
      </c>
      <c r="B61" t="s">
        <v>1649</v>
      </c>
      <c r="C61" s="2" t="s">
        <v>1788</v>
      </c>
      <c r="D61" t="s">
        <v>1790</v>
      </c>
      <c r="E61" s="173">
        <v>25.57</v>
      </c>
      <c r="F61" s="205">
        <f t="shared" si="0"/>
        <v>5.0117200000000004</v>
      </c>
      <c r="G61" s="27">
        <f t="shared" si="1"/>
        <v>30.581720000000001</v>
      </c>
    </row>
    <row r="62" spans="1:7" x14ac:dyDescent="0.2">
      <c r="A62">
        <v>1614</v>
      </c>
      <c r="B62" t="s">
        <v>1650</v>
      </c>
      <c r="C62" s="2" t="s">
        <v>1788</v>
      </c>
      <c r="D62" t="s">
        <v>1790</v>
      </c>
      <c r="E62" s="173">
        <v>23.47</v>
      </c>
      <c r="F62" s="205">
        <f t="shared" si="0"/>
        <v>4.6001199999999995</v>
      </c>
      <c r="G62" s="27">
        <f t="shared" si="1"/>
        <v>28.070119999999999</v>
      </c>
    </row>
    <row r="63" spans="1:7" x14ac:dyDescent="0.2">
      <c r="A63">
        <v>1615</v>
      </c>
      <c r="B63" t="s">
        <v>1651</v>
      </c>
      <c r="C63" s="2" t="s">
        <v>1788</v>
      </c>
      <c r="D63" t="s">
        <v>1790</v>
      </c>
      <c r="E63" s="173">
        <v>24.03</v>
      </c>
      <c r="F63" s="205">
        <f t="shared" si="0"/>
        <v>4.7098800000000001</v>
      </c>
      <c r="G63" s="27">
        <f t="shared" si="1"/>
        <v>28.739879999999999</v>
      </c>
    </row>
    <row r="64" spans="1:7" x14ac:dyDescent="0.2">
      <c r="A64">
        <v>1616</v>
      </c>
      <c r="B64" t="s">
        <v>1652</v>
      </c>
      <c r="C64" s="2" t="s">
        <v>1788</v>
      </c>
      <c r="D64" t="s">
        <v>1790</v>
      </c>
      <c r="E64" s="173">
        <v>22.62</v>
      </c>
      <c r="F64" s="205">
        <f t="shared" si="0"/>
        <v>4.4335200000000006</v>
      </c>
      <c r="G64" s="27">
        <f t="shared" si="1"/>
        <v>27.053520000000002</v>
      </c>
    </row>
    <row r="65" spans="1:7" x14ac:dyDescent="0.2">
      <c r="A65">
        <v>1617</v>
      </c>
      <c r="B65" t="s">
        <v>1653</v>
      </c>
      <c r="C65" s="2" t="s">
        <v>1788</v>
      </c>
      <c r="D65" t="s">
        <v>1790</v>
      </c>
      <c r="F65" s="205">
        <f t="shared" si="0"/>
        <v>0</v>
      </c>
      <c r="G65" s="27">
        <f t="shared" si="1"/>
        <v>0</v>
      </c>
    </row>
    <row r="66" spans="1:7" x14ac:dyDescent="0.2">
      <c r="A66">
        <v>1618</v>
      </c>
      <c r="B66" t="s">
        <v>1654</v>
      </c>
      <c r="C66" s="2" t="s">
        <v>1788</v>
      </c>
      <c r="D66" t="s">
        <v>1142</v>
      </c>
      <c r="E66" s="173">
        <v>0.37</v>
      </c>
      <c r="F66" s="205">
        <f t="shared" si="0"/>
        <v>7.2520000000000001E-2</v>
      </c>
      <c r="G66" s="27">
        <f t="shared" si="1"/>
        <v>0.44252000000000002</v>
      </c>
    </row>
    <row r="67" spans="1:7" x14ac:dyDescent="0.2">
      <c r="A67">
        <v>1619</v>
      </c>
      <c r="B67" t="s">
        <v>1655</v>
      </c>
      <c r="C67" s="2" t="s">
        <v>1788</v>
      </c>
      <c r="D67" t="s">
        <v>1790</v>
      </c>
      <c r="E67" s="173">
        <v>0.4</v>
      </c>
      <c r="F67" s="205">
        <f t="shared" ref="F67:F130" si="2">E67*19.6%</f>
        <v>7.8400000000000011E-2</v>
      </c>
      <c r="G67" s="27">
        <f t="shared" ref="G67:G130" si="3">E67+F67</f>
        <v>0.47840000000000005</v>
      </c>
    </row>
    <row r="68" spans="1:7" x14ac:dyDescent="0.2">
      <c r="A68">
        <v>1620</v>
      </c>
      <c r="B68" t="s">
        <v>1656</v>
      </c>
      <c r="C68" s="2" t="s">
        <v>1788</v>
      </c>
      <c r="D68" t="s">
        <v>1142</v>
      </c>
      <c r="E68" s="173">
        <v>0.4</v>
      </c>
      <c r="F68" s="205">
        <f t="shared" si="2"/>
        <v>7.8400000000000011E-2</v>
      </c>
      <c r="G68" s="27">
        <f t="shared" si="3"/>
        <v>0.47840000000000005</v>
      </c>
    </row>
    <row r="69" spans="1:7" x14ac:dyDescent="0.2">
      <c r="A69">
        <v>1621</v>
      </c>
      <c r="B69" t="s">
        <v>1657</v>
      </c>
      <c r="C69" s="2" t="s">
        <v>1788</v>
      </c>
      <c r="D69" t="s">
        <v>1791</v>
      </c>
      <c r="E69" s="173">
        <v>1.1200000000000001</v>
      </c>
      <c r="F69" s="205">
        <f t="shared" si="2"/>
        <v>0.21952000000000002</v>
      </c>
      <c r="G69" s="27">
        <f t="shared" si="3"/>
        <v>1.33952</v>
      </c>
    </row>
    <row r="70" spans="1:7" x14ac:dyDescent="0.2">
      <c r="A70">
        <v>1622</v>
      </c>
      <c r="B70" t="s">
        <v>1658</v>
      </c>
      <c r="C70" s="2" t="s">
        <v>1788</v>
      </c>
      <c r="D70" t="s">
        <v>1142</v>
      </c>
      <c r="E70" s="173">
        <v>15.86</v>
      </c>
      <c r="F70" s="205">
        <f t="shared" si="2"/>
        <v>3.1085600000000002</v>
      </c>
      <c r="G70" s="27">
        <f t="shared" si="3"/>
        <v>18.96856</v>
      </c>
    </row>
    <row r="71" spans="1:7" x14ac:dyDescent="0.2">
      <c r="A71">
        <v>1623</v>
      </c>
      <c r="B71" t="s">
        <v>1659</v>
      </c>
      <c r="C71" s="2" t="s">
        <v>1788</v>
      </c>
      <c r="D71" t="s">
        <v>1790</v>
      </c>
      <c r="E71" s="173">
        <v>15.71</v>
      </c>
      <c r="F71" s="205">
        <f t="shared" si="2"/>
        <v>3.0791600000000003</v>
      </c>
      <c r="G71" s="27">
        <f t="shared" si="3"/>
        <v>18.789160000000003</v>
      </c>
    </row>
    <row r="72" spans="1:7" x14ac:dyDescent="0.2">
      <c r="A72">
        <v>1624</v>
      </c>
      <c r="B72" t="s">
        <v>1660</v>
      </c>
      <c r="C72" s="2" t="s">
        <v>1788</v>
      </c>
      <c r="D72" t="s">
        <v>1790</v>
      </c>
      <c r="E72" s="173">
        <v>17.86</v>
      </c>
      <c r="F72" s="205">
        <f t="shared" si="2"/>
        <v>3.5005600000000001</v>
      </c>
      <c r="G72" s="27">
        <f t="shared" si="3"/>
        <v>21.36056</v>
      </c>
    </row>
    <row r="73" spans="1:7" x14ac:dyDescent="0.2">
      <c r="A73">
        <v>1625</v>
      </c>
      <c r="B73" t="s">
        <v>1661</v>
      </c>
      <c r="C73" s="2" t="s">
        <v>1788</v>
      </c>
      <c r="D73" t="s">
        <v>1790</v>
      </c>
      <c r="E73" s="173">
        <v>9.2899999999999991</v>
      </c>
      <c r="F73" s="205">
        <f t="shared" si="2"/>
        <v>1.82084</v>
      </c>
      <c r="G73" s="27">
        <f t="shared" si="3"/>
        <v>11.11084</v>
      </c>
    </row>
    <row r="74" spans="1:7" x14ac:dyDescent="0.2">
      <c r="A74">
        <v>1626</v>
      </c>
      <c r="B74" t="s">
        <v>1662</v>
      </c>
      <c r="C74" s="2" t="s">
        <v>1788</v>
      </c>
      <c r="D74" t="s">
        <v>1142</v>
      </c>
      <c r="E74" s="173">
        <v>26.97</v>
      </c>
      <c r="F74" s="205">
        <f t="shared" si="2"/>
        <v>5.2861200000000004</v>
      </c>
      <c r="G74" s="27">
        <f t="shared" si="3"/>
        <v>32.256119999999996</v>
      </c>
    </row>
    <row r="75" spans="1:7" x14ac:dyDescent="0.2">
      <c r="A75">
        <v>1627</v>
      </c>
      <c r="B75" t="s">
        <v>1663</v>
      </c>
      <c r="C75" s="2" t="s">
        <v>1788</v>
      </c>
      <c r="D75" t="s">
        <v>1142</v>
      </c>
      <c r="E75" s="173">
        <v>29.34</v>
      </c>
      <c r="F75" s="205">
        <f t="shared" si="2"/>
        <v>5.7506399999999998</v>
      </c>
      <c r="G75" s="27">
        <f t="shared" si="3"/>
        <v>35.09064</v>
      </c>
    </row>
    <row r="76" spans="1:7" x14ac:dyDescent="0.2">
      <c r="A76">
        <v>1628</v>
      </c>
      <c r="B76" t="s">
        <v>1664</v>
      </c>
      <c r="C76" s="2" t="s">
        <v>1788</v>
      </c>
      <c r="D76" t="s">
        <v>1791</v>
      </c>
      <c r="E76" s="173">
        <v>10.6</v>
      </c>
      <c r="F76" s="205">
        <f t="shared" si="2"/>
        <v>2.0775999999999999</v>
      </c>
      <c r="G76" s="27">
        <f t="shared" si="3"/>
        <v>12.6776</v>
      </c>
    </row>
    <row r="77" spans="1:7" x14ac:dyDescent="0.2">
      <c r="A77">
        <v>1629</v>
      </c>
      <c r="B77" t="s">
        <v>1665</v>
      </c>
      <c r="C77" s="2" t="s">
        <v>1788</v>
      </c>
      <c r="D77" t="s">
        <v>1790</v>
      </c>
      <c r="E77" s="173">
        <v>8.7100000000000009</v>
      </c>
      <c r="F77" s="205">
        <f t="shared" si="2"/>
        <v>1.7071600000000002</v>
      </c>
      <c r="G77" s="27">
        <f t="shared" si="3"/>
        <v>10.417160000000001</v>
      </c>
    </row>
    <row r="78" spans="1:7" x14ac:dyDescent="0.2">
      <c r="A78">
        <v>1630</v>
      </c>
      <c r="B78" t="s">
        <v>1666</v>
      </c>
      <c r="C78" s="2" t="s">
        <v>1788</v>
      </c>
      <c r="D78" t="s">
        <v>1791</v>
      </c>
      <c r="E78" s="173">
        <v>14.35</v>
      </c>
      <c r="F78" s="205">
        <f t="shared" si="2"/>
        <v>2.8126000000000002</v>
      </c>
      <c r="G78" s="27">
        <f t="shared" si="3"/>
        <v>17.162600000000001</v>
      </c>
    </row>
    <row r="79" spans="1:7" x14ac:dyDescent="0.2">
      <c r="A79">
        <v>1631</v>
      </c>
      <c r="B79" t="s">
        <v>1667</v>
      </c>
      <c r="C79" s="2" t="s">
        <v>1788</v>
      </c>
      <c r="D79" t="s">
        <v>1790</v>
      </c>
      <c r="E79" s="173">
        <v>16.5</v>
      </c>
      <c r="F79" s="205">
        <f t="shared" si="2"/>
        <v>3.234</v>
      </c>
      <c r="G79" s="27">
        <f t="shared" si="3"/>
        <v>19.734000000000002</v>
      </c>
    </row>
    <row r="80" spans="1:7" x14ac:dyDescent="0.2">
      <c r="A80">
        <v>1632</v>
      </c>
      <c r="B80" t="s">
        <v>1668</v>
      </c>
      <c r="C80" s="2" t="s">
        <v>1788</v>
      </c>
      <c r="D80" t="s">
        <v>1790</v>
      </c>
      <c r="E80" s="173">
        <v>16.5</v>
      </c>
      <c r="F80" s="205">
        <f t="shared" si="2"/>
        <v>3.234</v>
      </c>
      <c r="G80" s="27">
        <f t="shared" si="3"/>
        <v>19.734000000000002</v>
      </c>
    </row>
    <row r="81" spans="1:7" x14ac:dyDescent="0.2">
      <c r="A81">
        <v>1633</v>
      </c>
      <c r="B81" t="s">
        <v>1669</v>
      </c>
      <c r="C81" s="2" t="s">
        <v>1788</v>
      </c>
      <c r="D81" t="s">
        <v>1791</v>
      </c>
      <c r="E81" s="173">
        <v>1.84</v>
      </c>
      <c r="F81" s="205">
        <f t="shared" si="2"/>
        <v>0.36064000000000002</v>
      </c>
      <c r="G81" s="27">
        <f t="shared" si="3"/>
        <v>2.2006399999999999</v>
      </c>
    </row>
    <row r="82" spans="1:7" x14ac:dyDescent="0.2">
      <c r="A82">
        <v>1634</v>
      </c>
      <c r="B82" t="s">
        <v>1670</v>
      </c>
      <c r="C82" s="2" t="s">
        <v>1788</v>
      </c>
      <c r="D82" t="s">
        <v>1791</v>
      </c>
      <c r="E82" s="173">
        <v>2.4</v>
      </c>
      <c r="F82" s="205">
        <f t="shared" si="2"/>
        <v>0.47039999999999998</v>
      </c>
      <c r="G82" s="27">
        <f t="shared" si="3"/>
        <v>2.8704000000000001</v>
      </c>
    </row>
    <row r="83" spans="1:7" x14ac:dyDescent="0.2">
      <c r="A83">
        <v>1635</v>
      </c>
      <c r="B83" t="s">
        <v>1671</v>
      </c>
      <c r="C83" s="2" t="s">
        <v>1788</v>
      </c>
      <c r="D83" t="s">
        <v>1790</v>
      </c>
      <c r="E83" s="173">
        <v>1.58</v>
      </c>
      <c r="F83" s="205">
        <f t="shared" si="2"/>
        <v>0.30968000000000001</v>
      </c>
      <c r="G83" s="27">
        <f t="shared" si="3"/>
        <v>1.88968</v>
      </c>
    </row>
    <row r="84" spans="1:7" x14ac:dyDescent="0.2">
      <c r="A84">
        <v>1636</v>
      </c>
      <c r="B84" t="s">
        <v>1672</v>
      </c>
      <c r="C84" s="2" t="s">
        <v>1788</v>
      </c>
      <c r="D84" t="s">
        <v>1791</v>
      </c>
      <c r="F84" s="205">
        <f t="shared" si="2"/>
        <v>0</v>
      </c>
      <c r="G84" s="27">
        <f t="shared" si="3"/>
        <v>0</v>
      </c>
    </row>
    <row r="85" spans="1:7" x14ac:dyDescent="0.2">
      <c r="A85">
        <v>1637</v>
      </c>
      <c r="B85" t="s">
        <v>1673</v>
      </c>
      <c r="C85" s="2" t="s">
        <v>1788</v>
      </c>
      <c r="D85" t="s">
        <v>1790</v>
      </c>
      <c r="E85" s="173">
        <v>3.2</v>
      </c>
      <c r="F85" s="205">
        <f t="shared" si="2"/>
        <v>0.62720000000000009</v>
      </c>
      <c r="G85" s="27">
        <f t="shared" si="3"/>
        <v>3.8272000000000004</v>
      </c>
    </row>
    <row r="86" spans="1:7" x14ac:dyDescent="0.2">
      <c r="A86">
        <v>1638</v>
      </c>
      <c r="B86" t="s">
        <v>1674</v>
      </c>
      <c r="C86" s="2" t="s">
        <v>1788</v>
      </c>
      <c r="D86" t="s">
        <v>1791</v>
      </c>
      <c r="E86" s="173">
        <v>2</v>
      </c>
      <c r="F86" s="205">
        <f t="shared" si="2"/>
        <v>0.39200000000000002</v>
      </c>
      <c r="G86" s="27">
        <f t="shared" si="3"/>
        <v>2.3919999999999999</v>
      </c>
    </row>
    <row r="87" spans="1:7" x14ac:dyDescent="0.2">
      <c r="A87">
        <v>1649</v>
      </c>
      <c r="B87" t="s">
        <v>1684</v>
      </c>
      <c r="C87" s="2" t="s">
        <v>1788</v>
      </c>
      <c r="D87" t="s">
        <v>1790</v>
      </c>
      <c r="E87" s="173">
        <v>3.52</v>
      </c>
      <c r="F87" s="205">
        <f t="shared" si="2"/>
        <v>0.68991999999999998</v>
      </c>
      <c r="G87" s="27">
        <f t="shared" si="3"/>
        <v>4.2099200000000003</v>
      </c>
    </row>
    <row r="88" spans="1:7" x14ac:dyDescent="0.2">
      <c r="A88">
        <v>1639</v>
      </c>
      <c r="B88" t="s">
        <v>1675</v>
      </c>
      <c r="C88" s="2" t="s">
        <v>1788</v>
      </c>
      <c r="D88" t="s">
        <v>1790</v>
      </c>
      <c r="E88" s="173">
        <v>2.0299999999999998</v>
      </c>
      <c r="F88" s="205">
        <f t="shared" si="2"/>
        <v>0.39787999999999996</v>
      </c>
      <c r="G88" s="27">
        <f t="shared" si="3"/>
        <v>2.4278799999999996</v>
      </c>
    </row>
    <row r="89" spans="1:7" x14ac:dyDescent="0.2">
      <c r="A89">
        <v>1640</v>
      </c>
      <c r="B89" t="s">
        <v>1676</v>
      </c>
      <c r="C89" s="2" t="s">
        <v>1788</v>
      </c>
      <c r="D89" t="s">
        <v>1790</v>
      </c>
      <c r="E89" s="173">
        <v>3.01</v>
      </c>
      <c r="F89" s="205">
        <f t="shared" si="2"/>
        <v>0.58995999999999993</v>
      </c>
      <c r="G89" s="27">
        <f t="shared" si="3"/>
        <v>3.5999599999999998</v>
      </c>
    </row>
    <row r="90" spans="1:7" x14ac:dyDescent="0.2">
      <c r="A90">
        <v>1641</v>
      </c>
      <c r="B90" t="s">
        <v>1677</v>
      </c>
      <c r="C90" s="2" t="s">
        <v>1788</v>
      </c>
      <c r="D90" t="s">
        <v>1790</v>
      </c>
      <c r="E90" s="173">
        <v>1.99</v>
      </c>
      <c r="F90" s="205">
        <f t="shared" si="2"/>
        <v>0.39004</v>
      </c>
      <c r="G90" s="27">
        <f t="shared" si="3"/>
        <v>2.3800400000000002</v>
      </c>
    </row>
    <row r="91" spans="1:7" x14ac:dyDescent="0.2">
      <c r="A91">
        <v>1642</v>
      </c>
      <c r="B91" t="s">
        <v>1678</v>
      </c>
      <c r="C91" s="2" t="s">
        <v>1788</v>
      </c>
      <c r="D91" t="s">
        <v>1791</v>
      </c>
      <c r="E91" s="173">
        <v>2.95</v>
      </c>
      <c r="F91" s="205">
        <f t="shared" si="2"/>
        <v>0.57820000000000005</v>
      </c>
      <c r="G91" s="27">
        <f t="shared" si="3"/>
        <v>3.5282</v>
      </c>
    </row>
    <row r="92" spans="1:7" x14ac:dyDescent="0.2">
      <c r="A92">
        <v>1643</v>
      </c>
      <c r="B92" t="s">
        <v>1679</v>
      </c>
      <c r="C92" s="2" t="s">
        <v>1788</v>
      </c>
      <c r="D92" t="s">
        <v>1791</v>
      </c>
      <c r="E92" s="173">
        <v>0.85</v>
      </c>
      <c r="F92" s="205">
        <f t="shared" si="2"/>
        <v>0.1666</v>
      </c>
      <c r="G92" s="27">
        <f t="shared" si="3"/>
        <v>1.0165999999999999</v>
      </c>
    </row>
    <row r="93" spans="1:7" x14ac:dyDescent="0.2">
      <c r="A93">
        <v>1644</v>
      </c>
      <c r="B93" t="s">
        <v>1680</v>
      </c>
      <c r="C93" s="2" t="s">
        <v>1788</v>
      </c>
      <c r="D93" t="s">
        <v>1791</v>
      </c>
      <c r="E93" s="173">
        <v>2.16</v>
      </c>
      <c r="F93" s="205">
        <f t="shared" si="2"/>
        <v>0.42336000000000007</v>
      </c>
      <c r="G93" s="27">
        <f t="shared" si="3"/>
        <v>2.5833600000000003</v>
      </c>
    </row>
    <row r="94" spans="1:7" x14ac:dyDescent="0.2">
      <c r="A94">
        <v>1645</v>
      </c>
      <c r="B94" t="s">
        <v>1681</v>
      </c>
      <c r="C94" s="2" t="s">
        <v>1788</v>
      </c>
      <c r="D94" t="s">
        <v>1791</v>
      </c>
      <c r="E94" s="173">
        <v>2.16</v>
      </c>
      <c r="F94" s="205">
        <f t="shared" si="2"/>
        <v>0.42336000000000007</v>
      </c>
      <c r="G94" s="27">
        <f t="shared" si="3"/>
        <v>2.5833600000000003</v>
      </c>
    </row>
    <row r="95" spans="1:7" x14ac:dyDescent="0.2">
      <c r="A95">
        <v>1646</v>
      </c>
      <c r="B95" t="s">
        <v>1682</v>
      </c>
      <c r="C95" s="2" t="s">
        <v>1788</v>
      </c>
      <c r="D95" t="s">
        <v>1790</v>
      </c>
      <c r="E95" s="173">
        <v>1.65</v>
      </c>
      <c r="F95" s="205">
        <f t="shared" si="2"/>
        <v>0.32340000000000002</v>
      </c>
      <c r="G95" s="27">
        <f t="shared" si="3"/>
        <v>1.9733999999999998</v>
      </c>
    </row>
    <row r="96" spans="1:7" x14ac:dyDescent="0.2">
      <c r="A96">
        <v>1647</v>
      </c>
      <c r="B96" t="s">
        <v>1683</v>
      </c>
      <c r="C96" s="2" t="s">
        <v>1788</v>
      </c>
      <c r="D96" t="s">
        <v>1790</v>
      </c>
      <c r="E96" s="173">
        <v>1.34</v>
      </c>
      <c r="F96" s="205">
        <f t="shared" si="2"/>
        <v>0.26264000000000004</v>
      </c>
      <c r="G96" s="27">
        <f t="shared" si="3"/>
        <v>1.6026400000000001</v>
      </c>
    </row>
    <row r="97" spans="1:7" x14ac:dyDescent="0.2">
      <c r="A97">
        <v>1648</v>
      </c>
      <c r="B97" t="s">
        <v>1683</v>
      </c>
      <c r="C97" s="2" t="s">
        <v>1788</v>
      </c>
      <c r="D97" t="s">
        <v>1791</v>
      </c>
      <c r="E97" s="173">
        <v>2.54</v>
      </c>
      <c r="F97" s="205">
        <f t="shared" si="2"/>
        <v>0.49784</v>
      </c>
      <c r="G97" s="27">
        <f t="shared" si="3"/>
        <v>3.0378400000000001</v>
      </c>
    </row>
    <row r="98" spans="1:7" x14ac:dyDescent="0.2">
      <c r="A98">
        <v>1650</v>
      </c>
      <c r="B98" t="s">
        <v>1685</v>
      </c>
      <c r="C98" s="2" t="s">
        <v>1788</v>
      </c>
      <c r="D98" t="s">
        <v>1791</v>
      </c>
      <c r="E98" s="173">
        <v>1.87</v>
      </c>
      <c r="F98" s="205">
        <f t="shared" si="2"/>
        <v>0.36652000000000001</v>
      </c>
      <c r="G98" s="27">
        <f t="shared" si="3"/>
        <v>2.2365200000000001</v>
      </c>
    </row>
    <row r="99" spans="1:7" x14ac:dyDescent="0.2">
      <c r="A99">
        <v>1651</v>
      </c>
      <c r="B99" t="s">
        <v>1686</v>
      </c>
      <c r="C99" s="2" t="s">
        <v>1788</v>
      </c>
      <c r="D99" t="s">
        <v>1791</v>
      </c>
      <c r="E99" s="173">
        <v>1.0900000000000001</v>
      </c>
      <c r="F99" s="205">
        <f t="shared" si="2"/>
        <v>0.21364000000000002</v>
      </c>
      <c r="G99" s="27">
        <f t="shared" si="3"/>
        <v>1.3036400000000001</v>
      </c>
    </row>
    <row r="100" spans="1:7" x14ac:dyDescent="0.2">
      <c r="A100">
        <v>1652</v>
      </c>
      <c r="B100" t="s">
        <v>1687</v>
      </c>
      <c r="C100" s="2" t="s">
        <v>1788</v>
      </c>
      <c r="D100" t="s">
        <v>1790</v>
      </c>
      <c r="E100" s="173">
        <v>10.76</v>
      </c>
      <c r="F100" s="205">
        <f t="shared" si="2"/>
        <v>2.1089600000000002</v>
      </c>
      <c r="G100" s="27">
        <f t="shared" si="3"/>
        <v>12.86896</v>
      </c>
    </row>
    <row r="101" spans="1:7" x14ac:dyDescent="0.2">
      <c r="A101">
        <v>1653</v>
      </c>
      <c r="B101" t="s">
        <v>1688</v>
      </c>
      <c r="C101" s="2" t="s">
        <v>1788</v>
      </c>
      <c r="D101" t="s">
        <v>1791</v>
      </c>
      <c r="E101" s="173">
        <v>7.61</v>
      </c>
      <c r="F101" s="205">
        <f t="shared" si="2"/>
        <v>1.4915600000000002</v>
      </c>
      <c r="G101" s="27">
        <f t="shared" si="3"/>
        <v>9.101560000000001</v>
      </c>
    </row>
    <row r="102" spans="1:7" x14ac:dyDescent="0.2">
      <c r="A102">
        <v>1654</v>
      </c>
      <c r="B102" t="s">
        <v>1689</v>
      </c>
      <c r="C102" s="2" t="s">
        <v>1788</v>
      </c>
      <c r="D102" t="s">
        <v>1790</v>
      </c>
      <c r="E102" s="173">
        <v>0.42</v>
      </c>
      <c r="F102" s="205">
        <f t="shared" si="2"/>
        <v>8.2320000000000004E-2</v>
      </c>
      <c r="G102" s="27">
        <f t="shared" si="3"/>
        <v>0.50231999999999999</v>
      </c>
    </row>
    <row r="103" spans="1:7" x14ac:dyDescent="0.2">
      <c r="A103">
        <v>1655</v>
      </c>
      <c r="B103" t="s">
        <v>1690</v>
      </c>
      <c r="C103" s="2" t="s">
        <v>1788</v>
      </c>
      <c r="D103" t="s">
        <v>1790</v>
      </c>
      <c r="E103" s="173">
        <v>8.9499999999999993</v>
      </c>
      <c r="F103" s="205">
        <f t="shared" si="2"/>
        <v>1.7542</v>
      </c>
      <c r="G103" s="27">
        <f t="shared" si="3"/>
        <v>10.7042</v>
      </c>
    </row>
    <row r="104" spans="1:7" x14ac:dyDescent="0.2">
      <c r="A104">
        <v>1656</v>
      </c>
      <c r="B104" t="s">
        <v>1691</v>
      </c>
      <c r="C104" s="2" t="s">
        <v>1788</v>
      </c>
      <c r="D104" t="s">
        <v>1790</v>
      </c>
      <c r="E104" s="173">
        <v>8.85</v>
      </c>
      <c r="F104" s="205">
        <f t="shared" si="2"/>
        <v>1.7345999999999999</v>
      </c>
      <c r="G104" s="27">
        <f t="shared" si="3"/>
        <v>10.5846</v>
      </c>
    </row>
    <row r="105" spans="1:7" x14ac:dyDescent="0.2">
      <c r="A105">
        <v>1657</v>
      </c>
      <c r="B105" t="s">
        <v>1692</v>
      </c>
      <c r="C105" s="2" t="s">
        <v>1788</v>
      </c>
      <c r="D105" t="s">
        <v>1790</v>
      </c>
      <c r="E105" s="173">
        <v>10.119999999999999</v>
      </c>
      <c r="F105" s="205">
        <f t="shared" si="2"/>
        <v>1.9835199999999999</v>
      </c>
      <c r="G105" s="27">
        <f t="shared" si="3"/>
        <v>12.10352</v>
      </c>
    </row>
    <row r="106" spans="1:7" x14ac:dyDescent="0.2">
      <c r="A106">
        <v>1658</v>
      </c>
      <c r="B106" t="s">
        <v>1693</v>
      </c>
      <c r="C106" s="2" t="s">
        <v>1788</v>
      </c>
      <c r="D106" t="s">
        <v>1790</v>
      </c>
      <c r="E106" s="173">
        <v>13.2</v>
      </c>
      <c r="F106" s="205">
        <f t="shared" si="2"/>
        <v>2.5872000000000002</v>
      </c>
      <c r="G106" s="27">
        <f t="shared" si="3"/>
        <v>15.787199999999999</v>
      </c>
    </row>
    <row r="107" spans="1:7" x14ac:dyDescent="0.2">
      <c r="A107">
        <v>1659</v>
      </c>
      <c r="B107" t="s">
        <v>1694</v>
      </c>
      <c r="C107" s="2" t="s">
        <v>1788</v>
      </c>
      <c r="D107" t="s">
        <v>1790</v>
      </c>
      <c r="E107" s="173">
        <v>14.1</v>
      </c>
      <c r="F107" s="205">
        <f t="shared" si="2"/>
        <v>2.7635999999999998</v>
      </c>
      <c r="G107" s="27">
        <f t="shared" si="3"/>
        <v>16.863599999999998</v>
      </c>
    </row>
    <row r="108" spans="1:7" x14ac:dyDescent="0.2">
      <c r="A108">
        <v>1660</v>
      </c>
      <c r="B108" t="s">
        <v>1695</v>
      </c>
      <c r="C108" s="2" t="s">
        <v>1788</v>
      </c>
      <c r="D108" t="s">
        <v>1790</v>
      </c>
      <c r="F108" s="205">
        <f t="shared" si="2"/>
        <v>0</v>
      </c>
      <c r="G108" s="27">
        <f t="shared" si="3"/>
        <v>0</v>
      </c>
    </row>
    <row r="109" spans="1:7" x14ac:dyDescent="0.2">
      <c r="A109">
        <v>1661</v>
      </c>
      <c r="B109" t="s">
        <v>1696</v>
      </c>
      <c r="C109" s="2" t="s">
        <v>1788</v>
      </c>
      <c r="D109" t="s">
        <v>1790</v>
      </c>
      <c r="F109" s="205">
        <f t="shared" si="2"/>
        <v>0</v>
      </c>
      <c r="G109" s="27">
        <f t="shared" si="3"/>
        <v>0</v>
      </c>
    </row>
    <row r="110" spans="1:7" x14ac:dyDescent="0.2">
      <c r="A110">
        <v>1662</v>
      </c>
      <c r="B110" t="s">
        <v>1697</v>
      </c>
      <c r="C110" s="2" t="s">
        <v>1788</v>
      </c>
      <c r="D110" t="s">
        <v>1790</v>
      </c>
      <c r="E110" s="173">
        <v>13.9</v>
      </c>
      <c r="F110" s="205">
        <f t="shared" si="2"/>
        <v>2.7244000000000002</v>
      </c>
      <c r="G110" s="27">
        <f t="shared" si="3"/>
        <v>16.624400000000001</v>
      </c>
    </row>
    <row r="111" spans="1:7" x14ac:dyDescent="0.2">
      <c r="A111">
        <v>1663</v>
      </c>
      <c r="B111" t="s">
        <v>1698</v>
      </c>
      <c r="C111" s="2" t="s">
        <v>1788</v>
      </c>
      <c r="D111" t="s">
        <v>1790</v>
      </c>
      <c r="E111" s="173">
        <v>11.11</v>
      </c>
      <c r="F111" s="205">
        <f t="shared" si="2"/>
        <v>2.1775600000000002</v>
      </c>
      <c r="G111" s="27">
        <f t="shared" si="3"/>
        <v>13.287559999999999</v>
      </c>
    </row>
    <row r="112" spans="1:7" x14ac:dyDescent="0.2">
      <c r="A112">
        <v>1664</v>
      </c>
      <c r="B112" t="s">
        <v>1699</v>
      </c>
      <c r="C112" s="2" t="s">
        <v>1788</v>
      </c>
      <c r="D112" t="s">
        <v>1790</v>
      </c>
      <c r="E112" s="173">
        <v>9.6</v>
      </c>
      <c r="F112" s="205">
        <f t="shared" si="2"/>
        <v>1.8815999999999999</v>
      </c>
      <c r="G112" s="27">
        <f t="shared" si="3"/>
        <v>11.4816</v>
      </c>
    </row>
    <row r="113" spans="1:7" x14ac:dyDescent="0.2">
      <c r="A113">
        <v>1665</v>
      </c>
      <c r="B113" t="s">
        <v>1700</v>
      </c>
      <c r="C113" s="2" t="s">
        <v>1788</v>
      </c>
      <c r="D113" t="s">
        <v>1790</v>
      </c>
      <c r="E113" s="173">
        <v>7.59</v>
      </c>
      <c r="F113" s="205">
        <f t="shared" si="2"/>
        <v>1.4876400000000001</v>
      </c>
      <c r="G113" s="27">
        <f t="shared" si="3"/>
        <v>9.0776400000000006</v>
      </c>
    </row>
    <row r="114" spans="1:7" x14ac:dyDescent="0.2">
      <c r="A114">
        <v>1666</v>
      </c>
      <c r="B114" t="s">
        <v>1701</v>
      </c>
      <c r="C114" s="2" t="s">
        <v>1788</v>
      </c>
      <c r="D114" t="s">
        <v>1790</v>
      </c>
      <c r="E114" s="173">
        <v>14.48</v>
      </c>
      <c r="F114" s="205">
        <f t="shared" si="2"/>
        <v>2.8380800000000002</v>
      </c>
      <c r="G114" s="27">
        <f t="shared" si="3"/>
        <v>17.318080000000002</v>
      </c>
    </row>
    <row r="115" spans="1:7" x14ac:dyDescent="0.2">
      <c r="A115">
        <v>1667</v>
      </c>
      <c r="B115" t="s">
        <v>1702</v>
      </c>
      <c r="C115" s="2" t="s">
        <v>1788</v>
      </c>
      <c r="D115" t="s">
        <v>1790</v>
      </c>
      <c r="E115" s="173">
        <v>13.9</v>
      </c>
      <c r="F115" s="205">
        <f t="shared" si="2"/>
        <v>2.7244000000000002</v>
      </c>
      <c r="G115" s="27">
        <f t="shared" si="3"/>
        <v>16.624400000000001</v>
      </c>
    </row>
    <row r="116" spans="1:7" x14ac:dyDescent="0.2">
      <c r="A116">
        <v>1668</v>
      </c>
      <c r="B116" t="s">
        <v>1703</v>
      </c>
      <c r="C116" s="2" t="s">
        <v>1788</v>
      </c>
      <c r="D116" t="s">
        <v>1790</v>
      </c>
      <c r="E116" s="173">
        <v>15.7</v>
      </c>
      <c r="F116" s="205">
        <f t="shared" si="2"/>
        <v>3.0771999999999999</v>
      </c>
      <c r="G116" s="27">
        <f t="shared" si="3"/>
        <v>18.777200000000001</v>
      </c>
    </row>
    <row r="117" spans="1:7" x14ac:dyDescent="0.2">
      <c r="A117">
        <v>1669</v>
      </c>
      <c r="B117" t="s">
        <v>1704</v>
      </c>
      <c r="C117" s="2" t="s">
        <v>1788</v>
      </c>
      <c r="D117" t="s">
        <v>1790</v>
      </c>
      <c r="E117" s="173">
        <v>7.15</v>
      </c>
      <c r="F117" s="205">
        <f t="shared" si="2"/>
        <v>1.4014000000000002</v>
      </c>
      <c r="G117" s="27">
        <f t="shared" si="3"/>
        <v>8.551400000000001</v>
      </c>
    </row>
    <row r="118" spans="1:7" x14ac:dyDescent="0.2">
      <c r="A118">
        <v>1670</v>
      </c>
      <c r="B118" t="s">
        <v>1705</v>
      </c>
      <c r="C118" s="2" t="s">
        <v>1788</v>
      </c>
      <c r="D118" t="s">
        <v>1791</v>
      </c>
      <c r="E118" s="173">
        <v>5.47</v>
      </c>
      <c r="F118" s="205">
        <f t="shared" si="2"/>
        <v>1.07212</v>
      </c>
      <c r="G118" s="27">
        <f t="shared" si="3"/>
        <v>6.5421199999999997</v>
      </c>
    </row>
    <row r="119" spans="1:7" x14ac:dyDescent="0.2">
      <c r="A119">
        <v>1671</v>
      </c>
      <c r="B119" t="s">
        <v>1706</v>
      </c>
      <c r="C119" s="2" t="s">
        <v>1788</v>
      </c>
      <c r="D119" t="s">
        <v>1790</v>
      </c>
      <c r="E119" s="173">
        <v>12.46</v>
      </c>
      <c r="F119" s="205">
        <f t="shared" si="2"/>
        <v>2.4421600000000003</v>
      </c>
      <c r="G119" s="27">
        <f t="shared" si="3"/>
        <v>14.902160000000002</v>
      </c>
    </row>
    <row r="120" spans="1:7" x14ac:dyDescent="0.2">
      <c r="A120">
        <v>1672</v>
      </c>
      <c r="B120" t="s">
        <v>1707</v>
      </c>
      <c r="C120" s="2" t="s">
        <v>1788</v>
      </c>
      <c r="D120" t="s">
        <v>1790</v>
      </c>
      <c r="E120" s="173">
        <v>8.18</v>
      </c>
      <c r="F120" s="205">
        <f t="shared" si="2"/>
        <v>1.60328</v>
      </c>
      <c r="G120" s="27">
        <f t="shared" si="3"/>
        <v>9.7832799999999995</v>
      </c>
    </row>
    <row r="121" spans="1:7" x14ac:dyDescent="0.2">
      <c r="A121">
        <v>1673</v>
      </c>
      <c r="B121" t="s">
        <v>1708</v>
      </c>
      <c r="C121" s="2" t="s">
        <v>1788</v>
      </c>
      <c r="D121" t="s">
        <v>1142</v>
      </c>
      <c r="E121" s="173">
        <v>10.199999999999999</v>
      </c>
      <c r="F121" s="205">
        <f t="shared" si="2"/>
        <v>1.9991999999999999</v>
      </c>
      <c r="G121" s="27">
        <f t="shared" si="3"/>
        <v>12.199199999999999</v>
      </c>
    </row>
    <row r="122" spans="1:7" x14ac:dyDescent="0.2">
      <c r="A122">
        <v>1674</v>
      </c>
      <c r="B122" t="s">
        <v>1709</v>
      </c>
      <c r="C122" s="2" t="s">
        <v>1788</v>
      </c>
      <c r="D122" t="s">
        <v>1790</v>
      </c>
      <c r="E122" s="173">
        <v>21.33</v>
      </c>
      <c r="F122" s="205">
        <f t="shared" si="2"/>
        <v>4.1806799999999997</v>
      </c>
      <c r="G122" s="27">
        <f t="shared" si="3"/>
        <v>25.510679999999997</v>
      </c>
    </row>
    <row r="123" spans="1:7" x14ac:dyDescent="0.2">
      <c r="A123">
        <v>1675</v>
      </c>
      <c r="B123" t="s">
        <v>1710</v>
      </c>
      <c r="C123" s="2" t="s">
        <v>1788</v>
      </c>
      <c r="D123" t="s">
        <v>1790</v>
      </c>
      <c r="E123" s="173">
        <v>7.74</v>
      </c>
      <c r="F123" s="205">
        <f t="shared" si="2"/>
        <v>1.5170400000000002</v>
      </c>
      <c r="G123" s="27">
        <f t="shared" si="3"/>
        <v>9.2570399999999999</v>
      </c>
    </row>
    <row r="124" spans="1:7" x14ac:dyDescent="0.2">
      <c r="A124">
        <v>1676</v>
      </c>
      <c r="B124" t="s">
        <v>1711</v>
      </c>
      <c r="C124" s="2" t="s">
        <v>1788</v>
      </c>
      <c r="D124" t="s">
        <v>1790</v>
      </c>
      <c r="E124" s="173">
        <v>7.02</v>
      </c>
      <c r="F124" s="205">
        <f t="shared" si="2"/>
        <v>1.37592</v>
      </c>
      <c r="G124" s="27">
        <f t="shared" si="3"/>
        <v>8.3959200000000003</v>
      </c>
    </row>
    <row r="125" spans="1:7" x14ac:dyDescent="0.2">
      <c r="A125">
        <v>1677</v>
      </c>
      <c r="B125" t="s">
        <v>1712</v>
      </c>
      <c r="C125" s="2" t="s">
        <v>1788</v>
      </c>
      <c r="D125" t="s">
        <v>1790</v>
      </c>
      <c r="E125" s="173">
        <v>11.76</v>
      </c>
      <c r="F125" s="205">
        <f t="shared" si="2"/>
        <v>2.3049599999999999</v>
      </c>
      <c r="G125" s="27">
        <f t="shared" si="3"/>
        <v>14.064959999999999</v>
      </c>
    </row>
    <row r="126" spans="1:7" x14ac:dyDescent="0.2">
      <c r="A126">
        <v>1678</v>
      </c>
      <c r="B126" t="s">
        <v>1713</v>
      </c>
      <c r="C126" s="2" t="s">
        <v>1788</v>
      </c>
      <c r="D126" t="s">
        <v>1790</v>
      </c>
      <c r="E126" s="173">
        <v>11.15</v>
      </c>
      <c r="F126" s="205">
        <f t="shared" si="2"/>
        <v>2.1854</v>
      </c>
      <c r="G126" s="27">
        <f t="shared" si="3"/>
        <v>13.3354</v>
      </c>
    </row>
    <row r="127" spans="1:7" x14ac:dyDescent="0.2">
      <c r="A127">
        <v>1679</v>
      </c>
      <c r="B127" t="s">
        <v>1714</v>
      </c>
      <c r="C127" s="2" t="s">
        <v>1788</v>
      </c>
      <c r="D127" t="s">
        <v>1790</v>
      </c>
      <c r="E127" s="173">
        <v>10.73</v>
      </c>
      <c r="F127" s="205">
        <f t="shared" si="2"/>
        <v>2.1030800000000003</v>
      </c>
      <c r="G127" s="27">
        <f t="shared" si="3"/>
        <v>12.833080000000001</v>
      </c>
    </row>
    <row r="128" spans="1:7" x14ac:dyDescent="0.2">
      <c r="A128">
        <v>1680</v>
      </c>
      <c r="B128" t="s">
        <v>1715</v>
      </c>
      <c r="C128" s="2" t="s">
        <v>1788</v>
      </c>
      <c r="D128" t="s">
        <v>1790</v>
      </c>
      <c r="E128" s="173">
        <v>10.69</v>
      </c>
      <c r="F128" s="205">
        <f t="shared" si="2"/>
        <v>2.09524</v>
      </c>
      <c r="G128" s="27">
        <f t="shared" si="3"/>
        <v>12.78524</v>
      </c>
    </row>
    <row r="129" spans="1:7" x14ac:dyDescent="0.2">
      <c r="A129">
        <v>1681</v>
      </c>
      <c r="B129" t="s">
        <v>1716</v>
      </c>
      <c r="C129" s="2" t="s">
        <v>1788</v>
      </c>
      <c r="D129" t="s">
        <v>1790</v>
      </c>
      <c r="E129" s="173">
        <v>8.6999999999999993</v>
      </c>
      <c r="F129" s="205">
        <f t="shared" si="2"/>
        <v>1.7051999999999998</v>
      </c>
      <c r="G129" s="27">
        <f t="shared" si="3"/>
        <v>10.405199999999999</v>
      </c>
    </row>
    <row r="130" spans="1:7" x14ac:dyDescent="0.2">
      <c r="A130">
        <v>1682</v>
      </c>
      <c r="B130" t="s">
        <v>1717</v>
      </c>
      <c r="C130" s="2" t="s">
        <v>1788</v>
      </c>
      <c r="D130" t="s">
        <v>1791</v>
      </c>
      <c r="E130" s="173">
        <v>9.9700000000000006</v>
      </c>
      <c r="F130" s="205">
        <f t="shared" si="2"/>
        <v>1.9541200000000003</v>
      </c>
      <c r="G130" s="27">
        <f t="shared" si="3"/>
        <v>11.92412</v>
      </c>
    </row>
    <row r="131" spans="1:7" x14ac:dyDescent="0.2">
      <c r="A131">
        <v>1683</v>
      </c>
      <c r="B131" t="s">
        <v>1718</v>
      </c>
      <c r="C131" s="2" t="s">
        <v>1788</v>
      </c>
      <c r="D131" t="s">
        <v>1790</v>
      </c>
      <c r="F131" s="205">
        <f t="shared" ref="F131:F194" si="4">E131*19.6%</f>
        <v>0</v>
      </c>
      <c r="G131" s="27">
        <f t="shared" ref="G131:G194" si="5">E131+F131</f>
        <v>0</v>
      </c>
    </row>
    <row r="132" spans="1:7" x14ac:dyDescent="0.2">
      <c r="A132">
        <v>1684</v>
      </c>
      <c r="B132" t="s">
        <v>1719</v>
      </c>
      <c r="C132" s="2" t="s">
        <v>1788</v>
      </c>
      <c r="D132" t="s">
        <v>1790</v>
      </c>
      <c r="E132" s="173">
        <v>15.52</v>
      </c>
      <c r="F132" s="205">
        <f t="shared" si="4"/>
        <v>3.0419200000000002</v>
      </c>
      <c r="G132" s="27">
        <f t="shared" si="5"/>
        <v>18.561920000000001</v>
      </c>
    </row>
    <row r="133" spans="1:7" x14ac:dyDescent="0.2">
      <c r="A133">
        <v>1685</v>
      </c>
      <c r="B133" t="s">
        <v>1720</v>
      </c>
      <c r="C133" s="2" t="s">
        <v>1788</v>
      </c>
      <c r="D133" t="s">
        <v>1790</v>
      </c>
      <c r="E133" s="173">
        <v>11.6</v>
      </c>
      <c r="F133" s="205">
        <f t="shared" si="4"/>
        <v>2.2736000000000001</v>
      </c>
      <c r="G133" s="27">
        <f t="shared" si="5"/>
        <v>13.8736</v>
      </c>
    </row>
    <row r="134" spans="1:7" x14ac:dyDescent="0.2">
      <c r="A134">
        <v>1686</v>
      </c>
      <c r="B134" t="s">
        <v>1721</v>
      </c>
      <c r="C134" s="2" t="s">
        <v>1788</v>
      </c>
      <c r="D134" t="s">
        <v>1791</v>
      </c>
      <c r="E134" s="173">
        <v>12.17</v>
      </c>
      <c r="F134" s="205">
        <f t="shared" si="4"/>
        <v>2.3853200000000001</v>
      </c>
      <c r="G134" s="27">
        <f t="shared" si="5"/>
        <v>14.55532</v>
      </c>
    </row>
    <row r="135" spans="1:7" x14ac:dyDescent="0.2">
      <c r="A135">
        <v>1688</v>
      </c>
      <c r="B135" t="s">
        <v>1723</v>
      </c>
      <c r="C135" s="2" t="s">
        <v>1788</v>
      </c>
      <c r="D135" t="s">
        <v>1142</v>
      </c>
      <c r="E135" s="173">
        <v>9.1199999999999992</v>
      </c>
      <c r="F135" s="205">
        <f t="shared" si="4"/>
        <v>1.78752</v>
      </c>
      <c r="G135" s="27">
        <f t="shared" si="5"/>
        <v>10.90752</v>
      </c>
    </row>
    <row r="136" spans="1:7" x14ac:dyDescent="0.2">
      <c r="A136">
        <v>1687</v>
      </c>
      <c r="B136" t="s">
        <v>1722</v>
      </c>
      <c r="C136" s="2" t="s">
        <v>1788</v>
      </c>
      <c r="D136" t="s">
        <v>1791</v>
      </c>
      <c r="E136" s="173">
        <v>7.02</v>
      </c>
      <c r="F136" s="205">
        <f t="shared" si="4"/>
        <v>1.37592</v>
      </c>
      <c r="G136" s="27">
        <f t="shared" si="5"/>
        <v>8.3959200000000003</v>
      </c>
    </row>
    <row r="137" spans="1:7" x14ac:dyDescent="0.2">
      <c r="A137">
        <v>1690</v>
      </c>
      <c r="B137" t="s">
        <v>1725</v>
      </c>
      <c r="C137" s="2" t="s">
        <v>1788</v>
      </c>
      <c r="D137" t="s">
        <v>1142</v>
      </c>
      <c r="E137" s="173">
        <v>8.9499999999999993</v>
      </c>
      <c r="F137" s="205">
        <f t="shared" si="4"/>
        <v>1.7542</v>
      </c>
      <c r="G137" s="27">
        <f t="shared" si="5"/>
        <v>10.7042</v>
      </c>
    </row>
    <row r="138" spans="1:7" x14ac:dyDescent="0.2">
      <c r="A138">
        <v>1689</v>
      </c>
      <c r="B138" t="s">
        <v>1724</v>
      </c>
      <c r="C138" s="2" t="s">
        <v>1788</v>
      </c>
      <c r="D138" t="s">
        <v>1791</v>
      </c>
      <c r="E138" s="173">
        <v>7.02</v>
      </c>
      <c r="F138" s="205">
        <f t="shared" si="4"/>
        <v>1.37592</v>
      </c>
      <c r="G138" s="27">
        <f t="shared" si="5"/>
        <v>8.3959200000000003</v>
      </c>
    </row>
    <row r="139" spans="1:7" x14ac:dyDescent="0.2">
      <c r="A139">
        <v>1691</v>
      </c>
      <c r="B139" t="s">
        <v>1726</v>
      </c>
      <c r="C139" s="2" t="s">
        <v>1788</v>
      </c>
      <c r="D139" t="s">
        <v>1790</v>
      </c>
      <c r="E139" s="173">
        <v>4.5999999999999996</v>
      </c>
      <c r="F139" s="205">
        <f t="shared" si="4"/>
        <v>0.90159999999999996</v>
      </c>
      <c r="G139" s="27">
        <f t="shared" si="5"/>
        <v>5.5015999999999998</v>
      </c>
    </row>
    <row r="140" spans="1:7" x14ac:dyDescent="0.2">
      <c r="A140">
        <v>1692</v>
      </c>
      <c r="B140" t="s">
        <v>1727</v>
      </c>
      <c r="C140" s="2" t="s">
        <v>1788</v>
      </c>
      <c r="D140" t="s">
        <v>1791</v>
      </c>
      <c r="E140" s="173">
        <v>2.63</v>
      </c>
      <c r="F140" s="205">
        <f t="shared" si="4"/>
        <v>0.51548000000000005</v>
      </c>
      <c r="G140" s="27">
        <f t="shared" si="5"/>
        <v>3.1454800000000001</v>
      </c>
    </row>
    <row r="141" spans="1:7" x14ac:dyDescent="0.2">
      <c r="A141">
        <v>1693</v>
      </c>
      <c r="B141" t="s">
        <v>1728</v>
      </c>
      <c r="C141" s="2" t="s">
        <v>1788</v>
      </c>
      <c r="D141" t="s">
        <v>1791</v>
      </c>
      <c r="E141" s="173">
        <v>14.54</v>
      </c>
      <c r="F141" s="205">
        <f t="shared" si="4"/>
        <v>2.8498399999999999</v>
      </c>
      <c r="G141" s="27">
        <f t="shared" si="5"/>
        <v>17.38984</v>
      </c>
    </row>
    <row r="142" spans="1:7" x14ac:dyDescent="0.2">
      <c r="A142">
        <v>1694</v>
      </c>
      <c r="B142" t="s">
        <v>1729</v>
      </c>
      <c r="C142" s="2" t="s">
        <v>1788</v>
      </c>
      <c r="D142" t="s">
        <v>1791</v>
      </c>
      <c r="E142" s="173">
        <v>15.52</v>
      </c>
      <c r="F142" s="205">
        <f t="shared" si="4"/>
        <v>3.0419200000000002</v>
      </c>
      <c r="G142" s="27">
        <f t="shared" si="5"/>
        <v>18.561920000000001</v>
      </c>
    </row>
    <row r="143" spans="1:7" x14ac:dyDescent="0.2">
      <c r="A143">
        <v>1695</v>
      </c>
      <c r="B143" t="s">
        <v>1730</v>
      </c>
      <c r="C143" s="2" t="s">
        <v>1788</v>
      </c>
      <c r="D143" t="s">
        <v>1142</v>
      </c>
      <c r="E143" s="173">
        <v>13.8</v>
      </c>
      <c r="F143" s="205">
        <f t="shared" si="4"/>
        <v>2.7048000000000001</v>
      </c>
      <c r="G143" s="27">
        <f t="shared" si="5"/>
        <v>16.504799999999999</v>
      </c>
    </row>
    <row r="144" spans="1:7" x14ac:dyDescent="0.2">
      <c r="A144">
        <v>1696</v>
      </c>
      <c r="B144" t="s">
        <v>1731</v>
      </c>
      <c r="C144" s="2" t="s">
        <v>1788</v>
      </c>
      <c r="D144" t="s">
        <v>1790</v>
      </c>
      <c r="E144" s="173">
        <v>14.2</v>
      </c>
      <c r="F144" s="205">
        <f t="shared" si="4"/>
        <v>2.7831999999999999</v>
      </c>
      <c r="G144" s="27">
        <f t="shared" si="5"/>
        <v>16.9832</v>
      </c>
    </row>
    <row r="145" spans="1:7" x14ac:dyDescent="0.2">
      <c r="A145">
        <v>1697</v>
      </c>
      <c r="B145" t="s">
        <v>1732</v>
      </c>
      <c r="C145" s="2" t="s">
        <v>1788</v>
      </c>
      <c r="D145" t="s">
        <v>1790</v>
      </c>
      <c r="E145" s="173">
        <v>14.02</v>
      </c>
      <c r="F145" s="205">
        <f t="shared" si="4"/>
        <v>2.7479200000000001</v>
      </c>
      <c r="G145" s="27">
        <f t="shared" si="5"/>
        <v>16.76792</v>
      </c>
    </row>
    <row r="146" spans="1:7" x14ac:dyDescent="0.2">
      <c r="A146">
        <v>1698</v>
      </c>
      <c r="B146" t="s">
        <v>1733</v>
      </c>
      <c r="C146" s="2" t="s">
        <v>1788</v>
      </c>
      <c r="D146" t="s">
        <v>1790</v>
      </c>
      <c r="F146" s="205">
        <f t="shared" si="4"/>
        <v>0</v>
      </c>
      <c r="G146" s="27">
        <f t="shared" si="5"/>
        <v>0</v>
      </c>
    </row>
    <row r="147" spans="1:7" x14ac:dyDescent="0.2">
      <c r="A147">
        <v>1699</v>
      </c>
      <c r="B147" t="s">
        <v>1734</v>
      </c>
      <c r="C147" s="2" t="s">
        <v>1788</v>
      </c>
      <c r="D147" t="s">
        <v>1790</v>
      </c>
      <c r="F147" s="205">
        <f t="shared" si="4"/>
        <v>0</v>
      </c>
      <c r="G147" s="27">
        <f t="shared" si="5"/>
        <v>0</v>
      </c>
    </row>
    <row r="148" spans="1:7" x14ac:dyDescent="0.2">
      <c r="A148">
        <v>1700</v>
      </c>
      <c r="B148" t="s">
        <v>1735</v>
      </c>
      <c r="C148" s="2" t="s">
        <v>1788</v>
      </c>
      <c r="D148" t="s">
        <v>1790</v>
      </c>
      <c r="E148" s="173">
        <v>10.34</v>
      </c>
      <c r="F148" s="205">
        <f t="shared" si="4"/>
        <v>2.02664</v>
      </c>
      <c r="G148" s="27">
        <f t="shared" si="5"/>
        <v>12.36664</v>
      </c>
    </row>
    <row r="149" spans="1:7" x14ac:dyDescent="0.2">
      <c r="A149">
        <v>1701</v>
      </c>
      <c r="B149" t="s">
        <v>1736</v>
      </c>
      <c r="C149" s="2" t="s">
        <v>1788</v>
      </c>
      <c r="D149" t="s">
        <v>1790</v>
      </c>
      <c r="E149" s="173">
        <v>5.26</v>
      </c>
      <c r="F149" s="205">
        <f t="shared" si="4"/>
        <v>1.0309600000000001</v>
      </c>
      <c r="G149" s="27">
        <f t="shared" si="5"/>
        <v>6.2909600000000001</v>
      </c>
    </row>
    <row r="150" spans="1:7" x14ac:dyDescent="0.2">
      <c r="A150">
        <v>1702</v>
      </c>
      <c r="B150" t="s">
        <v>1737</v>
      </c>
      <c r="C150" s="2" t="s">
        <v>1788</v>
      </c>
      <c r="D150" t="s">
        <v>1790</v>
      </c>
      <c r="E150" s="173">
        <v>7.74</v>
      </c>
      <c r="F150" s="205">
        <f t="shared" si="4"/>
        <v>1.5170400000000002</v>
      </c>
      <c r="G150" s="27">
        <f t="shared" si="5"/>
        <v>9.2570399999999999</v>
      </c>
    </row>
    <row r="151" spans="1:7" x14ac:dyDescent="0.2">
      <c r="A151">
        <v>1703</v>
      </c>
      <c r="B151" t="s">
        <v>1738</v>
      </c>
      <c r="C151" s="2" t="s">
        <v>1788</v>
      </c>
      <c r="D151" t="s">
        <v>1790</v>
      </c>
      <c r="E151" s="173">
        <v>7.61</v>
      </c>
      <c r="F151" s="205">
        <f t="shared" si="4"/>
        <v>1.4915600000000002</v>
      </c>
      <c r="G151" s="27">
        <f t="shared" si="5"/>
        <v>9.101560000000001</v>
      </c>
    </row>
    <row r="152" spans="1:7" x14ac:dyDescent="0.2">
      <c r="A152">
        <v>1704</v>
      </c>
      <c r="B152" t="s">
        <v>1739</v>
      </c>
      <c r="C152" s="2" t="s">
        <v>1788</v>
      </c>
      <c r="D152" t="s">
        <v>1790</v>
      </c>
      <c r="E152" s="173">
        <v>5.64</v>
      </c>
      <c r="F152" s="205">
        <f t="shared" si="4"/>
        <v>1.10544</v>
      </c>
      <c r="G152" s="27">
        <f t="shared" si="5"/>
        <v>6.7454399999999994</v>
      </c>
    </row>
    <row r="153" spans="1:7" x14ac:dyDescent="0.2">
      <c r="A153">
        <v>1705</v>
      </c>
      <c r="B153" t="s">
        <v>1740</v>
      </c>
      <c r="C153" s="2" t="s">
        <v>1788</v>
      </c>
      <c r="D153" t="s">
        <v>1790</v>
      </c>
      <c r="E153" s="173">
        <v>4.74</v>
      </c>
      <c r="F153" s="205">
        <f t="shared" si="4"/>
        <v>0.92904000000000009</v>
      </c>
      <c r="G153" s="27">
        <f t="shared" si="5"/>
        <v>5.6690400000000007</v>
      </c>
    </row>
    <row r="154" spans="1:7" x14ac:dyDescent="0.2">
      <c r="A154">
        <v>1707</v>
      </c>
      <c r="B154" t="s">
        <v>1742</v>
      </c>
      <c r="C154" s="2" t="s">
        <v>1788</v>
      </c>
      <c r="D154" t="s">
        <v>1790</v>
      </c>
      <c r="E154" s="173">
        <v>2.81</v>
      </c>
      <c r="F154" s="205">
        <f t="shared" si="4"/>
        <v>0.55076000000000003</v>
      </c>
      <c r="G154" s="27">
        <f t="shared" si="5"/>
        <v>3.36076</v>
      </c>
    </row>
    <row r="155" spans="1:7" x14ac:dyDescent="0.2">
      <c r="A155">
        <v>1708</v>
      </c>
      <c r="B155" t="s">
        <v>1743</v>
      </c>
      <c r="C155" s="2" t="s">
        <v>1788</v>
      </c>
      <c r="D155" t="s">
        <v>1790</v>
      </c>
      <c r="E155" s="173">
        <v>5.38</v>
      </c>
      <c r="F155" s="205">
        <f t="shared" si="4"/>
        <v>1.0544800000000001</v>
      </c>
      <c r="G155" s="27">
        <f t="shared" si="5"/>
        <v>6.4344799999999998</v>
      </c>
    </row>
    <row r="156" spans="1:7" x14ac:dyDescent="0.2">
      <c r="A156">
        <v>1709</v>
      </c>
      <c r="B156" t="s">
        <v>1744</v>
      </c>
      <c r="C156" s="2" t="s">
        <v>1788</v>
      </c>
      <c r="D156" t="s">
        <v>1790</v>
      </c>
      <c r="E156" s="173">
        <v>4.74</v>
      </c>
      <c r="F156" s="205">
        <f t="shared" si="4"/>
        <v>0.92904000000000009</v>
      </c>
      <c r="G156" s="27">
        <f t="shared" si="5"/>
        <v>5.6690400000000007</v>
      </c>
    </row>
    <row r="157" spans="1:7" x14ac:dyDescent="0.2">
      <c r="A157">
        <v>1706</v>
      </c>
      <c r="B157" t="s">
        <v>1741</v>
      </c>
      <c r="C157" s="2" t="s">
        <v>1788</v>
      </c>
      <c r="D157" t="s">
        <v>1791</v>
      </c>
      <c r="E157" s="173">
        <v>24.58</v>
      </c>
      <c r="F157" s="205">
        <f t="shared" si="4"/>
        <v>4.8176800000000002</v>
      </c>
      <c r="G157" s="27">
        <f t="shared" si="5"/>
        <v>29.397679999999998</v>
      </c>
    </row>
    <row r="158" spans="1:7" x14ac:dyDescent="0.2">
      <c r="A158">
        <v>1710</v>
      </c>
      <c r="B158" t="s">
        <v>1745</v>
      </c>
      <c r="C158" s="2" t="s">
        <v>1788</v>
      </c>
      <c r="D158" t="s">
        <v>1790</v>
      </c>
      <c r="E158" s="173">
        <v>5.26</v>
      </c>
      <c r="F158" s="205">
        <f t="shared" si="4"/>
        <v>1.0309600000000001</v>
      </c>
      <c r="G158" s="27">
        <f t="shared" si="5"/>
        <v>6.2909600000000001</v>
      </c>
    </row>
    <row r="159" spans="1:7" x14ac:dyDescent="0.2">
      <c r="A159">
        <v>1711</v>
      </c>
      <c r="B159" t="s">
        <v>1746</v>
      </c>
      <c r="C159" s="2" t="s">
        <v>1788</v>
      </c>
      <c r="D159" t="s">
        <v>1790</v>
      </c>
      <c r="E159" s="173">
        <v>1.75</v>
      </c>
      <c r="F159" s="205">
        <f t="shared" si="4"/>
        <v>0.34300000000000003</v>
      </c>
      <c r="G159" s="27">
        <f t="shared" si="5"/>
        <v>2.093</v>
      </c>
    </row>
    <row r="160" spans="1:7" x14ac:dyDescent="0.2">
      <c r="A160">
        <v>1712</v>
      </c>
      <c r="B160" t="s">
        <v>1747</v>
      </c>
      <c r="C160" s="2" t="s">
        <v>1788</v>
      </c>
      <c r="D160" t="s">
        <v>1790</v>
      </c>
      <c r="E160" s="173">
        <v>8.18</v>
      </c>
      <c r="F160" s="205">
        <f t="shared" si="4"/>
        <v>1.60328</v>
      </c>
      <c r="G160" s="27">
        <f t="shared" si="5"/>
        <v>9.7832799999999995</v>
      </c>
    </row>
    <row r="161" spans="1:10" x14ac:dyDescent="0.2">
      <c r="A161">
        <v>1713</v>
      </c>
      <c r="B161" t="s">
        <v>1748</v>
      </c>
      <c r="C161" s="2" t="s">
        <v>1788</v>
      </c>
      <c r="D161" t="s">
        <v>1790</v>
      </c>
      <c r="E161" s="173">
        <v>29.18</v>
      </c>
      <c r="F161" s="205">
        <f t="shared" si="4"/>
        <v>5.7192800000000004</v>
      </c>
      <c r="G161" s="27">
        <f t="shared" si="5"/>
        <v>34.899279999999997</v>
      </c>
    </row>
    <row r="162" spans="1:10" x14ac:dyDescent="0.2">
      <c r="A162">
        <v>1714</v>
      </c>
      <c r="B162" t="s">
        <v>1749</v>
      </c>
      <c r="C162" s="2" t="s">
        <v>1788</v>
      </c>
      <c r="D162" t="s">
        <v>1790</v>
      </c>
      <c r="E162" s="173">
        <v>5.56</v>
      </c>
      <c r="F162" s="205">
        <f t="shared" si="4"/>
        <v>1.0897600000000001</v>
      </c>
      <c r="G162" s="27">
        <f t="shared" si="5"/>
        <v>6.6497599999999997</v>
      </c>
    </row>
    <row r="163" spans="1:10" x14ac:dyDescent="0.2">
      <c r="A163">
        <v>1715</v>
      </c>
      <c r="B163" t="s">
        <v>1750</v>
      </c>
      <c r="C163" s="2" t="s">
        <v>1788</v>
      </c>
      <c r="D163" t="s">
        <v>1790</v>
      </c>
      <c r="E163" s="173">
        <v>10.86</v>
      </c>
      <c r="F163" s="205">
        <f t="shared" si="4"/>
        <v>2.1285599999999998</v>
      </c>
      <c r="G163" s="27">
        <f t="shared" si="5"/>
        <v>12.98856</v>
      </c>
    </row>
    <row r="164" spans="1:10" x14ac:dyDescent="0.2">
      <c r="A164">
        <v>1716</v>
      </c>
      <c r="B164" t="s">
        <v>1751</v>
      </c>
      <c r="C164" s="2" t="s">
        <v>1788</v>
      </c>
      <c r="D164" t="s">
        <v>1790</v>
      </c>
      <c r="E164" s="173">
        <v>3.36</v>
      </c>
      <c r="F164" s="205">
        <f t="shared" si="4"/>
        <v>0.65856000000000003</v>
      </c>
      <c r="G164" s="27">
        <f t="shared" si="5"/>
        <v>4.0185599999999999</v>
      </c>
    </row>
    <row r="165" spans="1:10" x14ac:dyDescent="0.2">
      <c r="A165">
        <v>1717</v>
      </c>
      <c r="B165" t="s">
        <v>1752</v>
      </c>
      <c r="C165" s="2" t="s">
        <v>1788</v>
      </c>
      <c r="D165" t="s">
        <v>1790</v>
      </c>
      <c r="E165" s="173">
        <v>14.1</v>
      </c>
      <c r="F165" s="205">
        <f t="shared" si="4"/>
        <v>2.7635999999999998</v>
      </c>
      <c r="G165" s="27">
        <f t="shared" si="5"/>
        <v>16.863599999999998</v>
      </c>
    </row>
    <row r="166" spans="1:10" x14ac:dyDescent="0.2">
      <c r="A166">
        <v>1718</v>
      </c>
      <c r="B166" t="s">
        <v>1753</v>
      </c>
      <c r="C166" s="2" t="s">
        <v>1788</v>
      </c>
      <c r="D166" t="s">
        <v>1790</v>
      </c>
      <c r="E166" s="173">
        <v>14.77</v>
      </c>
      <c r="F166" s="205">
        <f t="shared" si="4"/>
        <v>2.8949199999999999</v>
      </c>
      <c r="G166" s="27">
        <f t="shared" si="5"/>
        <v>17.664919999999999</v>
      </c>
    </row>
    <row r="167" spans="1:10" x14ac:dyDescent="0.2">
      <c r="A167">
        <v>1719</v>
      </c>
      <c r="B167" t="s">
        <v>1754</v>
      </c>
      <c r="C167" s="2" t="s">
        <v>1788</v>
      </c>
      <c r="D167" t="s">
        <v>1790</v>
      </c>
      <c r="E167" s="173">
        <v>14.65</v>
      </c>
      <c r="F167" s="205">
        <f t="shared" si="4"/>
        <v>2.8714000000000004</v>
      </c>
      <c r="G167" s="27">
        <f t="shared" si="5"/>
        <v>17.5214</v>
      </c>
    </row>
    <row r="168" spans="1:10" x14ac:dyDescent="0.2">
      <c r="A168">
        <v>1720</v>
      </c>
      <c r="B168" t="s">
        <v>1755</v>
      </c>
      <c r="C168" s="2" t="s">
        <v>1788</v>
      </c>
      <c r="D168" t="s">
        <v>1790</v>
      </c>
      <c r="E168" s="173">
        <v>16.940000000000001</v>
      </c>
      <c r="F168" s="205">
        <f t="shared" si="4"/>
        <v>3.3202400000000005</v>
      </c>
      <c r="G168" s="27">
        <f t="shared" si="5"/>
        <v>20.260240000000003</v>
      </c>
    </row>
    <row r="169" spans="1:10" x14ac:dyDescent="0.2">
      <c r="A169">
        <v>1721</v>
      </c>
      <c r="B169" t="s">
        <v>1756</v>
      </c>
      <c r="C169" s="2" t="s">
        <v>1788</v>
      </c>
      <c r="D169" t="s">
        <v>1790</v>
      </c>
      <c r="E169" s="173">
        <v>21.5</v>
      </c>
      <c r="F169" s="205">
        <f t="shared" si="4"/>
        <v>4.2140000000000004</v>
      </c>
      <c r="G169" s="27">
        <f t="shared" si="5"/>
        <v>25.713999999999999</v>
      </c>
    </row>
    <row r="170" spans="1:10" x14ac:dyDescent="0.2">
      <c r="A170">
        <v>1722</v>
      </c>
      <c r="B170" t="s">
        <v>1757</v>
      </c>
      <c r="C170" s="2" t="s">
        <v>1788</v>
      </c>
      <c r="D170" t="s">
        <v>1790</v>
      </c>
      <c r="E170" s="173">
        <v>17.989999999999998</v>
      </c>
      <c r="F170" s="205">
        <f t="shared" si="4"/>
        <v>3.5260399999999996</v>
      </c>
      <c r="G170" s="27">
        <f t="shared" si="5"/>
        <v>21.516039999999997</v>
      </c>
    </row>
    <row r="171" spans="1:10" x14ac:dyDescent="0.2">
      <c r="A171">
        <v>1723</v>
      </c>
      <c r="B171" t="s">
        <v>1758</v>
      </c>
      <c r="C171" s="2" t="s">
        <v>1788</v>
      </c>
      <c r="D171" t="s">
        <v>1790</v>
      </c>
      <c r="E171" s="173">
        <v>29.3</v>
      </c>
      <c r="F171" s="205">
        <f t="shared" si="4"/>
        <v>5.7428000000000008</v>
      </c>
      <c r="G171" s="27">
        <f t="shared" si="5"/>
        <v>35.0428</v>
      </c>
    </row>
    <row r="172" spans="1:10" x14ac:dyDescent="0.2">
      <c r="A172">
        <v>1724</v>
      </c>
      <c r="B172" t="s">
        <v>1759</v>
      </c>
      <c r="C172" s="2" t="s">
        <v>1788</v>
      </c>
      <c r="D172" t="s">
        <v>1790</v>
      </c>
      <c r="E172" s="173">
        <v>15.46</v>
      </c>
      <c r="F172" s="205">
        <f t="shared" si="4"/>
        <v>3.0301600000000004</v>
      </c>
      <c r="G172" s="27">
        <f t="shared" si="5"/>
        <v>18.490160000000003</v>
      </c>
    </row>
    <row r="173" spans="1:10" x14ac:dyDescent="0.2">
      <c r="A173">
        <v>1725</v>
      </c>
      <c r="B173" t="s">
        <v>1760</v>
      </c>
      <c r="C173" s="2" t="s">
        <v>1788</v>
      </c>
      <c r="D173" t="s">
        <v>1790</v>
      </c>
      <c r="E173" s="173">
        <v>13.02</v>
      </c>
      <c r="F173" s="205">
        <f t="shared" si="4"/>
        <v>2.55192</v>
      </c>
      <c r="G173" s="27">
        <f t="shared" si="5"/>
        <v>15.571919999999999</v>
      </c>
    </row>
    <row r="174" spans="1:10" x14ac:dyDescent="0.2">
      <c r="A174">
        <v>1726</v>
      </c>
      <c r="B174" t="s">
        <v>1761</v>
      </c>
      <c r="C174" s="2" t="s">
        <v>1788</v>
      </c>
      <c r="D174" t="s">
        <v>1790</v>
      </c>
      <c r="E174" s="173">
        <v>14.31</v>
      </c>
      <c r="F174" s="205">
        <f t="shared" si="4"/>
        <v>2.8047600000000004</v>
      </c>
      <c r="G174" s="27">
        <f t="shared" si="5"/>
        <v>17.11476</v>
      </c>
    </row>
    <row r="175" spans="1:10" x14ac:dyDescent="0.2">
      <c r="A175">
        <v>1727</v>
      </c>
      <c r="B175" t="s">
        <v>1762</v>
      </c>
      <c r="C175" s="2" t="s">
        <v>1788</v>
      </c>
      <c r="D175" t="s">
        <v>1790</v>
      </c>
      <c r="E175" s="173">
        <v>7.86</v>
      </c>
      <c r="F175" s="205">
        <f t="shared" si="4"/>
        <v>1.5405600000000002</v>
      </c>
      <c r="G175" s="27">
        <f t="shared" si="5"/>
        <v>9.4005600000000005</v>
      </c>
    </row>
    <row r="176" spans="1:10" x14ac:dyDescent="0.2">
      <c r="A176">
        <v>1</v>
      </c>
      <c r="B176" t="s">
        <v>24</v>
      </c>
      <c r="C176" s="2" t="s">
        <v>245</v>
      </c>
      <c r="D176" t="s">
        <v>25</v>
      </c>
      <c r="E176" s="173">
        <v>25.5</v>
      </c>
      <c r="F176" s="205">
        <f t="shared" si="4"/>
        <v>4.9980000000000002</v>
      </c>
      <c r="G176" s="27">
        <f t="shared" si="5"/>
        <v>30.498000000000001</v>
      </c>
      <c r="H176">
        <v>3</v>
      </c>
      <c r="I176">
        <v>3</v>
      </c>
      <c r="J176">
        <v>5</v>
      </c>
    </row>
    <row r="177" spans="1:7" x14ac:dyDescent="0.2">
      <c r="A177">
        <v>2</v>
      </c>
      <c r="B177" t="s">
        <v>26</v>
      </c>
      <c r="C177" s="2" t="s">
        <v>245</v>
      </c>
      <c r="D177" t="s">
        <v>25</v>
      </c>
      <c r="E177" s="173">
        <v>14.2</v>
      </c>
      <c r="F177" s="205">
        <f t="shared" si="4"/>
        <v>2.7831999999999999</v>
      </c>
      <c r="G177" s="27">
        <f t="shared" si="5"/>
        <v>16.9832</v>
      </c>
    </row>
    <row r="178" spans="1:7" x14ac:dyDescent="0.2">
      <c r="A178">
        <v>3</v>
      </c>
      <c r="B178" t="s">
        <v>27</v>
      </c>
      <c r="C178" s="2" t="s">
        <v>245</v>
      </c>
      <c r="D178" t="s">
        <v>25</v>
      </c>
      <c r="E178" s="173">
        <v>7.1</v>
      </c>
      <c r="F178" s="205">
        <f t="shared" si="4"/>
        <v>1.3915999999999999</v>
      </c>
      <c r="G178" s="27">
        <f t="shared" si="5"/>
        <v>8.4916</v>
      </c>
    </row>
    <row r="179" spans="1:7" x14ac:dyDescent="0.2">
      <c r="A179">
        <v>4</v>
      </c>
      <c r="B179" t="s">
        <v>28</v>
      </c>
      <c r="C179" s="2" t="s">
        <v>245</v>
      </c>
      <c r="D179" t="s">
        <v>25</v>
      </c>
      <c r="F179" s="205">
        <f t="shared" si="4"/>
        <v>0</v>
      </c>
      <c r="G179" s="27">
        <f t="shared" si="5"/>
        <v>0</v>
      </c>
    </row>
    <row r="180" spans="1:7" x14ac:dyDescent="0.2">
      <c r="A180">
        <v>5</v>
      </c>
      <c r="B180" t="s">
        <v>29</v>
      </c>
      <c r="C180" s="2" t="s">
        <v>245</v>
      </c>
      <c r="D180" t="s">
        <v>25</v>
      </c>
      <c r="E180" s="173">
        <v>7.7</v>
      </c>
      <c r="F180" s="205">
        <f t="shared" si="4"/>
        <v>1.5092000000000001</v>
      </c>
      <c r="G180" s="27">
        <f t="shared" si="5"/>
        <v>9.2092000000000009</v>
      </c>
    </row>
    <row r="181" spans="1:7" x14ac:dyDescent="0.2">
      <c r="A181">
        <v>6</v>
      </c>
      <c r="B181" t="s">
        <v>30</v>
      </c>
      <c r="C181" s="2" t="s">
        <v>245</v>
      </c>
      <c r="D181" t="s">
        <v>25</v>
      </c>
      <c r="E181" s="173">
        <v>20.6</v>
      </c>
      <c r="F181" s="205">
        <f t="shared" si="4"/>
        <v>4.0376000000000003</v>
      </c>
      <c r="G181" s="27">
        <f t="shared" si="5"/>
        <v>24.637600000000003</v>
      </c>
    </row>
    <row r="182" spans="1:7" x14ac:dyDescent="0.2">
      <c r="A182">
        <v>7</v>
      </c>
      <c r="B182" t="s">
        <v>31</v>
      </c>
      <c r="C182" s="2" t="s">
        <v>245</v>
      </c>
      <c r="D182" t="s">
        <v>25</v>
      </c>
      <c r="E182" s="173">
        <v>7.98</v>
      </c>
      <c r="F182" s="205">
        <f t="shared" si="4"/>
        <v>1.5640800000000001</v>
      </c>
      <c r="G182" s="27">
        <f t="shared" si="5"/>
        <v>9.544080000000001</v>
      </c>
    </row>
    <row r="183" spans="1:7" x14ac:dyDescent="0.2">
      <c r="A183">
        <v>8</v>
      </c>
      <c r="B183" t="s">
        <v>32</v>
      </c>
      <c r="C183" s="2" t="s">
        <v>245</v>
      </c>
      <c r="D183" t="s">
        <v>25</v>
      </c>
      <c r="E183" s="173">
        <v>12.08</v>
      </c>
      <c r="F183" s="205">
        <f t="shared" si="4"/>
        <v>2.36768</v>
      </c>
      <c r="G183" s="27">
        <f t="shared" si="5"/>
        <v>14.44768</v>
      </c>
    </row>
    <row r="184" spans="1:7" x14ac:dyDescent="0.2">
      <c r="A184">
        <v>9</v>
      </c>
      <c r="B184" t="s">
        <v>33</v>
      </c>
      <c r="C184" s="2" t="s">
        <v>245</v>
      </c>
      <c r="D184" t="s">
        <v>25</v>
      </c>
      <c r="E184" s="173">
        <v>10.69</v>
      </c>
      <c r="F184" s="205">
        <f t="shared" si="4"/>
        <v>2.09524</v>
      </c>
      <c r="G184" s="27">
        <f t="shared" si="5"/>
        <v>12.78524</v>
      </c>
    </row>
    <row r="185" spans="1:7" x14ac:dyDescent="0.2">
      <c r="A185">
        <v>10</v>
      </c>
      <c r="B185" t="s">
        <v>34</v>
      </c>
      <c r="C185" s="2" t="s">
        <v>245</v>
      </c>
      <c r="D185" t="s">
        <v>25</v>
      </c>
      <c r="E185" s="173">
        <v>13.06</v>
      </c>
      <c r="F185" s="205">
        <f t="shared" si="4"/>
        <v>2.5597600000000003</v>
      </c>
      <c r="G185" s="27">
        <f t="shared" si="5"/>
        <v>15.619760000000001</v>
      </c>
    </row>
    <row r="186" spans="1:7" x14ac:dyDescent="0.2">
      <c r="A186">
        <v>11</v>
      </c>
      <c r="B186" t="s">
        <v>35</v>
      </c>
      <c r="C186" s="2" t="s">
        <v>245</v>
      </c>
      <c r="D186" t="s">
        <v>25</v>
      </c>
      <c r="E186" s="173">
        <v>3.54</v>
      </c>
      <c r="F186" s="205">
        <f t="shared" si="4"/>
        <v>0.69384000000000001</v>
      </c>
      <c r="G186" s="27">
        <f t="shared" si="5"/>
        <v>4.2338399999999998</v>
      </c>
    </row>
    <row r="187" spans="1:7" x14ac:dyDescent="0.2">
      <c r="A187">
        <v>12</v>
      </c>
      <c r="B187" t="s">
        <v>36</v>
      </c>
      <c r="C187" s="2" t="s">
        <v>245</v>
      </c>
      <c r="D187" t="s">
        <v>25</v>
      </c>
      <c r="E187" s="173">
        <v>7.65</v>
      </c>
      <c r="F187" s="205">
        <f t="shared" si="4"/>
        <v>1.4994000000000001</v>
      </c>
      <c r="G187" s="27">
        <f t="shared" si="5"/>
        <v>9.1494</v>
      </c>
    </row>
    <row r="188" spans="1:7" x14ac:dyDescent="0.2">
      <c r="A188">
        <v>13</v>
      </c>
      <c r="B188" t="s">
        <v>37</v>
      </c>
      <c r="C188" s="2" t="s">
        <v>245</v>
      </c>
      <c r="D188" t="s">
        <v>25</v>
      </c>
      <c r="E188" s="173">
        <v>6.98</v>
      </c>
      <c r="F188" s="205">
        <f t="shared" si="4"/>
        <v>1.3680800000000002</v>
      </c>
      <c r="G188" s="27">
        <f t="shared" si="5"/>
        <v>8.3480800000000013</v>
      </c>
    </row>
    <row r="189" spans="1:7" x14ac:dyDescent="0.2">
      <c r="A189">
        <v>14</v>
      </c>
      <c r="B189" t="s">
        <v>38</v>
      </c>
      <c r="C189" s="2" t="s">
        <v>245</v>
      </c>
      <c r="D189" t="s">
        <v>25</v>
      </c>
      <c r="E189" s="173">
        <v>8.5500000000000007</v>
      </c>
      <c r="F189" s="205">
        <f t="shared" si="4"/>
        <v>1.6758000000000002</v>
      </c>
      <c r="G189" s="27">
        <f t="shared" si="5"/>
        <v>10.225800000000001</v>
      </c>
    </row>
    <row r="190" spans="1:7" x14ac:dyDescent="0.2">
      <c r="A190">
        <v>15</v>
      </c>
      <c r="B190" t="s">
        <v>39</v>
      </c>
      <c r="C190" s="2" t="s">
        <v>245</v>
      </c>
      <c r="D190" t="s">
        <v>25</v>
      </c>
      <c r="E190" s="173">
        <v>7.5</v>
      </c>
      <c r="F190" s="205">
        <f t="shared" si="4"/>
        <v>1.47</v>
      </c>
      <c r="G190" s="27">
        <f t="shared" si="5"/>
        <v>8.9700000000000006</v>
      </c>
    </row>
    <row r="191" spans="1:7" x14ac:dyDescent="0.2">
      <c r="A191">
        <v>16</v>
      </c>
      <c r="B191" t="s">
        <v>40</v>
      </c>
      <c r="C191" s="2" t="s">
        <v>245</v>
      </c>
      <c r="D191" t="s">
        <v>25</v>
      </c>
      <c r="E191" s="173">
        <v>4.32</v>
      </c>
      <c r="F191" s="205">
        <f t="shared" si="4"/>
        <v>0.84672000000000014</v>
      </c>
      <c r="G191" s="27">
        <f t="shared" si="5"/>
        <v>5.1667200000000006</v>
      </c>
    </row>
    <row r="192" spans="1:7" x14ac:dyDescent="0.2">
      <c r="A192">
        <v>17</v>
      </c>
      <c r="B192" t="s">
        <v>41</v>
      </c>
      <c r="C192" s="2" t="s">
        <v>245</v>
      </c>
      <c r="D192" t="s">
        <v>25</v>
      </c>
      <c r="E192" s="173">
        <v>11.83</v>
      </c>
      <c r="F192" s="205">
        <f t="shared" si="4"/>
        <v>2.3186800000000001</v>
      </c>
      <c r="G192" s="27">
        <f t="shared" si="5"/>
        <v>14.148680000000001</v>
      </c>
    </row>
    <row r="193" spans="1:7" x14ac:dyDescent="0.2">
      <c r="A193">
        <v>18</v>
      </c>
      <c r="B193" t="s">
        <v>42</v>
      </c>
      <c r="C193" s="2" t="s">
        <v>245</v>
      </c>
      <c r="D193" t="s">
        <v>25</v>
      </c>
      <c r="E193" s="173">
        <v>7.2</v>
      </c>
      <c r="F193" s="205">
        <f t="shared" si="4"/>
        <v>1.4112</v>
      </c>
      <c r="G193" s="27">
        <f t="shared" si="5"/>
        <v>8.6112000000000002</v>
      </c>
    </row>
    <row r="194" spans="1:7" x14ac:dyDescent="0.2">
      <c r="A194">
        <v>19</v>
      </c>
      <c r="B194" t="s">
        <v>43</v>
      </c>
      <c r="C194" s="2" t="s">
        <v>245</v>
      </c>
      <c r="D194" t="s">
        <v>25</v>
      </c>
      <c r="E194" s="173">
        <v>6.45</v>
      </c>
      <c r="F194" s="205">
        <f t="shared" si="4"/>
        <v>1.2642</v>
      </c>
      <c r="G194" s="27">
        <f t="shared" si="5"/>
        <v>7.7141999999999999</v>
      </c>
    </row>
    <row r="195" spans="1:7" x14ac:dyDescent="0.2">
      <c r="A195">
        <v>20</v>
      </c>
      <c r="B195" t="s">
        <v>44</v>
      </c>
      <c r="C195" s="2" t="s">
        <v>245</v>
      </c>
      <c r="D195" t="s">
        <v>25</v>
      </c>
      <c r="E195" s="173">
        <v>12</v>
      </c>
      <c r="F195" s="205">
        <f t="shared" ref="F195:F258" si="6">E195*19.6%</f>
        <v>2.3520000000000003</v>
      </c>
      <c r="G195" s="27">
        <f t="shared" ref="G195:G258" si="7">E195+F195</f>
        <v>14.352</v>
      </c>
    </row>
    <row r="196" spans="1:7" x14ac:dyDescent="0.2">
      <c r="A196">
        <v>21</v>
      </c>
      <c r="B196" t="s">
        <v>45</v>
      </c>
      <c r="C196" s="2" t="s">
        <v>245</v>
      </c>
      <c r="D196" t="s">
        <v>25</v>
      </c>
      <c r="F196" s="205">
        <f t="shared" si="6"/>
        <v>0</v>
      </c>
      <c r="G196" s="27">
        <f t="shared" si="7"/>
        <v>0</v>
      </c>
    </row>
    <row r="197" spans="1:7" x14ac:dyDescent="0.2">
      <c r="A197">
        <v>22</v>
      </c>
      <c r="B197" t="s">
        <v>46</v>
      </c>
      <c r="C197" s="2" t="s">
        <v>245</v>
      </c>
      <c r="D197" t="s">
        <v>25</v>
      </c>
      <c r="E197" s="173">
        <v>15.3</v>
      </c>
      <c r="F197" s="205">
        <f t="shared" si="6"/>
        <v>2.9988000000000001</v>
      </c>
      <c r="G197" s="27">
        <f t="shared" si="7"/>
        <v>18.2988</v>
      </c>
    </row>
    <row r="198" spans="1:7" x14ac:dyDescent="0.2">
      <c r="A198">
        <v>23</v>
      </c>
      <c r="B198" t="s">
        <v>47</v>
      </c>
      <c r="C198" s="2" t="s">
        <v>245</v>
      </c>
      <c r="D198" t="s">
        <v>25</v>
      </c>
      <c r="E198" s="173">
        <v>15.3</v>
      </c>
      <c r="F198" s="205">
        <f t="shared" si="6"/>
        <v>2.9988000000000001</v>
      </c>
      <c r="G198" s="27">
        <f t="shared" si="7"/>
        <v>18.2988</v>
      </c>
    </row>
    <row r="199" spans="1:7" x14ac:dyDescent="0.2">
      <c r="A199">
        <v>24</v>
      </c>
      <c r="B199" t="s">
        <v>48</v>
      </c>
      <c r="C199" s="2" t="s">
        <v>245</v>
      </c>
      <c r="D199" t="s">
        <v>25</v>
      </c>
      <c r="E199" s="173">
        <v>12</v>
      </c>
      <c r="F199" s="205">
        <f t="shared" si="6"/>
        <v>2.3520000000000003</v>
      </c>
      <c r="G199" s="27">
        <f t="shared" si="7"/>
        <v>14.352</v>
      </c>
    </row>
    <row r="200" spans="1:7" x14ac:dyDescent="0.2">
      <c r="A200">
        <v>25</v>
      </c>
      <c r="B200" t="s">
        <v>49</v>
      </c>
      <c r="C200" s="2" t="s">
        <v>245</v>
      </c>
      <c r="D200" t="s">
        <v>25</v>
      </c>
      <c r="E200" s="173">
        <v>22.5</v>
      </c>
      <c r="F200" s="205">
        <f t="shared" si="6"/>
        <v>4.41</v>
      </c>
      <c r="G200" s="27">
        <f t="shared" si="7"/>
        <v>26.91</v>
      </c>
    </row>
    <row r="201" spans="1:7" x14ac:dyDescent="0.2">
      <c r="A201">
        <v>26</v>
      </c>
      <c r="B201" t="s">
        <v>50</v>
      </c>
      <c r="C201" s="2" t="s">
        <v>245</v>
      </c>
      <c r="D201" t="s">
        <v>25</v>
      </c>
      <c r="F201" s="205">
        <f t="shared" si="6"/>
        <v>0</v>
      </c>
      <c r="G201" s="27">
        <f t="shared" si="7"/>
        <v>0</v>
      </c>
    </row>
    <row r="202" spans="1:7" x14ac:dyDescent="0.2">
      <c r="A202">
        <v>27</v>
      </c>
      <c r="B202" t="s">
        <v>51</v>
      </c>
      <c r="C202" s="2" t="s">
        <v>245</v>
      </c>
      <c r="D202" t="s">
        <v>25</v>
      </c>
      <c r="F202" s="205">
        <f t="shared" si="6"/>
        <v>0</v>
      </c>
      <c r="G202" s="27">
        <f t="shared" si="7"/>
        <v>0</v>
      </c>
    </row>
    <row r="203" spans="1:7" x14ac:dyDescent="0.2">
      <c r="A203">
        <v>28</v>
      </c>
      <c r="B203" t="s">
        <v>52</v>
      </c>
      <c r="C203" s="2" t="s">
        <v>245</v>
      </c>
      <c r="D203" t="s">
        <v>25</v>
      </c>
      <c r="E203" s="173">
        <v>18.53</v>
      </c>
      <c r="F203" s="205">
        <f t="shared" si="6"/>
        <v>3.6318800000000002</v>
      </c>
      <c r="G203" s="27">
        <f t="shared" si="7"/>
        <v>22.16188</v>
      </c>
    </row>
    <row r="204" spans="1:7" x14ac:dyDescent="0.2">
      <c r="A204">
        <v>29</v>
      </c>
      <c r="B204" t="s">
        <v>53</v>
      </c>
      <c r="C204" s="2" t="s">
        <v>245</v>
      </c>
      <c r="D204" t="s">
        <v>25</v>
      </c>
      <c r="E204" s="173">
        <v>14.8</v>
      </c>
      <c r="F204" s="205">
        <f t="shared" si="6"/>
        <v>2.9008000000000003</v>
      </c>
      <c r="G204" s="27">
        <f t="shared" si="7"/>
        <v>17.700800000000001</v>
      </c>
    </row>
    <row r="205" spans="1:7" x14ac:dyDescent="0.2">
      <c r="A205">
        <v>30</v>
      </c>
      <c r="B205" t="s">
        <v>54</v>
      </c>
      <c r="C205" s="2" t="s">
        <v>245</v>
      </c>
      <c r="D205" t="s">
        <v>25</v>
      </c>
      <c r="E205" s="173">
        <v>4.29</v>
      </c>
      <c r="F205" s="205">
        <f t="shared" si="6"/>
        <v>0.84084000000000003</v>
      </c>
      <c r="G205" s="27">
        <f t="shared" si="7"/>
        <v>5.1308400000000001</v>
      </c>
    </row>
    <row r="206" spans="1:7" x14ac:dyDescent="0.2">
      <c r="A206">
        <v>31</v>
      </c>
      <c r="B206" t="s">
        <v>55</v>
      </c>
      <c r="C206" s="2" t="s">
        <v>245</v>
      </c>
      <c r="D206" t="s">
        <v>25</v>
      </c>
      <c r="E206" s="173">
        <v>23.55</v>
      </c>
      <c r="F206" s="205">
        <f t="shared" si="6"/>
        <v>4.6158000000000001</v>
      </c>
      <c r="G206" s="27">
        <f t="shared" si="7"/>
        <v>28.165800000000001</v>
      </c>
    </row>
    <row r="207" spans="1:7" x14ac:dyDescent="0.2">
      <c r="A207">
        <v>32</v>
      </c>
      <c r="B207" t="s">
        <v>56</v>
      </c>
      <c r="C207" s="2" t="s">
        <v>245</v>
      </c>
      <c r="D207" t="s">
        <v>25</v>
      </c>
      <c r="F207" s="205">
        <f t="shared" si="6"/>
        <v>0</v>
      </c>
      <c r="G207" s="27">
        <f t="shared" si="7"/>
        <v>0</v>
      </c>
    </row>
    <row r="208" spans="1:7" x14ac:dyDescent="0.2">
      <c r="A208">
        <v>33</v>
      </c>
      <c r="B208" t="s">
        <v>57</v>
      </c>
      <c r="C208" s="2" t="s">
        <v>245</v>
      </c>
      <c r="D208" t="s">
        <v>25</v>
      </c>
      <c r="E208" s="173">
        <v>7.07</v>
      </c>
      <c r="F208" s="205">
        <f t="shared" si="6"/>
        <v>1.3857200000000001</v>
      </c>
      <c r="G208" s="27">
        <f t="shared" si="7"/>
        <v>8.4557199999999995</v>
      </c>
    </row>
    <row r="209" spans="1:7" x14ac:dyDescent="0.2">
      <c r="A209">
        <v>34</v>
      </c>
      <c r="B209" t="s">
        <v>58</v>
      </c>
      <c r="C209" s="2" t="s">
        <v>245</v>
      </c>
      <c r="D209" t="s">
        <v>25</v>
      </c>
      <c r="E209" s="173">
        <v>5.21</v>
      </c>
      <c r="F209" s="205">
        <f t="shared" si="6"/>
        <v>1.0211600000000001</v>
      </c>
      <c r="G209" s="27">
        <f t="shared" si="7"/>
        <v>6.23116</v>
      </c>
    </row>
    <row r="210" spans="1:7" x14ac:dyDescent="0.2">
      <c r="A210">
        <v>35</v>
      </c>
      <c r="B210" t="s">
        <v>59</v>
      </c>
      <c r="C210" s="2" t="s">
        <v>245</v>
      </c>
      <c r="D210" t="s">
        <v>25</v>
      </c>
      <c r="E210" s="173">
        <v>8.11</v>
      </c>
      <c r="F210" s="205">
        <f t="shared" si="6"/>
        <v>1.5895599999999999</v>
      </c>
      <c r="G210" s="27">
        <f t="shared" si="7"/>
        <v>9.69956</v>
      </c>
    </row>
    <row r="211" spans="1:7" x14ac:dyDescent="0.2">
      <c r="A211">
        <v>36</v>
      </c>
      <c r="B211" t="s">
        <v>60</v>
      </c>
      <c r="C211" s="2" t="s">
        <v>245</v>
      </c>
      <c r="D211" t="s">
        <v>25</v>
      </c>
      <c r="E211" s="173">
        <v>2.1800000000000002</v>
      </c>
      <c r="F211" s="205">
        <f t="shared" si="6"/>
        <v>0.42728000000000005</v>
      </c>
      <c r="G211" s="27">
        <f t="shared" si="7"/>
        <v>2.6072800000000003</v>
      </c>
    </row>
    <row r="212" spans="1:7" x14ac:dyDescent="0.2">
      <c r="A212">
        <v>37</v>
      </c>
      <c r="B212" t="s">
        <v>61</v>
      </c>
      <c r="C212" s="2" t="s">
        <v>245</v>
      </c>
      <c r="D212" t="s">
        <v>25</v>
      </c>
      <c r="F212" s="205">
        <f t="shared" si="6"/>
        <v>0</v>
      </c>
      <c r="G212" s="27">
        <f t="shared" si="7"/>
        <v>0</v>
      </c>
    </row>
    <row r="213" spans="1:7" x14ac:dyDescent="0.2">
      <c r="A213">
        <v>38</v>
      </c>
      <c r="B213" t="s">
        <v>62</v>
      </c>
      <c r="C213" s="2" t="s">
        <v>245</v>
      </c>
      <c r="D213" t="s">
        <v>25</v>
      </c>
      <c r="E213" s="173">
        <v>16.5</v>
      </c>
      <c r="F213" s="205">
        <f t="shared" si="6"/>
        <v>3.234</v>
      </c>
      <c r="G213" s="27">
        <f t="shared" si="7"/>
        <v>19.734000000000002</v>
      </c>
    </row>
    <row r="214" spans="1:7" x14ac:dyDescent="0.2">
      <c r="A214">
        <v>39</v>
      </c>
      <c r="B214" t="s">
        <v>63</v>
      </c>
      <c r="C214" s="2" t="s">
        <v>245</v>
      </c>
      <c r="D214" t="s">
        <v>25</v>
      </c>
      <c r="E214" s="173">
        <v>5.8</v>
      </c>
      <c r="F214" s="205">
        <f t="shared" si="6"/>
        <v>1.1368</v>
      </c>
      <c r="G214" s="27">
        <f t="shared" si="7"/>
        <v>6.9367999999999999</v>
      </c>
    </row>
    <row r="215" spans="1:7" x14ac:dyDescent="0.2">
      <c r="A215">
        <v>40</v>
      </c>
      <c r="B215" t="s">
        <v>64</v>
      </c>
      <c r="C215" s="2" t="s">
        <v>245</v>
      </c>
      <c r="D215" t="s">
        <v>25</v>
      </c>
      <c r="F215" s="205">
        <f t="shared" si="6"/>
        <v>0</v>
      </c>
      <c r="G215" s="27">
        <f t="shared" si="7"/>
        <v>0</v>
      </c>
    </row>
    <row r="216" spans="1:7" x14ac:dyDescent="0.2">
      <c r="A216">
        <v>41</v>
      </c>
      <c r="B216" t="s">
        <v>65</v>
      </c>
      <c r="C216" s="2" t="s">
        <v>245</v>
      </c>
      <c r="D216" t="s">
        <v>25</v>
      </c>
      <c r="F216" s="205">
        <f t="shared" si="6"/>
        <v>0</v>
      </c>
      <c r="G216" s="27">
        <f t="shared" si="7"/>
        <v>0</v>
      </c>
    </row>
    <row r="217" spans="1:7" x14ac:dyDescent="0.2">
      <c r="A217">
        <v>42</v>
      </c>
      <c r="B217" t="s">
        <v>66</v>
      </c>
      <c r="C217" s="2" t="s">
        <v>245</v>
      </c>
      <c r="D217" t="s">
        <v>25</v>
      </c>
      <c r="E217" s="173">
        <v>7.8</v>
      </c>
      <c r="F217" s="205">
        <f t="shared" si="6"/>
        <v>1.5287999999999999</v>
      </c>
      <c r="G217" s="27">
        <f t="shared" si="7"/>
        <v>9.3287999999999993</v>
      </c>
    </row>
    <row r="218" spans="1:7" x14ac:dyDescent="0.2">
      <c r="A218">
        <v>43</v>
      </c>
      <c r="B218" t="s">
        <v>67</v>
      </c>
      <c r="C218" s="2" t="s">
        <v>245</v>
      </c>
      <c r="D218" t="s">
        <v>25</v>
      </c>
      <c r="F218" s="205">
        <f t="shared" si="6"/>
        <v>0</v>
      </c>
      <c r="G218" s="27">
        <f t="shared" si="7"/>
        <v>0</v>
      </c>
    </row>
    <row r="219" spans="1:7" x14ac:dyDescent="0.2">
      <c r="A219">
        <v>44</v>
      </c>
      <c r="B219" t="s">
        <v>68</v>
      </c>
      <c r="C219" s="2" t="s">
        <v>245</v>
      </c>
      <c r="D219" t="s">
        <v>25</v>
      </c>
      <c r="F219" s="205">
        <f t="shared" si="6"/>
        <v>0</v>
      </c>
      <c r="G219" s="27">
        <f t="shared" si="7"/>
        <v>0</v>
      </c>
    </row>
    <row r="220" spans="1:7" x14ac:dyDescent="0.2">
      <c r="A220">
        <v>45</v>
      </c>
      <c r="B220" t="s">
        <v>69</v>
      </c>
      <c r="C220" s="2" t="s">
        <v>245</v>
      </c>
      <c r="D220" t="s">
        <v>25</v>
      </c>
      <c r="F220" s="205">
        <f t="shared" si="6"/>
        <v>0</v>
      </c>
      <c r="G220" s="27">
        <f t="shared" si="7"/>
        <v>0</v>
      </c>
    </row>
    <row r="221" spans="1:7" x14ac:dyDescent="0.2">
      <c r="A221">
        <v>46</v>
      </c>
      <c r="B221" t="s">
        <v>70</v>
      </c>
      <c r="C221" s="2" t="s">
        <v>245</v>
      </c>
      <c r="D221" t="s">
        <v>25</v>
      </c>
      <c r="F221" s="205">
        <f t="shared" si="6"/>
        <v>0</v>
      </c>
      <c r="G221" s="27">
        <f t="shared" si="7"/>
        <v>0</v>
      </c>
    </row>
    <row r="222" spans="1:7" x14ac:dyDescent="0.2">
      <c r="A222">
        <v>47</v>
      </c>
      <c r="B222" t="s">
        <v>71</v>
      </c>
      <c r="C222" s="2" t="s">
        <v>245</v>
      </c>
      <c r="D222" t="s">
        <v>25</v>
      </c>
      <c r="E222" s="173">
        <v>4.9000000000000004</v>
      </c>
      <c r="F222" s="205">
        <f t="shared" si="6"/>
        <v>0.96040000000000014</v>
      </c>
      <c r="G222" s="27">
        <f t="shared" si="7"/>
        <v>5.8604000000000003</v>
      </c>
    </row>
    <row r="223" spans="1:7" x14ac:dyDescent="0.2">
      <c r="A223">
        <v>48</v>
      </c>
      <c r="B223" t="s">
        <v>72</v>
      </c>
      <c r="C223" s="2" t="s">
        <v>245</v>
      </c>
      <c r="D223" t="s">
        <v>25</v>
      </c>
      <c r="E223" s="173">
        <v>8.41</v>
      </c>
      <c r="F223" s="205">
        <f t="shared" si="6"/>
        <v>1.64836</v>
      </c>
      <c r="G223" s="27">
        <f t="shared" si="7"/>
        <v>10.05836</v>
      </c>
    </row>
    <row r="224" spans="1:7" x14ac:dyDescent="0.2">
      <c r="A224">
        <v>49</v>
      </c>
      <c r="B224" t="s">
        <v>73</v>
      </c>
      <c r="C224" s="2" t="s">
        <v>245</v>
      </c>
      <c r="D224" t="s">
        <v>25</v>
      </c>
      <c r="F224" s="205">
        <f t="shared" si="6"/>
        <v>0</v>
      </c>
      <c r="G224" s="27">
        <f t="shared" si="7"/>
        <v>0</v>
      </c>
    </row>
    <row r="225" spans="1:7" x14ac:dyDescent="0.2">
      <c r="A225">
        <v>50</v>
      </c>
      <c r="B225" t="s">
        <v>74</v>
      </c>
      <c r="C225" s="2" t="s">
        <v>245</v>
      </c>
      <c r="D225" t="s">
        <v>25</v>
      </c>
      <c r="E225" s="173">
        <v>18.53</v>
      </c>
      <c r="F225" s="205">
        <f t="shared" si="6"/>
        <v>3.6318800000000002</v>
      </c>
      <c r="G225" s="27">
        <f t="shared" si="7"/>
        <v>22.16188</v>
      </c>
    </row>
    <row r="226" spans="1:7" x14ac:dyDescent="0.2">
      <c r="A226">
        <v>51</v>
      </c>
      <c r="B226" t="s">
        <v>75</v>
      </c>
      <c r="C226" s="2" t="s">
        <v>245</v>
      </c>
      <c r="D226" t="s">
        <v>25</v>
      </c>
      <c r="E226" s="173">
        <v>12</v>
      </c>
      <c r="F226" s="205">
        <f t="shared" si="6"/>
        <v>2.3520000000000003</v>
      </c>
      <c r="G226" s="27">
        <f t="shared" si="7"/>
        <v>14.352</v>
      </c>
    </row>
    <row r="227" spans="1:7" x14ac:dyDescent="0.2">
      <c r="A227">
        <v>52</v>
      </c>
      <c r="B227" t="s">
        <v>76</v>
      </c>
      <c r="C227" s="2" t="s">
        <v>245</v>
      </c>
      <c r="D227" t="s">
        <v>25</v>
      </c>
      <c r="E227" s="173">
        <v>3.8</v>
      </c>
      <c r="F227" s="205">
        <f t="shared" si="6"/>
        <v>0.74480000000000002</v>
      </c>
      <c r="G227" s="27">
        <f t="shared" si="7"/>
        <v>4.5447999999999995</v>
      </c>
    </row>
    <row r="228" spans="1:7" x14ac:dyDescent="0.2">
      <c r="A228">
        <v>53</v>
      </c>
      <c r="B228" t="s">
        <v>77</v>
      </c>
      <c r="C228" s="2" t="s">
        <v>245</v>
      </c>
      <c r="D228" t="s">
        <v>25</v>
      </c>
      <c r="E228" s="173">
        <v>10.8</v>
      </c>
      <c r="F228" s="205">
        <f t="shared" si="6"/>
        <v>2.1168</v>
      </c>
      <c r="G228" s="27">
        <f t="shared" si="7"/>
        <v>12.9168</v>
      </c>
    </row>
    <row r="229" spans="1:7" x14ac:dyDescent="0.2">
      <c r="A229">
        <v>54</v>
      </c>
      <c r="B229" t="s">
        <v>78</v>
      </c>
      <c r="C229" s="2" t="s">
        <v>245</v>
      </c>
      <c r="D229" t="s">
        <v>25</v>
      </c>
      <c r="E229" s="173">
        <v>10.8</v>
      </c>
      <c r="F229" s="205">
        <f t="shared" si="6"/>
        <v>2.1168</v>
      </c>
      <c r="G229" s="27">
        <f t="shared" si="7"/>
        <v>12.9168</v>
      </c>
    </row>
    <row r="230" spans="1:7" x14ac:dyDescent="0.2">
      <c r="A230">
        <v>55</v>
      </c>
      <c r="B230" t="s">
        <v>79</v>
      </c>
      <c r="C230" s="2" t="s">
        <v>245</v>
      </c>
      <c r="D230" t="s">
        <v>25</v>
      </c>
      <c r="E230" s="173">
        <v>25.5</v>
      </c>
      <c r="F230" s="205">
        <f t="shared" si="6"/>
        <v>4.9980000000000002</v>
      </c>
      <c r="G230" s="27">
        <f t="shared" si="7"/>
        <v>30.498000000000001</v>
      </c>
    </row>
    <row r="231" spans="1:7" x14ac:dyDescent="0.2">
      <c r="A231">
        <v>56</v>
      </c>
      <c r="B231" t="s">
        <v>80</v>
      </c>
      <c r="C231" s="2" t="s">
        <v>245</v>
      </c>
      <c r="D231" t="s">
        <v>25</v>
      </c>
      <c r="E231" s="173">
        <v>6.46</v>
      </c>
      <c r="F231" s="205">
        <f t="shared" si="6"/>
        <v>1.26616</v>
      </c>
      <c r="G231" s="27">
        <f t="shared" si="7"/>
        <v>7.7261600000000001</v>
      </c>
    </row>
    <row r="232" spans="1:7" x14ac:dyDescent="0.2">
      <c r="A232">
        <v>57</v>
      </c>
      <c r="B232" t="s">
        <v>81</v>
      </c>
      <c r="C232" s="2" t="s">
        <v>245</v>
      </c>
      <c r="D232" t="s">
        <v>25</v>
      </c>
      <c r="F232" s="205">
        <f t="shared" si="6"/>
        <v>0</v>
      </c>
      <c r="G232" s="27">
        <f t="shared" si="7"/>
        <v>0</v>
      </c>
    </row>
    <row r="233" spans="1:7" x14ac:dyDescent="0.2">
      <c r="A233">
        <v>58</v>
      </c>
      <c r="B233" t="s">
        <v>82</v>
      </c>
      <c r="C233" s="2" t="s">
        <v>245</v>
      </c>
      <c r="D233" t="s">
        <v>25</v>
      </c>
      <c r="F233" s="205">
        <f t="shared" si="6"/>
        <v>0</v>
      </c>
      <c r="G233" s="27">
        <f t="shared" si="7"/>
        <v>0</v>
      </c>
    </row>
    <row r="234" spans="1:7" x14ac:dyDescent="0.2">
      <c r="A234">
        <v>59</v>
      </c>
      <c r="B234" t="s">
        <v>83</v>
      </c>
      <c r="C234" s="2" t="s">
        <v>245</v>
      </c>
      <c r="D234" t="s">
        <v>25</v>
      </c>
      <c r="F234" s="205">
        <f t="shared" si="6"/>
        <v>0</v>
      </c>
      <c r="G234" s="27">
        <f t="shared" si="7"/>
        <v>0</v>
      </c>
    </row>
    <row r="235" spans="1:7" x14ac:dyDescent="0.2">
      <c r="A235">
        <v>60</v>
      </c>
      <c r="B235" t="s">
        <v>84</v>
      </c>
      <c r="C235" s="2" t="s">
        <v>245</v>
      </c>
      <c r="D235" t="s">
        <v>25</v>
      </c>
      <c r="F235" s="205">
        <f t="shared" si="6"/>
        <v>0</v>
      </c>
      <c r="G235" s="27">
        <f t="shared" si="7"/>
        <v>0</v>
      </c>
    </row>
    <row r="236" spans="1:7" x14ac:dyDescent="0.2">
      <c r="A236">
        <v>61</v>
      </c>
      <c r="B236" t="s">
        <v>85</v>
      </c>
      <c r="C236" s="2" t="s">
        <v>245</v>
      </c>
      <c r="D236" t="s">
        <v>25</v>
      </c>
      <c r="E236" s="173">
        <v>7.5</v>
      </c>
      <c r="F236" s="205">
        <f t="shared" si="6"/>
        <v>1.47</v>
      </c>
      <c r="G236" s="27">
        <f t="shared" si="7"/>
        <v>8.9700000000000006</v>
      </c>
    </row>
    <row r="237" spans="1:7" x14ac:dyDescent="0.2">
      <c r="A237">
        <v>62</v>
      </c>
      <c r="B237" t="s">
        <v>86</v>
      </c>
      <c r="C237" s="2" t="s">
        <v>245</v>
      </c>
      <c r="D237" t="s">
        <v>25</v>
      </c>
      <c r="E237" s="173">
        <v>15</v>
      </c>
      <c r="F237" s="205">
        <f t="shared" si="6"/>
        <v>2.94</v>
      </c>
      <c r="G237" s="27">
        <f t="shared" si="7"/>
        <v>17.940000000000001</v>
      </c>
    </row>
    <row r="238" spans="1:7" x14ac:dyDescent="0.2">
      <c r="A238">
        <v>63</v>
      </c>
      <c r="B238" t="s">
        <v>87</v>
      </c>
      <c r="C238" s="2" t="s">
        <v>245</v>
      </c>
      <c r="D238" t="s">
        <v>25</v>
      </c>
      <c r="F238" s="205">
        <f t="shared" si="6"/>
        <v>0</v>
      </c>
      <c r="G238" s="27">
        <f t="shared" si="7"/>
        <v>0</v>
      </c>
    </row>
    <row r="239" spans="1:7" x14ac:dyDescent="0.2">
      <c r="A239">
        <v>64</v>
      </c>
      <c r="B239" t="s">
        <v>88</v>
      </c>
      <c r="C239" s="2" t="s">
        <v>245</v>
      </c>
      <c r="D239" t="s">
        <v>25</v>
      </c>
      <c r="E239" s="173">
        <v>9.1199999999999992</v>
      </c>
      <c r="F239" s="205">
        <f t="shared" si="6"/>
        <v>1.78752</v>
      </c>
      <c r="G239" s="27">
        <f t="shared" si="7"/>
        <v>10.90752</v>
      </c>
    </row>
    <row r="240" spans="1:7" x14ac:dyDescent="0.2">
      <c r="A240">
        <v>65</v>
      </c>
      <c r="B240" t="s">
        <v>89</v>
      </c>
      <c r="C240" s="2" t="s">
        <v>245</v>
      </c>
      <c r="D240" t="s">
        <v>25</v>
      </c>
      <c r="F240" s="205">
        <f t="shared" si="6"/>
        <v>0</v>
      </c>
      <c r="G240" s="27">
        <f t="shared" si="7"/>
        <v>0</v>
      </c>
    </row>
    <row r="241" spans="1:7" x14ac:dyDescent="0.2">
      <c r="A241">
        <v>66</v>
      </c>
      <c r="B241" t="s">
        <v>90</v>
      </c>
      <c r="C241" s="2" t="s">
        <v>245</v>
      </c>
      <c r="D241" t="s">
        <v>25</v>
      </c>
      <c r="E241" s="173">
        <v>10.5</v>
      </c>
      <c r="F241" s="205">
        <f t="shared" si="6"/>
        <v>2.0580000000000003</v>
      </c>
      <c r="G241" s="27">
        <f t="shared" si="7"/>
        <v>12.558</v>
      </c>
    </row>
    <row r="242" spans="1:7" x14ac:dyDescent="0.2">
      <c r="A242">
        <v>67</v>
      </c>
      <c r="B242" t="s">
        <v>91</v>
      </c>
      <c r="C242" s="2" t="s">
        <v>245</v>
      </c>
      <c r="D242" t="s">
        <v>25</v>
      </c>
      <c r="E242" s="173">
        <v>17.8</v>
      </c>
      <c r="F242" s="205">
        <f t="shared" si="6"/>
        <v>3.4888000000000003</v>
      </c>
      <c r="G242" s="27">
        <f t="shared" si="7"/>
        <v>21.288800000000002</v>
      </c>
    </row>
    <row r="243" spans="1:7" x14ac:dyDescent="0.2">
      <c r="A243">
        <v>68</v>
      </c>
      <c r="B243" t="s">
        <v>92</v>
      </c>
      <c r="C243" s="2" t="s">
        <v>245</v>
      </c>
      <c r="D243" t="s">
        <v>25</v>
      </c>
      <c r="E243" s="173">
        <v>6.5</v>
      </c>
      <c r="F243" s="205">
        <f t="shared" si="6"/>
        <v>1.274</v>
      </c>
      <c r="G243" s="27">
        <f t="shared" si="7"/>
        <v>7.774</v>
      </c>
    </row>
    <row r="244" spans="1:7" x14ac:dyDescent="0.2">
      <c r="A244">
        <v>69</v>
      </c>
      <c r="B244" t="s">
        <v>93</v>
      </c>
      <c r="C244" s="2" t="s">
        <v>245</v>
      </c>
      <c r="D244" t="s">
        <v>25</v>
      </c>
      <c r="E244" s="173">
        <v>26.8</v>
      </c>
      <c r="F244" s="205">
        <f t="shared" si="6"/>
        <v>5.2528000000000006</v>
      </c>
      <c r="G244" s="27">
        <f t="shared" si="7"/>
        <v>32.052800000000005</v>
      </c>
    </row>
    <row r="245" spans="1:7" x14ac:dyDescent="0.2">
      <c r="A245">
        <v>72</v>
      </c>
      <c r="B245" t="s">
        <v>96</v>
      </c>
      <c r="C245" s="2" t="s">
        <v>245</v>
      </c>
      <c r="D245" t="s">
        <v>25</v>
      </c>
      <c r="E245" s="173">
        <v>7.8</v>
      </c>
      <c r="F245" s="205">
        <f t="shared" si="6"/>
        <v>1.5287999999999999</v>
      </c>
      <c r="G245" s="27">
        <f t="shared" si="7"/>
        <v>9.3287999999999993</v>
      </c>
    </row>
    <row r="246" spans="1:7" x14ac:dyDescent="0.2">
      <c r="A246">
        <v>70</v>
      </c>
      <c r="B246" t="s">
        <v>94</v>
      </c>
      <c r="C246" s="2" t="s">
        <v>245</v>
      </c>
      <c r="D246" t="s">
        <v>25</v>
      </c>
      <c r="E246" s="173">
        <v>10.119999999999999</v>
      </c>
      <c r="F246" s="205">
        <f t="shared" si="6"/>
        <v>1.9835199999999999</v>
      </c>
      <c r="G246" s="27">
        <f t="shared" si="7"/>
        <v>12.10352</v>
      </c>
    </row>
    <row r="247" spans="1:7" x14ac:dyDescent="0.2">
      <c r="A247">
        <v>71</v>
      </c>
      <c r="B247" t="s">
        <v>95</v>
      </c>
      <c r="C247" s="2" t="s">
        <v>245</v>
      </c>
      <c r="D247" t="s">
        <v>25</v>
      </c>
      <c r="E247" s="173">
        <v>19.8</v>
      </c>
      <c r="F247" s="205">
        <f t="shared" si="6"/>
        <v>3.8808000000000002</v>
      </c>
      <c r="G247" s="27">
        <f t="shared" si="7"/>
        <v>23.680800000000001</v>
      </c>
    </row>
    <row r="248" spans="1:7" x14ac:dyDescent="0.2">
      <c r="A248">
        <v>73</v>
      </c>
      <c r="B248" t="s">
        <v>97</v>
      </c>
      <c r="C248" s="2" t="s">
        <v>245</v>
      </c>
      <c r="D248" t="s">
        <v>25</v>
      </c>
      <c r="F248" s="205">
        <f t="shared" si="6"/>
        <v>0</v>
      </c>
      <c r="G248" s="27">
        <f t="shared" si="7"/>
        <v>0</v>
      </c>
    </row>
    <row r="249" spans="1:7" x14ac:dyDescent="0.2">
      <c r="A249">
        <v>74</v>
      </c>
      <c r="B249" t="s">
        <v>98</v>
      </c>
      <c r="C249" s="2" t="s">
        <v>245</v>
      </c>
      <c r="D249" t="s">
        <v>25</v>
      </c>
      <c r="E249" s="173">
        <v>6.8</v>
      </c>
      <c r="F249" s="205">
        <f t="shared" si="6"/>
        <v>1.3328</v>
      </c>
      <c r="G249" s="27">
        <f t="shared" si="7"/>
        <v>8.1327999999999996</v>
      </c>
    </row>
    <row r="250" spans="1:7" x14ac:dyDescent="0.2">
      <c r="A250">
        <v>75</v>
      </c>
      <c r="B250" t="s">
        <v>99</v>
      </c>
      <c r="C250" s="2" t="s">
        <v>245</v>
      </c>
      <c r="D250" t="s">
        <v>25</v>
      </c>
      <c r="F250" s="205">
        <f t="shared" si="6"/>
        <v>0</v>
      </c>
      <c r="G250" s="27">
        <f t="shared" si="7"/>
        <v>0</v>
      </c>
    </row>
    <row r="251" spans="1:7" x14ac:dyDescent="0.2">
      <c r="A251">
        <v>76</v>
      </c>
      <c r="B251" t="s">
        <v>100</v>
      </c>
      <c r="C251" s="2" t="s">
        <v>245</v>
      </c>
      <c r="D251" t="s">
        <v>25</v>
      </c>
      <c r="E251" s="173">
        <v>1.05</v>
      </c>
      <c r="F251" s="205">
        <f t="shared" si="6"/>
        <v>0.20580000000000001</v>
      </c>
      <c r="G251" s="27">
        <f t="shared" si="7"/>
        <v>1.2558</v>
      </c>
    </row>
    <row r="252" spans="1:7" x14ac:dyDescent="0.2">
      <c r="A252">
        <v>77</v>
      </c>
      <c r="B252" t="s">
        <v>101</v>
      </c>
      <c r="C252" s="2" t="s">
        <v>245</v>
      </c>
      <c r="D252" t="s">
        <v>25</v>
      </c>
      <c r="E252" s="173">
        <v>25</v>
      </c>
      <c r="F252" s="205">
        <f t="shared" si="6"/>
        <v>4.9000000000000004</v>
      </c>
      <c r="G252" s="27">
        <f t="shared" si="7"/>
        <v>29.9</v>
      </c>
    </row>
    <row r="253" spans="1:7" x14ac:dyDescent="0.2">
      <c r="A253">
        <v>78</v>
      </c>
      <c r="B253" t="s">
        <v>102</v>
      </c>
      <c r="C253" s="2" t="s">
        <v>245</v>
      </c>
      <c r="D253" t="s">
        <v>25</v>
      </c>
      <c r="F253" s="205">
        <f t="shared" si="6"/>
        <v>0</v>
      </c>
      <c r="G253" s="27">
        <f t="shared" si="7"/>
        <v>0</v>
      </c>
    </row>
    <row r="254" spans="1:7" x14ac:dyDescent="0.2">
      <c r="A254">
        <v>79</v>
      </c>
      <c r="B254" t="s">
        <v>103</v>
      </c>
      <c r="C254" s="2" t="s">
        <v>245</v>
      </c>
      <c r="D254" t="s">
        <v>25</v>
      </c>
      <c r="F254" s="205">
        <f t="shared" si="6"/>
        <v>0</v>
      </c>
      <c r="G254" s="27">
        <f t="shared" si="7"/>
        <v>0</v>
      </c>
    </row>
    <row r="255" spans="1:7" x14ac:dyDescent="0.2">
      <c r="A255">
        <v>80</v>
      </c>
      <c r="B255" t="s">
        <v>104</v>
      </c>
      <c r="C255" s="2" t="s">
        <v>245</v>
      </c>
      <c r="D255" t="s">
        <v>25</v>
      </c>
      <c r="E255" s="173">
        <v>15.5</v>
      </c>
      <c r="F255" s="205">
        <f t="shared" si="6"/>
        <v>3.0380000000000003</v>
      </c>
      <c r="G255" s="27">
        <f t="shared" si="7"/>
        <v>18.538</v>
      </c>
    </row>
    <row r="256" spans="1:7" x14ac:dyDescent="0.2">
      <c r="A256">
        <v>81</v>
      </c>
      <c r="B256" t="s">
        <v>105</v>
      </c>
      <c r="C256" s="2" t="s">
        <v>245</v>
      </c>
      <c r="D256" t="s">
        <v>25</v>
      </c>
      <c r="F256" s="205">
        <f t="shared" si="6"/>
        <v>0</v>
      </c>
      <c r="G256" s="27">
        <f t="shared" si="7"/>
        <v>0</v>
      </c>
    </row>
    <row r="257" spans="1:7" x14ac:dyDescent="0.2">
      <c r="A257">
        <v>82</v>
      </c>
      <c r="B257" t="s">
        <v>106</v>
      </c>
      <c r="C257" s="2" t="s">
        <v>245</v>
      </c>
      <c r="D257" t="s">
        <v>25</v>
      </c>
      <c r="F257" s="205">
        <f t="shared" si="6"/>
        <v>0</v>
      </c>
      <c r="G257" s="27">
        <f t="shared" si="7"/>
        <v>0</v>
      </c>
    </row>
    <row r="258" spans="1:7" x14ac:dyDescent="0.2">
      <c r="A258">
        <v>83</v>
      </c>
      <c r="B258" t="s">
        <v>107</v>
      </c>
      <c r="C258" s="2" t="s">
        <v>245</v>
      </c>
      <c r="D258" t="s">
        <v>25</v>
      </c>
      <c r="E258" s="173">
        <v>5.76</v>
      </c>
      <c r="F258" s="205">
        <f t="shared" si="6"/>
        <v>1.12896</v>
      </c>
      <c r="G258" s="27">
        <f t="shared" si="7"/>
        <v>6.88896</v>
      </c>
    </row>
    <row r="259" spans="1:7" x14ac:dyDescent="0.2">
      <c r="A259">
        <v>84</v>
      </c>
      <c r="B259" t="s">
        <v>108</v>
      </c>
      <c r="C259" s="2" t="s">
        <v>245</v>
      </c>
      <c r="D259" t="s">
        <v>25</v>
      </c>
      <c r="E259" s="173">
        <v>2.17</v>
      </c>
      <c r="F259" s="205">
        <f t="shared" ref="F259:F322" si="8">E259*19.6%</f>
        <v>0.42531999999999998</v>
      </c>
      <c r="G259" s="27">
        <f t="shared" ref="G259:G322" si="9">E259+F259</f>
        <v>2.5953200000000001</v>
      </c>
    </row>
    <row r="260" spans="1:7" x14ac:dyDescent="0.2">
      <c r="A260">
        <v>85</v>
      </c>
      <c r="B260" t="s">
        <v>109</v>
      </c>
      <c r="C260" s="2" t="s">
        <v>245</v>
      </c>
      <c r="D260" t="s">
        <v>25</v>
      </c>
      <c r="F260" s="205">
        <f t="shared" si="8"/>
        <v>0</v>
      </c>
      <c r="G260" s="27">
        <f t="shared" si="9"/>
        <v>0</v>
      </c>
    </row>
    <row r="261" spans="1:7" x14ac:dyDescent="0.2">
      <c r="A261">
        <v>86</v>
      </c>
      <c r="B261" t="s">
        <v>110</v>
      </c>
      <c r="C261" s="2" t="s">
        <v>245</v>
      </c>
      <c r="D261" t="s">
        <v>25</v>
      </c>
      <c r="E261" s="173">
        <v>7.8</v>
      </c>
      <c r="F261" s="205">
        <f t="shared" si="8"/>
        <v>1.5287999999999999</v>
      </c>
      <c r="G261" s="27">
        <f t="shared" si="9"/>
        <v>9.3287999999999993</v>
      </c>
    </row>
    <row r="262" spans="1:7" x14ac:dyDescent="0.2">
      <c r="A262">
        <v>87</v>
      </c>
      <c r="B262" t="s">
        <v>111</v>
      </c>
      <c r="C262" s="2" t="s">
        <v>245</v>
      </c>
      <c r="D262" t="s">
        <v>25</v>
      </c>
      <c r="F262" s="205">
        <f t="shared" si="8"/>
        <v>0</v>
      </c>
      <c r="G262" s="27">
        <f t="shared" si="9"/>
        <v>0</v>
      </c>
    </row>
    <row r="263" spans="1:7" x14ac:dyDescent="0.2">
      <c r="A263">
        <v>88</v>
      </c>
      <c r="B263" t="s">
        <v>112</v>
      </c>
      <c r="C263" s="2" t="s">
        <v>245</v>
      </c>
      <c r="D263" t="s">
        <v>25</v>
      </c>
      <c r="F263" s="205">
        <f t="shared" si="8"/>
        <v>0</v>
      </c>
      <c r="G263" s="27">
        <f t="shared" si="9"/>
        <v>0</v>
      </c>
    </row>
    <row r="264" spans="1:7" x14ac:dyDescent="0.2">
      <c r="A264">
        <v>89</v>
      </c>
      <c r="B264" t="s">
        <v>113</v>
      </c>
      <c r="C264" s="2" t="s">
        <v>245</v>
      </c>
      <c r="D264" t="s">
        <v>25</v>
      </c>
      <c r="E264" s="173">
        <v>12.3</v>
      </c>
      <c r="F264" s="205">
        <f t="shared" si="8"/>
        <v>2.4108000000000001</v>
      </c>
      <c r="G264" s="27">
        <f t="shared" si="9"/>
        <v>14.710800000000001</v>
      </c>
    </row>
    <row r="265" spans="1:7" x14ac:dyDescent="0.2">
      <c r="A265">
        <v>90</v>
      </c>
      <c r="B265" t="s">
        <v>114</v>
      </c>
      <c r="C265" s="2" t="s">
        <v>245</v>
      </c>
      <c r="D265" t="s">
        <v>25</v>
      </c>
      <c r="E265" s="173">
        <v>25.8</v>
      </c>
      <c r="F265" s="205">
        <f t="shared" si="8"/>
        <v>5.0568</v>
      </c>
      <c r="G265" s="27">
        <f t="shared" si="9"/>
        <v>30.8568</v>
      </c>
    </row>
    <row r="266" spans="1:7" x14ac:dyDescent="0.2">
      <c r="A266">
        <v>93</v>
      </c>
      <c r="B266" t="s">
        <v>117</v>
      </c>
      <c r="C266" s="2" t="s">
        <v>245</v>
      </c>
      <c r="D266" t="s">
        <v>25</v>
      </c>
      <c r="E266" s="173">
        <v>13.73</v>
      </c>
      <c r="F266" s="205">
        <f t="shared" si="8"/>
        <v>2.6910800000000004</v>
      </c>
      <c r="G266" s="27">
        <f t="shared" si="9"/>
        <v>16.42108</v>
      </c>
    </row>
    <row r="267" spans="1:7" x14ac:dyDescent="0.2">
      <c r="A267">
        <v>91</v>
      </c>
      <c r="B267" t="s">
        <v>115</v>
      </c>
      <c r="C267" s="2" t="s">
        <v>245</v>
      </c>
      <c r="D267" t="s">
        <v>25</v>
      </c>
      <c r="E267" s="173">
        <v>6.3</v>
      </c>
      <c r="F267" s="205">
        <f t="shared" si="8"/>
        <v>1.2348000000000001</v>
      </c>
      <c r="G267" s="27">
        <f t="shared" si="9"/>
        <v>7.5347999999999997</v>
      </c>
    </row>
    <row r="268" spans="1:7" x14ac:dyDescent="0.2">
      <c r="A268">
        <v>92</v>
      </c>
      <c r="B268" t="s">
        <v>116</v>
      </c>
      <c r="C268" s="2" t="s">
        <v>245</v>
      </c>
      <c r="D268" t="s">
        <v>25</v>
      </c>
      <c r="F268" s="205">
        <f t="shared" si="8"/>
        <v>0</v>
      </c>
      <c r="G268" s="27">
        <f t="shared" si="9"/>
        <v>0</v>
      </c>
    </row>
    <row r="269" spans="1:7" x14ac:dyDescent="0.2">
      <c r="A269">
        <v>94</v>
      </c>
      <c r="B269" t="s">
        <v>118</v>
      </c>
      <c r="C269" s="2" t="s">
        <v>245</v>
      </c>
      <c r="D269" t="s">
        <v>25</v>
      </c>
      <c r="E269" s="173">
        <v>7.24</v>
      </c>
      <c r="F269" s="205">
        <f t="shared" si="8"/>
        <v>1.4190400000000001</v>
      </c>
      <c r="G269" s="27">
        <f t="shared" si="9"/>
        <v>8.659040000000001</v>
      </c>
    </row>
    <row r="270" spans="1:7" x14ac:dyDescent="0.2">
      <c r="A270">
        <v>95</v>
      </c>
      <c r="B270" t="s">
        <v>119</v>
      </c>
      <c r="C270" s="2" t="s">
        <v>245</v>
      </c>
      <c r="D270" t="s">
        <v>25</v>
      </c>
      <c r="E270" s="173">
        <v>25.8</v>
      </c>
      <c r="F270" s="205">
        <f t="shared" si="8"/>
        <v>5.0568</v>
      </c>
      <c r="G270" s="27">
        <f t="shared" si="9"/>
        <v>30.8568</v>
      </c>
    </row>
    <row r="271" spans="1:7" x14ac:dyDescent="0.2">
      <c r="A271">
        <v>96</v>
      </c>
      <c r="B271" t="s">
        <v>120</v>
      </c>
      <c r="C271" s="2" t="s">
        <v>245</v>
      </c>
      <c r="D271" t="s">
        <v>25</v>
      </c>
      <c r="F271" s="205">
        <f t="shared" si="8"/>
        <v>0</v>
      </c>
      <c r="G271" s="27">
        <f t="shared" si="9"/>
        <v>0</v>
      </c>
    </row>
    <row r="272" spans="1:7" x14ac:dyDescent="0.2">
      <c r="A272">
        <v>97</v>
      </c>
      <c r="B272" t="s">
        <v>121</v>
      </c>
      <c r="C272" s="2" t="s">
        <v>245</v>
      </c>
      <c r="D272" t="s">
        <v>25</v>
      </c>
      <c r="F272" s="205">
        <f t="shared" si="8"/>
        <v>0</v>
      </c>
      <c r="G272" s="27">
        <f t="shared" si="9"/>
        <v>0</v>
      </c>
    </row>
    <row r="273" spans="1:7" x14ac:dyDescent="0.2">
      <c r="A273">
        <v>98</v>
      </c>
      <c r="B273" t="s">
        <v>122</v>
      </c>
      <c r="C273" s="2" t="s">
        <v>245</v>
      </c>
      <c r="D273" t="s">
        <v>25</v>
      </c>
      <c r="E273" s="173">
        <v>18.64</v>
      </c>
      <c r="F273" s="205">
        <f t="shared" si="8"/>
        <v>3.6534400000000002</v>
      </c>
      <c r="G273" s="27">
        <f t="shared" si="9"/>
        <v>22.29344</v>
      </c>
    </row>
    <row r="274" spans="1:7" x14ac:dyDescent="0.2">
      <c r="A274">
        <v>99</v>
      </c>
      <c r="B274" t="s">
        <v>123</v>
      </c>
      <c r="C274" s="2" t="s">
        <v>245</v>
      </c>
      <c r="D274" t="s">
        <v>25</v>
      </c>
      <c r="E274" s="173">
        <v>16.84</v>
      </c>
      <c r="F274" s="205">
        <f t="shared" si="8"/>
        <v>3.30064</v>
      </c>
      <c r="G274" s="27">
        <f t="shared" si="9"/>
        <v>20.140640000000001</v>
      </c>
    </row>
    <row r="275" spans="1:7" x14ac:dyDescent="0.2">
      <c r="A275">
        <v>100</v>
      </c>
      <c r="B275" t="s">
        <v>124</v>
      </c>
      <c r="C275" s="2" t="s">
        <v>245</v>
      </c>
      <c r="D275" t="s">
        <v>25</v>
      </c>
      <c r="E275" s="173">
        <v>12.55</v>
      </c>
      <c r="F275" s="205">
        <f t="shared" si="8"/>
        <v>2.4598000000000004</v>
      </c>
      <c r="G275" s="27">
        <f t="shared" si="9"/>
        <v>15.009800000000002</v>
      </c>
    </row>
    <row r="276" spans="1:7" x14ac:dyDescent="0.2">
      <c r="A276">
        <v>101</v>
      </c>
      <c r="B276" t="s">
        <v>125</v>
      </c>
      <c r="C276" s="2" t="s">
        <v>245</v>
      </c>
      <c r="D276" t="s">
        <v>25</v>
      </c>
      <c r="E276" s="173">
        <v>13.56</v>
      </c>
      <c r="F276" s="205">
        <f t="shared" si="8"/>
        <v>2.6577600000000001</v>
      </c>
      <c r="G276" s="27">
        <f t="shared" si="9"/>
        <v>16.217760000000002</v>
      </c>
    </row>
    <row r="277" spans="1:7" x14ac:dyDescent="0.2">
      <c r="A277">
        <v>102</v>
      </c>
      <c r="B277" t="s">
        <v>126</v>
      </c>
      <c r="C277" s="2" t="s">
        <v>245</v>
      </c>
      <c r="D277" t="s">
        <v>25</v>
      </c>
      <c r="F277" s="205">
        <f t="shared" si="8"/>
        <v>0</v>
      </c>
      <c r="G277" s="27">
        <f t="shared" si="9"/>
        <v>0</v>
      </c>
    </row>
    <row r="278" spans="1:7" x14ac:dyDescent="0.2">
      <c r="A278">
        <v>103</v>
      </c>
      <c r="B278" t="s">
        <v>127</v>
      </c>
      <c r="C278" s="2" t="s">
        <v>245</v>
      </c>
      <c r="D278" t="s">
        <v>25</v>
      </c>
      <c r="F278" s="205">
        <f t="shared" si="8"/>
        <v>0</v>
      </c>
      <c r="G278" s="27">
        <f t="shared" si="9"/>
        <v>0</v>
      </c>
    </row>
    <row r="279" spans="1:7" x14ac:dyDescent="0.2">
      <c r="A279">
        <v>104</v>
      </c>
      <c r="B279" t="s">
        <v>128</v>
      </c>
      <c r="C279" s="2" t="s">
        <v>245</v>
      </c>
      <c r="D279" t="s">
        <v>25</v>
      </c>
      <c r="E279" s="173">
        <v>5.76</v>
      </c>
      <c r="F279" s="205">
        <f t="shared" si="8"/>
        <v>1.12896</v>
      </c>
      <c r="G279" s="27">
        <f t="shared" si="9"/>
        <v>6.88896</v>
      </c>
    </row>
    <row r="280" spans="1:7" x14ac:dyDescent="0.2">
      <c r="A280">
        <v>105</v>
      </c>
      <c r="B280" t="s">
        <v>129</v>
      </c>
      <c r="C280" s="2" t="s">
        <v>245</v>
      </c>
      <c r="D280" t="s">
        <v>25</v>
      </c>
      <c r="E280" s="173">
        <v>5.21</v>
      </c>
      <c r="F280" s="205">
        <f t="shared" si="8"/>
        <v>1.0211600000000001</v>
      </c>
      <c r="G280" s="27">
        <f t="shared" si="9"/>
        <v>6.23116</v>
      </c>
    </row>
    <row r="281" spans="1:7" x14ac:dyDescent="0.2">
      <c r="A281">
        <v>106</v>
      </c>
      <c r="B281" t="s">
        <v>130</v>
      </c>
      <c r="C281" s="2" t="s">
        <v>245</v>
      </c>
      <c r="D281" t="s">
        <v>25</v>
      </c>
      <c r="F281" s="205">
        <f t="shared" si="8"/>
        <v>0</v>
      </c>
      <c r="G281" s="27">
        <f t="shared" si="9"/>
        <v>0</v>
      </c>
    </row>
    <row r="282" spans="1:7" x14ac:dyDescent="0.2">
      <c r="A282">
        <v>107</v>
      </c>
      <c r="B282" t="s">
        <v>131</v>
      </c>
      <c r="C282" s="2" t="s">
        <v>245</v>
      </c>
      <c r="D282" t="s">
        <v>25</v>
      </c>
      <c r="E282" s="173">
        <v>6.8</v>
      </c>
      <c r="F282" s="205">
        <f t="shared" si="8"/>
        <v>1.3328</v>
      </c>
      <c r="G282" s="27">
        <f t="shared" si="9"/>
        <v>8.1327999999999996</v>
      </c>
    </row>
    <row r="283" spans="1:7" x14ac:dyDescent="0.2">
      <c r="A283">
        <v>108</v>
      </c>
      <c r="B283" t="s">
        <v>132</v>
      </c>
      <c r="C283" s="2" t="s">
        <v>245</v>
      </c>
      <c r="D283" t="s">
        <v>1790</v>
      </c>
      <c r="E283" s="173">
        <v>5.43</v>
      </c>
      <c r="F283" s="205">
        <f t="shared" si="8"/>
        <v>1.0642799999999999</v>
      </c>
      <c r="G283" s="27">
        <f t="shared" si="9"/>
        <v>6.4942799999999998</v>
      </c>
    </row>
    <row r="284" spans="1:7" x14ac:dyDescent="0.2">
      <c r="A284">
        <v>109</v>
      </c>
      <c r="B284" t="s">
        <v>133</v>
      </c>
      <c r="C284" s="2" t="s">
        <v>245</v>
      </c>
      <c r="D284" t="s">
        <v>25</v>
      </c>
      <c r="E284" s="173">
        <v>13.85</v>
      </c>
      <c r="F284" s="205">
        <f t="shared" si="8"/>
        <v>2.7145999999999999</v>
      </c>
      <c r="G284" s="27">
        <f t="shared" si="9"/>
        <v>16.564599999999999</v>
      </c>
    </row>
    <row r="285" spans="1:7" x14ac:dyDescent="0.2">
      <c r="A285">
        <v>110</v>
      </c>
      <c r="B285" t="s">
        <v>134</v>
      </c>
      <c r="C285" s="2" t="s">
        <v>245</v>
      </c>
      <c r="D285" t="s">
        <v>25</v>
      </c>
      <c r="F285" s="205">
        <f t="shared" si="8"/>
        <v>0</v>
      </c>
      <c r="G285" s="27">
        <f t="shared" si="9"/>
        <v>0</v>
      </c>
    </row>
    <row r="286" spans="1:7" x14ac:dyDescent="0.2">
      <c r="A286">
        <v>111</v>
      </c>
      <c r="B286" t="s">
        <v>135</v>
      </c>
      <c r="C286" s="2" t="s">
        <v>245</v>
      </c>
      <c r="D286" t="s">
        <v>25</v>
      </c>
      <c r="E286" s="173">
        <v>8</v>
      </c>
      <c r="F286" s="205">
        <f t="shared" si="8"/>
        <v>1.5680000000000001</v>
      </c>
      <c r="G286" s="27">
        <f t="shared" si="9"/>
        <v>9.5679999999999996</v>
      </c>
    </row>
    <row r="287" spans="1:7" x14ac:dyDescent="0.2">
      <c r="A287">
        <v>112</v>
      </c>
      <c r="B287" t="s">
        <v>136</v>
      </c>
      <c r="C287" s="2" t="s">
        <v>245</v>
      </c>
      <c r="D287" t="s">
        <v>25</v>
      </c>
      <c r="E287" s="173">
        <v>6.5</v>
      </c>
      <c r="F287" s="205">
        <f t="shared" si="8"/>
        <v>1.274</v>
      </c>
      <c r="G287" s="27">
        <f t="shared" si="9"/>
        <v>7.774</v>
      </c>
    </row>
    <row r="288" spans="1:7" x14ac:dyDescent="0.2">
      <c r="A288">
        <v>113</v>
      </c>
      <c r="B288" t="s">
        <v>137</v>
      </c>
      <c r="C288" s="2" t="s">
        <v>245</v>
      </c>
      <c r="D288" t="s">
        <v>25</v>
      </c>
      <c r="F288" s="205">
        <f t="shared" si="8"/>
        <v>0</v>
      </c>
      <c r="G288" s="27">
        <f t="shared" si="9"/>
        <v>0</v>
      </c>
    </row>
    <row r="289" spans="1:7" x14ac:dyDescent="0.2">
      <c r="A289">
        <v>114</v>
      </c>
      <c r="B289" t="s">
        <v>138</v>
      </c>
      <c r="C289" s="2" t="s">
        <v>245</v>
      </c>
      <c r="D289" t="s">
        <v>25</v>
      </c>
      <c r="E289" s="173">
        <v>4.5</v>
      </c>
      <c r="F289" s="205">
        <f t="shared" si="8"/>
        <v>0.88200000000000001</v>
      </c>
      <c r="G289" s="27">
        <f t="shared" si="9"/>
        <v>5.3819999999999997</v>
      </c>
    </row>
    <row r="290" spans="1:7" x14ac:dyDescent="0.2">
      <c r="A290">
        <v>115</v>
      </c>
      <c r="B290" t="s">
        <v>139</v>
      </c>
      <c r="C290" s="2" t="s">
        <v>245</v>
      </c>
      <c r="D290" t="s">
        <v>25</v>
      </c>
      <c r="F290" s="205">
        <f t="shared" si="8"/>
        <v>0</v>
      </c>
      <c r="G290" s="27">
        <f t="shared" si="9"/>
        <v>0</v>
      </c>
    </row>
    <row r="291" spans="1:7" x14ac:dyDescent="0.2">
      <c r="A291">
        <v>116</v>
      </c>
      <c r="B291" t="s">
        <v>140</v>
      </c>
      <c r="C291" s="2" t="s">
        <v>245</v>
      </c>
      <c r="D291" t="s">
        <v>25</v>
      </c>
      <c r="E291" s="173">
        <v>7.35</v>
      </c>
      <c r="F291" s="205">
        <f t="shared" si="8"/>
        <v>1.4405999999999999</v>
      </c>
      <c r="G291" s="27">
        <f t="shared" si="9"/>
        <v>8.7905999999999995</v>
      </c>
    </row>
    <row r="292" spans="1:7" x14ac:dyDescent="0.2">
      <c r="A292">
        <v>117</v>
      </c>
      <c r="B292" t="s">
        <v>141</v>
      </c>
      <c r="C292" s="2" t="s">
        <v>245</v>
      </c>
      <c r="D292" t="s">
        <v>25</v>
      </c>
      <c r="E292" s="173">
        <v>3.8</v>
      </c>
      <c r="F292" s="205">
        <f t="shared" si="8"/>
        <v>0.74480000000000002</v>
      </c>
      <c r="G292" s="27">
        <f t="shared" si="9"/>
        <v>4.5447999999999995</v>
      </c>
    </row>
    <row r="293" spans="1:7" x14ac:dyDescent="0.2">
      <c r="A293">
        <v>118</v>
      </c>
      <c r="B293" t="s">
        <v>142</v>
      </c>
      <c r="C293" s="2" t="s">
        <v>245</v>
      </c>
      <c r="D293" t="s">
        <v>25</v>
      </c>
      <c r="E293" s="173">
        <v>5.7</v>
      </c>
      <c r="F293" s="205">
        <f t="shared" si="8"/>
        <v>1.1172</v>
      </c>
      <c r="G293" s="27">
        <f t="shared" si="9"/>
        <v>6.8171999999999997</v>
      </c>
    </row>
    <row r="294" spans="1:7" x14ac:dyDescent="0.2">
      <c r="A294">
        <v>119</v>
      </c>
      <c r="B294" t="s">
        <v>143</v>
      </c>
      <c r="C294" s="2" t="s">
        <v>245</v>
      </c>
      <c r="D294" t="s">
        <v>25</v>
      </c>
      <c r="F294" s="205">
        <f t="shared" si="8"/>
        <v>0</v>
      </c>
      <c r="G294" s="27">
        <f t="shared" si="9"/>
        <v>0</v>
      </c>
    </row>
    <row r="295" spans="1:7" x14ac:dyDescent="0.2">
      <c r="A295">
        <v>120</v>
      </c>
      <c r="B295" t="s">
        <v>144</v>
      </c>
      <c r="C295" s="2" t="s">
        <v>245</v>
      </c>
      <c r="D295" t="s">
        <v>25</v>
      </c>
      <c r="E295" s="173">
        <v>9.41</v>
      </c>
      <c r="F295" s="205">
        <f t="shared" si="8"/>
        <v>1.84436</v>
      </c>
      <c r="G295" s="27">
        <f t="shared" si="9"/>
        <v>11.25436</v>
      </c>
    </row>
    <row r="296" spans="1:7" x14ac:dyDescent="0.2">
      <c r="A296">
        <v>121</v>
      </c>
      <c r="B296" t="s">
        <v>145</v>
      </c>
      <c r="C296" s="2" t="s">
        <v>245</v>
      </c>
      <c r="D296" t="s">
        <v>25</v>
      </c>
      <c r="F296" s="205">
        <f t="shared" si="8"/>
        <v>0</v>
      </c>
      <c r="G296" s="27">
        <f t="shared" si="9"/>
        <v>0</v>
      </c>
    </row>
    <row r="297" spans="1:7" x14ac:dyDescent="0.2">
      <c r="A297">
        <v>122</v>
      </c>
      <c r="B297" t="s">
        <v>146</v>
      </c>
      <c r="C297" s="2" t="s">
        <v>245</v>
      </c>
      <c r="D297" t="s">
        <v>25</v>
      </c>
      <c r="F297" s="205">
        <f t="shared" si="8"/>
        <v>0</v>
      </c>
      <c r="G297" s="27">
        <f t="shared" si="9"/>
        <v>0</v>
      </c>
    </row>
    <row r="298" spans="1:7" x14ac:dyDescent="0.2">
      <c r="A298">
        <v>123</v>
      </c>
      <c r="B298" t="s">
        <v>147</v>
      </c>
      <c r="C298" s="2" t="s">
        <v>245</v>
      </c>
      <c r="D298" t="s">
        <v>25</v>
      </c>
      <c r="F298" s="205">
        <f t="shared" si="8"/>
        <v>0</v>
      </c>
      <c r="G298" s="27">
        <f t="shared" si="9"/>
        <v>0</v>
      </c>
    </row>
    <row r="299" spans="1:7" x14ac:dyDescent="0.2">
      <c r="A299">
        <v>124</v>
      </c>
      <c r="B299" t="s">
        <v>148</v>
      </c>
      <c r="C299" s="2" t="s">
        <v>245</v>
      </c>
      <c r="D299" t="s">
        <v>25</v>
      </c>
      <c r="F299" s="205">
        <f t="shared" si="8"/>
        <v>0</v>
      </c>
      <c r="G299" s="27">
        <f t="shared" si="9"/>
        <v>0</v>
      </c>
    </row>
    <row r="300" spans="1:7" x14ac:dyDescent="0.2">
      <c r="A300">
        <v>125</v>
      </c>
      <c r="B300" t="s">
        <v>149</v>
      </c>
      <c r="C300" s="2" t="s">
        <v>245</v>
      </c>
      <c r="D300" t="s">
        <v>25</v>
      </c>
      <c r="E300" s="173">
        <v>6.53</v>
      </c>
      <c r="F300" s="205">
        <f t="shared" si="8"/>
        <v>1.2798800000000001</v>
      </c>
      <c r="G300" s="27">
        <f t="shared" si="9"/>
        <v>7.8098800000000006</v>
      </c>
    </row>
    <row r="301" spans="1:7" x14ac:dyDescent="0.2">
      <c r="A301">
        <v>126</v>
      </c>
      <c r="B301" t="s">
        <v>150</v>
      </c>
      <c r="C301" s="2" t="s">
        <v>245</v>
      </c>
      <c r="D301" t="s">
        <v>25</v>
      </c>
      <c r="F301" s="205">
        <f t="shared" si="8"/>
        <v>0</v>
      </c>
      <c r="G301" s="27">
        <f t="shared" si="9"/>
        <v>0</v>
      </c>
    </row>
    <row r="302" spans="1:7" x14ac:dyDescent="0.2">
      <c r="A302">
        <v>127</v>
      </c>
      <c r="B302" t="s">
        <v>151</v>
      </c>
      <c r="C302" s="2" t="s">
        <v>245</v>
      </c>
      <c r="D302" t="s">
        <v>25</v>
      </c>
      <c r="E302" s="173">
        <v>5.56</v>
      </c>
      <c r="F302" s="205">
        <f t="shared" si="8"/>
        <v>1.0897600000000001</v>
      </c>
      <c r="G302" s="27">
        <f t="shared" si="9"/>
        <v>6.6497599999999997</v>
      </c>
    </row>
    <row r="303" spans="1:7" x14ac:dyDescent="0.2">
      <c r="A303">
        <v>128</v>
      </c>
      <c r="B303" t="s">
        <v>152</v>
      </c>
      <c r="C303" s="2" t="s">
        <v>245</v>
      </c>
      <c r="D303" t="s">
        <v>25</v>
      </c>
      <c r="F303" s="205">
        <f t="shared" si="8"/>
        <v>0</v>
      </c>
      <c r="G303" s="27">
        <f t="shared" si="9"/>
        <v>0</v>
      </c>
    </row>
    <row r="304" spans="1:7" x14ac:dyDescent="0.2">
      <c r="A304">
        <v>129</v>
      </c>
      <c r="B304" t="s">
        <v>153</v>
      </c>
      <c r="C304" s="2" t="s">
        <v>245</v>
      </c>
      <c r="D304" t="s">
        <v>25</v>
      </c>
      <c r="F304" s="205">
        <f t="shared" si="8"/>
        <v>0</v>
      </c>
      <c r="G304" s="27">
        <f t="shared" si="9"/>
        <v>0</v>
      </c>
    </row>
    <row r="305" spans="1:7" x14ac:dyDescent="0.2">
      <c r="A305">
        <v>130</v>
      </c>
      <c r="B305" t="s">
        <v>154</v>
      </c>
      <c r="C305" s="2" t="s">
        <v>245</v>
      </c>
      <c r="D305" t="s">
        <v>25</v>
      </c>
      <c r="E305" s="173">
        <v>17.8</v>
      </c>
      <c r="F305" s="205">
        <f t="shared" si="8"/>
        <v>3.4888000000000003</v>
      </c>
      <c r="G305" s="27">
        <f t="shared" si="9"/>
        <v>21.288800000000002</v>
      </c>
    </row>
    <row r="306" spans="1:7" x14ac:dyDescent="0.2">
      <c r="A306">
        <v>131</v>
      </c>
      <c r="B306" t="s">
        <v>155</v>
      </c>
      <c r="C306" s="2" t="s">
        <v>245</v>
      </c>
      <c r="D306" t="s">
        <v>25</v>
      </c>
      <c r="F306" s="205">
        <f t="shared" si="8"/>
        <v>0</v>
      </c>
      <c r="G306" s="27">
        <f t="shared" si="9"/>
        <v>0</v>
      </c>
    </row>
    <row r="307" spans="1:7" x14ac:dyDescent="0.2">
      <c r="A307">
        <v>132</v>
      </c>
      <c r="B307" t="s">
        <v>156</v>
      </c>
      <c r="C307" s="2" t="s">
        <v>245</v>
      </c>
      <c r="D307" t="s">
        <v>25</v>
      </c>
      <c r="E307" s="173">
        <v>14.5</v>
      </c>
      <c r="F307" s="205">
        <f t="shared" si="8"/>
        <v>2.8420000000000001</v>
      </c>
      <c r="G307" s="27">
        <f t="shared" si="9"/>
        <v>17.341999999999999</v>
      </c>
    </row>
    <row r="308" spans="1:7" x14ac:dyDescent="0.2">
      <c r="A308">
        <v>133</v>
      </c>
      <c r="B308" t="s">
        <v>157</v>
      </c>
      <c r="C308" s="2" t="s">
        <v>245</v>
      </c>
      <c r="D308" t="s">
        <v>25</v>
      </c>
      <c r="E308" s="173">
        <v>2.8</v>
      </c>
      <c r="F308" s="205">
        <f t="shared" si="8"/>
        <v>0.54879999999999995</v>
      </c>
      <c r="G308" s="27">
        <f t="shared" si="9"/>
        <v>3.3487999999999998</v>
      </c>
    </row>
    <row r="309" spans="1:7" x14ac:dyDescent="0.2">
      <c r="A309">
        <v>134</v>
      </c>
      <c r="B309" t="s">
        <v>158</v>
      </c>
      <c r="C309" s="2" t="s">
        <v>245</v>
      </c>
      <c r="D309" t="s">
        <v>25</v>
      </c>
      <c r="E309" s="173">
        <v>1.8</v>
      </c>
      <c r="F309" s="205">
        <f t="shared" si="8"/>
        <v>0.3528</v>
      </c>
      <c r="G309" s="27">
        <f t="shared" si="9"/>
        <v>2.1528</v>
      </c>
    </row>
    <row r="310" spans="1:7" x14ac:dyDescent="0.2">
      <c r="A310">
        <v>135</v>
      </c>
      <c r="B310" t="s">
        <v>159</v>
      </c>
      <c r="C310" s="2" t="s">
        <v>245</v>
      </c>
      <c r="D310" t="s">
        <v>25</v>
      </c>
      <c r="E310" s="173">
        <v>2.25</v>
      </c>
      <c r="F310" s="205">
        <f t="shared" si="8"/>
        <v>0.441</v>
      </c>
      <c r="G310" s="27">
        <f t="shared" si="9"/>
        <v>2.6909999999999998</v>
      </c>
    </row>
    <row r="311" spans="1:7" x14ac:dyDescent="0.2">
      <c r="A311">
        <v>136</v>
      </c>
      <c r="B311" t="s">
        <v>160</v>
      </c>
      <c r="C311" s="2" t="s">
        <v>245</v>
      </c>
      <c r="D311" t="s">
        <v>25</v>
      </c>
      <c r="F311" s="205">
        <f t="shared" si="8"/>
        <v>0</v>
      </c>
      <c r="G311" s="27">
        <f t="shared" si="9"/>
        <v>0</v>
      </c>
    </row>
    <row r="312" spans="1:7" x14ac:dyDescent="0.2">
      <c r="A312">
        <v>137</v>
      </c>
      <c r="B312" t="s">
        <v>161</v>
      </c>
      <c r="C312" s="2" t="s">
        <v>245</v>
      </c>
      <c r="D312" t="s">
        <v>25</v>
      </c>
      <c r="E312" s="173">
        <v>7</v>
      </c>
      <c r="F312" s="205">
        <f t="shared" si="8"/>
        <v>1.3720000000000001</v>
      </c>
      <c r="G312" s="27">
        <f t="shared" si="9"/>
        <v>8.3719999999999999</v>
      </c>
    </row>
    <row r="313" spans="1:7" x14ac:dyDescent="0.2">
      <c r="A313">
        <v>138</v>
      </c>
      <c r="B313" t="s">
        <v>162</v>
      </c>
      <c r="C313" s="2" t="s">
        <v>245</v>
      </c>
      <c r="D313" t="s">
        <v>25</v>
      </c>
      <c r="F313" s="205">
        <f t="shared" si="8"/>
        <v>0</v>
      </c>
      <c r="G313" s="27">
        <f t="shared" si="9"/>
        <v>0</v>
      </c>
    </row>
    <row r="314" spans="1:7" x14ac:dyDescent="0.2">
      <c r="A314">
        <v>139</v>
      </c>
      <c r="B314" t="s">
        <v>163</v>
      </c>
      <c r="C314" s="2" t="s">
        <v>245</v>
      </c>
      <c r="D314" t="s">
        <v>25</v>
      </c>
      <c r="E314" s="173">
        <v>5.6</v>
      </c>
      <c r="F314" s="205">
        <f t="shared" si="8"/>
        <v>1.0975999999999999</v>
      </c>
      <c r="G314" s="27">
        <f t="shared" si="9"/>
        <v>6.6975999999999996</v>
      </c>
    </row>
    <row r="315" spans="1:7" x14ac:dyDescent="0.2">
      <c r="A315">
        <v>140</v>
      </c>
      <c r="B315" t="s">
        <v>164</v>
      </c>
      <c r="C315" s="2" t="s">
        <v>245</v>
      </c>
      <c r="D315" t="s">
        <v>25</v>
      </c>
      <c r="E315" s="173">
        <v>5.7</v>
      </c>
      <c r="F315" s="205">
        <f t="shared" si="8"/>
        <v>1.1172</v>
      </c>
      <c r="G315" s="27">
        <f t="shared" si="9"/>
        <v>6.8171999999999997</v>
      </c>
    </row>
    <row r="316" spans="1:7" x14ac:dyDescent="0.2">
      <c r="A316">
        <v>141</v>
      </c>
      <c r="B316" t="s">
        <v>165</v>
      </c>
      <c r="C316" s="2" t="s">
        <v>245</v>
      </c>
      <c r="D316" t="s">
        <v>25</v>
      </c>
      <c r="F316" s="205">
        <f t="shared" si="8"/>
        <v>0</v>
      </c>
      <c r="G316" s="27">
        <f t="shared" si="9"/>
        <v>0</v>
      </c>
    </row>
    <row r="317" spans="1:7" x14ac:dyDescent="0.2">
      <c r="A317">
        <v>142</v>
      </c>
      <c r="B317" t="s">
        <v>166</v>
      </c>
      <c r="C317" s="2" t="s">
        <v>245</v>
      </c>
      <c r="D317" t="s">
        <v>25</v>
      </c>
      <c r="F317" s="205">
        <f t="shared" si="8"/>
        <v>0</v>
      </c>
      <c r="G317" s="27">
        <f t="shared" si="9"/>
        <v>0</v>
      </c>
    </row>
    <row r="318" spans="1:7" x14ac:dyDescent="0.2">
      <c r="A318">
        <v>143</v>
      </c>
      <c r="B318" t="s">
        <v>167</v>
      </c>
      <c r="C318" s="2" t="s">
        <v>245</v>
      </c>
      <c r="D318" t="s">
        <v>25</v>
      </c>
      <c r="F318" s="205">
        <f t="shared" si="8"/>
        <v>0</v>
      </c>
      <c r="G318" s="27">
        <f t="shared" si="9"/>
        <v>0</v>
      </c>
    </row>
    <row r="319" spans="1:7" x14ac:dyDescent="0.2">
      <c r="A319">
        <v>144</v>
      </c>
      <c r="B319" t="s">
        <v>168</v>
      </c>
      <c r="C319" s="2" t="s">
        <v>245</v>
      </c>
      <c r="D319" t="s">
        <v>25</v>
      </c>
      <c r="E319" s="173">
        <v>2.5</v>
      </c>
      <c r="F319" s="205">
        <f t="shared" si="8"/>
        <v>0.49</v>
      </c>
      <c r="G319" s="27">
        <f t="shared" si="9"/>
        <v>2.99</v>
      </c>
    </row>
    <row r="320" spans="1:7" x14ac:dyDescent="0.2">
      <c r="A320">
        <v>145</v>
      </c>
      <c r="B320" t="s">
        <v>169</v>
      </c>
      <c r="C320" s="2" t="s">
        <v>245</v>
      </c>
      <c r="D320" t="s">
        <v>25</v>
      </c>
      <c r="F320" s="205">
        <f t="shared" si="8"/>
        <v>0</v>
      </c>
      <c r="G320" s="27">
        <f t="shared" si="9"/>
        <v>0</v>
      </c>
    </row>
    <row r="321" spans="1:7" x14ac:dyDescent="0.2">
      <c r="A321">
        <v>146</v>
      </c>
      <c r="B321" t="s">
        <v>170</v>
      </c>
      <c r="C321" s="2" t="s">
        <v>245</v>
      </c>
      <c r="D321" t="s">
        <v>25</v>
      </c>
      <c r="E321" s="173">
        <v>2.66</v>
      </c>
      <c r="F321" s="205">
        <f t="shared" si="8"/>
        <v>0.52136000000000005</v>
      </c>
      <c r="G321" s="27">
        <f t="shared" si="9"/>
        <v>3.1813600000000002</v>
      </c>
    </row>
    <row r="322" spans="1:7" x14ac:dyDescent="0.2">
      <c r="A322">
        <v>147</v>
      </c>
      <c r="B322" t="s">
        <v>171</v>
      </c>
      <c r="C322" s="2" t="s">
        <v>245</v>
      </c>
      <c r="D322" t="s">
        <v>25</v>
      </c>
      <c r="E322" s="173">
        <v>4.93</v>
      </c>
      <c r="F322" s="205">
        <f t="shared" si="8"/>
        <v>0.96628000000000003</v>
      </c>
      <c r="G322" s="27">
        <f t="shared" si="9"/>
        <v>5.89628</v>
      </c>
    </row>
    <row r="323" spans="1:7" x14ac:dyDescent="0.2">
      <c r="A323">
        <v>148</v>
      </c>
      <c r="B323" t="s">
        <v>172</v>
      </c>
      <c r="C323" s="2" t="s">
        <v>245</v>
      </c>
      <c r="D323" t="s">
        <v>25</v>
      </c>
      <c r="E323" s="173">
        <v>4.43</v>
      </c>
      <c r="F323" s="205">
        <f t="shared" ref="F323:F386" si="10">E323*19.6%</f>
        <v>0.86827999999999994</v>
      </c>
      <c r="G323" s="27">
        <f t="shared" ref="G323:G386" si="11">E323+F323</f>
        <v>5.2982800000000001</v>
      </c>
    </row>
    <row r="324" spans="1:7" x14ac:dyDescent="0.2">
      <c r="A324">
        <v>149</v>
      </c>
      <c r="B324" t="s">
        <v>173</v>
      </c>
      <c r="C324" s="2" t="s">
        <v>245</v>
      </c>
      <c r="D324" t="s">
        <v>25</v>
      </c>
      <c r="F324" s="205">
        <f t="shared" si="10"/>
        <v>0</v>
      </c>
      <c r="G324" s="27">
        <f t="shared" si="11"/>
        <v>0</v>
      </c>
    </row>
    <row r="325" spans="1:7" x14ac:dyDescent="0.2">
      <c r="A325">
        <v>151</v>
      </c>
      <c r="B325" t="s">
        <v>175</v>
      </c>
      <c r="C325" s="2" t="s">
        <v>245</v>
      </c>
      <c r="D325" t="s">
        <v>1790</v>
      </c>
      <c r="E325" s="173">
        <v>2.5</v>
      </c>
      <c r="F325" s="205">
        <f t="shared" si="10"/>
        <v>0.49</v>
      </c>
      <c r="G325" s="27">
        <f t="shared" si="11"/>
        <v>2.99</v>
      </c>
    </row>
    <row r="326" spans="1:7" x14ac:dyDescent="0.2">
      <c r="A326">
        <v>150</v>
      </c>
      <c r="B326" t="s">
        <v>174</v>
      </c>
      <c r="C326" s="2" t="s">
        <v>245</v>
      </c>
      <c r="D326" t="s">
        <v>25</v>
      </c>
      <c r="E326" s="173">
        <v>1.8</v>
      </c>
      <c r="F326" s="205">
        <f t="shared" si="10"/>
        <v>0.3528</v>
      </c>
      <c r="G326" s="27">
        <f t="shared" si="11"/>
        <v>2.1528</v>
      </c>
    </row>
    <row r="327" spans="1:7" x14ac:dyDescent="0.2">
      <c r="A327">
        <v>152</v>
      </c>
      <c r="B327" t="s">
        <v>176</v>
      </c>
      <c r="C327" s="2" t="s">
        <v>245</v>
      </c>
      <c r="D327" t="s">
        <v>25</v>
      </c>
      <c r="E327" s="173">
        <v>6</v>
      </c>
      <c r="F327" s="205">
        <f t="shared" si="10"/>
        <v>1.1760000000000002</v>
      </c>
      <c r="G327" s="27">
        <f t="shared" si="11"/>
        <v>7.1760000000000002</v>
      </c>
    </row>
    <row r="328" spans="1:7" x14ac:dyDescent="0.2">
      <c r="A328">
        <v>153</v>
      </c>
      <c r="B328" t="s">
        <v>177</v>
      </c>
      <c r="C328" s="2" t="s">
        <v>245</v>
      </c>
      <c r="D328" t="s">
        <v>25</v>
      </c>
      <c r="F328" s="205">
        <f t="shared" si="10"/>
        <v>0</v>
      </c>
      <c r="G328" s="27">
        <f t="shared" si="11"/>
        <v>0</v>
      </c>
    </row>
    <row r="329" spans="1:7" x14ac:dyDescent="0.2">
      <c r="A329">
        <v>156</v>
      </c>
      <c r="B329" t="s">
        <v>180</v>
      </c>
      <c r="C329" s="2" t="s">
        <v>245</v>
      </c>
      <c r="D329" t="s">
        <v>25</v>
      </c>
      <c r="E329" s="173">
        <v>6.07</v>
      </c>
      <c r="F329" s="205">
        <f t="shared" si="10"/>
        <v>1.1897200000000001</v>
      </c>
      <c r="G329" s="27">
        <f t="shared" si="11"/>
        <v>7.2597200000000006</v>
      </c>
    </row>
    <row r="330" spans="1:7" x14ac:dyDescent="0.2">
      <c r="A330">
        <v>154</v>
      </c>
      <c r="B330" t="s">
        <v>178</v>
      </c>
      <c r="C330" s="2" t="s">
        <v>245</v>
      </c>
      <c r="D330" t="s">
        <v>25</v>
      </c>
      <c r="E330" s="173">
        <v>6.07</v>
      </c>
      <c r="F330" s="205">
        <f t="shared" si="10"/>
        <v>1.1897200000000001</v>
      </c>
      <c r="G330" s="27">
        <f t="shared" si="11"/>
        <v>7.2597200000000006</v>
      </c>
    </row>
    <row r="331" spans="1:7" x14ac:dyDescent="0.2">
      <c r="A331">
        <v>155</v>
      </c>
      <c r="B331" t="s">
        <v>179</v>
      </c>
      <c r="C331" s="2" t="s">
        <v>245</v>
      </c>
      <c r="D331" t="s">
        <v>25</v>
      </c>
      <c r="E331" s="173">
        <v>6.07</v>
      </c>
      <c r="F331" s="205">
        <f t="shared" si="10"/>
        <v>1.1897200000000001</v>
      </c>
      <c r="G331" s="27">
        <f t="shared" si="11"/>
        <v>7.2597200000000006</v>
      </c>
    </row>
    <row r="332" spans="1:7" x14ac:dyDescent="0.2">
      <c r="A332">
        <v>157</v>
      </c>
      <c r="B332" t="s">
        <v>181</v>
      </c>
      <c r="C332" s="2" t="s">
        <v>245</v>
      </c>
      <c r="D332" t="s">
        <v>25</v>
      </c>
      <c r="E332" s="173">
        <v>9.8000000000000007</v>
      </c>
      <c r="F332" s="205">
        <f t="shared" si="10"/>
        <v>1.9208000000000003</v>
      </c>
      <c r="G332" s="27">
        <f t="shared" si="11"/>
        <v>11.720800000000001</v>
      </c>
    </row>
    <row r="333" spans="1:7" x14ac:dyDescent="0.2">
      <c r="A333">
        <v>158</v>
      </c>
      <c r="B333" t="s">
        <v>182</v>
      </c>
      <c r="C333" s="2" t="s">
        <v>245</v>
      </c>
      <c r="D333" t="s">
        <v>25</v>
      </c>
      <c r="F333" s="205">
        <f t="shared" si="10"/>
        <v>0</v>
      </c>
      <c r="G333" s="27">
        <f t="shared" si="11"/>
        <v>0</v>
      </c>
    </row>
    <row r="334" spans="1:7" x14ac:dyDescent="0.2">
      <c r="A334">
        <v>159</v>
      </c>
      <c r="B334" t="s">
        <v>183</v>
      </c>
      <c r="C334" s="2" t="s">
        <v>245</v>
      </c>
      <c r="D334" t="s">
        <v>25</v>
      </c>
      <c r="E334" s="173">
        <v>11.5</v>
      </c>
      <c r="F334" s="205">
        <f t="shared" si="10"/>
        <v>2.254</v>
      </c>
      <c r="G334" s="27">
        <f t="shared" si="11"/>
        <v>13.754</v>
      </c>
    </row>
    <row r="335" spans="1:7" x14ac:dyDescent="0.2">
      <c r="A335">
        <v>160</v>
      </c>
      <c r="B335" t="s">
        <v>184</v>
      </c>
      <c r="C335" s="2" t="s">
        <v>245</v>
      </c>
      <c r="D335" t="s">
        <v>25</v>
      </c>
      <c r="E335" s="173">
        <v>15.75</v>
      </c>
      <c r="F335" s="205">
        <f t="shared" si="10"/>
        <v>3.0870000000000002</v>
      </c>
      <c r="G335" s="27">
        <f t="shared" si="11"/>
        <v>18.837</v>
      </c>
    </row>
    <row r="336" spans="1:7" x14ac:dyDescent="0.2">
      <c r="A336">
        <v>161</v>
      </c>
      <c r="B336" t="s">
        <v>185</v>
      </c>
      <c r="C336" s="2" t="s">
        <v>245</v>
      </c>
      <c r="D336" t="s">
        <v>25</v>
      </c>
      <c r="E336" s="173">
        <v>7.05</v>
      </c>
      <c r="F336" s="205">
        <f t="shared" si="10"/>
        <v>1.3817999999999999</v>
      </c>
      <c r="G336" s="27">
        <f t="shared" si="11"/>
        <v>8.4317999999999991</v>
      </c>
    </row>
    <row r="337" spans="1:7" x14ac:dyDescent="0.2">
      <c r="A337">
        <v>162</v>
      </c>
      <c r="B337" t="s">
        <v>186</v>
      </c>
      <c r="C337" s="2" t="s">
        <v>245</v>
      </c>
      <c r="D337" t="s">
        <v>25</v>
      </c>
      <c r="E337" s="173">
        <v>1.06</v>
      </c>
      <c r="F337" s="205">
        <f t="shared" si="10"/>
        <v>0.20776000000000003</v>
      </c>
      <c r="G337" s="27">
        <f t="shared" si="11"/>
        <v>1.26776</v>
      </c>
    </row>
    <row r="338" spans="1:7" x14ac:dyDescent="0.2">
      <c r="A338">
        <v>163</v>
      </c>
      <c r="B338" t="s">
        <v>187</v>
      </c>
      <c r="C338" s="2" t="s">
        <v>245</v>
      </c>
      <c r="D338" t="s">
        <v>25</v>
      </c>
      <c r="E338" s="173">
        <v>8.31</v>
      </c>
      <c r="F338" s="205">
        <f t="shared" si="10"/>
        <v>1.6287600000000002</v>
      </c>
      <c r="G338" s="27">
        <f t="shared" si="11"/>
        <v>9.9387600000000003</v>
      </c>
    </row>
    <row r="339" spans="1:7" x14ac:dyDescent="0.2">
      <c r="A339">
        <v>164</v>
      </c>
      <c r="B339" t="s">
        <v>188</v>
      </c>
      <c r="C339" s="2" t="s">
        <v>245</v>
      </c>
      <c r="D339" t="s">
        <v>25</v>
      </c>
      <c r="E339" s="173">
        <v>10.31</v>
      </c>
      <c r="F339" s="205">
        <f t="shared" si="10"/>
        <v>2.0207600000000001</v>
      </c>
      <c r="G339" s="27">
        <f t="shared" si="11"/>
        <v>12.330760000000001</v>
      </c>
    </row>
    <row r="340" spans="1:7" x14ac:dyDescent="0.2">
      <c r="A340">
        <v>165</v>
      </c>
      <c r="B340" t="s">
        <v>189</v>
      </c>
      <c r="C340" s="2" t="s">
        <v>245</v>
      </c>
      <c r="D340" t="s">
        <v>25</v>
      </c>
      <c r="F340" s="205">
        <f t="shared" si="10"/>
        <v>0</v>
      </c>
      <c r="G340" s="27">
        <f t="shared" si="11"/>
        <v>0</v>
      </c>
    </row>
    <row r="341" spans="1:7" x14ac:dyDescent="0.2">
      <c r="A341">
        <v>166</v>
      </c>
      <c r="B341" t="s">
        <v>190</v>
      </c>
      <c r="C341" s="2" t="s">
        <v>245</v>
      </c>
      <c r="D341" t="s">
        <v>25</v>
      </c>
      <c r="E341" s="173">
        <v>29</v>
      </c>
      <c r="F341" s="205">
        <f t="shared" si="10"/>
        <v>5.6840000000000002</v>
      </c>
      <c r="G341" s="27">
        <f t="shared" si="11"/>
        <v>34.683999999999997</v>
      </c>
    </row>
    <row r="342" spans="1:7" x14ac:dyDescent="0.2">
      <c r="A342">
        <v>167</v>
      </c>
      <c r="B342" t="s">
        <v>191</v>
      </c>
      <c r="C342" s="2" t="s">
        <v>245</v>
      </c>
      <c r="D342" t="s">
        <v>1790</v>
      </c>
      <c r="F342" s="205">
        <f t="shared" si="10"/>
        <v>0</v>
      </c>
      <c r="G342" s="27">
        <f t="shared" si="11"/>
        <v>0</v>
      </c>
    </row>
    <row r="343" spans="1:7" x14ac:dyDescent="0.2">
      <c r="A343">
        <v>168</v>
      </c>
      <c r="B343" t="s">
        <v>192</v>
      </c>
      <c r="C343" s="2" t="s">
        <v>245</v>
      </c>
      <c r="D343" t="s">
        <v>25</v>
      </c>
      <c r="E343" s="173">
        <v>16.5</v>
      </c>
      <c r="F343" s="205">
        <f t="shared" si="10"/>
        <v>3.234</v>
      </c>
      <c r="G343" s="27">
        <f t="shared" si="11"/>
        <v>19.734000000000002</v>
      </c>
    </row>
    <row r="344" spans="1:7" x14ac:dyDescent="0.2">
      <c r="A344">
        <v>169</v>
      </c>
      <c r="B344" t="s">
        <v>193</v>
      </c>
      <c r="C344" s="2" t="s">
        <v>245</v>
      </c>
      <c r="D344" t="s">
        <v>1790</v>
      </c>
      <c r="E344" s="173">
        <v>5</v>
      </c>
      <c r="F344" s="205">
        <f t="shared" si="10"/>
        <v>0.98</v>
      </c>
      <c r="G344" s="27">
        <f t="shared" si="11"/>
        <v>5.98</v>
      </c>
    </row>
    <row r="345" spans="1:7" x14ac:dyDescent="0.2">
      <c r="A345">
        <v>170</v>
      </c>
      <c r="B345" t="s">
        <v>194</v>
      </c>
      <c r="C345" s="2" t="s">
        <v>245</v>
      </c>
      <c r="D345" t="s">
        <v>25</v>
      </c>
      <c r="F345" s="205">
        <f t="shared" si="10"/>
        <v>0</v>
      </c>
      <c r="G345" s="27">
        <f t="shared" si="11"/>
        <v>0</v>
      </c>
    </row>
    <row r="346" spans="1:7" x14ac:dyDescent="0.2">
      <c r="A346">
        <v>171</v>
      </c>
      <c r="B346" t="s">
        <v>195</v>
      </c>
      <c r="C346" s="2" t="s">
        <v>245</v>
      </c>
      <c r="D346" t="s">
        <v>25</v>
      </c>
      <c r="E346" s="173">
        <v>9.09</v>
      </c>
      <c r="F346" s="205">
        <f t="shared" si="10"/>
        <v>1.7816400000000001</v>
      </c>
      <c r="G346" s="27">
        <f t="shared" si="11"/>
        <v>10.871639999999999</v>
      </c>
    </row>
    <row r="347" spans="1:7" x14ac:dyDescent="0.2">
      <c r="A347">
        <v>172</v>
      </c>
      <c r="B347" t="s">
        <v>196</v>
      </c>
      <c r="C347" s="2" t="s">
        <v>245</v>
      </c>
      <c r="D347" t="s">
        <v>25</v>
      </c>
      <c r="E347" s="173">
        <v>7.04</v>
      </c>
      <c r="F347" s="205">
        <f t="shared" si="10"/>
        <v>1.37984</v>
      </c>
      <c r="G347" s="27">
        <f t="shared" si="11"/>
        <v>8.4198400000000007</v>
      </c>
    </row>
    <row r="348" spans="1:7" x14ac:dyDescent="0.2">
      <c r="A348">
        <v>173</v>
      </c>
      <c r="B348" t="s">
        <v>197</v>
      </c>
      <c r="C348" s="2" t="s">
        <v>245</v>
      </c>
      <c r="D348" t="s">
        <v>25</v>
      </c>
      <c r="E348" s="173">
        <v>9.85</v>
      </c>
      <c r="F348" s="205">
        <f t="shared" si="10"/>
        <v>1.9306000000000001</v>
      </c>
      <c r="G348" s="27">
        <f t="shared" si="11"/>
        <v>11.7806</v>
      </c>
    </row>
    <row r="349" spans="1:7" x14ac:dyDescent="0.2">
      <c r="A349">
        <v>174</v>
      </c>
      <c r="B349" t="s">
        <v>198</v>
      </c>
      <c r="C349" s="2" t="s">
        <v>245</v>
      </c>
      <c r="D349" t="s">
        <v>25</v>
      </c>
      <c r="E349" s="173">
        <v>8.99</v>
      </c>
      <c r="F349" s="205">
        <f t="shared" si="10"/>
        <v>1.7620400000000001</v>
      </c>
      <c r="G349" s="27">
        <f t="shared" si="11"/>
        <v>10.752040000000001</v>
      </c>
    </row>
    <row r="350" spans="1:7" x14ac:dyDescent="0.2">
      <c r="A350">
        <v>175</v>
      </c>
      <c r="B350" t="s">
        <v>199</v>
      </c>
      <c r="C350" s="2" t="s">
        <v>245</v>
      </c>
      <c r="D350" t="s">
        <v>25</v>
      </c>
      <c r="F350" s="205">
        <f t="shared" si="10"/>
        <v>0</v>
      </c>
      <c r="G350" s="27">
        <f t="shared" si="11"/>
        <v>0</v>
      </c>
    </row>
    <row r="351" spans="1:7" x14ac:dyDescent="0.2">
      <c r="A351">
        <v>176</v>
      </c>
      <c r="B351" t="s">
        <v>200</v>
      </c>
      <c r="C351" s="2" t="s">
        <v>245</v>
      </c>
      <c r="D351" t="s">
        <v>25</v>
      </c>
      <c r="E351" s="173">
        <v>2.66</v>
      </c>
      <c r="F351" s="205">
        <f t="shared" si="10"/>
        <v>0.52136000000000005</v>
      </c>
      <c r="G351" s="27">
        <f t="shared" si="11"/>
        <v>3.1813600000000002</v>
      </c>
    </row>
    <row r="352" spans="1:7" x14ac:dyDescent="0.2">
      <c r="A352">
        <v>178</v>
      </c>
      <c r="B352" t="s">
        <v>202</v>
      </c>
      <c r="C352" s="2" t="s">
        <v>245</v>
      </c>
      <c r="D352" t="s">
        <v>25</v>
      </c>
      <c r="E352" s="173">
        <v>8.5399999999999991</v>
      </c>
      <c r="F352" s="205">
        <f t="shared" si="10"/>
        <v>1.67384</v>
      </c>
      <c r="G352" s="27">
        <f t="shared" si="11"/>
        <v>10.213839999999999</v>
      </c>
    </row>
    <row r="353" spans="1:7" x14ac:dyDescent="0.2">
      <c r="A353">
        <v>177</v>
      </c>
      <c r="B353" t="s">
        <v>201</v>
      </c>
      <c r="C353" s="2" t="s">
        <v>245</v>
      </c>
      <c r="D353" t="s">
        <v>25</v>
      </c>
      <c r="E353" s="173">
        <v>5.76</v>
      </c>
      <c r="F353" s="205">
        <f t="shared" si="10"/>
        <v>1.12896</v>
      </c>
      <c r="G353" s="27">
        <f t="shared" si="11"/>
        <v>6.88896</v>
      </c>
    </row>
    <row r="354" spans="1:7" x14ac:dyDescent="0.2">
      <c r="A354">
        <v>179</v>
      </c>
      <c r="B354" t="s">
        <v>203</v>
      </c>
      <c r="C354" s="2" t="s">
        <v>245</v>
      </c>
      <c r="D354" t="s">
        <v>1791</v>
      </c>
      <c r="E354" s="173">
        <v>3.2</v>
      </c>
      <c r="F354" s="205">
        <f t="shared" si="10"/>
        <v>0.62720000000000009</v>
      </c>
      <c r="G354" s="27">
        <f t="shared" si="11"/>
        <v>3.8272000000000004</v>
      </c>
    </row>
    <row r="355" spans="1:7" x14ac:dyDescent="0.2">
      <c r="A355">
        <v>181</v>
      </c>
      <c r="B355" t="s">
        <v>205</v>
      </c>
      <c r="C355" s="2" t="s">
        <v>245</v>
      </c>
      <c r="D355" t="s">
        <v>25</v>
      </c>
      <c r="E355" s="173">
        <v>4.21</v>
      </c>
      <c r="F355" s="205">
        <f t="shared" si="10"/>
        <v>0.82516</v>
      </c>
      <c r="G355" s="27">
        <f t="shared" si="11"/>
        <v>5.0351600000000003</v>
      </c>
    </row>
    <row r="356" spans="1:7" x14ac:dyDescent="0.2">
      <c r="A356">
        <v>182</v>
      </c>
      <c r="B356" t="s">
        <v>206</v>
      </c>
      <c r="C356" s="2" t="s">
        <v>245</v>
      </c>
      <c r="D356" t="s">
        <v>25</v>
      </c>
      <c r="E356" s="173">
        <v>3.88</v>
      </c>
      <c r="F356" s="205">
        <f t="shared" si="10"/>
        <v>0.76048000000000004</v>
      </c>
      <c r="G356" s="27">
        <f t="shared" si="11"/>
        <v>4.6404800000000002</v>
      </c>
    </row>
    <row r="357" spans="1:7" x14ac:dyDescent="0.2">
      <c r="A357">
        <v>183</v>
      </c>
      <c r="B357" t="s">
        <v>207</v>
      </c>
      <c r="C357" s="2" t="s">
        <v>245</v>
      </c>
      <c r="D357" t="s">
        <v>25</v>
      </c>
      <c r="E357" s="173">
        <v>5.32</v>
      </c>
      <c r="F357" s="205">
        <f t="shared" si="10"/>
        <v>1.0427200000000001</v>
      </c>
      <c r="G357" s="27">
        <f t="shared" si="11"/>
        <v>6.3627200000000004</v>
      </c>
    </row>
    <row r="358" spans="1:7" x14ac:dyDescent="0.2">
      <c r="A358">
        <v>180</v>
      </c>
      <c r="B358" t="s">
        <v>204</v>
      </c>
      <c r="C358" s="2" t="s">
        <v>245</v>
      </c>
      <c r="D358" t="s">
        <v>25</v>
      </c>
      <c r="E358" s="173">
        <v>8.2899999999999991</v>
      </c>
      <c r="F358" s="205">
        <f t="shared" si="10"/>
        <v>1.6248399999999998</v>
      </c>
      <c r="G358" s="27">
        <f t="shared" si="11"/>
        <v>9.9148399999999981</v>
      </c>
    </row>
    <row r="359" spans="1:7" x14ac:dyDescent="0.2">
      <c r="A359">
        <v>184</v>
      </c>
      <c r="B359" t="s">
        <v>208</v>
      </c>
      <c r="C359" s="2" t="s">
        <v>245</v>
      </c>
      <c r="D359" t="s">
        <v>25</v>
      </c>
      <c r="E359" s="173">
        <v>9.9499999999999993</v>
      </c>
      <c r="F359" s="205">
        <f t="shared" si="10"/>
        <v>1.9501999999999999</v>
      </c>
      <c r="G359" s="27">
        <f t="shared" si="11"/>
        <v>11.9002</v>
      </c>
    </row>
    <row r="360" spans="1:7" x14ac:dyDescent="0.2">
      <c r="A360">
        <v>185</v>
      </c>
      <c r="B360" t="s">
        <v>209</v>
      </c>
      <c r="C360" s="2" t="s">
        <v>245</v>
      </c>
      <c r="D360" t="s">
        <v>25</v>
      </c>
      <c r="F360" s="205">
        <f t="shared" si="10"/>
        <v>0</v>
      </c>
      <c r="G360" s="27">
        <f t="shared" si="11"/>
        <v>0</v>
      </c>
    </row>
    <row r="361" spans="1:7" x14ac:dyDescent="0.2">
      <c r="A361">
        <v>186</v>
      </c>
      <c r="B361" t="s">
        <v>210</v>
      </c>
      <c r="C361" s="2" t="s">
        <v>245</v>
      </c>
      <c r="D361" t="s">
        <v>1790</v>
      </c>
      <c r="E361" s="173">
        <v>10.09</v>
      </c>
      <c r="F361" s="205">
        <f t="shared" si="10"/>
        <v>1.9776400000000001</v>
      </c>
      <c r="G361" s="27">
        <f t="shared" si="11"/>
        <v>12.067640000000001</v>
      </c>
    </row>
    <row r="362" spans="1:7" x14ac:dyDescent="0.2">
      <c r="A362">
        <v>187</v>
      </c>
      <c r="B362" t="s">
        <v>211</v>
      </c>
      <c r="C362" s="2" t="s">
        <v>245</v>
      </c>
      <c r="D362" t="s">
        <v>25</v>
      </c>
      <c r="E362" s="173">
        <v>7.8</v>
      </c>
      <c r="F362" s="205">
        <f t="shared" si="10"/>
        <v>1.5287999999999999</v>
      </c>
      <c r="G362" s="27">
        <f t="shared" si="11"/>
        <v>9.3287999999999993</v>
      </c>
    </row>
    <row r="363" spans="1:7" x14ac:dyDescent="0.2">
      <c r="A363">
        <v>188</v>
      </c>
      <c r="B363" t="s">
        <v>212</v>
      </c>
      <c r="C363" s="2" t="s">
        <v>245</v>
      </c>
      <c r="D363" t="s">
        <v>25</v>
      </c>
      <c r="F363" s="205">
        <f t="shared" si="10"/>
        <v>0</v>
      </c>
      <c r="G363" s="27">
        <f t="shared" si="11"/>
        <v>0</v>
      </c>
    </row>
    <row r="364" spans="1:7" x14ac:dyDescent="0.2">
      <c r="A364">
        <v>189</v>
      </c>
      <c r="B364" t="s">
        <v>213</v>
      </c>
      <c r="C364" s="2" t="s">
        <v>245</v>
      </c>
      <c r="D364" t="s">
        <v>25</v>
      </c>
      <c r="E364" s="173">
        <v>5.0999999999999996</v>
      </c>
      <c r="F364" s="205">
        <f t="shared" si="10"/>
        <v>0.99959999999999993</v>
      </c>
      <c r="G364" s="27">
        <f t="shared" si="11"/>
        <v>6.0995999999999997</v>
      </c>
    </row>
    <row r="365" spans="1:7" x14ac:dyDescent="0.2">
      <c r="A365">
        <v>190</v>
      </c>
      <c r="B365" t="s">
        <v>214</v>
      </c>
      <c r="C365" s="2" t="s">
        <v>245</v>
      </c>
      <c r="D365" t="s">
        <v>25</v>
      </c>
      <c r="F365" s="205">
        <f t="shared" si="10"/>
        <v>0</v>
      </c>
      <c r="G365" s="27">
        <f t="shared" si="11"/>
        <v>0</v>
      </c>
    </row>
    <row r="366" spans="1:7" x14ac:dyDescent="0.2">
      <c r="A366">
        <v>191</v>
      </c>
      <c r="B366" t="s">
        <v>215</v>
      </c>
      <c r="C366" s="2" t="s">
        <v>245</v>
      </c>
      <c r="D366" t="s">
        <v>25</v>
      </c>
      <c r="F366" s="205">
        <f t="shared" si="10"/>
        <v>0</v>
      </c>
      <c r="G366" s="27">
        <f t="shared" si="11"/>
        <v>0</v>
      </c>
    </row>
    <row r="367" spans="1:7" x14ac:dyDescent="0.2">
      <c r="A367">
        <v>192</v>
      </c>
      <c r="B367" t="s">
        <v>216</v>
      </c>
      <c r="C367" s="2" t="s">
        <v>245</v>
      </c>
      <c r="D367" t="s">
        <v>25</v>
      </c>
      <c r="E367" s="173">
        <v>6.1</v>
      </c>
      <c r="F367" s="205">
        <f t="shared" si="10"/>
        <v>1.1956</v>
      </c>
      <c r="G367" s="27">
        <f t="shared" si="11"/>
        <v>7.2955999999999994</v>
      </c>
    </row>
    <row r="368" spans="1:7" x14ac:dyDescent="0.2">
      <c r="A368">
        <v>193</v>
      </c>
      <c r="B368" t="s">
        <v>217</v>
      </c>
      <c r="C368" s="2" t="s">
        <v>245</v>
      </c>
      <c r="D368" t="s">
        <v>1790</v>
      </c>
      <c r="F368" s="205">
        <f t="shared" si="10"/>
        <v>0</v>
      </c>
      <c r="G368" s="27">
        <f t="shared" si="11"/>
        <v>0</v>
      </c>
    </row>
    <row r="369" spans="1:7" x14ac:dyDescent="0.2">
      <c r="A369">
        <v>194</v>
      </c>
      <c r="B369" t="s">
        <v>218</v>
      </c>
      <c r="C369" s="2" t="s">
        <v>245</v>
      </c>
      <c r="D369" t="s">
        <v>25</v>
      </c>
      <c r="F369" s="205">
        <f t="shared" si="10"/>
        <v>0</v>
      </c>
      <c r="G369" s="27">
        <f t="shared" si="11"/>
        <v>0</v>
      </c>
    </row>
    <row r="370" spans="1:7" x14ac:dyDescent="0.2">
      <c r="A370">
        <v>195</v>
      </c>
      <c r="B370" t="s">
        <v>219</v>
      </c>
      <c r="C370" s="2" t="s">
        <v>245</v>
      </c>
      <c r="D370" t="s">
        <v>25</v>
      </c>
      <c r="E370" s="173">
        <v>11.63</v>
      </c>
      <c r="F370" s="205">
        <f t="shared" si="10"/>
        <v>2.2794800000000004</v>
      </c>
      <c r="G370" s="27">
        <f t="shared" si="11"/>
        <v>13.909480000000002</v>
      </c>
    </row>
    <row r="371" spans="1:7" x14ac:dyDescent="0.2">
      <c r="A371">
        <v>196</v>
      </c>
      <c r="B371" t="s">
        <v>220</v>
      </c>
      <c r="C371" s="2" t="s">
        <v>245</v>
      </c>
      <c r="D371" t="s">
        <v>25</v>
      </c>
      <c r="E371" s="173">
        <v>12.8</v>
      </c>
      <c r="F371" s="205">
        <f t="shared" si="10"/>
        <v>2.5088000000000004</v>
      </c>
      <c r="G371" s="27">
        <f t="shared" si="11"/>
        <v>15.308800000000002</v>
      </c>
    </row>
    <row r="372" spans="1:7" x14ac:dyDescent="0.2">
      <c r="A372">
        <v>197</v>
      </c>
      <c r="B372" t="s">
        <v>221</v>
      </c>
      <c r="C372" s="2" t="s">
        <v>245</v>
      </c>
      <c r="D372" t="s">
        <v>25</v>
      </c>
      <c r="F372" s="205">
        <f t="shared" si="10"/>
        <v>0</v>
      </c>
      <c r="G372" s="27">
        <f t="shared" si="11"/>
        <v>0</v>
      </c>
    </row>
    <row r="373" spans="1:7" x14ac:dyDescent="0.2">
      <c r="A373">
        <v>198</v>
      </c>
      <c r="B373" t="s">
        <v>222</v>
      </c>
      <c r="C373" s="2" t="s">
        <v>245</v>
      </c>
      <c r="D373" t="s">
        <v>25</v>
      </c>
      <c r="E373" s="173">
        <v>10.8</v>
      </c>
      <c r="F373" s="205">
        <f t="shared" si="10"/>
        <v>2.1168</v>
      </c>
      <c r="G373" s="27">
        <f t="shared" si="11"/>
        <v>12.9168</v>
      </c>
    </row>
    <row r="374" spans="1:7" x14ac:dyDescent="0.2">
      <c r="A374">
        <v>199</v>
      </c>
      <c r="B374" t="s">
        <v>223</v>
      </c>
      <c r="C374" s="2" t="s">
        <v>245</v>
      </c>
      <c r="D374" t="s">
        <v>25</v>
      </c>
      <c r="E374" s="173">
        <v>10.5</v>
      </c>
      <c r="F374" s="205">
        <f t="shared" si="10"/>
        <v>2.0580000000000003</v>
      </c>
      <c r="G374" s="27">
        <f t="shared" si="11"/>
        <v>12.558</v>
      </c>
    </row>
    <row r="375" spans="1:7" x14ac:dyDescent="0.2">
      <c r="A375">
        <v>200</v>
      </c>
      <c r="B375" t="s">
        <v>224</v>
      </c>
      <c r="C375" s="2" t="s">
        <v>245</v>
      </c>
      <c r="D375" t="s">
        <v>25</v>
      </c>
      <c r="E375" s="173">
        <v>12.6</v>
      </c>
      <c r="F375" s="205">
        <f t="shared" si="10"/>
        <v>2.4696000000000002</v>
      </c>
      <c r="G375" s="27">
        <f t="shared" si="11"/>
        <v>15.069599999999999</v>
      </c>
    </row>
    <row r="376" spans="1:7" x14ac:dyDescent="0.2">
      <c r="A376">
        <v>201</v>
      </c>
      <c r="B376" t="s">
        <v>225</v>
      </c>
      <c r="C376" s="2" t="s">
        <v>245</v>
      </c>
      <c r="D376" t="s">
        <v>25</v>
      </c>
      <c r="E376" s="173">
        <v>8.8000000000000007</v>
      </c>
      <c r="F376" s="205">
        <f t="shared" si="10"/>
        <v>1.7248000000000001</v>
      </c>
      <c r="G376" s="27">
        <f t="shared" si="11"/>
        <v>10.524800000000001</v>
      </c>
    </row>
    <row r="377" spans="1:7" x14ac:dyDescent="0.2">
      <c r="A377">
        <v>202</v>
      </c>
      <c r="B377" t="s">
        <v>226</v>
      </c>
      <c r="C377" s="2" t="s">
        <v>245</v>
      </c>
      <c r="D377" t="s">
        <v>25</v>
      </c>
      <c r="F377" s="205">
        <f t="shared" si="10"/>
        <v>0</v>
      </c>
      <c r="G377" s="27">
        <f t="shared" si="11"/>
        <v>0</v>
      </c>
    </row>
    <row r="378" spans="1:7" x14ac:dyDescent="0.2">
      <c r="A378">
        <v>203</v>
      </c>
      <c r="B378" t="s">
        <v>227</v>
      </c>
      <c r="C378" s="2" t="s">
        <v>245</v>
      </c>
      <c r="D378" t="s">
        <v>25</v>
      </c>
      <c r="F378" s="205">
        <f t="shared" si="10"/>
        <v>0</v>
      </c>
      <c r="G378" s="27">
        <f t="shared" si="11"/>
        <v>0</v>
      </c>
    </row>
    <row r="379" spans="1:7" x14ac:dyDescent="0.2">
      <c r="A379">
        <v>204</v>
      </c>
      <c r="B379" t="s">
        <v>228</v>
      </c>
      <c r="C379" s="2" t="s">
        <v>245</v>
      </c>
      <c r="D379" t="s">
        <v>25</v>
      </c>
      <c r="F379" s="205">
        <f t="shared" si="10"/>
        <v>0</v>
      </c>
      <c r="G379" s="27">
        <f t="shared" si="11"/>
        <v>0</v>
      </c>
    </row>
    <row r="380" spans="1:7" x14ac:dyDescent="0.2">
      <c r="A380">
        <v>205</v>
      </c>
      <c r="B380" t="s">
        <v>229</v>
      </c>
      <c r="C380" s="2" t="s">
        <v>245</v>
      </c>
      <c r="D380" t="s">
        <v>25</v>
      </c>
      <c r="E380" s="173">
        <v>11.08</v>
      </c>
      <c r="F380" s="205">
        <f t="shared" si="10"/>
        <v>2.1716800000000003</v>
      </c>
      <c r="G380" s="27">
        <f t="shared" si="11"/>
        <v>13.25168</v>
      </c>
    </row>
    <row r="381" spans="1:7" x14ac:dyDescent="0.2">
      <c r="A381">
        <v>206</v>
      </c>
      <c r="B381" t="s">
        <v>230</v>
      </c>
      <c r="C381" s="2" t="s">
        <v>245</v>
      </c>
      <c r="D381" t="s">
        <v>25</v>
      </c>
      <c r="E381" s="173">
        <v>13.96</v>
      </c>
      <c r="F381" s="205">
        <f t="shared" si="10"/>
        <v>2.7361600000000004</v>
      </c>
      <c r="G381" s="27">
        <f t="shared" si="11"/>
        <v>16.696160000000003</v>
      </c>
    </row>
    <row r="382" spans="1:7" x14ac:dyDescent="0.2">
      <c r="A382">
        <v>207</v>
      </c>
      <c r="B382" t="s">
        <v>231</v>
      </c>
      <c r="C382" s="2" t="s">
        <v>245</v>
      </c>
      <c r="D382" t="s">
        <v>25</v>
      </c>
      <c r="E382" s="173">
        <v>9.5399999999999991</v>
      </c>
      <c r="F382" s="205">
        <f t="shared" si="10"/>
        <v>1.8698399999999999</v>
      </c>
      <c r="G382" s="27">
        <f t="shared" si="11"/>
        <v>11.409839999999999</v>
      </c>
    </row>
    <row r="383" spans="1:7" x14ac:dyDescent="0.2">
      <c r="A383">
        <v>208</v>
      </c>
      <c r="B383" t="s">
        <v>232</v>
      </c>
      <c r="C383" s="2" t="s">
        <v>245</v>
      </c>
      <c r="D383" t="s">
        <v>25</v>
      </c>
      <c r="E383" s="173">
        <v>14.4</v>
      </c>
      <c r="F383" s="205">
        <f t="shared" si="10"/>
        <v>2.8224</v>
      </c>
      <c r="G383" s="27">
        <f t="shared" si="11"/>
        <v>17.2224</v>
      </c>
    </row>
    <row r="384" spans="1:7" x14ac:dyDescent="0.2">
      <c r="A384">
        <v>209</v>
      </c>
      <c r="B384" t="s">
        <v>233</v>
      </c>
      <c r="C384" s="2" t="s">
        <v>245</v>
      </c>
      <c r="D384" t="s">
        <v>25</v>
      </c>
      <c r="E384" s="173">
        <v>5.54</v>
      </c>
      <c r="F384" s="205">
        <f t="shared" si="10"/>
        <v>1.0858400000000001</v>
      </c>
      <c r="G384" s="27">
        <f t="shared" si="11"/>
        <v>6.6258400000000002</v>
      </c>
    </row>
    <row r="385" spans="1:7" x14ac:dyDescent="0.2">
      <c r="A385">
        <v>210</v>
      </c>
      <c r="B385" t="s">
        <v>234</v>
      </c>
      <c r="C385" s="2" t="s">
        <v>245</v>
      </c>
      <c r="D385" t="s">
        <v>25</v>
      </c>
      <c r="E385" s="173">
        <v>10.42</v>
      </c>
      <c r="F385" s="205">
        <f t="shared" si="10"/>
        <v>2.0423200000000001</v>
      </c>
      <c r="G385" s="27">
        <f t="shared" si="11"/>
        <v>12.46232</v>
      </c>
    </row>
    <row r="386" spans="1:7" x14ac:dyDescent="0.2">
      <c r="A386">
        <v>211</v>
      </c>
      <c r="B386" t="s">
        <v>235</v>
      </c>
      <c r="C386" s="2" t="s">
        <v>245</v>
      </c>
      <c r="D386" t="s">
        <v>25</v>
      </c>
      <c r="E386" s="173">
        <v>0.98</v>
      </c>
      <c r="F386" s="205">
        <f t="shared" si="10"/>
        <v>0.19208</v>
      </c>
      <c r="G386" s="27">
        <f t="shared" si="11"/>
        <v>1.17208</v>
      </c>
    </row>
    <row r="387" spans="1:7" x14ac:dyDescent="0.2">
      <c r="A387">
        <v>212</v>
      </c>
      <c r="B387" t="s">
        <v>236</v>
      </c>
      <c r="C387" s="2" t="s">
        <v>245</v>
      </c>
      <c r="D387" t="s">
        <v>25</v>
      </c>
      <c r="E387" s="173">
        <v>9.23</v>
      </c>
      <c r="F387" s="205">
        <f t="shared" ref="F387:F423" si="12">E387*19.6%</f>
        <v>1.8090800000000002</v>
      </c>
      <c r="G387" s="27">
        <f t="shared" ref="G387:G423" si="13">E387+F387</f>
        <v>11.03908</v>
      </c>
    </row>
    <row r="388" spans="1:7" x14ac:dyDescent="0.2">
      <c r="A388">
        <v>213</v>
      </c>
      <c r="B388" t="s">
        <v>237</v>
      </c>
      <c r="C388" s="2" t="s">
        <v>245</v>
      </c>
      <c r="D388" t="s">
        <v>25</v>
      </c>
      <c r="F388" s="205">
        <f t="shared" si="12"/>
        <v>0</v>
      </c>
      <c r="G388" s="27">
        <f t="shared" si="13"/>
        <v>0</v>
      </c>
    </row>
    <row r="389" spans="1:7" x14ac:dyDescent="0.2">
      <c r="A389">
        <v>214</v>
      </c>
      <c r="B389" t="s">
        <v>238</v>
      </c>
      <c r="C389" s="2" t="s">
        <v>245</v>
      </c>
      <c r="D389" t="s">
        <v>25</v>
      </c>
      <c r="E389" s="173">
        <v>17</v>
      </c>
      <c r="F389" s="205">
        <f t="shared" si="12"/>
        <v>3.3320000000000003</v>
      </c>
      <c r="G389" s="27">
        <f t="shared" si="13"/>
        <v>20.332000000000001</v>
      </c>
    </row>
    <row r="390" spans="1:7" x14ac:dyDescent="0.2">
      <c r="A390">
        <v>215</v>
      </c>
      <c r="B390" t="s">
        <v>239</v>
      </c>
      <c r="C390" s="2" t="s">
        <v>245</v>
      </c>
      <c r="D390" t="s">
        <v>25</v>
      </c>
      <c r="F390" s="205">
        <f t="shared" si="12"/>
        <v>0</v>
      </c>
      <c r="G390" s="27">
        <f t="shared" si="13"/>
        <v>0</v>
      </c>
    </row>
    <row r="391" spans="1:7" x14ac:dyDescent="0.2">
      <c r="A391">
        <v>216</v>
      </c>
      <c r="B391" t="s">
        <v>240</v>
      </c>
      <c r="C391" s="2" t="s">
        <v>245</v>
      </c>
      <c r="D391" t="s">
        <v>25</v>
      </c>
      <c r="E391" s="173">
        <v>6.31</v>
      </c>
      <c r="F391" s="205">
        <f t="shared" si="12"/>
        <v>1.2367600000000001</v>
      </c>
      <c r="G391" s="27">
        <f t="shared" si="13"/>
        <v>7.5467599999999999</v>
      </c>
    </row>
    <row r="392" spans="1:7" x14ac:dyDescent="0.2">
      <c r="A392">
        <v>217</v>
      </c>
      <c r="B392" t="s">
        <v>241</v>
      </c>
      <c r="C392" s="2" t="s">
        <v>245</v>
      </c>
      <c r="D392" t="s">
        <v>25</v>
      </c>
      <c r="E392" s="173">
        <v>7.5</v>
      </c>
      <c r="F392" s="205">
        <f t="shared" si="12"/>
        <v>1.47</v>
      </c>
      <c r="G392" s="27">
        <f t="shared" si="13"/>
        <v>8.9700000000000006</v>
      </c>
    </row>
    <row r="393" spans="1:7" x14ac:dyDescent="0.2">
      <c r="A393">
        <v>218</v>
      </c>
      <c r="B393" t="s">
        <v>242</v>
      </c>
      <c r="C393" s="2" t="s">
        <v>245</v>
      </c>
      <c r="D393" t="s">
        <v>25</v>
      </c>
      <c r="E393" s="173">
        <v>3.99</v>
      </c>
      <c r="F393" s="205">
        <f t="shared" si="12"/>
        <v>0.78204000000000007</v>
      </c>
      <c r="G393" s="27">
        <f t="shared" si="13"/>
        <v>4.7720400000000005</v>
      </c>
    </row>
    <row r="394" spans="1:7" x14ac:dyDescent="0.2">
      <c r="A394">
        <v>219</v>
      </c>
      <c r="B394" t="s">
        <v>243</v>
      </c>
      <c r="C394" s="2" t="s">
        <v>245</v>
      </c>
      <c r="D394" t="s">
        <v>25</v>
      </c>
      <c r="F394" s="205">
        <f t="shared" si="12"/>
        <v>0</v>
      </c>
      <c r="G394" s="27">
        <f t="shared" si="13"/>
        <v>0</v>
      </c>
    </row>
    <row r="395" spans="1:7" x14ac:dyDescent="0.2">
      <c r="A395">
        <v>220</v>
      </c>
      <c r="B395" t="s">
        <v>244</v>
      </c>
      <c r="C395" s="2" t="s">
        <v>245</v>
      </c>
      <c r="D395" t="s">
        <v>25</v>
      </c>
      <c r="E395" s="173">
        <v>9.1199999999999992</v>
      </c>
      <c r="F395" s="205">
        <f t="shared" si="12"/>
        <v>1.78752</v>
      </c>
      <c r="G395" s="27">
        <f t="shared" si="13"/>
        <v>10.90752</v>
      </c>
    </row>
    <row r="396" spans="1:7" x14ac:dyDescent="0.2">
      <c r="A396">
        <v>1728</v>
      </c>
      <c r="B396" t="s">
        <v>1763</v>
      </c>
      <c r="C396" s="2" t="s">
        <v>1789</v>
      </c>
      <c r="D396" t="s">
        <v>1790</v>
      </c>
      <c r="F396" s="205">
        <f t="shared" si="12"/>
        <v>0</v>
      </c>
      <c r="G396" s="27">
        <f t="shared" si="13"/>
        <v>0</v>
      </c>
    </row>
    <row r="397" spans="1:7" x14ac:dyDescent="0.2">
      <c r="A397">
        <v>1729</v>
      </c>
      <c r="B397" t="s">
        <v>1764</v>
      </c>
      <c r="C397" s="2" t="s">
        <v>1789</v>
      </c>
      <c r="D397" t="s">
        <v>1790</v>
      </c>
      <c r="E397" s="173">
        <v>4.49</v>
      </c>
      <c r="F397" s="205">
        <f t="shared" si="12"/>
        <v>0.88004000000000004</v>
      </c>
      <c r="G397" s="27">
        <f t="shared" si="13"/>
        <v>5.3700400000000004</v>
      </c>
    </row>
    <row r="398" spans="1:7" x14ac:dyDescent="0.2">
      <c r="A398">
        <v>1730</v>
      </c>
      <c r="B398" t="s">
        <v>1765</v>
      </c>
      <c r="C398" s="2" t="s">
        <v>1789</v>
      </c>
      <c r="D398" t="s">
        <v>1790</v>
      </c>
      <c r="E398" s="173">
        <v>4.6500000000000004</v>
      </c>
      <c r="F398" s="205">
        <f t="shared" si="12"/>
        <v>0.9114000000000001</v>
      </c>
      <c r="G398" s="27">
        <f t="shared" si="13"/>
        <v>5.5614000000000008</v>
      </c>
    </row>
    <row r="399" spans="1:7" x14ac:dyDescent="0.2">
      <c r="A399">
        <v>1731</v>
      </c>
      <c r="B399" t="s">
        <v>1766</v>
      </c>
      <c r="C399" s="2" t="s">
        <v>1789</v>
      </c>
      <c r="D399" t="s">
        <v>1791</v>
      </c>
      <c r="E399" s="173">
        <v>1.32</v>
      </c>
      <c r="F399" s="205">
        <f t="shared" si="12"/>
        <v>0.25872000000000001</v>
      </c>
      <c r="G399" s="27">
        <f t="shared" si="13"/>
        <v>1.5787200000000001</v>
      </c>
    </row>
    <row r="400" spans="1:7" x14ac:dyDescent="0.2">
      <c r="A400">
        <v>1732</v>
      </c>
      <c r="B400" t="s">
        <v>1767</v>
      </c>
      <c r="C400" s="2" t="s">
        <v>1789</v>
      </c>
      <c r="D400" t="s">
        <v>1791</v>
      </c>
      <c r="E400" s="173">
        <v>2.02</v>
      </c>
      <c r="F400" s="205">
        <f t="shared" si="12"/>
        <v>0.39591999999999999</v>
      </c>
      <c r="G400" s="27">
        <f t="shared" si="13"/>
        <v>2.4159199999999998</v>
      </c>
    </row>
    <row r="401" spans="1:7" x14ac:dyDescent="0.2">
      <c r="A401">
        <v>1733</v>
      </c>
      <c r="B401" t="s">
        <v>1768</v>
      </c>
      <c r="C401" s="2" t="s">
        <v>1789</v>
      </c>
      <c r="D401" t="s">
        <v>1790</v>
      </c>
      <c r="E401" s="173">
        <v>3.03</v>
      </c>
      <c r="F401" s="205">
        <f t="shared" si="12"/>
        <v>0.59387999999999996</v>
      </c>
      <c r="G401" s="27">
        <f t="shared" si="13"/>
        <v>3.6238799999999998</v>
      </c>
    </row>
    <row r="402" spans="1:7" x14ac:dyDescent="0.2">
      <c r="A402">
        <v>1734</v>
      </c>
      <c r="B402" t="s">
        <v>1769</v>
      </c>
      <c r="C402" s="2" t="s">
        <v>1789</v>
      </c>
      <c r="D402" t="s">
        <v>1790</v>
      </c>
      <c r="E402" s="173">
        <v>12.31</v>
      </c>
      <c r="F402" s="205">
        <f t="shared" si="12"/>
        <v>2.41276</v>
      </c>
      <c r="G402" s="27">
        <f t="shared" si="13"/>
        <v>14.722760000000001</v>
      </c>
    </row>
    <row r="403" spans="1:7" x14ac:dyDescent="0.2">
      <c r="A403">
        <v>1735</v>
      </c>
      <c r="B403" t="s">
        <v>1770</v>
      </c>
      <c r="C403" s="2" t="s">
        <v>1789</v>
      </c>
      <c r="D403" t="s">
        <v>1790</v>
      </c>
      <c r="E403" s="173">
        <v>2.39</v>
      </c>
      <c r="F403" s="205">
        <f t="shared" si="12"/>
        <v>0.46844000000000002</v>
      </c>
      <c r="G403" s="27">
        <f t="shared" si="13"/>
        <v>2.8584400000000003</v>
      </c>
    </row>
    <row r="404" spans="1:7" x14ac:dyDescent="0.2">
      <c r="A404">
        <v>1736</v>
      </c>
      <c r="B404" t="s">
        <v>1771</v>
      </c>
      <c r="C404" s="2" t="s">
        <v>1789</v>
      </c>
      <c r="D404" t="s">
        <v>1790</v>
      </c>
      <c r="E404" s="173">
        <v>3.75</v>
      </c>
      <c r="F404" s="205">
        <f t="shared" si="12"/>
        <v>0.73499999999999999</v>
      </c>
      <c r="G404" s="27">
        <f t="shared" si="13"/>
        <v>4.4850000000000003</v>
      </c>
    </row>
    <row r="405" spans="1:7" x14ac:dyDescent="0.2">
      <c r="A405">
        <v>1738</v>
      </c>
      <c r="B405" t="s">
        <v>1773</v>
      </c>
      <c r="C405" s="2" t="s">
        <v>1789</v>
      </c>
      <c r="D405" t="s">
        <v>1790</v>
      </c>
      <c r="E405" s="173">
        <v>3.36</v>
      </c>
      <c r="F405" s="205">
        <f t="shared" si="12"/>
        <v>0.65856000000000003</v>
      </c>
      <c r="G405" s="27">
        <f t="shared" si="13"/>
        <v>4.0185599999999999</v>
      </c>
    </row>
    <row r="406" spans="1:7" x14ac:dyDescent="0.2">
      <c r="A406">
        <v>1737</v>
      </c>
      <c r="B406" t="s">
        <v>1772</v>
      </c>
      <c r="C406" s="2" t="s">
        <v>1789</v>
      </c>
      <c r="D406" t="s">
        <v>1790</v>
      </c>
      <c r="F406" s="205">
        <f t="shared" si="12"/>
        <v>0</v>
      </c>
      <c r="G406" s="27">
        <f t="shared" si="13"/>
        <v>0</v>
      </c>
    </row>
    <row r="407" spans="1:7" x14ac:dyDescent="0.2">
      <c r="A407">
        <v>1739</v>
      </c>
      <c r="B407" t="s">
        <v>1774</v>
      </c>
      <c r="C407" s="2" t="s">
        <v>1789</v>
      </c>
      <c r="D407" t="s">
        <v>1790</v>
      </c>
      <c r="E407" s="173">
        <v>4.7</v>
      </c>
      <c r="F407" s="205">
        <f t="shared" si="12"/>
        <v>0.92120000000000002</v>
      </c>
      <c r="G407" s="27">
        <f t="shared" si="13"/>
        <v>5.6212</v>
      </c>
    </row>
    <row r="408" spans="1:7" x14ac:dyDescent="0.2">
      <c r="A408">
        <v>1740</v>
      </c>
      <c r="B408" t="s">
        <v>1775</v>
      </c>
      <c r="C408" s="2" t="s">
        <v>1789</v>
      </c>
      <c r="D408" t="s">
        <v>1790</v>
      </c>
      <c r="E408" s="173">
        <v>6.4</v>
      </c>
      <c r="F408" s="205">
        <f t="shared" si="12"/>
        <v>1.2544000000000002</v>
      </c>
      <c r="G408" s="27">
        <f t="shared" si="13"/>
        <v>7.6544000000000008</v>
      </c>
    </row>
    <row r="409" spans="1:7" x14ac:dyDescent="0.2">
      <c r="A409">
        <v>1741</v>
      </c>
      <c r="B409" t="s">
        <v>1776</v>
      </c>
      <c r="C409" s="2" t="s">
        <v>1789</v>
      </c>
      <c r="D409" t="s">
        <v>1790</v>
      </c>
      <c r="E409" s="173">
        <v>3.41</v>
      </c>
      <c r="F409" s="205">
        <f t="shared" si="12"/>
        <v>0.66836000000000007</v>
      </c>
      <c r="G409" s="27">
        <f t="shared" si="13"/>
        <v>4.07836</v>
      </c>
    </row>
    <row r="410" spans="1:7" x14ac:dyDescent="0.2">
      <c r="A410">
        <v>1742</v>
      </c>
      <c r="B410" t="s">
        <v>1777</v>
      </c>
      <c r="C410" s="2" t="s">
        <v>1789</v>
      </c>
      <c r="D410" t="s">
        <v>1790</v>
      </c>
      <c r="E410" s="173">
        <v>14.2</v>
      </c>
      <c r="F410" s="205">
        <f t="shared" si="12"/>
        <v>2.7831999999999999</v>
      </c>
      <c r="G410" s="27">
        <f t="shared" si="13"/>
        <v>16.9832</v>
      </c>
    </row>
    <row r="411" spans="1:7" x14ac:dyDescent="0.2">
      <c r="A411">
        <v>1743</v>
      </c>
      <c r="B411" t="s">
        <v>1778</v>
      </c>
      <c r="C411" s="2" t="s">
        <v>1789</v>
      </c>
      <c r="D411" t="s">
        <v>1790</v>
      </c>
      <c r="E411" s="173">
        <v>4.0599999999999996</v>
      </c>
      <c r="F411" s="205">
        <f t="shared" si="12"/>
        <v>0.79575999999999991</v>
      </c>
      <c r="G411" s="27">
        <f t="shared" si="13"/>
        <v>4.8557599999999992</v>
      </c>
    </row>
    <row r="412" spans="1:7" x14ac:dyDescent="0.2">
      <c r="A412">
        <v>1744</v>
      </c>
      <c r="B412" t="s">
        <v>1779</v>
      </c>
      <c r="C412" s="2" t="s">
        <v>1789</v>
      </c>
      <c r="D412" t="s">
        <v>1790</v>
      </c>
      <c r="E412" s="173">
        <v>5.48</v>
      </c>
      <c r="F412" s="205">
        <f t="shared" si="12"/>
        <v>1.0740800000000001</v>
      </c>
      <c r="G412" s="27">
        <f t="shared" si="13"/>
        <v>6.5540800000000008</v>
      </c>
    </row>
    <row r="413" spans="1:7" x14ac:dyDescent="0.2">
      <c r="A413">
        <v>1745</v>
      </c>
      <c r="B413" t="s">
        <v>1780</v>
      </c>
      <c r="C413" s="2" t="s">
        <v>1789</v>
      </c>
      <c r="D413" t="s">
        <v>1790</v>
      </c>
      <c r="E413" s="173">
        <v>7.01</v>
      </c>
      <c r="F413" s="205">
        <f t="shared" si="12"/>
        <v>1.3739600000000001</v>
      </c>
      <c r="G413" s="27">
        <f t="shared" si="13"/>
        <v>8.3839600000000001</v>
      </c>
    </row>
    <row r="414" spans="1:7" x14ac:dyDescent="0.2">
      <c r="A414">
        <v>1746</v>
      </c>
      <c r="B414" t="s">
        <v>1781</v>
      </c>
      <c r="C414" s="2" t="s">
        <v>1789</v>
      </c>
      <c r="D414" t="s">
        <v>1790</v>
      </c>
      <c r="E414" s="173">
        <v>4.5999999999999996</v>
      </c>
      <c r="F414" s="205">
        <f t="shared" si="12"/>
        <v>0.90159999999999996</v>
      </c>
      <c r="G414" s="27">
        <f t="shared" si="13"/>
        <v>5.5015999999999998</v>
      </c>
    </row>
    <row r="415" spans="1:7" x14ac:dyDescent="0.2">
      <c r="A415">
        <v>1747</v>
      </c>
      <c r="B415" t="s">
        <v>1782</v>
      </c>
      <c r="C415" s="2" t="s">
        <v>1789</v>
      </c>
      <c r="D415" t="s">
        <v>1791</v>
      </c>
      <c r="E415" s="173">
        <v>3.33</v>
      </c>
      <c r="F415" s="205">
        <f t="shared" si="12"/>
        <v>0.65268000000000004</v>
      </c>
      <c r="G415" s="27">
        <f t="shared" si="13"/>
        <v>3.9826800000000002</v>
      </c>
    </row>
    <row r="416" spans="1:7" x14ac:dyDescent="0.2">
      <c r="A416">
        <v>1748</v>
      </c>
      <c r="B416" t="s">
        <v>1783</v>
      </c>
      <c r="C416" s="2" t="s">
        <v>1789</v>
      </c>
      <c r="D416" t="s">
        <v>1790</v>
      </c>
      <c r="E416" s="173">
        <v>7.14</v>
      </c>
      <c r="F416" s="205">
        <f t="shared" si="12"/>
        <v>1.39944</v>
      </c>
      <c r="G416" s="27">
        <f t="shared" si="13"/>
        <v>8.539439999999999</v>
      </c>
    </row>
    <row r="417" spans="1:10" x14ac:dyDescent="0.2">
      <c r="A417">
        <v>1749</v>
      </c>
      <c r="B417" t="s">
        <v>1784</v>
      </c>
      <c r="C417" s="2" t="s">
        <v>1789</v>
      </c>
      <c r="D417" t="s">
        <v>1791</v>
      </c>
      <c r="E417" s="173">
        <v>5.98</v>
      </c>
      <c r="F417" s="205">
        <f t="shared" si="12"/>
        <v>1.1720800000000002</v>
      </c>
      <c r="G417" s="27">
        <f t="shared" si="13"/>
        <v>7.1520800000000007</v>
      </c>
    </row>
    <row r="418" spans="1:10" x14ac:dyDescent="0.2">
      <c r="A418">
        <v>1750</v>
      </c>
      <c r="B418" t="s">
        <v>1785</v>
      </c>
      <c r="C418" s="2" t="s">
        <v>1789</v>
      </c>
      <c r="D418" t="s">
        <v>1790</v>
      </c>
      <c r="E418" s="173">
        <v>4.33</v>
      </c>
      <c r="F418" s="205">
        <f t="shared" si="12"/>
        <v>0.8486800000000001</v>
      </c>
      <c r="G418" s="27">
        <f t="shared" si="13"/>
        <v>5.1786799999999999</v>
      </c>
    </row>
    <row r="419" spans="1:10" x14ac:dyDescent="0.2">
      <c r="A419">
        <v>1751</v>
      </c>
      <c r="B419" t="s">
        <v>1786</v>
      </c>
      <c r="C419" s="2" t="s">
        <v>1789</v>
      </c>
      <c r="D419" t="s">
        <v>1791</v>
      </c>
      <c r="E419" s="173">
        <v>2.1</v>
      </c>
      <c r="F419" s="205">
        <f t="shared" si="12"/>
        <v>0.41160000000000002</v>
      </c>
      <c r="G419" s="27">
        <f t="shared" si="13"/>
        <v>2.5116000000000001</v>
      </c>
    </row>
    <row r="420" spans="1:10" x14ac:dyDescent="0.2">
      <c r="A420">
        <v>1752</v>
      </c>
      <c r="B420" t="s">
        <v>1787</v>
      </c>
      <c r="C420" s="2" t="s">
        <v>1789</v>
      </c>
      <c r="D420" t="s">
        <v>1790</v>
      </c>
      <c r="E420" s="173">
        <v>7.84</v>
      </c>
      <c r="F420" s="205">
        <f t="shared" si="12"/>
        <v>1.53664</v>
      </c>
      <c r="G420" s="27">
        <f t="shared" si="13"/>
        <v>9.3766400000000001</v>
      </c>
    </row>
    <row r="421" spans="1:10" x14ac:dyDescent="0.2">
      <c r="A421">
        <v>1551</v>
      </c>
      <c r="B421" t="s">
        <v>1585</v>
      </c>
      <c r="C421" t="s">
        <v>1583</v>
      </c>
      <c r="D421" t="s">
        <v>1790</v>
      </c>
      <c r="E421" s="173">
        <v>1.3</v>
      </c>
      <c r="F421" s="205">
        <f t="shared" si="12"/>
        <v>0.25480000000000003</v>
      </c>
      <c r="G421" s="27">
        <f t="shared" si="13"/>
        <v>1.5548000000000002</v>
      </c>
    </row>
    <row r="422" spans="1:10" x14ac:dyDescent="0.2">
      <c r="A422">
        <v>1549</v>
      </c>
      <c r="B422" t="s">
        <v>1582</v>
      </c>
      <c r="C422" t="s">
        <v>1583</v>
      </c>
      <c r="D422" t="s">
        <v>1790</v>
      </c>
      <c r="E422" s="173">
        <v>2.85</v>
      </c>
      <c r="F422" s="205">
        <f t="shared" si="12"/>
        <v>0.55859999999999999</v>
      </c>
      <c r="G422" s="27">
        <f t="shared" si="13"/>
        <v>3.4085999999999999</v>
      </c>
    </row>
    <row r="423" spans="1:10" x14ac:dyDescent="0.2">
      <c r="A423">
        <v>1550</v>
      </c>
      <c r="B423" t="s">
        <v>1584</v>
      </c>
      <c r="C423" t="s">
        <v>1583</v>
      </c>
      <c r="D423" t="s">
        <v>1790</v>
      </c>
      <c r="E423" s="173">
        <v>3.14</v>
      </c>
      <c r="F423" s="205">
        <f t="shared" si="12"/>
        <v>0.6154400000000001</v>
      </c>
      <c r="G423" s="27">
        <f t="shared" si="13"/>
        <v>3.7554400000000001</v>
      </c>
    </row>
    <row r="424" spans="1:10" x14ac:dyDescent="0.2">
      <c r="A424">
        <v>1753</v>
      </c>
      <c r="B424" s="2" t="s">
        <v>1937</v>
      </c>
      <c r="C424" s="2" t="s">
        <v>1938</v>
      </c>
      <c r="D424" s="2" t="s">
        <v>1791</v>
      </c>
      <c r="E424" s="172">
        <v>0.5</v>
      </c>
      <c r="F424" s="205">
        <v>9.8000000000000004E-2</v>
      </c>
      <c r="G424" s="26">
        <v>0.59799999999999998</v>
      </c>
      <c r="H424" s="3">
        <v>5</v>
      </c>
      <c r="I424" s="3">
        <v>5</v>
      </c>
      <c r="J424" s="3"/>
    </row>
    <row r="425" spans="1:10" x14ac:dyDescent="0.2">
      <c r="A425">
        <v>557</v>
      </c>
      <c r="B425" t="s">
        <v>586</v>
      </c>
      <c r="C425" t="s">
        <v>744</v>
      </c>
      <c r="D425" t="s">
        <v>25</v>
      </c>
      <c r="F425" s="205">
        <f t="shared" ref="F425:F488" si="14">E425*19.6%</f>
        <v>0</v>
      </c>
      <c r="G425" s="27">
        <f t="shared" ref="G425:G488" si="15">E425+F425</f>
        <v>0</v>
      </c>
    </row>
    <row r="426" spans="1:10" x14ac:dyDescent="0.2">
      <c r="A426">
        <v>558</v>
      </c>
      <c r="B426" t="s">
        <v>587</v>
      </c>
      <c r="C426" t="s">
        <v>744</v>
      </c>
      <c r="D426" t="s">
        <v>25</v>
      </c>
      <c r="E426" s="173">
        <v>3.62</v>
      </c>
      <c r="F426" s="205">
        <f t="shared" si="14"/>
        <v>0.70952000000000004</v>
      </c>
      <c r="G426" s="27">
        <f t="shared" si="15"/>
        <v>4.3295200000000005</v>
      </c>
    </row>
    <row r="427" spans="1:10" x14ac:dyDescent="0.2">
      <c r="A427">
        <v>559</v>
      </c>
      <c r="B427" t="s">
        <v>588</v>
      </c>
      <c r="C427" t="s">
        <v>744</v>
      </c>
      <c r="D427" t="s">
        <v>1790</v>
      </c>
      <c r="E427" s="173">
        <v>6.3</v>
      </c>
      <c r="F427" s="205">
        <f t="shared" si="14"/>
        <v>1.2348000000000001</v>
      </c>
      <c r="G427" s="27">
        <f t="shared" si="15"/>
        <v>7.5347999999999997</v>
      </c>
    </row>
    <row r="428" spans="1:10" x14ac:dyDescent="0.2">
      <c r="A428">
        <v>560</v>
      </c>
      <c r="B428" t="s">
        <v>589</v>
      </c>
      <c r="C428" t="s">
        <v>744</v>
      </c>
      <c r="D428" t="s">
        <v>25</v>
      </c>
      <c r="E428" s="173">
        <v>16.25</v>
      </c>
      <c r="F428" s="205">
        <f t="shared" si="14"/>
        <v>3.1850000000000001</v>
      </c>
      <c r="G428" s="27">
        <f t="shared" si="15"/>
        <v>19.434999999999999</v>
      </c>
    </row>
    <row r="429" spans="1:10" x14ac:dyDescent="0.2">
      <c r="A429">
        <v>562</v>
      </c>
      <c r="B429" t="s">
        <v>591</v>
      </c>
      <c r="C429" t="s">
        <v>744</v>
      </c>
      <c r="D429" t="s">
        <v>1790</v>
      </c>
      <c r="E429" s="173">
        <v>1.31</v>
      </c>
      <c r="F429" s="205">
        <f t="shared" si="14"/>
        <v>0.25676000000000004</v>
      </c>
      <c r="G429" s="27">
        <f t="shared" si="15"/>
        <v>1.5667600000000002</v>
      </c>
    </row>
    <row r="430" spans="1:10" x14ac:dyDescent="0.2">
      <c r="A430">
        <v>563</v>
      </c>
      <c r="B430" t="s">
        <v>592</v>
      </c>
      <c r="C430" t="s">
        <v>744</v>
      </c>
      <c r="D430" t="s">
        <v>25</v>
      </c>
      <c r="E430" s="173">
        <v>5.8</v>
      </c>
      <c r="F430" s="205">
        <f t="shared" si="14"/>
        <v>1.1368</v>
      </c>
      <c r="G430" s="27">
        <f t="shared" si="15"/>
        <v>6.9367999999999999</v>
      </c>
    </row>
    <row r="431" spans="1:10" x14ac:dyDescent="0.2">
      <c r="A431">
        <v>564</v>
      </c>
      <c r="B431" t="s">
        <v>593</v>
      </c>
      <c r="C431" t="s">
        <v>744</v>
      </c>
      <c r="D431" t="s">
        <v>25</v>
      </c>
      <c r="E431" s="173">
        <v>7.56</v>
      </c>
      <c r="F431" s="205">
        <f t="shared" si="14"/>
        <v>1.48176</v>
      </c>
      <c r="G431" s="27">
        <f t="shared" si="15"/>
        <v>9.04176</v>
      </c>
    </row>
    <row r="432" spans="1:10" x14ac:dyDescent="0.2">
      <c r="A432">
        <v>561</v>
      </c>
      <c r="B432" t="s">
        <v>590</v>
      </c>
      <c r="C432" t="s">
        <v>744</v>
      </c>
      <c r="D432" t="s">
        <v>25</v>
      </c>
      <c r="E432" s="173">
        <v>1.67</v>
      </c>
      <c r="F432" s="205">
        <f t="shared" si="14"/>
        <v>0.32732</v>
      </c>
      <c r="G432" s="27">
        <f t="shared" si="15"/>
        <v>1.99732</v>
      </c>
    </row>
    <row r="433" spans="1:7" x14ac:dyDescent="0.2">
      <c r="A433">
        <v>565</v>
      </c>
      <c r="B433" t="s">
        <v>594</v>
      </c>
      <c r="C433" t="s">
        <v>744</v>
      </c>
      <c r="D433" t="s">
        <v>25</v>
      </c>
      <c r="E433" s="173">
        <v>8.85</v>
      </c>
      <c r="F433" s="205">
        <f t="shared" si="14"/>
        <v>1.7345999999999999</v>
      </c>
      <c r="G433" s="27">
        <f t="shared" si="15"/>
        <v>10.5846</v>
      </c>
    </row>
    <row r="434" spans="1:7" x14ac:dyDescent="0.2">
      <c r="A434">
        <v>566</v>
      </c>
      <c r="B434" t="s">
        <v>595</v>
      </c>
      <c r="C434" t="s">
        <v>744</v>
      </c>
      <c r="D434" t="s">
        <v>25</v>
      </c>
      <c r="E434" s="173">
        <v>4.74</v>
      </c>
      <c r="F434" s="205">
        <f t="shared" si="14"/>
        <v>0.92904000000000009</v>
      </c>
      <c r="G434" s="27">
        <f t="shared" si="15"/>
        <v>5.6690400000000007</v>
      </c>
    </row>
    <row r="435" spans="1:7" x14ac:dyDescent="0.2">
      <c r="A435">
        <v>567</v>
      </c>
      <c r="B435" t="s">
        <v>596</v>
      </c>
      <c r="C435" t="s">
        <v>744</v>
      </c>
      <c r="D435" t="s">
        <v>25</v>
      </c>
      <c r="E435" s="173">
        <v>17.3</v>
      </c>
      <c r="F435" s="205">
        <f t="shared" si="14"/>
        <v>3.3908000000000005</v>
      </c>
      <c r="G435" s="27">
        <f t="shared" si="15"/>
        <v>20.690800000000003</v>
      </c>
    </row>
    <row r="436" spans="1:7" x14ac:dyDescent="0.2">
      <c r="A436">
        <v>568</v>
      </c>
      <c r="B436" t="s">
        <v>597</v>
      </c>
      <c r="C436" t="s">
        <v>744</v>
      </c>
      <c r="D436" t="s">
        <v>25</v>
      </c>
      <c r="E436" s="173">
        <v>7.73</v>
      </c>
      <c r="F436" s="205">
        <f t="shared" si="14"/>
        <v>1.5150800000000002</v>
      </c>
      <c r="G436" s="27">
        <f t="shared" si="15"/>
        <v>9.2450800000000015</v>
      </c>
    </row>
    <row r="437" spans="1:7" x14ac:dyDescent="0.2">
      <c r="A437">
        <v>569</v>
      </c>
      <c r="B437" t="s">
        <v>598</v>
      </c>
      <c r="C437" t="s">
        <v>744</v>
      </c>
      <c r="D437" t="s">
        <v>1791</v>
      </c>
      <c r="E437" s="173">
        <v>4.22</v>
      </c>
      <c r="F437" s="205">
        <f t="shared" si="14"/>
        <v>0.82711999999999997</v>
      </c>
      <c r="G437" s="27">
        <f t="shared" si="15"/>
        <v>5.0471199999999996</v>
      </c>
    </row>
    <row r="438" spans="1:7" x14ac:dyDescent="0.2">
      <c r="A438">
        <v>570</v>
      </c>
      <c r="B438" t="s">
        <v>599</v>
      </c>
      <c r="C438" t="s">
        <v>744</v>
      </c>
      <c r="D438" t="s">
        <v>25</v>
      </c>
      <c r="E438" s="173">
        <v>5.99</v>
      </c>
      <c r="F438" s="205">
        <f t="shared" si="14"/>
        <v>1.1740400000000002</v>
      </c>
      <c r="G438" s="27">
        <f t="shared" si="15"/>
        <v>7.16404</v>
      </c>
    </row>
    <row r="439" spans="1:7" x14ac:dyDescent="0.2">
      <c r="A439">
        <v>571</v>
      </c>
      <c r="B439" t="s">
        <v>600</v>
      </c>
      <c r="C439" t="s">
        <v>744</v>
      </c>
      <c r="D439" t="s">
        <v>1790</v>
      </c>
      <c r="E439" s="173">
        <v>5.67</v>
      </c>
      <c r="F439" s="205">
        <f t="shared" si="14"/>
        <v>1.1113200000000001</v>
      </c>
      <c r="G439" s="27">
        <f t="shared" si="15"/>
        <v>6.78132</v>
      </c>
    </row>
    <row r="440" spans="1:7" x14ac:dyDescent="0.2">
      <c r="A440">
        <v>572</v>
      </c>
      <c r="B440" t="s">
        <v>601</v>
      </c>
      <c r="C440" t="s">
        <v>744</v>
      </c>
      <c r="D440" t="s">
        <v>25</v>
      </c>
      <c r="E440" s="173">
        <v>8.56</v>
      </c>
      <c r="F440" s="205">
        <f t="shared" si="14"/>
        <v>1.6777600000000001</v>
      </c>
      <c r="G440" s="27">
        <f t="shared" si="15"/>
        <v>10.237760000000002</v>
      </c>
    </row>
    <row r="441" spans="1:7" x14ac:dyDescent="0.2">
      <c r="A441">
        <v>573</v>
      </c>
      <c r="B441" t="s">
        <v>602</v>
      </c>
      <c r="C441" t="s">
        <v>744</v>
      </c>
      <c r="D441" t="s">
        <v>1790</v>
      </c>
      <c r="E441" s="173">
        <v>10.11</v>
      </c>
      <c r="F441" s="205">
        <f t="shared" si="14"/>
        <v>1.98156</v>
      </c>
      <c r="G441" s="27">
        <f t="shared" si="15"/>
        <v>12.091559999999999</v>
      </c>
    </row>
    <row r="442" spans="1:7" x14ac:dyDescent="0.2">
      <c r="A442">
        <v>574</v>
      </c>
      <c r="B442" t="s">
        <v>603</v>
      </c>
      <c r="C442" t="s">
        <v>744</v>
      </c>
      <c r="D442" t="s">
        <v>1790</v>
      </c>
      <c r="E442" s="173">
        <v>4.01</v>
      </c>
      <c r="F442" s="205">
        <f t="shared" si="14"/>
        <v>0.78595999999999999</v>
      </c>
      <c r="G442" s="27">
        <f t="shared" si="15"/>
        <v>4.79596</v>
      </c>
    </row>
    <row r="443" spans="1:7" x14ac:dyDescent="0.2">
      <c r="A443">
        <v>575</v>
      </c>
      <c r="B443" t="s">
        <v>604</v>
      </c>
      <c r="C443" t="s">
        <v>744</v>
      </c>
      <c r="D443" t="s">
        <v>1790</v>
      </c>
      <c r="E443" s="173">
        <v>4.67</v>
      </c>
      <c r="F443" s="205">
        <f t="shared" si="14"/>
        <v>0.91532000000000002</v>
      </c>
      <c r="G443" s="27">
        <f t="shared" si="15"/>
        <v>5.5853200000000003</v>
      </c>
    </row>
    <row r="444" spans="1:7" x14ac:dyDescent="0.2">
      <c r="A444">
        <v>576</v>
      </c>
      <c r="B444" t="s">
        <v>605</v>
      </c>
      <c r="C444" t="s">
        <v>744</v>
      </c>
      <c r="D444" t="s">
        <v>1790</v>
      </c>
      <c r="E444" s="173">
        <v>13.78</v>
      </c>
      <c r="F444" s="205">
        <f t="shared" si="14"/>
        <v>2.7008800000000002</v>
      </c>
      <c r="G444" s="27">
        <f t="shared" si="15"/>
        <v>16.480879999999999</v>
      </c>
    </row>
    <row r="445" spans="1:7" x14ac:dyDescent="0.2">
      <c r="A445">
        <v>577</v>
      </c>
      <c r="B445" t="s">
        <v>606</v>
      </c>
      <c r="C445" t="s">
        <v>744</v>
      </c>
      <c r="D445" t="s">
        <v>1790</v>
      </c>
      <c r="E445" s="173">
        <v>16.55</v>
      </c>
      <c r="F445" s="205">
        <f t="shared" si="14"/>
        <v>3.2438000000000002</v>
      </c>
      <c r="G445" s="27">
        <f t="shared" si="15"/>
        <v>19.793800000000001</v>
      </c>
    </row>
    <row r="446" spans="1:7" x14ac:dyDescent="0.2">
      <c r="A446">
        <v>578</v>
      </c>
      <c r="B446" t="s">
        <v>607</v>
      </c>
      <c r="C446" t="s">
        <v>744</v>
      </c>
      <c r="D446" t="s">
        <v>1790</v>
      </c>
      <c r="E446" s="173">
        <v>6.32</v>
      </c>
      <c r="F446" s="205">
        <f t="shared" si="14"/>
        <v>1.23872</v>
      </c>
      <c r="G446" s="27">
        <f t="shared" si="15"/>
        <v>7.5587200000000001</v>
      </c>
    </row>
    <row r="447" spans="1:7" x14ac:dyDescent="0.2">
      <c r="A447">
        <v>579</v>
      </c>
      <c r="B447" t="s">
        <v>608</v>
      </c>
      <c r="C447" t="s">
        <v>744</v>
      </c>
      <c r="D447" t="s">
        <v>1790</v>
      </c>
      <c r="E447" s="173">
        <v>8.5</v>
      </c>
      <c r="F447" s="205">
        <f t="shared" si="14"/>
        <v>1.6660000000000001</v>
      </c>
      <c r="G447" s="27">
        <f t="shared" si="15"/>
        <v>10.166</v>
      </c>
    </row>
    <row r="448" spans="1:7" x14ac:dyDescent="0.2">
      <c r="A448">
        <v>580</v>
      </c>
      <c r="B448" t="s">
        <v>609</v>
      </c>
      <c r="C448" t="s">
        <v>744</v>
      </c>
      <c r="D448" t="s">
        <v>25</v>
      </c>
      <c r="E448" s="173">
        <v>22.97</v>
      </c>
      <c r="F448" s="205">
        <f t="shared" si="14"/>
        <v>4.5021199999999997</v>
      </c>
      <c r="G448" s="27">
        <f t="shared" si="15"/>
        <v>27.472119999999997</v>
      </c>
    </row>
    <row r="449" spans="1:7" x14ac:dyDescent="0.2">
      <c r="A449">
        <v>581</v>
      </c>
      <c r="B449" t="s">
        <v>610</v>
      </c>
      <c r="C449" t="s">
        <v>744</v>
      </c>
      <c r="D449" t="s">
        <v>1790</v>
      </c>
      <c r="F449" s="205">
        <f t="shared" si="14"/>
        <v>0</v>
      </c>
      <c r="G449" s="27">
        <f t="shared" si="15"/>
        <v>0</v>
      </c>
    </row>
    <row r="450" spans="1:7" x14ac:dyDescent="0.2">
      <c r="A450">
        <v>582</v>
      </c>
      <c r="B450" t="s">
        <v>611</v>
      </c>
      <c r="C450" t="s">
        <v>744</v>
      </c>
      <c r="D450" t="s">
        <v>1790</v>
      </c>
      <c r="F450" s="205">
        <f t="shared" si="14"/>
        <v>0</v>
      </c>
      <c r="G450" s="27">
        <f t="shared" si="15"/>
        <v>0</v>
      </c>
    </row>
    <row r="451" spans="1:7" x14ac:dyDescent="0.2">
      <c r="A451">
        <v>583</v>
      </c>
      <c r="B451" t="s">
        <v>612</v>
      </c>
      <c r="C451" t="s">
        <v>744</v>
      </c>
      <c r="D451" t="s">
        <v>25</v>
      </c>
      <c r="F451" s="205">
        <f t="shared" si="14"/>
        <v>0</v>
      </c>
      <c r="G451" s="27">
        <f t="shared" si="15"/>
        <v>0</v>
      </c>
    </row>
    <row r="452" spans="1:7" x14ac:dyDescent="0.2">
      <c r="A452">
        <v>584</v>
      </c>
      <c r="B452" t="s">
        <v>613</v>
      </c>
      <c r="C452" t="s">
        <v>744</v>
      </c>
      <c r="D452" t="s">
        <v>1790</v>
      </c>
      <c r="E452" s="173">
        <v>1.1299999999999999</v>
      </c>
      <c r="F452" s="205">
        <f t="shared" si="14"/>
        <v>0.22147999999999998</v>
      </c>
      <c r="G452" s="27">
        <f t="shared" si="15"/>
        <v>1.3514799999999998</v>
      </c>
    </row>
    <row r="453" spans="1:7" x14ac:dyDescent="0.2">
      <c r="A453">
        <v>585</v>
      </c>
      <c r="B453" t="s">
        <v>614</v>
      </c>
      <c r="C453" t="s">
        <v>744</v>
      </c>
      <c r="D453" t="s">
        <v>1790</v>
      </c>
      <c r="E453" s="173">
        <v>1.86</v>
      </c>
      <c r="F453" s="205">
        <f t="shared" si="14"/>
        <v>0.36456000000000005</v>
      </c>
      <c r="G453" s="27">
        <f t="shared" si="15"/>
        <v>2.2245600000000003</v>
      </c>
    </row>
    <row r="454" spans="1:7" x14ac:dyDescent="0.2">
      <c r="A454">
        <v>586</v>
      </c>
      <c r="B454" t="s">
        <v>615</v>
      </c>
      <c r="C454" t="s">
        <v>744</v>
      </c>
      <c r="D454" t="s">
        <v>1790</v>
      </c>
      <c r="E454" s="173">
        <v>3.8</v>
      </c>
      <c r="F454" s="205">
        <f t="shared" si="14"/>
        <v>0.74480000000000002</v>
      </c>
      <c r="G454" s="27">
        <f t="shared" si="15"/>
        <v>4.5447999999999995</v>
      </c>
    </row>
    <row r="455" spans="1:7" x14ac:dyDescent="0.2">
      <c r="A455">
        <v>587</v>
      </c>
      <c r="B455" t="s">
        <v>616</v>
      </c>
      <c r="C455" t="s">
        <v>744</v>
      </c>
      <c r="D455" t="s">
        <v>1790</v>
      </c>
      <c r="E455" s="173">
        <v>5.5</v>
      </c>
      <c r="F455" s="205">
        <f t="shared" si="14"/>
        <v>1.0780000000000001</v>
      </c>
      <c r="G455" s="27">
        <f t="shared" si="15"/>
        <v>6.5780000000000003</v>
      </c>
    </row>
    <row r="456" spans="1:7" x14ac:dyDescent="0.2">
      <c r="A456">
        <v>588</v>
      </c>
      <c r="B456" t="s">
        <v>617</v>
      </c>
      <c r="C456" t="s">
        <v>744</v>
      </c>
      <c r="D456" t="s">
        <v>1790</v>
      </c>
      <c r="E456" s="173">
        <v>4.67</v>
      </c>
      <c r="F456" s="205">
        <f t="shared" si="14"/>
        <v>0.91532000000000002</v>
      </c>
      <c r="G456" s="27">
        <f t="shared" si="15"/>
        <v>5.5853200000000003</v>
      </c>
    </row>
    <row r="457" spans="1:7" x14ac:dyDescent="0.2">
      <c r="A457">
        <v>589</v>
      </c>
      <c r="B457" t="s">
        <v>618</v>
      </c>
      <c r="C457" t="s">
        <v>744</v>
      </c>
      <c r="D457" t="s">
        <v>25</v>
      </c>
      <c r="E457" s="173">
        <v>8.19</v>
      </c>
      <c r="F457" s="205">
        <f t="shared" si="14"/>
        <v>1.60524</v>
      </c>
      <c r="G457" s="27">
        <f t="shared" si="15"/>
        <v>9.7952399999999997</v>
      </c>
    </row>
    <row r="458" spans="1:7" x14ac:dyDescent="0.2">
      <c r="A458">
        <v>590</v>
      </c>
      <c r="B458" t="s">
        <v>619</v>
      </c>
      <c r="C458" t="s">
        <v>744</v>
      </c>
      <c r="D458" t="s">
        <v>25</v>
      </c>
      <c r="E458" s="173">
        <v>8.59</v>
      </c>
      <c r="F458" s="205">
        <f t="shared" si="14"/>
        <v>1.68364</v>
      </c>
      <c r="G458" s="27">
        <f t="shared" si="15"/>
        <v>10.27364</v>
      </c>
    </row>
    <row r="459" spans="1:7" x14ac:dyDescent="0.2">
      <c r="A459">
        <v>591</v>
      </c>
      <c r="B459" t="s">
        <v>620</v>
      </c>
      <c r="C459" t="s">
        <v>744</v>
      </c>
      <c r="D459" t="s">
        <v>1790</v>
      </c>
      <c r="E459" s="173">
        <v>1.54</v>
      </c>
      <c r="F459" s="205">
        <f t="shared" si="14"/>
        <v>0.30184</v>
      </c>
      <c r="G459" s="27">
        <f t="shared" si="15"/>
        <v>1.8418399999999999</v>
      </c>
    </row>
    <row r="460" spans="1:7" x14ac:dyDescent="0.2">
      <c r="A460">
        <v>592</v>
      </c>
      <c r="B460" t="s">
        <v>621</v>
      </c>
      <c r="C460" t="s">
        <v>744</v>
      </c>
      <c r="D460" t="s">
        <v>1790</v>
      </c>
      <c r="E460" s="173">
        <v>3.07</v>
      </c>
      <c r="F460" s="205">
        <f t="shared" si="14"/>
        <v>0.60172000000000003</v>
      </c>
      <c r="G460" s="27">
        <f t="shared" si="15"/>
        <v>3.6717199999999997</v>
      </c>
    </row>
    <row r="461" spans="1:7" x14ac:dyDescent="0.2">
      <c r="A461">
        <v>593</v>
      </c>
      <c r="B461" t="s">
        <v>622</v>
      </c>
      <c r="C461" t="s">
        <v>744</v>
      </c>
      <c r="D461" t="s">
        <v>1790</v>
      </c>
      <c r="E461" s="173">
        <v>3.56</v>
      </c>
      <c r="F461" s="205">
        <f t="shared" si="14"/>
        <v>0.69776000000000005</v>
      </c>
      <c r="G461" s="27">
        <f t="shared" si="15"/>
        <v>4.2577600000000002</v>
      </c>
    </row>
    <row r="462" spans="1:7" x14ac:dyDescent="0.2">
      <c r="A462">
        <v>594</v>
      </c>
      <c r="B462" t="s">
        <v>623</v>
      </c>
      <c r="C462" t="s">
        <v>744</v>
      </c>
      <c r="D462" t="s">
        <v>1790</v>
      </c>
      <c r="F462" s="205">
        <f t="shared" si="14"/>
        <v>0</v>
      </c>
      <c r="G462" s="27">
        <f t="shared" si="15"/>
        <v>0</v>
      </c>
    </row>
    <row r="463" spans="1:7" x14ac:dyDescent="0.2">
      <c r="A463">
        <v>595</v>
      </c>
      <c r="B463" t="s">
        <v>624</v>
      </c>
      <c r="C463" t="s">
        <v>744</v>
      </c>
      <c r="D463" t="s">
        <v>1790</v>
      </c>
      <c r="F463" s="205">
        <f t="shared" si="14"/>
        <v>0</v>
      </c>
      <c r="G463" s="27">
        <f t="shared" si="15"/>
        <v>0</v>
      </c>
    </row>
    <row r="464" spans="1:7" x14ac:dyDescent="0.2">
      <c r="A464">
        <v>596</v>
      </c>
      <c r="B464" t="s">
        <v>625</v>
      </c>
      <c r="C464" t="s">
        <v>744</v>
      </c>
      <c r="D464" t="s">
        <v>25</v>
      </c>
      <c r="E464" s="173">
        <v>8.51</v>
      </c>
      <c r="F464" s="205">
        <f t="shared" si="14"/>
        <v>1.6679600000000001</v>
      </c>
      <c r="G464" s="27">
        <f t="shared" si="15"/>
        <v>10.177960000000001</v>
      </c>
    </row>
    <row r="465" spans="1:7" x14ac:dyDescent="0.2">
      <c r="A465">
        <v>597</v>
      </c>
      <c r="B465" t="s">
        <v>626</v>
      </c>
      <c r="C465" t="s">
        <v>744</v>
      </c>
      <c r="D465" t="s">
        <v>1790</v>
      </c>
      <c r="F465" s="205">
        <f t="shared" si="14"/>
        <v>0</v>
      </c>
      <c r="G465" s="27">
        <f t="shared" si="15"/>
        <v>0</v>
      </c>
    </row>
    <row r="466" spans="1:7" x14ac:dyDescent="0.2">
      <c r="A466">
        <v>598</v>
      </c>
      <c r="B466" t="s">
        <v>627</v>
      </c>
      <c r="C466" t="s">
        <v>744</v>
      </c>
      <c r="D466" t="s">
        <v>1790</v>
      </c>
      <c r="E466" s="173">
        <v>1.55</v>
      </c>
      <c r="F466" s="205">
        <f t="shared" si="14"/>
        <v>0.30380000000000001</v>
      </c>
      <c r="G466" s="27">
        <f t="shared" si="15"/>
        <v>1.8538000000000001</v>
      </c>
    </row>
    <row r="467" spans="1:7" x14ac:dyDescent="0.2">
      <c r="A467">
        <v>600</v>
      </c>
      <c r="B467" t="s">
        <v>629</v>
      </c>
      <c r="C467" t="s">
        <v>744</v>
      </c>
      <c r="D467" t="s">
        <v>1790</v>
      </c>
      <c r="E467" s="173">
        <v>5.95</v>
      </c>
      <c r="F467" s="205">
        <f t="shared" si="14"/>
        <v>1.1662000000000001</v>
      </c>
      <c r="G467" s="27">
        <f t="shared" si="15"/>
        <v>7.1162000000000001</v>
      </c>
    </row>
    <row r="468" spans="1:7" x14ac:dyDescent="0.2">
      <c r="A468">
        <v>599</v>
      </c>
      <c r="B468" t="s">
        <v>628</v>
      </c>
      <c r="C468" t="s">
        <v>744</v>
      </c>
      <c r="D468" t="s">
        <v>25</v>
      </c>
      <c r="E468" s="173">
        <v>6.93</v>
      </c>
      <c r="F468" s="205">
        <f t="shared" si="14"/>
        <v>1.3582799999999999</v>
      </c>
      <c r="G468" s="27">
        <f t="shared" si="15"/>
        <v>8.2882800000000003</v>
      </c>
    </row>
    <row r="469" spans="1:7" x14ac:dyDescent="0.2">
      <c r="A469">
        <v>601</v>
      </c>
      <c r="B469" t="s">
        <v>630</v>
      </c>
      <c r="C469" t="s">
        <v>744</v>
      </c>
      <c r="D469" t="s">
        <v>1790</v>
      </c>
      <c r="F469" s="205">
        <f t="shared" si="14"/>
        <v>0</v>
      </c>
      <c r="G469" s="27">
        <f t="shared" si="15"/>
        <v>0</v>
      </c>
    </row>
    <row r="470" spans="1:7" x14ac:dyDescent="0.2">
      <c r="A470">
        <v>602</v>
      </c>
      <c r="B470" t="s">
        <v>631</v>
      </c>
      <c r="C470" t="s">
        <v>744</v>
      </c>
      <c r="D470" t="s">
        <v>1790</v>
      </c>
      <c r="F470" s="205">
        <f t="shared" si="14"/>
        <v>0</v>
      </c>
      <c r="G470" s="27">
        <f t="shared" si="15"/>
        <v>0</v>
      </c>
    </row>
    <row r="471" spans="1:7" x14ac:dyDescent="0.2">
      <c r="A471">
        <v>603</v>
      </c>
      <c r="B471" t="s">
        <v>632</v>
      </c>
      <c r="C471" t="s">
        <v>744</v>
      </c>
      <c r="D471" t="s">
        <v>1790</v>
      </c>
      <c r="E471" s="173">
        <v>2.48</v>
      </c>
      <c r="F471" s="205">
        <f t="shared" si="14"/>
        <v>0.48608000000000001</v>
      </c>
      <c r="G471" s="27">
        <f t="shared" si="15"/>
        <v>2.9660799999999998</v>
      </c>
    </row>
    <row r="472" spans="1:7" x14ac:dyDescent="0.2">
      <c r="A472">
        <v>604</v>
      </c>
      <c r="B472" t="s">
        <v>633</v>
      </c>
      <c r="C472" t="s">
        <v>744</v>
      </c>
      <c r="D472" t="s">
        <v>25</v>
      </c>
      <c r="E472" s="173">
        <v>9.26</v>
      </c>
      <c r="F472" s="205">
        <f t="shared" si="14"/>
        <v>1.8149600000000001</v>
      </c>
      <c r="G472" s="27">
        <f t="shared" si="15"/>
        <v>11.074960000000001</v>
      </c>
    </row>
    <row r="473" spans="1:7" x14ac:dyDescent="0.2">
      <c r="A473">
        <v>605</v>
      </c>
      <c r="B473" t="s">
        <v>634</v>
      </c>
      <c r="C473" t="s">
        <v>744</v>
      </c>
      <c r="D473" t="s">
        <v>25</v>
      </c>
      <c r="E473" s="173">
        <v>9.69</v>
      </c>
      <c r="F473" s="205">
        <f t="shared" si="14"/>
        <v>1.89924</v>
      </c>
      <c r="G473" s="27">
        <f t="shared" si="15"/>
        <v>11.58924</v>
      </c>
    </row>
    <row r="474" spans="1:7" x14ac:dyDescent="0.2">
      <c r="A474">
        <v>606</v>
      </c>
      <c r="B474" t="s">
        <v>635</v>
      </c>
      <c r="C474" t="s">
        <v>744</v>
      </c>
      <c r="D474" t="s">
        <v>25</v>
      </c>
      <c r="E474" s="173">
        <v>18.23</v>
      </c>
      <c r="F474" s="205">
        <f t="shared" si="14"/>
        <v>3.57308</v>
      </c>
      <c r="G474" s="27">
        <f t="shared" si="15"/>
        <v>21.803080000000001</v>
      </c>
    </row>
    <row r="475" spans="1:7" x14ac:dyDescent="0.2">
      <c r="A475">
        <v>607</v>
      </c>
      <c r="B475" t="s">
        <v>636</v>
      </c>
      <c r="C475" t="s">
        <v>744</v>
      </c>
      <c r="D475" t="s">
        <v>25</v>
      </c>
      <c r="F475" s="205">
        <f t="shared" si="14"/>
        <v>0</v>
      </c>
      <c r="G475" s="27">
        <f t="shared" si="15"/>
        <v>0</v>
      </c>
    </row>
    <row r="476" spans="1:7" x14ac:dyDescent="0.2">
      <c r="A476">
        <v>608</v>
      </c>
      <c r="B476" t="s">
        <v>637</v>
      </c>
      <c r="C476" t="s">
        <v>744</v>
      </c>
      <c r="D476" t="s">
        <v>1790</v>
      </c>
      <c r="E476" s="173">
        <v>2.4</v>
      </c>
      <c r="F476" s="205">
        <f t="shared" si="14"/>
        <v>0.47039999999999998</v>
      </c>
      <c r="G476" s="27">
        <f t="shared" si="15"/>
        <v>2.8704000000000001</v>
      </c>
    </row>
    <row r="477" spans="1:7" x14ac:dyDescent="0.2">
      <c r="A477">
        <v>609</v>
      </c>
      <c r="B477" t="s">
        <v>638</v>
      </c>
      <c r="C477" t="s">
        <v>744</v>
      </c>
      <c r="D477" t="s">
        <v>1791</v>
      </c>
      <c r="E477" s="173">
        <v>4.54</v>
      </c>
      <c r="F477" s="205">
        <f t="shared" si="14"/>
        <v>0.88984000000000008</v>
      </c>
      <c r="G477" s="27">
        <f t="shared" si="15"/>
        <v>5.4298400000000004</v>
      </c>
    </row>
    <row r="478" spans="1:7" x14ac:dyDescent="0.2">
      <c r="A478">
        <v>611</v>
      </c>
      <c r="B478" t="s">
        <v>640</v>
      </c>
      <c r="C478" t="s">
        <v>744</v>
      </c>
      <c r="D478" t="s">
        <v>1791</v>
      </c>
      <c r="E478" s="173">
        <v>4.41</v>
      </c>
      <c r="F478" s="205">
        <f t="shared" si="14"/>
        <v>0.86436000000000002</v>
      </c>
      <c r="G478" s="27">
        <f t="shared" si="15"/>
        <v>5.2743599999999997</v>
      </c>
    </row>
    <row r="479" spans="1:7" x14ac:dyDescent="0.2">
      <c r="A479">
        <v>615</v>
      </c>
      <c r="B479" t="s">
        <v>644</v>
      </c>
      <c r="C479" t="s">
        <v>744</v>
      </c>
      <c r="D479" t="s">
        <v>1791</v>
      </c>
      <c r="E479" s="173">
        <v>3.1</v>
      </c>
      <c r="F479" s="205">
        <f t="shared" si="14"/>
        <v>0.60760000000000003</v>
      </c>
      <c r="G479" s="27">
        <f t="shared" si="15"/>
        <v>3.7076000000000002</v>
      </c>
    </row>
    <row r="480" spans="1:7" x14ac:dyDescent="0.2">
      <c r="A480">
        <v>613</v>
      </c>
      <c r="B480" t="s">
        <v>642</v>
      </c>
      <c r="C480" t="s">
        <v>744</v>
      </c>
      <c r="D480" t="s">
        <v>1791</v>
      </c>
      <c r="E480" s="173">
        <v>2.3199999999999998</v>
      </c>
      <c r="F480" s="205">
        <f t="shared" si="14"/>
        <v>0.45472000000000001</v>
      </c>
      <c r="G480" s="27">
        <f t="shared" si="15"/>
        <v>2.7747199999999999</v>
      </c>
    </row>
    <row r="481" spans="1:7" x14ac:dyDescent="0.2">
      <c r="A481">
        <v>612</v>
      </c>
      <c r="B481" t="s">
        <v>641</v>
      </c>
      <c r="C481" t="s">
        <v>744</v>
      </c>
      <c r="D481" t="s">
        <v>1791</v>
      </c>
      <c r="E481" s="173">
        <v>4.25</v>
      </c>
      <c r="F481" s="205">
        <f t="shared" si="14"/>
        <v>0.83300000000000007</v>
      </c>
      <c r="G481" s="27">
        <f t="shared" si="15"/>
        <v>5.0830000000000002</v>
      </c>
    </row>
    <row r="482" spans="1:7" x14ac:dyDescent="0.2">
      <c r="A482">
        <v>610</v>
      </c>
      <c r="B482" t="s">
        <v>639</v>
      </c>
      <c r="C482" t="s">
        <v>744</v>
      </c>
      <c r="D482" t="s">
        <v>1791</v>
      </c>
      <c r="E482" s="173">
        <v>1.6</v>
      </c>
      <c r="F482" s="205">
        <f t="shared" si="14"/>
        <v>0.31360000000000005</v>
      </c>
      <c r="G482" s="27">
        <f t="shared" si="15"/>
        <v>1.9136000000000002</v>
      </c>
    </row>
    <row r="483" spans="1:7" x14ac:dyDescent="0.2">
      <c r="A483">
        <v>614</v>
      </c>
      <c r="B483" t="s">
        <v>643</v>
      </c>
      <c r="C483" t="s">
        <v>744</v>
      </c>
      <c r="D483" t="s">
        <v>1791</v>
      </c>
      <c r="E483" s="173">
        <v>1.02</v>
      </c>
      <c r="F483" s="205">
        <f t="shared" si="14"/>
        <v>0.19992000000000001</v>
      </c>
      <c r="G483" s="27">
        <f t="shared" si="15"/>
        <v>1.2199200000000001</v>
      </c>
    </row>
    <row r="484" spans="1:7" x14ac:dyDescent="0.2">
      <c r="A484">
        <v>616</v>
      </c>
      <c r="B484" t="s">
        <v>645</v>
      </c>
      <c r="C484" t="s">
        <v>744</v>
      </c>
      <c r="D484" t="s">
        <v>1790</v>
      </c>
      <c r="F484" s="205">
        <f t="shared" si="14"/>
        <v>0</v>
      </c>
      <c r="G484" s="27">
        <f t="shared" si="15"/>
        <v>0</v>
      </c>
    </row>
    <row r="485" spans="1:7" x14ac:dyDescent="0.2">
      <c r="A485">
        <v>617</v>
      </c>
      <c r="B485" t="s">
        <v>646</v>
      </c>
      <c r="C485" t="s">
        <v>744</v>
      </c>
      <c r="D485" t="s">
        <v>1790</v>
      </c>
      <c r="E485" s="173">
        <v>1.39</v>
      </c>
      <c r="F485" s="205">
        <f t="shared" si="14"/>
        <v>0.27244000000000002</v>
      </c>
      <c r="G485" s="27">
        <f t="shared" si="15"/>
        <v>1.6624399999999999</v>
      </c>
    </row>
    <row r="486" spans="1:7" x14ac:dyDescent="0.2">
      <c r="A486">
        <v>618</v>
      </c>
      <c r="B486" t="s">
        <v>647</v>
      </c>
      <c r="C486" t="s">
        <v>744</v>
      </c>
      <c r="D486" t="s">
        <v>1790</v>
      </c>
      <c r="E486" s="173">
        <v>0.87</v>
      </c>
      <c r="F486" s="205">
        <f t="shared" si="14"/>
        <v>0.17052</v>
      </c>
      <c r="G486" s="27">
        <f t="shared" si="15"/>
        <v>1.0405199999999999</v>
      </c>
    </row>
    <row r="487" spans="1:7" x14ac:dyDescent="0.2">
      <c r="A487">
        <v>619</v>
      </c>
      <c r="B487" t="s">
        <v>648</v>
      </c>
      <c r="C487" t="s">
        <v>744</v>
      </c>
      <c r="D487" t="s">
        <v>25</v>
      </c>
      <c r="F487" s="205">
        <f t="shared" si="14"/>
        <v>0</v>
      </c>
      <c r="G487" s="27">
        <f t="shared" si="15"/>
        <v>0</v>
      </c>
    </row>
    <row r="488" spans="1:7" x14ac:dyDescent="0.2">
      <c r="A488">
        <v>620</v>
      </c>
      <c r="B488" t="s">
        <v>649</v>
      </c>
      <c r="C488" t="s">
        <v>744</v>
      </c>
      <c r="D488" t="s">
        <v>1790</v>
      </c>
      <c r="F488" s="205">
        <f t="shared" si="14"/>
        <v>0</v>
      </c>
      <c r="G488" s="27">
        <f t="shared" si="15"/>
        <v>0</v>
      </c>
    </row>
    <row r="489" spans="1:7" x14ac:dyDescent="0.2">
      <c r="A489">
        <v>621</v>
      </c>
      <c r="B489" t="s">
        <v>650</v>
      </c>
      <c r="C489" t="s">
        <v>744</v>
      </c>
      <c r="D489" t="s">
        <v>25</v>
      </c>
      <c r="E489" s="173">
        <v>6.49</v>
      </c>
      <c r="F489" s="205">
        <f t="shared" ref="F489:F552" si="16">E489*19.6%</f>
        <v>1.2720400000000001</v>
      </c>
      <c r="G489" s="27">
        <f t="shared" ref="G489:G552" si="17">E489+F489</f>
        <v>7.7620400000000007</v>
      </c>
    </row>
    <row r="490" spans="1:7" x14ac:dyDescent="0.2">
      <c r="A490">
        <v>622</v>
      </c>
      <c r="B490" t="s">
        <v>651</v>
      </c>
      <c r="C490" t="s">
        <v>744</v>
      </c>
      <c r="D490" t="s">
        <v>1790</v>
      </c>
      <c r="E490" s="173">
        <v>1.71</v>
      </c>
      <c r="F490" s="205">
        <f t="shared" si="16"/>
        <v>0.33516000000000001</v>
      </c>
      <c r="G490" s="27">
        <f t="shared" si="17"/>
        <v>2.0451600000000001</v>
      </c>
    </row>
    <row r="491" spans="1:7" x14ac:dyDescent="0.2">
      <c r="A491">
        <v>623</v>
      </c>
      <c r="B491" t="s">
        <v>652</v>
      </c>
      <c r="C491" t="s">
        <v>744</v>
      </c>
      <c r="D491" t="s">
        <v>25</v>
      </c>
      <c r="E491" s="173">
        <v>6.2</v>
      </c>
      <c r="F491" s="205">
        <f t="shared" si="16"/>
        <v>1.2152000000000001</v>
      </c>
      <c r="G491" s="27">
        <f t="shared" si="17"/>
        <v>7.4152000000000005</v>
      </c>
    </row>
    <row r="492" spans="1:7" x14ac:dyDescent="0.2">
      <c r="A492">
        <v>624</v>
      </c>
      <c r="B492" t="s">
        <v>653</v>
      </c>
      <c r="C492" t="s">
        <v>744</v>
      </c>
      <c r="D492" t="s">
        <v>1790</v>
      </c>
      <c r="E492" s="173">
        <v>9.9499999999999993</v>
      </c>
      <c r="F492" s="205">
        <f t="shared" si="16"/>
        <v>1.9501999999999999</v>
      </c>
      <c r="G492" s="27">
        <f t="shared" si="17"/>
        <v>11.9002</v>
      </c>
    </row>
    <row r="493" spans="1:7" x14ac:dyDescent="0.2">
      <c r="A493">
        <v>625</v>
      </c>
      <c r="B493" t="s">
        <v>654</v>
      </c>
      <c r="C493" t="s">
        <v>744</v>
      </c>
      <c r="D493" t="s">
        <v>25</v>
      </c>
      <c r="F493" s="205">
        <f t="shared" si="16"/>
        <v>0</v>
      </c>
      <c r="G493" s="27">
        <f t="shared" si="17"/>
        <v>0</v>
      </c>
    </row>
    <row r="494" spans="1:7" x14ac:dyDescent="0.2">
      <c r="A494">
        <v>626</v>
      </c>
      <c r="B494" t="s">
        <v>655</v>
      </c>
      <c r="C494" t="s">
        <v>744</v>
      </c>
      <c r="D494" t="s">
        <v>1790</v>
      </c>
      <c r="F494" s="205">
        <f t="shared" si="16"/>
        <v>0</v>
      </c>
      <c r="G494" s="27">
        <f t="shared" si="17"/>
        <v>0</v>
      </c>
    </row>
    <row r="495" spans="1:7" x14ac:dyDescent="0.2">
      <c r="A495">
        <v>628</v>
      </c>
      <c r="B495" t="s">
        <v>657</v>
      </c>
      <c r="C495" t="s">
        <v>744</v>
      </c>
      <c r="D495" t="s">
        <v>1790</v>
      </c>
      <c r="E495" s="173">
        <v>9.26</v>
      </c>
      <c r="F495" s="205">
        <f t="shared" si="16"/>
        <v>1.8149600000000001</v>
      </c>
      <c r="G495" s="27">
        <f t="shared" si="17"/>
        <v>11.074960000000001</v>
      </c>
    </row>
    <row r="496" spans="1:7" x14ac:dyDescent="0.2">
      <c r="A496">
        <v>627</v>
      </c>
      <c r="B496" t="s">
        <v>656</v>
      </c>
      <c r="C496" t="s">
        <v>744</v>
      </c>
      <c r="D496" t="s">
        <v>1790</v>
      </c>
      <c r="E496" s="173">
        <v>0.92</v>
      </c>
      <c r="F496" s="205">
        <f t="shared" si="16"/>
        <v>0.18032000000000001</v>
      </c>
      <c r="G496" s="27">
        <f t="shared" si="17"/>
        <v>1.10032</v>
      </c>
    </row>
    <row r="497" spans="1:7" x14ac:dyDescent="0.2">
      <c r="A497">
        <v>629</v>
      </c>
      <c r="B497" t="s">
        <v>658</v>
      </c>
      <c r="C497" t="s">
        <v>744</v>
      </c>
      <c r="D497" t="s">
        <v>25</v>
      </c>
      <c r="E497" s="173">
        <v>6.93</v>
      </c>
      <c r="F497" s="205">
        <f t="shared" si="16"/>
        <v>1.3582799999999999</v>
      </c>
      <c r="G497" s="27">
        <f t="shared" si="17"/>
        <v>8.2882800000000003</v>
      </c>
    </row>
    <row r="498" spans="1:7" x14ac:dyDescent="0.2">
      <c r="A498">
        <v>630</v>
      </c>
      <c r="B498" t="s">
        <v>659</v>
      </c>
      <c r="C498" t="s">
        <v>744</v>
      </c>
      <c r="D498" t="s">
        <v>25</v>
      </c>
      <c r="E498" s="173">
        <v>6.19</v>
      </c>
      <c r="F498" s="205">
        <f t="shared" si="16"/>
        <v>1.2132400000000001</v>
      </c>
      <c r="G498" s="27">
        <f t="shared" si="17"/>
        <v>7.4032400000000003</v>
      </c>
    </row>
    <row r="499" spans="1:7" x14ac:dyDescent="0.2">
      <c r="A499">
        <v>631</v>
      </c>
      <c r="B499" t="s">
        <v>660</v>
      </c>
      <c r="C499" t="s">
        <v>744</v>
      </c>
      <c r="D499" t="s">
        <v>1790</v>
      </c>
      <c r="F499" s="205">
        <f t="shared" si="16"/>
        <v>0</v>
      </c>
      <c r="G499" s="27">
        <f t="shared" si="17"/>
        <v>0</v>
      </c>
    </row>
    <row r="500" spans="1:7" x14ac:dyDescent="0.2">
      <c r="A500">
        <v>632</v>
      </c>
      <c r="B500" t="s">
        <v>661</v>
      </c>
      <c r="C500" t="s">
        <v>744</v>
      </c>
      <c r="D500" t="s">
        <v>25</v>
      </c>
      <c r="E500" s="173">
        <v>8.19</v>
      </c>
      <c r="F500" s="205">
        <f t="shared" si="16"/>
        <v>1.60524</v>
      </c>
      <c r="G500" s="27">
        <f t="shared" si="17"/>
        <v>9.7952399999999997</v>
      </c>
    </row>
    <row r="501" spans="1:7" x14ac:dyDescent="0.2">
      <c r="A501">
        <v>633</v>
      </c>
      <c r="B501" t="s">
        <v>662</v>
      </c>
      <c r="C501" t="s">
        <v>744</v>
      </c>
      <c r="D501" t="s">
        <v>25</v>
      </c>
      <c r="E501" s="173">
        <v>6.3</v>
      </c>
      <c r="F501" s="205">
        <f t="shared" si="16"/>
        <v>1.2348000000000001</v>
      </c>
      <c r="G501" s="27">
        <f t="shared" si="17"/>
        <v>7.5347999999999997</v>
      </c>
    </row>
    <row r="502" spans="1:7" x14ac:dyDescent="0.2">
      <c r="A502">
        <v>634</v>
      </c>
      <c r="B502" t="s">
        <v>663</v>
      </c>
      <c r="C502" t="s">
        <v>744</v>
      </c>
      <c r="D502" t="s">
        <v>25</v>
      </c>
      <c r="E502" s="173">
        <v>5.17</v>
      </c>
      <c r="F502" s="205">
        <f t="shared" si="16"/>
        <v>1.01332</v>
      </c>
      <c r="G502" s="27">
        <f t="shared" si="17"/>
        <v>6.1833200000000001</v>
      </c>
    </row>
    <row r="503" spans="1:7" x14ac:dyDescent="0.2">
      <c r="A503">
        <v>635</v>
      </c>
      <c r="B503" t="s">
        <v>664</v>
      </c>
      <c r="C503" t="s">
        <v>744</v>
      </c>
      <c r="D503" t="s">
        <v>1790</v>
      </c>
      <c r="F503" s="205">
        <f t="shared" si="16"/>
        <v>0</v>
      </c>
      <c r="G503" s="27">
        <f t="shared" si="17"/>
        <v>0</v>
      </c>
    </row>
    <row r="504" spans="1:7" x14ac:dyDescent="0.2">
      <c r="A504">
        <v>636</v>
      </c>
      <c r="B504" t="s">
        <v>665</v>
      </c>
      <c r="C504" t="s">
        <v>744</v>
      </c>
      <c r="D504" t="s">
        <v>25</v>
      </c>
      <c r="F504" s="205">
        <f t="shared" si="16"/>
        <v>0</v>
      </c>
      <c r="G504" s="27">
        <f t="shared" si="17"/>
        <v>0</v>
      </c>
    </row>
    <row r="505" spans="1:7" x14ac:dyDescent="0.2">
      <c r="A505">
        <v>637</v>
      </c>
      <c r="B505" t="s">
        <v>666</v>
      </c>
      <c r="C505" t="s">
        <v>744</v>
      </c>
      <c r="D505" t="s">
        <v>25</v>
      </c>
      <c r="F505" s="205">
        <f t="shared" si="16"/>
        <v>0</v>
      </c>
      <c r="G505" s="27">
        <f t="shared" si="17"/>
        <v>0</v>
      </c>
    </row>
    <row r="506" spans="1:7" x14ac:dyDescent="0.2">
      <c r="A506">
        <v>638</v>
      </c>
      <c r="B506" t="s">
        <v>667</v>
      </c>
      <c r="C506" t="s">
        <v>744</v>
      </c>
      <c r="D506" t="s">
        <v>25</v>
      </c>
      <c r="F506" s="205">
        <f t="shared" si="16"/>
        <v>0</v>
      </c>
      <c r="G506" s="27">
        <f t="shared" si="17"/>
        <v>0</v>
      </c>
    </row>
    <row r="507" spans="1:7" x14ac:dyDescent="0.2">
      <c r="A507">
        <v>639</v>
      </c>
      <c r="B507" t="s">
        <v>668</v>
      </c>
      <c r="C507" t="s">
        <v>744</v>
      </c>
      <c r="D507" t="s">
        <v>1791</v>
      </c>
      <c r="E507" s="173">
        <v>1.25</v>
      </c>
      <c r="F507" s="205">
        <f t="shared" si="16"/>
        <v>0.245</v>
      </c>
      <c r="G507" s="27">
        <f t="shared" si="17"/>
        <v>1.4950000000000001</v>
      </c>
    </row>
    <row r="508" spans="1:7" x14ac:dyDescent="0.2">
      <c r="A508">
        <v>640</v>
      </c>
      <c r="B508" t="s">
        <v>669</v>
      </c>
      <c r="C508" t="s">
        <v>744</v>
      </c>
      <c r="D508" t="s">
        <v>1791</v>
      </c>
      <c r="E508" s="173">
        <v>1.7</v>
      </c>
      <c r="F508" s="205">
        <f t="shared" si="16"/>
        <v>0.3332</v>
      </c>
      <c r="G508" s="27">
        <f t="shared" si="17"/>
        <v>2.0331999999999999</v>
      </c>
    </row>
    <row r="509" spans="1:7" x14ac:dyDescent="0.2">
      <c r="A509">
        <v>641</v>
      </c>
      <c r="B509" t="s">
        <v>670</v>
      </c>
      <c r="C509" t="s">
        <v>744</v>
      </c>
      <c r="D509" t="s">
        <v>1791</v>
      </c>
      <c r="E509" s="173">
        <v>1.6</v>
      </c>
      <c r="F509" s="205">
        <f t="shared" si="16"/>
        <v>0.31360000000000005</v>
      </c>
      <c r="G509" s="27">
        <f t="shared" si="17"/>
        <v>1.9136000000000002</v>
      </c>
    </row>
    <row r="510" spans="1:7" x14ac:dyDescent="0.2">
      <c r="A510">
        <v>642</v>
      </c>
      <c r="B510" t="s">
        <v>671</v>
      </c>
      <c r="C510" t="s">
        <v>744</v>
      </c>
      <c r="D510" t="s">
        <v>1790</v>
      </c>
      <c r="F510" s="205">
        <f t="shared" si="16"/>
        <v>0</v>
      </c>
      <c r="G510" s="27">
        <f t="shared" si="17"/>
        <v>0</v>
      </c>
    </row>
    <row r="511" spans="1:7" x14ac:dyDescent="0.2">
      <c r="A511">
        <v>643</v>
      </c>
      <c r="B511" t="s">
        <v>672</v>
      </c>
      <c r="C511" t="s">
        <v>744</v>
      </c>
      <c r="D511" t="s">
        <v>25</v>
      </c>
      <c r="F511" s="205">
        <f t="shared" si="16"/>
        <v>0</v>
      </c>
      <c r="G511" s="27">
        <f t="shared" si="17"/>
        <v>0</v>
      </c>
    </row>
    <row r="512" spans="1:7" x14ac:dyDescent="0.2">
      <c r="A512">
        <v>644</v>
      </c>
      <c r="B512" t="s">
        <v>673</v>
      </c>
      <c r="C512" t="s">
        <v>744</v>
      </c>
      <c r="D512" t="s">
        <v>1790</v>
      </c>
      <c r="F512" s="205">
        <f t="shared" si="16"/>
        <v>0</v>
      </c>
      <c r="G512" s="27">
        <f t="shared" si="17"/>
        <v>0</v>
      </c>
    </row>
    <row r="513" spans="1:7" x14ac:dyDescent="0.2">
      <c r="A513">
        <v>645</v>
      </c>
      <c r="B513" t="s">
        <v>674</v>
      </c>
      <c r="C513" t="s">
        <v>744</v>
      </c>
      <c r="D513" t="s">
        <v>1790</v>
      </c>
      <c r="E513" s="173">
        <v>7.4</v>
      </c>
      <c r="F513" s="205">
        <f t="shared" si="16"/>
        <v>1.4504000000000001</v>
      </c>
      <c r="G513" s="27">
        <f t="shared" si="17"/>
        <v>8.8504000000000005</v>
      </c>
    </row>
    <row r="514" spans="1:7" x14ac:dyDescent="0.2">
      <c r="A514">
        <v>646</v>
      </c>
      <c r="B514" t="s">
        <v>675</v>
      </c>
      <c r="C514" t="s">
        <v>744</v>
      </c>
      <c r="D514" t="s">
        <v>1790</v>
      </c>
      <c r="F514" s="205">
        <f t="shared" si="16"/>
        <v>0</v>
      </c>
      <c r="G514" s="27">
        <f t="shared" si="17"/>
        <v>0</v>
      </c>
    </row>
    <row r="515" spans="1:7" x14ac:dyDescent="0.2">
      <c r="A515">
        <v>647</v>
      </c>
      <c r="B515" t="s">
        <v>676</v>
      </c>
      <c r="C515" t="s">
        <v>744</v>
      </c>
      <c r="D515" t="s">
        <v>25</v>
      </c>
      <c r="F515" s="205">
        <f t="shared" si="16"/>
        <v>0</v>
      </c>
      <c r="G515" s="27">
        <f t="shared" si="17"/>
        <v>0</v>
      </c>
    </row>
    <row r="516" spans="1:7" x14ac:dyDescent="0.2">
      <c r="A516">
        <v>648</v>
      </c>
      <c r="B516" t="s">
        <v>677</v>
      </c>
      <c r="C516" t="s">
        <v>744</v>
      </c>
      <c r="D516" t="s">
        <v>25</v>
      </c>
      <c r="E516" s="173">
        <v>2.98</v>
      </c>
      <c r="F516" s="205">
        <f t="shared" si="16"/>
        <v>0.58408000000000004</v>
      </c>
      <c r="G516" s="27">
        <f t="shared" si="17"/>
        <v>3.5640800000000001</v>
      </c>
    </row>
    <row r="517" spans="1:7" x14ac:dyDescent="0.2">
      <c r="A517">
        <v>649</v>
      </c>
      <c r="B517" t="s">
        <v>678</v>
      </c>
      <c r="C517" t="s">
        <v>744</v>
      </c>
      <c r="D517" t="s">
        <v>1790</v>
      </c>
      <c r="F517" s="205">
        <f t="shared" si="16"/>
        <v>0</v>
      </c>
      <c r="G517" s="27">
        <f t="shared" si="17"/>
        <v>0</v>
      </c>
    </row>
    <row r="518" spans="1:7" x14ac:dyDescent="0.2">
      <c r="A518">
        <v>650</v>
      </c>
      <c r="B518" t="s">
        <v>679</v>
      </c>
      <c r="C518" t="s">
        <v>744</v>
      </c>
      <c r="D518" t="s">
        <v>1790</v>
      </c>
      <c r="E518" s="173">
        <v>3.8</v>
      </c>
      <c r="F518" s="205">
        <f t="shared" si="16"/>
        <v>0.74480000000000002</v>
      </c>
      <c r="G518" s="27">
        <f t="shared" si="17"/>
        <v>4.5447999999999995</v>
      </c>
    </row>
    <row r="519" spans="1:7" x14ac:dyDescent="0.2">
      <c r="A519">
        <v>651</v>
      </c>
      <c r="B519" t="s">
        <v>680</v>
      </c>
      <c r="C519" t="s">
        <v>744</v>
      </c>
      <c r="D519" t="s">
        <v>25</v>
      </c>
      <c r="E519" s="173">
        <v>6.11</v>
      </c>
      <c r="F519" s="205">
        <f t="shared" si="16"/>
        <v>1.1975600000000002</v>
      </c>
      <c r="G519" s="27">
        <f t="shared" si="17"/>
        <v>7.3075600000000005</v>
      </c>
    </row>
    <row r="520" spans="1:7" x14ac:dyDescent="0.2">
      <c r="A520">
        <v>652</v>
      </c>
      <c r="B520" t="s">
        <v>681</v>
      </c>
      <c r="C520" t="s">
        <v>744</v>
      </c>
      <c r="D520" t="s">
        <v>1790</v>
      </c>
      <c r="F520" s="205">
        <f t="shared" si="16"/>
        <v>0</v>
      </c>
      <c r="G520" s="27">
        <f t="shared" si="17"/>
        <v>0</v>
      </c>
    </row>
    <row r="521" spans="1:7" x14ac:dyDescent="0.2">
      <c r="A521">
        <v>653</v>
      </c>
      <c r="B521" t="s">
        <v>682</v>
      </c>
      <c r="C521" t="s">
        <v>744</v>
      </c>
      <c r="D521" t="s">
        <v>1790</v>
      </c>
      <c r="E521" s="173">
        <v>10.27</v>
      </c>
      <c r="F521" s="205">
        <f t="shared" si="16"/>
        <v>2.0129199999999998</v>
      </c>
      <c r="G521" s="27">
        <f t="shared" si="17"/>
        <v>12.282919999999999</v>
      </c>
    </row>
    <row r="522" spans="1:7" x14ac:dyDescent="0.2">
      <c r="A522">
        <v>654</v>
      </c>
      <c r="B522" t="s">
        <v>683</v>
      </c>
      <c r="C522" t="s">
        <v>744</v>
      </c>
      <c r="D522" t="s">
        <v>25</v>
      </c>
      <c r="E522" s="173">
        <v>8.06</v>
      </c>
      <c r="F522" s="205">
        <f t="shared" si="16"/>
        <v>1.5797600000000001</v>
      </c>
      <c r="G522" s="27">
        <f t="shared" si="17"/>
        <v>9.6397600000000008</v>
      </c>
    </row>
    <row r="523" spans="1:7" x14ac:dyDescent="0.2">
      <c r="A523">
        <v>655</v>
      </c>
      <c r="B523" t="s">
        <v>684</v>
      </c>
      <c r="C523" t="s">
        <v>744</v>
      </c>
      <c r="D523" t="s">
        <v>25</v>
      </c>
      <c r="E523" s="173">
        <v>6.11</v>
      </c>
      <c r="F523" s="205">
        <f t="shared" si="16"/>
        <v>1.1975600000000002</v>
      </c>
      <c r="G523" s="27">
        <f t="shared" si="17"/>
        <v>7.3075600000000005</v>
      </c>
    </row>
    <row r="524" spans="1:7" x14ac:dyDescent="0.2">
      <c r="A524">
        <v>656</v>
      </c>
      <c r="B524" t="s">
        <v>685</v>
      </c>
      <c r="C524" t="s">
        <v>744</v>
      </c>
      <c r="D524" t="s">
        <v>1790</v>
      </c>
      <c r="E524" s="173">
        <v>1.87</v>
      </c>
      <c r="F524" s="205">
        <f t="shared" si="16"/>
        <v>0.36652000000000001</v>
      </c>
      <c r="G524" s="27">
        <f t="shared" si="17"/>
        <v>2.2365200000000001</v>
      </c>
    </row>
    <row r="525" spans="1:7" x14ac:dyDescent="0.2">
      <c r="A525">
        <v>657</v>
      </c>
      <c r="B525" t="s">
        <v>686</v>
      </c>
      <c r="C525" t="s">
        <v>744</v>
      </c>
      <c r="D525" t="s">
        <v>1790</v>
      </c>
      <c r="E525" s="173">
        <v>11.34</v>
      </c>
      <c r="F525" s="205">
        <f t="shared" si="16"/>
        <v>2.2226400000000002</v>
      </c>
      <c r="G525" s="27">
        <f t="shared" si="17"/>
        <v>13.56264</v>
      </c>
    </row>
    <row r="526" spans="1:7" x14ac:dyDescent="0.2">
      <c r="A526">
        <v>662</v>
      </c>
      <c r="B526" t="s">
        <v>691</v>
      </c>
      <c r="C526" t="s">
        <v>744</v>
      </c>
      <c r="D526" t="s">
        <v>1791</v>
      </c>
      <c r="E526" s="173">
        <v>3.43</v>
      </c>
      <c r="F526" s="205">
        <f t="shared" si="16"/>
        <v>0.6722800000000001</v>
      </c>
      <c r="G526" s="27">
        <f t="shared" si="17"/>
        <v>4.1022800000000004</v>
      </c>
    </row>
    <row r="527" spans="1:7" x14ac:dyDescent="0.2">
      <c r="A527">
        <v>663</v>
      </c>
      <c r="B527" t="s">
        <v>692</v>
      </c>
      <c r="C527" t="s">
        <v>744</v>
      </c>
      <c r="D527" t="s">
        <v>1790</v>
      </c>
      <c r="E527" s="173">
        <v>3.67</v>
      </c>
      <c r="F527" s="205">
        <f t="shared" si="16"/>
        <v>0.71931999999999996</v>
      </c>
      <c r="G527" s="27">
        <f t="shared" si="17"/>
        <v>4.3893199999999997</v>
      </c>
    </row>
    <row r="528" spans="1:7" x14ac:dyDescent="0.2">
      <c r="A528">
        <v>664</v>
      </c>
      <c r="B528" t="s">
        <v>693</v>
      </c>
      <c r="C528" t="s">
        <v>744</v>
      </c>
      <c r="D528" t="s">
        <v>1790</v>
      </c>
      <c r="E528" s="173">
        <v>0.15</v>
      </c>
      <c r="F528" s="205">
        <f t="shared" si="16"/>
        <v>2.9399999999999999E-2</v>
      </c>
      <c r="G528" s="27">
        <f t="shared" si="17"/>
        <v>0.1794</v>
      </c>
    </row>
    <row r="529" spans="1:7" x14ac:dyDescent="0.2">
      <c r="A529">
        <v>665</v>
      </c>
      <c r="B529" t="s">
        <v>694</v>
      </c>
      <c r="C529" t="s">
        <v>744</v>
      </c>
      <c r="D529" t="s">
        <v>1790</v>
      </c>
      <c r="F529" s="205">
        <f t="shared" si="16"/>
        <v>0</v>
      </c>
      <c r="G529" s="27">
        <f t="shared" si="17"/>
        <v>0</v>
      </c>
    </row>
    <row r="530" spans="1:7" x14ac:dyDescent="0.2">
      <c r="A530">
        <v>666</v>
      </c>
      <c r="B530" t="s">
        <v>695</v>
      </c>
      <c r="C530" t="s">
        <v>744</v>
      </c>
      <c r="D530" t="s">
        <v>1790</v>
      </c>
      <c r="E530" s="173">
        <v>3.2</v>
      </c>
      <c r="F530" s="205">
        <f t="shared" si="16"/>
        <v>0.62720000000000009</v>
      </c>
      <c r="G530" s="27">
        <f t="shared" si="17"/>
        <v>3.8272000000000004</v>
      </c>
    </row>
    <row r="531" spans="1:7" x14ac:dyDescent="0.2">
      <c r="A531">
        <v>667</v>
      </c>
      <c r="B531" t="s">
        <v>696</v>
      </c>
      <c r="C531" t="s">
        <v>744</v>
      </c>
      <c r="D531" t="s">
        <v>1791</v>
      </c>
      <c r="F531" s="205">
        <f t="shared" si="16"/>
        <v>0</v>
      </c>
      <c r="G531" s="27">
        <f t="shared" si="17"/>
        <v>0</v>
      </c>
    </row>
    <row r="532" spans="1:7" x14ac:dyDescent="0.2">
      <c r="A532">
        <v>670</v>
      </c>
      <c r="B532" t="s">
        <v>699</v>
      </c>
      <c r="C532" t="s">
        <v>744</v>
      </c>
      <c r="D532" t="s">
        <v>1790</v>
      </c>
      <c r="F532" s="205">
        <f t="shared" si="16"/>
        <v>0</v>
      </c>
      <c r="G532" s="27">
        <f t="shared" si="17"/>
        <v>0</v>
      </c>
    </row>
    <row r="533" spans="1:7" x14ac:dyDescent="0.2">
      <c r="A533">
        <v>668</v>
      </c>
      <c r="B533" t="s">
        <v>697</v>
      </c>
      <c r="C533" t="s">
        <v>744</v>
      </c>
      <c r="D533" t="s">
        <v>1790</v>
      </c>
      <c r="E533" s="173">
        <v>2.75</v>
      </c>
      <c r="F533" s="205">
        <f t="shared" si="16"/>
        <v>0.53900000000000003</v>
      </c>
      <c r="G533" s="27">
        <f t="shared" si="17"/>
        <v>3.2890000000000001</v>
      </c>
    </row>
    <row r="534" spans="1:7" x14ac:dyDescent="0.2">
      <c r="A534">
        <v>671</v>
      </c>
      <c r="B534" t="s">
        <v>700</v>
      </c>
      <c r="C534" t="s">
        <v>744</v>
      </c>
      <c r="D534" t="s">
        <v>1791</v>
      </c>
      <c r="E534" s="173">
        <v>6.99</v>
      </c>
      <c r="F534" s="205">
        <f t="shared" si="16"/>
        <v>1.3700400000000001</v>
      </c>
      <c r="G534" s="27">
        <f t="shared" si="17"/>
        <v>8.3600399999999997</v>
      </c>
    </row>
    <row r="535" spans="1:7" x14ac:dyDescent="0.2">
      <c r="A535">
        <v>658</v>
      </c>
      <c r="B535" t="s">
        <v>687</v>
      </c>
      <c r="C535" t="s">
        <v>744</v>
      </c>
      <c r="D535" t="s">
        <v>1790</v>
      </c>
      <c r="E535" s="173">
        <v>0.06</v>
      </c>
      <c r="F535" s="205">
        <f t="shared" si="16"/>
        <v>1.176E-2</v>
      </c>
      <c r="G535" s="27">
        <f t="shared" si="17"/>
        <v>7.175999999999999E-2</v>
      </c>
    </row>
    <row r="536" spans="1:7" x14ac:dyDescent="0.2">
      <c r="A536">
        <v>661</v>
      </c>
      <c r="B536" t="s">
        <v>690</v>
      </c>
      <c r="C536" t="s">
        <v>744</v>
      </c>
      <c r="D536" t="s">
        <v>1790</v>
      </c>
      <c r="E536" s="173">
        <v>6.14</v>
      </c>
      <c r="F536" s="205">
        <f t="shared" si="16"/>
        <v>1.2034400000000001</v>
      </c>
      <c r="G536" s="27">
        <f t="shared" si="17"/>
        <v>7.3434399999999993</v>
      </c>
    </row>
    <row r="537" spans="1:7" x14ac:dyDescent="0.2">
      <c r="A537">
        <v>659</v>
      </c>
      <c r="B537" t="s">
        <v>688</v>
      </c>
      <c r="C537" t="s">
        <v>744</v>
      </c>
      <c r="D537" t="s">
        <v>1790</v>
      </c>
      <c r="E537" s="173">
        <v>9.99</v>
      </c>
      <c r="F537" s="205">
        <f t="shared" si="16"/>
        <v>1.9580400000000002</v>
      </c>
      <c r="G537" s="27">
        <f t="shared" si="17"/>
        <v>11.948040000000001</v>
      </c>
    </row>
    <row r="538" spans="1:7" x14ac:dyDescent="0.2">
      <c r="A538">
        <v>669</v>
      </c>
      <c r="B538" t="s">
        <v>698</v>
      </c>
      <c r="C538" t="s">
        <v>744</v>
      </c>
      <c r="D538" t="s">
        <v>1790</v>
      </c>
      <c r="E538" s="173">
        <v>2.37</v>
      </c>
      <c r="F538" s="205">
        <f t="shared" si="16"/>
        <v>0.46452000000000004</v>
      </c>
      <c r="G538" s="27">
        <f t="shared" si="17"/>
        <v>2.8345200000000004</v>
      </c>
    </row>
    <row r="539" spans="1:7" x14ac:dyDescent="0.2">
      <c r="A539">
        <v>660</v>
      </c>
      <c r="B539" t="s">
        <v>689</v>
      </c>
      <c r="C539" t="s">
        <v>744</v>
      </c>
      <c r="D539" t="s">
        <v>1790</v>
      </c>
      <c r="E539" s="173">
        <v>11</v>
      </c>
      <c r="F539" s="205">
        <f t="shared" si="16"/>
        <v>2.1560000000000001</v>
      </c>
      <c r="G539" s="27">
        <f t="shared" si="17"/>
        <v>13.156000000000001</v>
      </c>
    </row>
    <row r="540" spans="1:7" x14ac:dyDescent="0.2">
      <c r="A540">
        <v>672</v>
      </c>
      <c r="B540" t="s">
        <v>701</v>
      </c>
      <c r="C540" t="s">
        <v>744</v>
      </c>
      <c r="D540" t="s">
        <v>25</v>
      </c>
      <c r="F540" s="205">
        <f t="shared" si="16"/>
        <v>0</v>
      </c>
      <c r="G540" s="27">
        <f t="shared" si="17"/>
        <v>0</v>
      </c>
    </row>
    <row r="541" spans="1:7" x14ac:dyDescent="0.2">
      <c r="A541">
        <v>673</v>
      </c>
      <c r="B541" t="s">
        <v>702</v>
      </c>
      <c r="C541" t="s">
        <v>744</v>
      </c>
      <c r="D541" t="s">
        <v>25</v>
      </c>
      <c r="E541" s="173">
        <v>32.950000000000003</v>
      </c>
      <c r="F541" s="205">
        <f t="shared" si="16"/>
        <v>6.4582000000000006</v>
      </c>
      <c r="G541" s="27">
        <f t="shared" si="17"/>
        <v>39.408200000000001</v>
      </c>
    </row>
    <row r="542" spans="1:7" x14ac:dyDescent="0.2">
      <c r="A542">
        <v>674</v>
      </c>
      <c r="B542" t="s">
        <v>703</v>
      </c>
      <c r="C542" t="s">
        <v>744</v>
      </c>
      <c r="D542" t="s">
        <v>25</v>
      </c>
      <c r="E542" s="173">
        <v>11.43</v>
      </c>
      <c r="F542" s="205">
        <f t="shared" si="16"/>
        <v>2.2402799999999998</v>
      </c>
      <c r="G542" s="27">
        <f t="shared" si="17"/>
        <v>13.67028</v>
      </c>
    </row>
    <row r="543" spans="1:7" x14ac:dyDescent="0.2">
      <c r="A543">
        <v>676</v>
      </c>
      <c r="B543" t="s">
        <v>705</v>
      </c>
      <c r="C543" t="s">
        <v>744</v>
      </c>
      <c r="D543" t="s">
        <v>25</v>
      </c>
      <c r="E543" s="173">
        <v>1.95</v>
      </c>
      <c r="F543" s="205">
        <f t="shared" si="16"/>
        <v>0.38219999999999998</v>
      </c>
      <c r="G543" s="27">
        <f t="shared" si="17"/>
        <v>2.3321999999999998</v>
      </c>
    </row>
    <row r="544" spans="1:7" x14ac:dyDescent="0.2">
      <c r="A544">
        <v>675</v>
      </c>
      <c r="B544" t="s">
        <v>704</v>
      </c>
      <c r="C544" t="s">
        <v>744</v>
      </c>
      <c r="D544" t="s">
        <v>1790</v>
      </c>
      <c r="E544" s="173">
        <v>10.46</v>
      </c>
      <c r="F544" s="205">
        <f t="shared" si="16"/>
        <v>2.0501600000000004</v>
      </c>
      <c r="G544" s="27">
        <f t="shared" si="17"/>
        <v>12.510160000000001</v>
      </c>
    </row>
    <row r="545" spans="1:7" x14ac:dyDescent="0.2">
      <c r="A545">
        <v>677</v>
      </c>
      <c r="B545" t="s">
        <v>706</v>
      </c>
      <c r="C545" t="s">
        <v>744</v>
      </c>
      <c r="D545" t="s">
        <v>25</v>
      </c>
      <c r="E545" s="173">
        <v>17.34</v>
      </c>
      <c r="F545" s="205">
        <f t="shared" si="16"/>
        <v>3.3986399999999999</v>
      </c>
      <c r="G545" s="27">
        <f t="shared" si="17"/>
        <v>20.73864</v>
      </c>
    </row>
    <row r="546" spans="1:7" x14ac:dyDescent="0.2">
      <c r="A546">
        <v>678</v>
      </c>
      <c r="B546" t="s">
        <v>707</v>
      </c>
      <c r="C546" t="s">
        <v>744</v>
      </c>
      <c r="D546" t="s">
        <v>1790</v>
      </c>
      <c r="E546" s="173">
        <v>13.49</v>
      </c>
      <c r="F546" s="205">
        <f t="shared" si="16"/>
        <v>2.6440399999999999</v>
      </c>
      <c r="G546" s="27">
        <f t="shared" si="17"/>
        <v>16.134039999999999</v>
      </c>
    </row>
    <row r="547" spans="1:7" x14ac:dyDescent="0.2">
      <c r="A547">
        <v>679</v>
      </c>
      <c r="B547" t="s">
        <v>708</v>
      </c>
      <c r="C547" t="s">
        <v>744</v>
      </c>
      <c r="D547" t="s">
        <v>1790</v>
      </c>
      <c r="E547" s="173">
        <v>2.06</v>
      </c>
      <c r="F547" s="205">
        <f t="shared" si="16"/>
        <v>0.40376000000000001</v>
      </c>
      <c r="G547" s="27">
        <f t="shared" si="17"/>
        <v>2.4637600000000002</v>
      </c>
    </row>
    <row r="548" spans="1:7" x14ac:dyDescent="0.2">
      <c r="A548">
        <v>680</v>
      </c>
      <c r="B548" t="s">
        <v>709</v>
      </c>
      <c r="C548" t="s">
        <v>744</v>
      </c>
      <c r="D548" t="s">
        <v>1790</v>
      </c>
      <c r="F548" s="205">
        <f t="shared" si="16"/>
        <v>0</v>
      </c>
      <c r="G548" s="27">
        <f t="shared" si="17"/>
        <v>0</v>
      </c>
    </row>
    <row r="549" spans="1:7" x14ac:dyDescent="0.2">
      <c r="A549">
        <v>681</v>
      </c>
      <c r="B549" t="s">
        <v>710</v>
      </c>
      <c r="C549" t="s">
        <v>744</v>
      </c>
      <c r="D549" t="s">
        <v>1790</v>
      </c>
      <c r="F549" s="205">
        <f t="shared" si="16"/>
        <v>0</v>
      </c>
      <c r="G549" s="27">
        <f t="shared" si="17"/>
        <v>0</v>
      </c>
    </row>
    <row r="550" spans="1:7" x14ac:dyDescent="0.2">
      <c r="A550">
        <v>682</v>
      </c>
      <c r="B550" t="s">
        <v>711</v>
      </c>
      <c r="C550" t="s">
        <v>744</v>
      </c>
      <c r="D550" t="s">
        <v>1790</v>
      </c>
      <c r="F550" s="205">
        <f t="shared" si="16"/>
        <v>0</v>
      </c>
      <c r="G550" s="27">
        <f t="shared" si="17"/>
        <v>0</v>
      </c>
    </row>
    <row r="551" spans="1:7" x14ac:dyDescent="0.2">
      <c r="A551">
        <v>683</v>
      </c>
      <c r="B551" t="s">
        <v>712</v>
      </c>
      <c r="C551" t="s">
        <v>744</v>
      </c>
      <c r="D551" t="s">
        <v>1790</v>
      </c>
      <c r="E551" s="173">
        <v>3.59</v>
      </c>
      <c r="F551" s="205">
        <f t="shared" si="16"/>
        <v>0.70364000000000004</v>
      </c>
      <c r="G551" s="27">
        <f t="shared" si="17"/>
        <v>4.2936399999999999</v>
      </c>
    </row>
    <row r="552" spans="1:7" x14ac:dyDescent="0.2">
      <c r="A552">
        <v>684</v>
      </c>
      <c r="B552" t="s">
        <v>713</v>
      </c>
      <c r="C552" t="s">
        <v>744</v>
      </c>
      <c r="D552" t="s">
        <v>1790</v>
      </c>
      <c r="F552" s="205">
        <f t="shared" si="16"/>
        <v>0</v>
      </c>
      <c r="G552" s="27">
        <f t="shared" si="17"/>
        <v>0</v>
      </c>
    </row>
    <row r="553" spans="1:7" x14ac:dyDescent="0.2">
      <c r="A553">
        <v>685</v>
      </c>
      <c r="B553" t="s">
        <v>714</v>
      </c>
      <c r="C553" t="s">
        <v>744</v>
      </c>
      <c r="D553" t="s">
        <v>25</v>
      </c>
      <c r="F553" s="205">
        <f t="shared" ref="F553:F616" si="18">E553*19.6%</f>
        <v>0</v>
      </c>
      <c r="G553" s="27">
        <f t="shared" ref="G553:G616" si="19">E553+F553</f>
        <v>0</v>
      </c>
    </row>
    <row r="554" spans="1:7" x14ac:dyDescent="0.2">
      <c r="A554">
        <v>686</v>
      </c>
      <c r="B554" t="s">
        <v>715</v>
      </c>
      <c r="C554" t="s">
        <v>744</v>
      </c>
      <c r="D554" t="s">
        <v>25</v>
      </c>
      <c r="E554" s="173">
        <v>6.11</v>
      </c>
      <c r="F554" s="205">
        <f t="shared" si="18"/>
        <v>1.1975600000000002</v>
      </c>
      <c r="G554" s="27">
        <f t="shared" si="19"/>
        <v>7.3075600000000005</v>
      </c>
    </row>
    <row r="555" spans="1:7" x14ac:dyDescent="0.2">
      <c r="A555">
        <v>687</v>
      </c>
      <c r="B555" t="s">
        <v>716</v>
      </c>
      <c r="C555" t="s">
        <v>744</v>
      </c>
      <c r="D555" t="s">
        <v>1790</v>
      </c>
      <c r="E555" s="173">
        <v>2.15</v>
      </c>
      <c r="F555" s="205">
        <f t="shared" si="18"/>
        <v>0.4214</v>
      </c>
      <c r="G555" s="27">
        <f t="shared" si="19"/>
        <v>2.5713999999999997</v>
      </c>
    </row>
    <row r="556" spans="1:7" x14ac:dyDescent="0.2">
      <c r="A556">
        <v>688</v>
      </c>
      <c r="B556" t="s">
        <v>717</v>
      </c>
      <c r="C556" t="s">
        <v>744</v>
      </c>
      <c r="D556" t="s">
        <v>1790</v>
      </c>
      <c r="E556" s="173">
        <v>9.89</v>
      </c>
      <c r="F556" s="205">
        <f t="shared" si="18"/>
        <v>1.9384400000000002</v>
      </c>
      <c r="G556" s="27">
        <f t="shared" si="19"/>
        <v>11.828440000000001</v>
      </c>
    </row>
    <row r="557" spans="1:7" x14ac:dyDescent="0.2">
      <c r="A557">
        <v>689</v>
      </c>
      <c r="B557" t="s">
        <v>718</v>
      </c>
      <c r="C557" t="s">
        <v>744</v>
      </c>
      <c r="D557" t="s">
        <v>1790</v>
      </c>
      <c r="E557" s="173">
        <v>4.7</v>
      </c>
      <c r="F557" s="205">
        <f t="shared" si="18"/>
        <v>0.92120000000000002</v>
      </c>
      <c r="G557" s="27">
        <f t="shared" si="19"/>
        <v>5.6212</v>
      </c>
    </row>
    <row r="558" spans="1:7" x14ac:dyDescent="0.2">
      <c r="A558">
        <v>694</v>
      </c>
      <c r="B558" t="s">
        <v>723</v>
      </c>
      <c r="C558" t="s">
        <v>744</v>
      </c>
      <c r="D558" t="s">
        <v>1790</v>
      </c>
      <c r="E558" s="173">
        <v>1.75</v>
      </c>
      <c r="F558" s="205">
        <f t="shared" si="18"/>
        <v>0.34300000000000003</v>
      </c>
      <c r="G558" s="27">
        <f t="shared" si="19"/>
        <v>2.093</v>
      </c>
    </row>
    <row r="559" spans="1:7" x14ac:dyDescent="0.2">
      <c r="A559">
        <v>690</v>
      </c>
      <c r="B559" t="s">
        <v>719</v>
      </c>
      <c r="C559" t="s">
        <v>744</v>
      </c>
      <c r="D559" t="s">
        <v>25</v>
      </c>
      <c r="E559" s="173">
        <v>4.5999999999999996</v>
      </c>
      <c r="F559" s="205">
        <f t="shared" si="18"/>
        <v>0.90159999999999996</v>
      </c>
      <c r="G559" s="27">
        <f t="shared" si="19"/>
        <v>5.5015999999999998</v>
      </c>
    </row>
    <row r="560" spans="1:7" x14ac:dyDescent="0.2">
      <c r="A560">
        <v>691</v>
      </c>
      <c r="B560" t="s">
        <v>720</v>
      </c>
      <c r="C560" t="s">
        <v>744</v>
      </c>
      <c r="D560" t="s">
        <v>1790</v>
      </c>
      <c r="F560" s="205">
        <f t="shared" si="18"/>
        <v>0</v>
      </c>
      <c r="G560" s="27">
        <f t="shared" si="19"/>
        <v>0</v>
      </c>
    </row>
    <row r="561" spans="1:7" x14ac:dyDescent="0.2">
      <c r="A561">
        <v>692</v>
      </c>
      <c r="B561" t="s">
        <v>721</v>
      </c>
      <c r="C561" t="s">
        <v>744</v>
      </c>
      <c r="D561" t="s">
        <v>1790</v>
      </c>
      <c r="F561" s="205">
        <f t="shared" si="18"/>
        <v>0</v>
      </c>
      <c r="G561" s="27">
        <f t="shared" si="19"/>
        <v>0</v>
      </c>
    </row>
    <row r="562" spans="1:7" x14ac:dyDescent="0.2">
      <c r="A562">
        <v>693</v>
      </c>
      <c r="B562" t="s">
        <v>722</v>
      </c>
      <c r="C562" t="s">
        <v>744</v>
      </c>
      <c r="D562" t="s">
        <v>25</v>
      </c>
      <c r="E562" s="173">
        <v>11.53</v>
      </c>
      <c r="F562" s="205">
        <f t="shared" si="18"/>
        <v>2.2598799999999999</v>
      </c>
      <c r="G562" s="27">
        <f t="shared" si="19"/>
        <v>13.78988</v>
      </c>
    </row>
    <row r="563" spans="1:7" x14ac:dyDescent="0.2">
      <c r="A563">
        <v>695</v>
      </c>
      <c r="B563" t="s">
        <v>724</v>
      </c>
      <c r="C563" t="s">
        <v>744</v>
      </c>
      <c r="D563" t="s">
        <v>1790</v>
      </c>
      <c r="E563" s="173">
        <v>31.8</v>
      </c>
      <c r="F563" s="205">
        <f t="shared" si="18"/>
        <v>6.2328000000000001</v>
      </c>
      <c r="G563" s="27">
        <f t="shared" si="19"/>
        <v>38.032800000000002</v>
      </c>
    </row>
    <row r="564" spans="1:7" x14ac:dyDescent="0.2">
      <c r="A564">
        <v>696</v>
      </c>
      <c r="B564" t="s">
        <v>725</v>
      </c>
      <c r="C564" t="s">
        <v>744</v>
      </c>
      <c r="D564" t="s">
        <v>1790</v>
      </c>
      <c r="E564" s="173">
        <v>3.4</v>
      </c>
      <c r="F564" s="205">
        <f t="shared" si="18"/>
        <v>0.66639999999999999</v>
      </c>
      <c r="G564" s="27">
        <f t="shared" si="19"/>
        <v>4.0663999999999998</v>
      </c>
    </row>
    <row r="565" spans="1:7" x14ac:dyDescent="0.2">
      <c r="A565">
        <v>697</v>
      </c>
      <c r="B565" t="s">
        <v>200</v>
      </c>
      <c r="C565" t="s">
        <v>744</v>
      </c>
      <c r="D565" t="s">
        <v>25</v>
      </c>
      <c r="E565" s="173">
        <v>5.73</v>
      </c>
      <c r="F565" s="205">
        <f t="shared" si="18"/>
        <v>1.1230800000000001</v>
      </c>
      <c r="G565" s="27">
        <f t="shared" si="19"/>
        <v>6.8530800000000003</v>
      </c>
    </row>
    <row r="566" spans="1:7" x14ac:dyDescent="0.2">
      <c r="A566">
        <v>698</v>
      </c>
      <c r="B566" t="s">
        <v>726</v>
      </c>
      <c r="C566" t="s">
        <v>744</v>
      </c>
      <c r="D566" t="s">
        <v>1790</v>
      </c>
      <c r="F566" s="205">
        <f t="shared" si="18"/>
        <v>0</v>
      </c>
      <c r="G566" s="27">
        <f t="shared" si="19"/>
        <v>0</v>
      </c>
    </row>
    <row r="567" spans="1:7" x14ac:dyDescent="0.2">
      <c r="A567">
        <v>702</v>
      </c>
      <c r="B567" t="s">
        <v>730</v>
      </c>
      <c r="C567" t="s">
        <v>744</v>
      </c>
      <c r="D567" t="s">
        <v>25</v>
      </c>
      <c r="E567" s="173">
        <v>20.75</v>
      </c>
      <c r="F567" s="205">
        <f t="shared" si="18"/>
        <v>4.0670000000000002</v>
      </c>
      <c r="G567" s="27">
        <f t="shared" si="19"/>
        <v>24.817</v>
      </c>
    </row>
    <row r="568" spans="1:7" x14ac:dyDescent="0.2">
      <c r="A568">
        <v>703</v>
      </c>
      <c r="B568" t="s">
        <v>730</v>
      </c>
      <c r="C568" t="s">
        <v>744</v>
      </c>
      <c r="D568" t="s">
        <v>1790</v>
      </c>
      <c r="E568" s="173">
        <v>4.1500000000000004</v>
      </c>
      <c r="F568" s="205">
        <f t="shared" si="18"/>
        <v>0.81340000000000012</v>
      </c>
      <c r="G568" s="27">
        <f t="shared" si="19"/>
        <v>4.9634</v>
      </c>
    </row>
    <row r="569" spans="1:7" x14ac:dyDescent="0.2">
      <c r="A569">
        <v>701</v>
      </c>
      <c r="B569" t="s">
        <v>729</v>
      </c>
      <c r="C569" t="s">
        <v>744</v>
      </c>
      <c r="D569" t="s">
        <v>1790</v>
      </c>
      <c r="E569" s="173">
        <v>9.25</v>
      </c>
      <c r="F569" s="205">
        <f t="shared" si="18"/>
        <v>1.8130000000000002</v>
      </c>
      <c r="G569" s="27">
        <f t="shared" si="19"/>
        <v>11.063000000000001</v>
      </c>
    </row>
    <row r="570" spans="1:7" x14ac:dyDescent="0.2">
      <c r="A570">
        <v>699</v>
      </c>
      <c r="B570" t="s">
        <v>727</v>
      </c>
      <c r="C570" t="s">
        <v>744</v>
      </c>
      <c r="D570" t="s">
        <v>25</v>
      </c>
      <c r="E570" s="173">
        <v>11.12</v>
      </c>
      <c r="F570" s="205">
        <f t="shared" si="18"/>
        <v>2.1795200000000001</v>
      </c>
      <c r="G570" s="27">
        <f t="shared" si="19"/>
        <v>13.299519999999999</v>
      </c>
    </row>
    <row r="571" spans="1:7" x14ac:dyDescent="0.2">
      <c r="A571">
        <v>700</v>
      </c>
      <c r="B571" t="s">
        <v>728</v>
      </c>
      <c r="C571" t="s">
        <v>744</v>
      </c>
      <c r="D571" t="s">
        <v>25</v>
      </c>
      <c r="E571" s="173">
        <v>5.8</v>
      </c>
      <c r="F571" s="205">
        <f t="shared" si="18"/>
        <v>1.1368</v>
      </c>
      <c r="G571" s="27">
        <f t="shared" si="19"/>
        <v>6.9367999999999999</v>
      </c>
    </row>
    <row r="572" spans="1:7" x14ac:dyDescent="0.2">
      <c r="A572">
        <v>704</v>
      </c>
      <c r="B572" t="s">
        <v>731</v>
      </c>
      <c r="C572" t="s">
        <v>744</v>
      </c>
      <c r="D572" t="s">
        <v>1790</v>
      </c>
      <c r="E572" s="173">
        <v>9.9499999999999993</v>
      </c>
      <c r="F572" s="205">
        <f t="shared" si="18"/>
        <v>1.9501999999999999</v>
      </c>
      <c r="G572" s="27">
        <f t="shared" si="19"/>
        <v>11.9002</v>
      </c>
    </row>
    <row r="573" spans="1:7" x14ac:dyDescent="0.2">
      <c r="A573">
        <v>705</v>
      </c>
      <c r="B573" t="s">
        <v>732</v>
      </c>
      <c r="C573" t="s">
        <v>744</v>
      </c>
      <c r="D573" t="s">
        <v>25</v>
      </c>
      <c r="E573" s="173">
        <v>14.34</v>
      </c>
      <c r="F573" s="205">
        <f t="shared" si="18"/>
        <v>2.8106400000000002</v>
      </c>
      <c r="G573" s="27">
        <f t="shared" si="19"/>
        <v>17.150639999999999</v>
      </c>
    </row>
    <row r="574" spans="1:7" x14ac:dyDescent="0.2">
      <c r="A574">
        <v>706</v>
      </c>
      <c r="B574" t="s">
        <v>733</v>
      </c>
      <c r="C574" t="s">
        <v>744</v>
      </c>
      <c r="D574" t="s">
        <v>1790</v>
      </c>
      <c r="F574" s="205">
        <f t="shared" si="18"/>
        <v>0</v>
      </c>
      <c r="G574" s="27">
        <f t="shared" si="19"/>
        <v>0</v>
      </c>
    </row>
    <row r="575" spans="1:7" x14ac:dyDescent="0.2">
      <c r="A575">
        <v>707</v>
      </c>
      <c r="B575" t="s">
        <v>734</v>
      </c>
      <c r="C575" t="s">
        <v>744</v>
      </c>
      <c r="D575" t="s">
        <v>25</v>
      </c>
      <c r="F575" s="205">
        <f t="shared" si="18"/>
        <v>0</v>
      </c>
      <c r="G575" s="27">
        <f t="shared" si="19"/>
        <v>0</v>
      </c>
    </row>
    <row r="576" spans="1:7" x14ac:dyDescent="0.2">
      <c r="A576">
        <v>708</v>
      </c>
      <c r="B576" t="s">
        <v>735</v>
      </c>
      <c r="C576" t="s">
        <v>744</v>
      </c>
      <c r="D576" t="s">
        <v>25</v>
      </c>
      <c r="F576" s="205">
        <f t="shared" si="18"/>
        <v>0</v>
      </c>
      <c r="G576" s="27">
        <f t="shared" si="19"/>
        <v>0</v>
      </c>
    </row>
    <row r="577" spans="1:7" x14ac:dyDescent="0.2">
      <c r="A577">
        <v>709</v>
      </c>
      <c r="B577" t="s">
        <v>736</v>
      </c>
      <c r="C577" t="s">
        <v>744</v>
      </c>
      <c r="D577" t="s">
        <v>25</v>
      </c>
      <c r="F577" s="205">
        <f t="shared" si="18"/>
        <v>0</v>
      </c>
      <c r="G577" s="27">
        <f t="shared" si="19"/>
        <v>0</v>
      </c>
    </row>
    <row r="578" spans="1:7" x14ac:dyDescent="0.2">
      <c r="A578">
        <v>710</v>
      </c>
      <c r="B578" t="s">
        <v>737</v>
      </c>
      <c r="C578" t="s">
        <v>744</v>
      </c>
      <c r="D578" t="s">
        <v>25</v>
      </c>
      <c r="F578" s="205">
        <f t="shared" si="18"/>
        <v>0</v>
      </c>
      <c r="G578" s="27">
        <f t="shared" si="19"/>
        <v>0</v>
      </c>
    </row>
    <row r="579" spans="1:7" x14ac:dyDescent="0.2">
      <c r="A579">
        <v>711</v>
      </c>
      <c r="B579" t="s">
        <v>738</v>
      </c>
      <c r="C579" t="s">
        <v>744</v>
      </c>
      <c r="D579" t="s">
        <v>25</v>
      </c>
      <c r="E579" s="173">
        <v>7.94</v>
      </c>
      <c r="F579" s="205">
        <f t="shared" si="18"/>
        <v>1.5562400000000001</v>
      </c>
      <c r="G579" s="27">
        <f t="shared" si="19"/>
        <v>9.4962400000000002</v>
      </c>
    </row>
    <row r="580" spans="1:7" x14ac:dyDescent="0.2">
      <c r="A580">
        <v>712</v>
      </c>
      <c r="B580" t="s">
        <v>739</v>
      </c>
      <c r="C580" t="s">
        <v>744</v>
      </c>
      <c r="D580" t="s">
        <v>25</v>
      </c>
      <c r="F580" s="205">
        <f t="shared" si="18"/>
        <v>0</v>
      </c>
      <c r="G580" s="27">
        <f t="shared" si="19"/>
        <v>0</v>
      </c>
    </row>
    <row r="581" spans="1:7" x14ac:dyDescent="0.2">
      <c r="A581">
        <v>713</v>
      </c>
      <c r="B581" t="s">
        <v>740</v>
      </c>
      <c r="C581" t="s">
        <v>744</v>
      </c>
      <c r="D581" t="s">
        <v>1790</v>
      </c>
      <c r="F581" s="205">
        <f t="shared" si="18"/>
        <v>0</v>
      </c>
      <c r="G581" s="27">
        <f t="shared" si="19"/>
        <v>0</v>
      </c>
    </row>
    <row r="582" spans="1:7" x14ac:dyDescent="0.2">
      <c r="A582">
        <v>714</v>
      </c>
      <c r="B582" t="s">
        <v>741</v>
      </c>
      <c r="C582" t="s">
        <v>744</v>
      </c>
      <c r="D582" t="s">
        <v>1790</v>
      </c>
      <c r="F582" s="205">
        <f t="shared" si="18"/>
        <v>0</v>
      </c>
      <c r="G582" s="27">
        <f t="shared" si="19"/>
        <v>0</v>
      </c>
    </row>
    <row r="583" spans="1:7" x14ac:dyDescent="0.2">
      <c r="A583">
        <v>715</v>
      </c>
      <c r="B583" t="s">
        <v>742</v>
      </c>
      <c r="C583" t="s">
        <v>744</v>
      </c>
      <c r="D583" t="s">
        <v>1790</v>
      </c>
      <c r="E583" s="173">
        <v>2.91</v>
      </c>
      <c r="F583" s="205">
        <f t="shared" si="18"/>
        <v>0.57036000000000009</v>
      </c>
      <c r="G583" s="27">
        <f t="shared" si="19"/>
        <v>3.4803600000000001</v>
      </c>
    </row>
    <row r="584" spans="1:7" x14ac:dyDescent="0.2">
      <c r="A584">
        <v>716</v>
      </c>
      <c r="B584" t="s">
        <v>743</v>
      </c>
      <c r="C584" t="s">
        <v>744</v>
      </c>
      <c r="D584" t="s">
        <v>1790</v>
      </c>
      <c r="E584" s="173">
        <v>1.72</v>
      </c>
      <c r="F584" s="205">
        <f t="shared" si="18"/>
        <v>0.33712000000000003</v>
      </c>
      <c r="G584" s="27">
        <f t="shared" si="19"/>
        <v>2.0571199999999998</v>
      </c>
    </row>
    <row r="585" spans="1:7" x14ac:dyDescent="0.2">
      <c r="A585">
        <v>1553</v>
      </c>
      <c r="B585" t="s">
        <v>1588</v>
      </c>
      <c r="C585" t="s">
        <v>1587</v>
      </c>
      <c r="D585" t="s">
        <v>1790</v>
      </c>
      <c r="E585" s="173">
        <v>8.99</v>
      </c>
      <c r="F585" s="205">
        <f t="shared" si="18"/>
        <v>1.7620400000000001</v>
      </c>
      <c r="G585" s="27">
        <f t="shared" si="19"/>
        <v>10.752040000000001</v>
      </c>
    </row>
    <row r="586" spans="1:7" x14ac:dyDescent="0.2">
      <c r="A586">
        <v>1552</v>
      </c>
      <c r="B586" t="s">
        <v>1586</v>
      </c>
      <c r="C586" t="s">
        <v>1587</v>
      </c>
      <c r="D586" t="s">
        <v>1790</v>
      </c>
      <c r="E586" s="173">
        <v>21.9</v>
      </c>
      <c r="F586" s="205">
        <f t="shared" si="18"/>
        <v>4.2923999999999998</v>
      </c>
      <c r="G586" s="27">
        <f t="shared" si="19"/>
        <v>26.192399999999999</v>
      </c>
    </row>
    <row r="587" spans="1:7" x14ac:dyDescent="0.2">
      <c r="A587">
        <v>1301</v>
      </c>
      <c r="B587" t="s">
        <v>1334</v>
      </c>
      <c r="C587" t="s">
        <v>1589</v>
      </c>
      <c r="D587" t="s">
        <v>1791</v>
      </c>
      <c r="E587" s="173">
        <v>4.05</v>
      </c>
      <c r="F587" s="205">
        <f t="shared" si="18"/>
        <v>0.79379999999999995</v>
      </c>
      <c r="G587" s="27">
        <f t="shared" si="19"/>
        <v>4.8437999999999999</v>
      </c>
    </row>
    <row r="588" spans="1:7" x14ac:dyDescent="0.2">
      <c r="A588">
        <v>1102</v>
      </c>
      <c r="B588" t="s">
        <v>1134</v>
      </c>
      <c r="C588" t="s">
        <v>1589</v>
      </c>
      <c r="D588" t="s">
        <v>25</v>
      </c>
      <c r="E588" s="173">
        <v>3.7</v>
      </c>
      <c r="F588" s="205">
        <f t="shared" si="18"/>
        <v>0.72520000000000007</v>
      </c>
      <c r="G588" s="27">
        <f t="shared" si="19"/>
        <v>4.4252000000000002</v>
      </c>
    </row>
    <row r="589" spans="1:7" x14ac:dyDescent="0.2">
      <c r="A589">
        <v>1103</v>
      </c>
      <c r="B589" t="s">
        <v>1135</v>
      </c>
      <c r="C589" t="s">
        <v>1589</v>
      </c>
      <c r="D589" t="s">
        <v>1792</v>
      </c>
      <c r="E589" s="173">
        <v>6.1</v>
      </c>
      <c r="F589" s="205">
        <f t="shared" si="18"/>
        <v>1.1956</v>
      </c>
      <c r="G589" s="27">
        <f t="shared" si="19"/>
        <v>7.2955999999999994</v>
      </c>
    </row>
    <row r="590" spans="1:7" x14ac:dyDescent="0.2">
      <c r="A590">
        <v>1100</v>
      </c>
      <c r="B590" t="s">
        <v>1132</v>
      </c>
      <c r="C590" t="s">
        <v>1589</v>
      </c>
      <c r="D590" t="s">
        <v>25</v>
      </c>
      <c r="E590" s="173">
        <v>8.9</v>
      </c>
      <c r="F590" s="205">
        <f t="shared" si="18"/>
        <v>1.7444000000000002</v>
      </c>
      <c r="G590" s="27">
        <f t="shared" si="19"/>
        <v>10.644400000000001</v>
      </c>
    </row>
    <row r="591" spans="1:7" x14ac:dyDescent="0.2">
      <c r="A591">
        <v>1101</v>
      </c>
      <c r="B591" t="s">
        <v>1133</v>
      </c>
      <c r="C591" t="s">
        <v>1589</v>
      </c>
      <c r="D591" t="s">
        <v>25</v>
      </c>
      <c r="E591" s="173">
        <v>4.4800000000000004</v>
      </c>
      <c r="F591" s="205">
        <f t="shared" si="18"/>
        <v>0.87808000000000008</v>
      </c>
      <c r="G591" s="27">
        <f t="shared" si="19"/>
        <v>5.3580800000000002</v>
      </c>
    </row>
    <row r="592" spans="1:7" x14ac:dyDescent="0.2">
      <c r="A592">
        <v>1104</v>
      </c>
      <c r="B592" t="s">
        <v>1136</v>
      </c>
      <c r="C592" t="s">
        <v>1589</v>
      </c>
      <c r="D592" t="s">
        <v>1792</v>
      </c>
      <c r="E592" s="173">
        <v>1.49</v>
      </c>
      <c r="F592" s="205">
        <f t="shared" si="18"/>
        <v>0.29204000000000002</v>
      </c>
      <c r="G592" s="27">
        <f t="shared" si="19"/>
        <v>1.7820400000000001</v>
      </c>
    </row>
    <row r="593" spans="1:7" x14ac:dyDescent="0.2">
      <c r="A593">
        <v>1105</v>
      </c>
      <c r="B593" t="s">
        <v>1137</v>
      </c>
      <c r="C593" t="s">
        <v>1589</v>
      </c>
      <c r="E593" s="173">
        <v>29.25</v>
      </c>
      <c r="F593" s="205">
        <f t="shared" si="18"/>
        <v>5.7330000000000005</v>
      </c>
      <c r="G593" s="27">
        <f t="shared" si="19"/>
        <v>34.983000000000004</v>
      </c>
    </row>
    <row r="594" spans="1:7" x14ac:dyDescent="0.2">
      <c r="A594">
        <v>1106</v>
      </c>
      <c r="B594" t="s">
        <v>1138</v>
      </c>
      <c r="C594" t="s">
        <v>1589</v>
      </c>
      <c r="D594" t="s">
        <v>1790</v>
      </c>
      <c r="E594" s="173">
        <v>14.6</v>
      </c>
      <c r="F594" s="205">
        <f t="shared" si="18"/>
        <v>2.8616000000000001</v>
      </c>
      <c r="G594" s="27">
        <f t="shared" si="19"/>
        <v>17.461600000000001</v>
      </c>
    </row>
    <row r="595" spans="1:7" x14ac:dyDescent="0.2">
      <c r="A595">
        <v>1107</v>
      </c>
      <c r="B595" t="s">
        <v>1139</v>
      </c>
      <c r="C595" t="s">
        <v>1589</v>
      </c>
      <c r="D595" t="s">
        <v>1792</v>
      </c>
      <c r="E595" s="173">
        <v>2.65</v>
      </c>
      <c r="F595" s="205">
        <f t="shared" si="18"/>
        <v>0.51939999999999997</v>
      </c>
      <c r="G595" s="27">
        <f t="shared" si="19"/>
        <v>3.1694</v>
      </c>
    </row>
    <row r="596" spans="1:7" x14ac:dyDescent="0.2">
      <c r="A596">
        <v>1109</v>
      </c>
      <c r="B596" t="s">
        <v>1141</v>
      </c>
      <c r="C596" t="s">
        <v>1589</v>
      </c>
      <c r="D596" t="s">
        <v>1142</v>
      </c>
      <c r="F596" s="205">
        <f t="shared" si="18"/>
        <v>0</v>
      </c>
      <c r="G596" s="27">
        <f t="shared" si="19"/>
        <v>0</v>
      </c>
    </row>
    <row r="597" spans="1:7" x14ac:dyDescent="0.2">
      <c r="A597">
        <v>1111</v>
      </c>
      <c r="B597" t="s">
        <v>1144</v>
      </c>
      <c r="C597" t="s">
        <v>1589</v>
      </c>
      <c r="D597" t="s">
        <v>25</v>
      </c>
      <c r="E597" s="173">
        <v>9.7799999999999994</v>
      </c>
      <c r="F597" s="205">
        <f t="shared" si="18"/>
        <v>1.9168799999999999</v>
      </c>
      <c r="G597" s="27">
        <f t="shared" si="19"/>
        <v>11.69688</v>
      </c>
    </row>
    <row r="598" spans="1:7" x14ac:dyDescent="0.2">
      <c r="A598">
        <v>1110</v>
      </c>
      <c r="B598" t="s">
        <v>1143</v>
      </c>
      <c r="C598" t="s">
        <v>1589</v>
      </c>
      <c r="D598" t="s">
        <v>25</v>
      </c>
      <c r="E598" s="173">
        <v>8.6300000000000008</v>
      </c>
      <c r="F598" s="205">
        <f t="shared" si="18"/>
        <v>1.6914800000000003</v>
      </c>
      <c r="G598" s="27">
        <f t="shared" si="19"/>
        <v>10.321480000000001</v>
      </c>
    </row>
    <row r="599" spans="1:7" x14ac:dyDescent="0.2">
      <c r="A599">
        <v>1113</v>
      </c>
      <c r="B599" t="s">
        <v>1146</v>
      </c>
      <c r="C599" t="s">
        <v>1589</v>
      </c>
      <c r="D599" t="s">
        <v>25</v>
      </c>
      <c r="E599" s="173">
        <v>9.11</v>
      </c>
      <c r="F599" s="205">
        <f t="shared" si="18"/>
        <v>1.78556</v>
      </c>
      <c r="G599" s="27">
        <f t="shared" si="19"/>
        <v>10.89556</v>
      </c>
    </row>
    <row r="600" spans="1:7" x14ac:dyDescent="0.2">
      <c r="A600">
        <v>1114</v>
      </c>
      <c r="B600" t="s">
        <v>1147</v>
      </c>
      <c r="C600" t="s">
        <v>1589</v>
      </c>
      <c r="D600" t="s">
        <v>25</v>
      </c>
      <c r="E600" s="173">
        <v>7.75</v>
      </c>
      <c r="F600" s="205">
        <f t="shared" si="18"/>
        <v>1.5190000000000001</v>
      </c>
      <c r="G600" s="27">
        <f t="shared" si="19"/>
        <v>9.2690000000000001</v>
      </c>
    </row>
    <row r="601" spans="1:7" x14ac:dyDescent="0.2">
      <c r="A601">
        <v>1108</v>
      </c>
      <c r="B601" t="s">
        <v>1140</v>
      </c>
      <c r="C601" t="s">
        <v>1589</v>
      </c>
      <c r="D601" t="s">
        <v>1790</v>
      </c>
      <c r="E601" s="173">
        <v>41.73</v>
      </c>
      <c r="F601" s="205">
        <f t="shared" si="18"/>
        <v>8.179079999999999</v>
      </c>
      <c r="G601" s="27">
        <f t="shared" si="19"/>
        <v>49.909079999999996</v>
      </c>
    </row>
    <row r="602" spans="1:7" x14ac:dyDescent="0.2">
      <c r="A602">
        <v>1112</v>
      </c>
      <c r="B602" t="s">
        <v>1145</v>
      </c>
      <c r="C602" t="s">
        <v>1589</v>
      </c>
      <c r="D602" t="s">
        <v>25</v>
      </c>
      <c r="E602" s="173">
        <v>14.19</v>
      </c>
      <c r="F602" s="205">
        <f t="shared" si="18"/>
        <v>2.7812399999999999</v>
      </c>
      <c r="G602" s="27">
        <f t="shared" si="19"/>
        <v>16.971239999999998</v>
      </c>
    </row>
    <row r="603" spans="1:7" x14ac:dyDescent="0.2">
      <c r="A603">
        <v>1115</v>
      </c>
      <c r="B603" t="s">
        <v>1148</v>
      </c>
      <c r="C603" t="s">
        <v>1589</v>
      </c>
      <c r="D603" t="s">
        <v>25</v>
      </c>
      <c r="E603" s="173">
        <v>7.15</v>
      </c>
      <c r="F603" s="205">
        <f t="shared" si="18"/>
        <v>1.4014000000000002</v>
      </c>
      <c r="G603" s="27">
        <f t="shared" si="19"/>
        <v>8.551400000000001</v>
      </c>
    </row>
    <row r="604" spans="1:7" x14ac:dyDescent="0.2">
      <c r="A604">
        <v>1116</v>
      </c>
      <c r="B604" t="s">
        <v>1149</v>
      </c>
      <c r="C604" t="s">
        <v>1589</v>
      </c>
      <c r="D604" t="s">
        <v>1792</v>
      </c>
      <c r="E604" s="173">
        <v>1.49</v>
      </c>
      <c r="F604" s="205">
        <f t="shared" si="18"/>
        <v>0.29204000000000002</v>
      </c>
      <c r="G604" s="27">
        <f t="shared" si="19"/>
        <v>1.7820400000000001</v>
      </c>
    </row>
    <row r="605" spans="1:7" x14ac:dyDescent="0.2">
      <c r="A605">
        <v>1117</v>
      </c>
      <c r="B605" t="s">
        <v>1150</v>
      </c>
      <c r="C605" t="s">
        <v>1589</v>
      </c>
      <c r="D605" t="s">
        <v>1790</v>
      </c>
      <c r="E605" s="173">
        <v>5.89</v>
      </c>
      <c r="F605" s="205">
        <f t="shared" si="18"/>
        <v>1.1544399999999999</v>
      </c>
      <c r="G605" s="27">
        <f t="shared" si="19"/>
        <v>7.0444399999999998</v>
      </c>
    </row>
    <row r="606" spans="1:7" x14ac:dyDescent="0.2">
      <c r="A606">
        <v>1118</v>
      </c>
      <c r="B606" t="s">
        <v>1151</v>
      </c>
      <c r="C606" t="s">
        <v>1589</v>
      </c>
      <c r="D606" t="s">
        <v>1790</v>
      </c>
      <c r="E606" s="173">
        <v>13.16</v>
      </c>
      <c r="F606" s="205">
        <f t="shared" si="18"/>
        <v>2.5793600000000003</v>
      </c>
      <c r="G606" s="27">
        <f t="shared" si="19"/>
        <v>15.739360000000001</v>
      </c>
    </row>
    <row r="607" spans="1:7" x14ac:dyDescent="0.2">
      <c r="A607">
        <v>1119</v>
      </c>
      <c r="B607" t="s">
        <v>1152</v>
      </c>
      <c r="C607" t="s">
        <v>1589</v>
      </c>
      <c r="D607" t="s">
        <v>25</v>
      </c>
      <c r="E607" s="173">
        <v>13.04</v>
      </c>
      <c r="F607" s="205">
        <f t="shared" si="18"/>
        <v>2.5558399999999999</v>
      </c>
      <c r="G607" s="27">
        <f t="shared" si="19"/>
        <v>15.595839999999999</v>
      </c>
    </row>
    <row r="608" spans="1:7" x14ac:dyDescent="0.2">
      <c r="A608">
        <v>1120</v>
      </c>
      <c r="B608" t="s">
        <v>1153</v>
      </c>
      <c r="C608" t="s">
        <v>1589</v>
      </c>
      <c r="D608" t="s">
        <v>25</v>
      </c>
      <c r="E608" s="173">
        <v>5.55</v>
      </c>
      <c r="F608" s="205">
        <f t="shared" si="18"/>
        <v>1.0878000000000001</v>
      </c>
      <c r="G608" s="27">
        <f t="shared" si="19"/>
        <v>6.6378000000000004</v>
      </c>
    </row>
    <row r="609" spans="1:7" x14ac:dyDescent="0.2">
      <c r="A609">
        <v>1121</v>
      </c>
      <c r="B609" t="s">
        <v>1154</v>
      </c>
      <c r="C609" t="s">
        <v>1589</v>
      </c>
      <c r="D609" t="s">
        <v>1790</v>
      </c>
      <c r="E609" s="173">
        <v>3.98</v>
      </c>
      <c r="F609" s="205">
        <f t="shared" si="18"/>
        <v>0.78008</v>
      </c>
      <c r="G609" s="27">
        <f t="shared" si="19"/>
        <v>4.7600800000000003</v>
      </c>
    </row>
    <row r="610" spans="1:7" x14ac:dyDescent="0.2">
      <c r="A610">
        <v>1122</v>
      </c>
      <c r="B610" t="s">
        <v>1155</v>
      </c>
      <c r="C610" t="s">
        <v>1589</v>
      </c>
      <c r="D610" t="s">
        <v>25</v>
      </c>
      <c r="E610" s="173">
        <v>24</v>
      </c>
      <c r="F610" s="205">
        <f t="shared" si="18"/>
        <v>4.7040000000000006</v>
      </c>
      <c r="G610" s="27">
        <f t="shared" si="19"/>
        <v>28.704000000000001</v>
      </c>
    </row>
    <row r="611" spans="1:7" x14ac:dyDescent="0.2">
      <c r="A611">
        <v>1123</v>
      </c>
      <c r="B611" t="s">
        <v>1156</v>
      </c>
      <c r="C611" t="s">
        <v>1589</v>
      </c>
      <c r="D611" t="s">
        <v>1791</v>
      </c>
      <c r="E611" s="173">
        <v>11.88</v>
      </c>
      <c r="F611" s="205">
        <f t="shared" si="18"/>
        <v>2.3284800000000003</v>
      </c>
      <c r="G611" s="27">
        <f t="shared" si="19"/>
        <v>14.208480000000002</v>
      </c>
    </row>
    <row r="612" spans="1:7" x14ac:dyDescent="0.2">
      <c r="A612">
        <v>1124</v>
      </c>
      <c r="B612" t="s">
        <v>1157</v>
      </c>
      <c r="C612" t="s">
        <v>1589</v>
      </c>
      <c r="D612" t="s">
        <v>1792</v>
      </c>
      <c r="E612" s="173">
        <v>2.73</v>
      </c>
      <c r="F612" s="205">
        <f t="shared" si="18"/>
        <v>0.53508</v>
      </c>
      <c r="G612" s="27">
        <f t="shared" si="19"/>
        <v>3.2650800000000002</v>
      </c>
    </row>
    <row r="613" spans="1:7" x14ac:dyDescent="0.2">
      <c r="A613">
        <v>1125</v>
      </c>
      <c r="B613" t="s">
        <v>1158</v>
      </c>
      <c r="C613" t="s">
        <v>1589</v>
      </c>
      <c r="D613" t="s">
        <v>1792</v>
      </c>
      <c r="E613" s="173">
        <v>3.61</v>
      </c>
      <c r="F613" s="205">
        <f t="shared" si="18"/>
        <v>0.70755999999999997</v>
      </c>
      <c r="G613" s="27">
        <f t="shared" si="19"/>
        <v>4.3175600000000003</v>
      </c>
    </row>
    <row r="614" spans="1:7" x14ac:dyDescent="0.2">
      <c r="A614">
        <v>1126</v>
      </c>
      <c r="B614" t="s">
        <v>1159</v>
      </c>
      <c r="C614" t="s">
        <v>1589</v>
      </c>
      <c r="D614" t="s">
        <v>1792</v>
      </c>
      <c r="E614" s="173">
        <v>6.16</v>
      </c>
      <c r="F614" s="205">
        <f t="shared" si="18"/>
        <v>1.20736</v>
      </c>
      <c r="G614" s="27">
        <f t="shared" si="19"/>
        <v>7.3673599999999997</v>
      </c>
    </row>
    <row r="615" spans="1:7" x14ac:dyDescent="0.2">
      <c r="A615">
        <v>1127</v>
      </c>
      <c r="B615" t="s">
        <v>1160</v>
      </c>
      <c r="C615" t="s">
        <v>1589</v>
      </c>
      <c r="D615" t="s">
        <v>1792</v>
      </c>
      <c r="E615" s="173">
        <v>22.71</v>
      </c>
      <c r="F615" s="205">
        <f t="shared" si="18"/>
        <v>4.4511600000000007</v>
      </c>
      <c r="G615" s="27">
        <f t="shared" si="19"/>
        <v>27.161160000000002</v>
      </c>
    </row>
    <row r="616" spans="1:7" x14ac:dyDescent="0.2">
      <c r="A616">
        <v>1128</v>
      </c>
      <c r="B616" t="s">
        <v>1161</v>
      </c>
      <c r="C616" t="s">
        <v>1589</v>
      </c>
      <c r="D616" t="s">
        <v>25</v>
      </c>
      <c r="E616" s="173">
        <v>6.45</v>
      </c>
      <c r="F616" s="205">
        <f t="shared" si="18"/>
        <v>1.2642</v>
      </c>
      <c r="G616" s="27">
        <f t="shared" si="19"/>
        <v>7.7141999999999999</v>
      </c>
    </row>
    <row r="617" spans="1:7" x14ac:dyDescent="0.2">
      <c r="A617">
        <v>1129</v>
      </c>
      <c r="B617" t="s">
        <v>1162</v>
      </c>
      <c r="C617" t="s">
        <v>1589</v>
      </c>
      <c r="D617" t="s">
        <v>1790</v>
      </c>
      <c r="E617" s="173">
        <v>1.6</v>
      </c>
      <c r="F617" s="205">
        <f t="shared" ref="F617:F680" si="20">E617*19.6%</f>
        <v>0.31360000000000005</v>
      </c>
      <c r="G617" s="27">
        <f t="shared" ref="G617:G680" si="21">E617+F617</f>
        <v>1.9136000000000002</v>
      </c>
    </row>
    <row r="618" spans="1:7" x14ac:dyDescent="0.2">
      <c r="A618">
        <v>1130</v>
      </c>
      <c r="B618" t="s">
        <v>1163</v>
      </c>
      <c r="C618" t="s">
        <v>1589</v>
      </c>
      <c r="D618" t="s">
        <v>25</v>
      </c>
      <c r="E618" s="173">
        <v>22.93</v>
      </c>
      <c r="F618" s="205">
        <f t="shared" si="20"/>
        <v>4.4942799999999998</v>
      </c>
      <c r="G618" s="27">
        <f t="shared" si="21"/>
        <v>27.42428</v>
      </c>
    </row>
    <row r="619" spans="1:7" x14ac:dyDescent="0.2">
      <c r="A619">
        <v>1131</v>
      </c>
      <c r="B619" t="s">
        <v>1164</v>
      </c>
      <c r="C619" t="s">
        <v>1589</v>
      </c>
      <c r="D619" t="s">
        <v>1792</v>
      </c>
      <c r="E619" s="173">
        <v>5.0199999999999996</v>
      </c>
      <c r="F619" s="205">
        <f t="shared" si="20"/>
        <v>0.98391999999999991</v>
      </c>
      <c r="G619" s="27">
        <f t="shared" si="21"/>
        <v>6.003919999999999</v>
      </c>
    </row>
    <row r="620" spans="1:7" x14ac:dyDescent="0.2">
      <c r="A620">
        <v>1132</v>
      </c>
      <c r="B620" t="s">
        <v>1165</v>
      </c>
      <c r="C620" t="s">
        <v>1589</v>
      </c>
      <c r="D620" t="s">
        <v>25</v>
      </c>
      <c r="E620" s="173">
        <v>14.7</v>
      </c>
      <c r="F620" s="205">
        <f t="shared" si="20"/>
        <v>2.8811999999999998</v>
      </c>
      <c r="G620" s="27">
        <f t="shared" si="21"/>
        <v>17.581199999999999</v>
      </c>
    </row>
    <row r="621" spans="1:7" x14ac:dyDescent="0.2">
      <c r="A621">
        <v>1133</v>
      </c>
      <c r="B621" t="s">
        <v>1166</v>
      </c>
      <c r="C621" t="s">
        <v>1589</v>
      </c>
      <c r="D621" t="s">
        <v>25</v>
      </c>
      <c r="F621" s="205">
        <f t="shared" si="20"/>
        <v>0</v>
      </c>
      <c r="G621" s="27">
        <f t="shared" si="21"/>
        <v>0</v>
      </c>
    </row>
    <row r="622" spans="1:7" x14ac:dyDescent="0.2">
      <c r="A622">
        <v>1134</v>
      </c>
      <c r="B622" t="s">
        <v>1167</v>
      </c>
      <c r="C622" t="s">
        <v>1589</v>
      </c>
      <c r="D622" t="s">
        <v>25</v>
      </c>
      <c r="E622" s="173">
        <v>6.3</v>
      </c>
      <c r="F622" s="205">
        <f t="shared" si="20"/>
        <v>1.2348000000000001</v>
      </c>
      <c r="G622" s="27">
        <f t="shared" si="21"/>
        <v>7.5347999999999997</v>
      </c>
    </row>
    <row r="623" spans="1:7" x14ac:dyDescent="0.2">
      <c r="A623">
        <v>1135</v>
      </c>
      <c r="B623" t="s">
        <v>1168</v>
      </c>
      <c r="C623" t="s">
        <v>1589</v>
      </c>
      <c r="D623" t="s">
        <v>25</v>
      </c>
      <c r="E623" s="173">
        <v>14.9</v>
      </c>
      <c r="F623" s="205">
        <f t="shared" si="20"/>
        <v>2.9204000000000003</v>
      </c>
      <c r="G623" s="27">
        <f t="shared" si="21"/>
        <v>17.820399999999999</v>
      </c>
    </row>
    <row r="624" spans="1:7" x14ac:dyDescent="0.2">
      <c r="A624">
        <v>1136</v>
      </c>
      <c r="B624" t="s">
        <v>1169</v>
      </c>
      <c r="C624" t="s">
        <v>1589</v>
      </c>
      <c r="D624" t="s">
        <v>25</v>
      </c>
      <c r="E624" s="173">
        <v>5.13</v>
      </c>
      <c r="F624" s="205">
        <f t="shared" si="20"/>
        <v>1.0054799999999999</v>
      </c>
      <c r="G624" s="27">
        <f t="shared" si="21"/>
        <v>6.1354799999999994</v>
      </c>
    </row>
    <row r="625" spans="1:7" x14ac:dyDescent="0.2">
      <c r="A625">
        <v>1137</v>
      </c>
      <c r="B625" t="s">
        <v>1170</v>
      </c>
      <c r="C625" t="s">
        <v>1589</v>
      </c>
      <c r="D625" t="s">
        <v>1790</v>
      </c>
      <c r="E625" s="173">
        <v>1.84</v>
      </c>
      <c r="F625" s="205">
        <f t="shared" si="20"/>
        <v>0.36064000000000002</v>
      </c>
      <c r="G625" s="27">
        <f t="shared" si="21"/>
        <v>2.2006399999999999</v>
      </c>
    </row>
    <row r="626" spans="1:7" x14ac:dyDescent="0.2">
      <c r="A626">
        <v>1138</v>
      </c>
      <c r="B626" t="s">
        <v>1171</v>
      </c>
      <c r="C626" t="s">
        <v>1589</v>
      </c>
      <c r="D626" t="s">
        <v>1790</v>
      </c>
      <c r="E626" s="173">
        <v>1.85</v>
      </c>
      <c r="F626" s="205">
        <f t="shared" si="20"/>
        <v>0.36260000000000003</v>
      </c>
      <c r="G626" s="27">
        <f t="shared" si="21"/>
        <v>2.2126000000000001</v>
      </c>
    </row>
    <row r="627" spans="1:7" x14ac:dyDescent="0.2">
      <c r="A627">
        <v>1139</v>
      </c>
      <c r="B627" t="s">
        <v>1172</v>
      </c>
      <c r="C627" t="s">
        <v>1589</v>
      </c>
      <c r="D627" t="s">
        <v>1790</v>
      </c>
      <c r="E627" s="173">
        <v>18.3</v>
      </c>
      <c r="F627" s="205">
        <f t="shared" si="20"/>
        <v>3.5868000000000002</v>
      </c>
      <c r="G627" s="27">
        <f t="shared" si="21"/>
        <v>21.886800000000001</v>
      </c>
    </row>
    <row r="628" spans="1:7" x14ac:dyDescent="0.2">
      <c r="A628">
        <v>1140</v>
      </c>
      <c r="B628" t="s">
        <v>1173</v>
      </c>
      <c r="C628" t="s">
        <v>1589</v>
      </c>
      <c r="D628" t="s">
        <v>25</v>
      </c>
      <c r="E628" s="173">
        <v>5.32</v>
      </c>
      <c r="F628" s="205">
        <f t="shared" si="20"/>
        <v>1.0427200000000001</v>
      </c>
      <c r="G628" s="27">
        <f t="shared" si="21"/>
        <v>6.3627200000000004</v>
      </c>
    </row>
    <row r="629" spans="1:7" x14ac:dyDescent="0.2">
      <c r="A629">
        <v>1141</v>
      </c>
      <c r="B629" t="s">
        <v>1174</v>
      </c>
      <c r="C629" t="s">
        <v>1589</v>
      </c>
      <c r="D629" t="s">
        <v>1790</v>
      </c>
      <c r="E629" s="173">
        <v>11.01</v>
      </c>
      <c r="F629" s="205">
        <f t="shared" si="20"/>
        <v>2.1579600000000001</v>
      </c>
      <c r="G629" s="27">
        <f t="shared" si="21"/>
        <v>13.167960000000001</v>
      </c>
    </row>
    <row r="630" spans="1:7" x14ac:dyDescent="0.2">
      <c r="A630">
        <v>1143</v>
      </c>
      <c r="B630" t="s">
        <v>1176</v>
      </c>
      <c r="C630" t="s">
        <v>1589</v>
      </c>
      <c r="D630" t="s">
        <v>25</v>
      </c>
      <c r="E630" s="173">
        <v>3.63</v>
      </c>
      <c r="F630" s="205">
        <f t="shared" si="20"/>
        <v>0.71148</v>
      </c>
      <c r="G630" s="27">
        <f t="shared" si="21"/>
        <v>4.3414799999999998</v>
      </c>
    </row>
    <row r="631" spans="1:7" x14ac:dyDescent="0.2">
      <c r="A631">
        <v>1142</v>
      </c>
      <c r="B631" t="s">
        <v>1175</v>
      </c>
      <c r="C631" t="s">
        <v>1589</v>
      </c>
      <c r="D631" t="s">
        <v>25</v>
      </c>
      <c r="E631" s="173">
        <v>5.38</v>
      </c>
      <c r="F631" s="205">
        <f t="shared" si="20"/>
        <v>1.0544800000000001</v>
      </c>
      <c r="G631" s="27">
        <f t="shared" si="21"/>
        <v>6.4344799999999998</v>
      </c>
    </row>
    <row r="632" spans="1:7" x14ac:dyDescent="0.2">
      <c r="A632">
        <v>1145</v>
      </c>
      <c r="B632" t="s">
        <v>1178</v>
      </c>
      <c r="C632" t="s">
        <v>1589</v>
      </c>
      <c r="D632" t="s">
        <v>25</v>
      </c>
      <c r="E632" s="173">
        <v>10.38</v>
      </c>
      <c r="F632" s="205">
        <f t="shared" si="20"/>
        <v>2.0344800000000003</v>
      </c>
      <c r="G632" s="27">
        <f t="shared" si="21"/>
        <v>12.414480000000001</v>
      </c>
    </row>
    <row r="633" spans="1:7" x14ac:dyDescent="0.2">
      <c r="A633">
        <v>1144</v>
      </c>
      <c r="B633" t="s">
        <v>1177</v>
      </c>
      <c r="C633" t="s">
        <v>1589</v>
      </c>
      <c r="D633" t="s">
        <v>25</v>
      </c>
      <c r="E633" s="173">
        <v>9.2200000000000006</v>
      </c>
      <c r="F633" s="205">
        <f t="shared" si="20"/>
        <v>1.8071200000000003</v>
      </c>
      <c r="G633" s="27">
        <f t="shared" si="21"/>
        <v>11.02712</v>
      </c>
    </row>
    <row r="634" spans="1:7" x14ac:dyDescent="0.2">
      <c r="A634">
        <v>1146</v>
      </c>
      <c r="B634" t="s">
        <v>1179</v>
      </c>
      <c r="C634" t="s">
        <v>1589</v>
      </c>
      <c r="D634" t="s">
        <v>1790</v>
      </c>
      <c r="E634" s="173">
        <v>6.23</v>
      </c>
      <c r="F634" s="205">
        <f t="shared" si="20"/>
        <v>1.2210800000000002</v>
      </c>
      <c r="G634" s="27">
        <f t="shared" si="21"/>
        <v>7.451080000000001</v>
      </c>
    </row>
    <row r="635" spans="1:7" x14ac:dyDescent="0.2">
      <c r="A635">
        <v>1147</v>
      </c>
      <c r="B635" t="s">
        <v>1180</v>
      </c>
      <c r="C635" t="s">
        <v>1589</v>
      </c>
      <c r="D635" t="s">
        <v>1790</v>
      </c>
      <c r="E635" s="173">
        <v>23.4</v>
      </c>
      <c r="F635" s="205">
        <f t="shared" si="20"/>
        <v>4.5864000000000003</v>
      </c>
      <c r="G635" s="27">
        <f t="shared" si="21"/>
        <v>27.9864</v>
      </c>
    </row>
    <row r="636" spans="1:7" x14ac:dyDescent="0.2">
      <c r="A636">
        <v>1148</v>
      </c>
      <c r="B636" t="s">
        <v>1181</v>
      </c>
      <c r="C636" t="s">
        <v>1589</v>
      </c>
      <c r="D636" t="s">
        <v>1791</v>
      </c>
      <c r="E636" s="173">
        <v>8.2200000000000006</v>
      </c>
      <c r="F636" s="205">
        <f t="shared" si="20"/>
        <v>1.6111200000000001</v>
      </c>
      <c r="G636" s="27">
        <f t="shared" si="21"/>
        <v>9.8311200000000003</v>
      </c>
    </row>
    <row r="637" spans="1:7" x14ac:dyDescent="0.2">
      <c r="A637">
        <v>1149</v>
      </c>
      <c r="B637" t="s">
        <v>1182</v>
      </c>
      <c r="C637" t="s">
        <v>1589</v>
      </c>
      <c r="D637" t="s">
        <v>1790</v>
      </c>
      <c r="E637" s="173">
        <v>23.4</v>
      </c>
      <c r="F637" s="205">
        <f t="shared" si="20"/>
        <v>4.5864000000000003</v>
      </c>
      <c r="G637" s="27">
        <f t="shared" si="21"/>
        <v>27.9864</v>
      </c>
    </row>
    <row r="638" spans="1:7" x14ac:dyDescent="0.2">
      <c r="A638">
        <v>1150</v>
      </c>
      <c r="B638" t="s">
        <v>1183</v>
      </c>
      <c r="C638" t="s">
        <v>1589</v>
      </c>
      <c r="D638" t="s">
        <v>25</v>
      </c>
      <c r="E638" s="173">
        <v>14.41</v>
      </c>
      <c r="F638" s="205">
        <f t="shared" si="20"/>
        <v>2.82436</v>
      </c>
      <c r="G638" s="27">
        <f t="shared" si="21"/>
        <v>17.234359999999999</v>
      </c>
    </row>
    <row r="639" spans="1:7" x14ac:dyDescent="0.2">
      <c r="A639">
        <v>1151</v>
      </c>
      <c r="B639" t="s">
        <v>1184</v>
      </c>
      <c r="C639" t="s">
        <v>1589</v>
      </c>
      <c r="D639" t="s">
        <v>1790</v>
      </c>
      <c r="E639" s="173">
        <v>23.4</v>
      </c>
      <c r="F639" s="205">
        <f t="shared" si="20"/>
        <v>4.5864000000000003</v>
      </c>
      <c r="G639" s="27">
        <f t="shared" si="21"/>
        <v>27.9864</v>
      </c>
    </row>
    <row r="640" spans="1:7" x14ac:dyDescent="0.2">
      <c r="A640">
        <v>1152</v>
      </c>
      <c r="B640" t="s">
        <v>1185</v>
      </c>
      <c r="C640" t="s">
        <v>1589</v>
      </c>
      <c r="D640" t="s">
        <v>1790</v>
      </c>
      <c r="E640" s="173">
        <v>10.24</v>
      </c>
      <c r="F640" s="205">
        <f t="shared" si="20"/>
        <v>2.0070399999999999</v>
      </c>
      <c r="G640" s="27">
        <f t="shared" si="21"/>
        <v>12.24704</v>
      </c>
    </row>
    <row r="641" spans="1:7" x14ac:dyDescent="0.2">
      <c r="A641">
        <v>1153</v>
      </c>
      <c r="B641" t="s">
        <v>1186</v>
      </c>
      <c r="C641" t="s">
        <v>1589</v>
      </c>
      <c r="D641" t="s">
        <v>25</v>
      </c>
      <c r="E641" s="173">
        <v>5.01</v>
      </c>
      <c r="F641" s="205">
        <f t="shared" si="20"/>
        <v>0.98195999999999994</v>
      </c>
      <c r="G641" s="27">
        <f t="shared" si="21"/>
        <v>5.9919599999999997</v>
      </c>
    </row>
    <row r="642" spans="1:7" x14ac:dyDescent="0.2">
      <c r="A642">
        <v>1154</v>
      </c>
      <c r="B642" t="s">
        <v>1187</v>
      </c>
      <c r="C642" t="s">
        <v>1589</v>
      </c>
      <c r="D642" t="s">
        <v>25</v>
      </c>
      <c r="E642" s="173">
        <v>4.5</v>
      </c>
      <c r="F642" s="205">
        <f t="shared" si="20"/>
        <v>0.88200000000000001</v>
      </c>
      <c r="G642" s="27">
        <f t="shared" si="21"/>
        <v>5.3819999999999997</v>
      </c>
    </row>
    <row r="643" spans="1:7" x14ac:dyDescent="0.2">
      <c r="A643">
        <v>1156</v>
      </c>
      <c r="B643" t="s">
        <v>1189</v>
      </c>
      <c r="C643" t="s">
        <v>1589</v>
      </c>
      <c r="D643" t="s">
        <v>1792</v>
      </c>
      <c r="E643" s="173">
        <v>3.92</v>
      </c>
      <c r="F643" s="205">
        <f t="shared" si="20"/>
        <v>0.76832</v>
      </c>
      <c r="G643" s="27">
        <f t="shared" si="21"/>
        <v>4.68832</v>
      </c>
    </row>
    <row r="644" spans="1:7" x14ac:dyDescent="0.2">
      <c r="A644">
        <v>1155</v>
      </c>
      <c r="B644" t="s">
        <v>1188</v>
      </c>
      <c r="C644" t="s">
        <v>1589</v>
      </c>
      <c r="D644" t="s">
        <v>1792</v>
      </c>
      <c r="E644" s="173">
        <v>2.66</v>
      </c>
      <c r="F644" s="205">
        <f t="shared" si="20"/>
        <v>0.52136000000000005</v>
      </c>
      <c r="G644" s="27">
        <f t="shared" si="21"/>
        <v>3.1813600000000002</v>
      </c>
    </row>
    <row r="645" spans="1:7" x14ac:dyDescent="0.2">
      <c r="A645">
        <v>1157</v>
      </c>
      <c r="B645" t="s">
        <v>1190</v>
      </c>
      <c r="C645" t="s">
        <v>1589</v>
      </c>
      <c r="D645" t="s">
        <v>25</v>
      </c>
      <c r="E645" s="173">
        <v>21.83</v>
      </c>
      <c r="F645" s="205">
        <f t="shared" si="20"/>
        <v>4.2786799999999996</v>
      </c>
      <c r="G645" s="27">
        <f t="shared" si="21"/>
        <v>26.10868</v>
      </c>
    </row>
    <row r="646" spans="1:7" x14ac:dyDescent="0.2">
      <c r="A646">
        <v>1158</v>
      </c>
      <c r="B646" t="s">
        <v>1191</v>
      </c>
      <c r="C646" t="s">
        <v>1589</v>
      </c>
      <c r="D646" t="s">
        <v>25</v>
      </c>
      <c r="E646" s="173">
        <v>11.9</v>
      </c>
      <c r="F646" s="205">
        <f t="shared" si="20"/>
        <v>2.3324000000000003</v>
      </c>
      <c r="G646" s="27">
        <f t="shared" si="21"/>
        <v>14.2324</v>
      </c>
    </row>
    <row r="647" spans="1:7" x14ac:dyDescent="0.2">
      <c r="A647">
        <v>1159</v>
      </c>
      <c r="B647" t="s">
        <v>1192</v>
      </c>
      <c r="C647" t="s">
        <v>1589</v>
      </c>
      <c r="D647" t="s">
        <v>1790</v>
      </c>
      <c r="E647" s="173">
        <v>4.08</v>
      </c>
      <c r="F647" s="205">
        <f t="shared" si="20"/>
        <v>0.79968000000000006</v>
      </c>
      <c r="G647" s="27">
        <f t="shared" si="21"/>
        <v>4.8796800000000005</v>
      </c>
    </row>
    <row r="648" spans="1:7" x14ac:dyDescent="0.2">
      <c r="A648">
        <v>1160</v>
      </c>
      <c r="B648" t="s">
        <v>1193</v>
      </c>
      <c r="C648" t="s">
        <v>1589</v>
      </c>
      <c r="D648" t="s">
        <v>1792</v>
      </c>
      <c r="E648" s="173">
        <v>2.74</v>
      </c>
      <c r="F648" s="205">
        <f t="shared" si="20"/>
        <v>0.53704000000000007</v>
      </c>
      <c r="G648" s="27">
        <f t="shared" si="21"/>
        <v>3.2770400000000004</v>
      </c>
    </row>
    <row r="649" spans="1:7" x14ac:dyDescent="0.2">
      <c r="A649">
        <v>1161</v>
      </c>
      <c r="B649" t="s">
        <v>1194</v>
      </c>
      <c r="C649" t="s">
        <v>1589</v>
      </c>
      <c r="D649" t="s">
        <v>25</v>
      </c>
      <c r="E649" s="173">
        <v>4.95</v>
      </c>
      <c r="F649" s="205">
        <f t="shared" si="20"/>
        <v>0.97020000000000006</v>
      </c>
      <c r="G649" s="27">
        <f t="shared" si="21"/>
        <v>5.9202000000000004</v>
      </c>
    </row>
    <row r="650" spans="1:7" x14ac:dyDescent="0.2">
      <c r="A650">
        <v>1162</v>
      </c>
      <c r="B650" t="s">
        <v>1195</v>
      </c>
      <c r="C650" t="s">
        <v>1589</v>
      </c>
      <c r="D650" t="s">
        <v>1792</v>
      </c>
      <c r="E650" s="173">
        <v>4.37</v>
      </c>
      <c r="F650" s="205">
        <f t="shared" si="20"/>
        <v>0.85652000000000006</v>
      </c>
      <c r="G650" s="27">
        <f t="shared" si="21"/>
        <v>5.2265199999999998</v>
      </c>
    </row>
    <row r="651" spans="1:7" x14ac:dyDescent="0.2">
      <c r="A651">
        <v>1163</v>
      </c>
      <c r="B651" t="s">
        <v>1196</v>
      </c>
      <c r="C651" t="s">
        <v>1589</v>
      </c>
      <c r="D651" t="s">
        <v>1792</v>
      </c>
      <c r="E651" s="173">
        <v>5.95</v>
      </c>
      <c r="F651" s="205">
        <f t="shared" si="20"/>
        <v>1.1662000000000001</v>
      </c>
      <c r="G651" s="27">
        <f t="shared" si="21"/>
        <v>7.1162000000000001</v>
      </c>
    </row>
    <row r="652" spans="1:7" x14ac:dyDescent="0.2">
      <c r="A652">
        <v>1164</v>
      </c>
      <c r="B652" t="s">
        <v>1197</v>
      </c>
      <c r="C652" t="s">
        <v>1589</v>
      </c>
      <c r="D652" t="s">
        <v>25</v>
      </c>
      <c r="E652" s="173">
        <v>17.05</v>
      </c>
      <c r="F652" s="205">
        <f t="shared" si="20"/>
        <v>3.3418000000000001</v>
      </c>
      <c r="G652" s="27">
        <f t="shared" si="21"/>
        <v>20.3918</v>
      </c>
    </row>
    <row r="653" spans="1:7" x14ac:dyDescent="0.2">
      <c r="A653">
        <v>1165</v>
      </c>
      <c r="B653" t="s">
        <v>1198</v>
      </c>
      <c r="C653" t="s">
        <v>1589</v>
      </c>
      <c r="D653" t="s">
        <v>25</v>
      </c>
      <c r="E653" s="173">
        <v>7.56</v>
      </c>
      <c r="F653" s="205">
        <f t="shared" si="20"/>
        <v>1.48176</v>
      </c>
      <c r="G653" s="27">
        <f t="shared" si="21"/>
        <v>9.04176</v>
      </c>
    </row>
    <row r="654" spans="1:7" x14ac:dyDescent="0.2">
      <c r="A654">
        <v>1166</v>
      </c>
      <c r="B654" t="s">
        <v>1199</v>
      </c>
      <c r="C654" t="s">
        <v>1589</v>
      </c>
      <c r="D654" t="s">
        <v>1790</v>
      </c>
      <c r="E654" s="173">
        <v>2.5099999999999998</v>
      </c>
      <c r="F654" s="205">
        <f t="shared" si="20"/>
        <v>0.49195999999999995</v>
      </c>
      <c r="G654" s="27">
        <f t="shared" si="21"/>
        <v>3.0019599999999995</v>
      </c>
    </row>
    <row r="655" spans="1:7" x14ac:dyDescent="0.2">
      <c r="A655">
        <v>1167</v>
      </c>
      <c r="B655" t="s">
        <v>1200</v>
      </c>
      <c r="C655" t="s">
        <v>1589</v>
      </c>
      <c r="D655" t="s">
        <v>1790</v>
      </c>
      <c r="E655" s="173">
        <v>19.53</v>
      </c>
      <c r="F655" s="205">
        <f t="shared" si="20"/>
        <v>3.8278800000000004</v>
      </c>
      <c r="G655" s="27">
        <f t="shared" si="21"/>
        <v>23.357880000000002</v>
      </c>
    </row>
    <row r="656" spans="1:7" x14ac:dyDescent="0.2">
      <c r="A656">
        <v>1169</v>
      </c>
      <c r="B656" t="s">
        <v>1202</v>
      </c>
      <c r="C656" t="s">
        <v>1589</v>
      </c>
      <c r="D656" t="s">
        <v>1790</v>
      </c>
      <c r="E656" s="173">
        <v>3.65</v>
      </c>
      <c r="F656" s="205">
        <f t="shared" si="20"/>
        <v>0.71540000000000004</v>
      </c>
      <c r="G656" s="27">
        <f t="shared" si="21"/>
        <v>4.3654000000000002</v>
      </c>
    </row>
    <row r="657" spans="1:7" x14ac:dyDescent="0.2">
      <c r="A657">
        <v>1168</v>
      </c>
      <c r="B657" t="s">
        <v>1201</v>
      </c>
      <c r="C657" t="s">
        <v>1589</v>
      </c>
      <c r="D657" t="s">
        <v>1790</v>
      </c>
      <c r="E657" s="173">
        <v>3.19</v>
      </c>
      <c r="F657" s="205">
        <f t="shared" si="20"/>
        <v>0.62524000000000002</v>
      </c>
      <c r="G657" s="27">
        <f t="shared" si="21"/>
        <v>3.8152400000000002</v>
      </c>
    </row>
    <row r="658" spans="1:7" x14ac:dyDescent="0.2">
      <c r="A658">
        <v>1170</v>
      </c>
      <c r="B658" t="s">
        <v>1203</v>
      </c>
      <c r="C658" t="s">
        <v>1589</v>
      </c>
      <c r="D658" t="s">
        <v>1792</v>
      </c>
      <c r="E658" s="173">
        <v>4.76</v>
      </c>
      <c r="F658" s="205">
        <f t="shared" si="20"/>
        <v>0.93296000000000001</v>
      </c>
      <c r="G658" s="27">
        <f t="shared" si="21"/>
        <v>5.6929599999999994</v>
      </c>
    </row>
    <row r="659" spans="1:7" x14ac:dyDescent="0.2">
      <c r="A659">
        <v>1171</v>
      </c>
      <c r="B659" t="s">
        <v>1204</v>
      </c>
      <c r="C659" t="s">
        <v>1589</v>
      </c>
      <c r="D659" t="s">
        <v>25</v>
      </c>
      <c r="E659" s="173">
        <v>13.55</v>
      </c>
      <c r="F659" s="205">
        <f t="shared" si="20"/>
        <v>2.6558000000000002</v>
      </c>
      <c r="G659" s="27">
        <f t="shared" si="21"/>
        <v>16.2058</v>
      </c>
    </row>
    <row r="660" spans="1:7" x14ac:dyDescent="0.2">
      <c r="A660">
        <v>1172</v>
      </c>
      <c r="B660" t="s">
        <v>1205</v>
      </c>
      <c r="C660" t="s">
        <v>1589</v>
      </c>
      <c r="D660" t="s">
        <v>25</v>
      </c>
      <c r="E660" s="173">
        <v>2.78</v>
      </c>
      <c r="F660" s="205">
        <f t="shared" si="20"/>
        <v>0.54488000000000003</v>
      </c>
      <c r="G660" s="27">
        <f t="shared" si="21"/>
        <v>3.3248799999999998</v>
      </c>
    </row>
    <row r="661" spans="1:7" x14ac:dyDescent="0.2">
      <c r="A661">
        <v>1173</v>
      </c>
      <c r="B661" t="s">
        <v>1206</v>
      </c>
      <c r="C661" t="s">
        <v>1589</v>
      </c>
      <c r="D661" t="s">
        <v>25</v>
      </c>
      <c r="E661" s="173">
        <v>2.94</v>
      </c>
      <c r="F661" s="205">
        <f t="shared" si="20"/>
        <v>0.57623999999999997</v>
      </c>
      <c r="G661" s="27">
        <f t="shared" si="21"/>
        <v>3.5162399999999998</v>
      </c>
    </row>
    <row r="662" spans="1:7" x14ac:dyDescent="0.2">
      <c r="A662">
        <v>1174</v>
      </c>
      <c r="B662" t="s">
        <v>1207</v>
      </c>
      <c r="C662" t="s">
        <v>1589</v>
      </c>
      <c r="D662" t="s">
        <v>25</v>
      </c>
      <c r="E662" s="173">
        <v>5.13</v>
      </c>
      <c r="F662" s="205">
        <f t="shared" si="20"/>
        <v>1.0054799999999999</v>
      </c>
      <c r="G662" s="27">
        <f t="shared" si="21"/>
        <v>6.1354799999999994</v>
      </c>
    </row>
    <row r="663" spans="1:7" x14ac:dyDescent="0.2">
      <c r="A663">
        <v>1175</v>
      </c>
      <c r="B663" t="s">
        <v>1208</v>
      </c>
      <c r="C663" t="s">
        <v>1589</v>
      </c>
      <c r="D663" t="s">
        <v>25</v>
      </c>
      <c r="E663" s="173">
        <v>9.23</v>
      </c>
      <c r="F663" s="205">
        <f t="shared" si="20"/>
        <v>1.8090800000000002</v>
      </c>
      <c r="G663" s="27">
        <f t="shared" si="21"/>
        <v>11.03908</v>
      </c>
    </row>
    <row r="664" spans="1:7" x14ac:dyDescent="0.2">
      <c r="A664">
        <v>1178</v>
      </c>
      <c r="B664" t="s">
        <v>1211</v>
      </c>
      <c r="C664" t="s">
        <v>1589</v>
      </c>
      <c r="D664" t="s">
        <v>1790</v>
      </c>
      <c r="E664" s="173">
        <v>2.46</v>
      </c>
      <c r="F664" s="205">
        <f t="shared" si="20"/>
        <v>0.48216000000000003</v>
      </c>
      <c r="G664" s="27">
        <f t="shared" si="21"/>
        <v>2.9421599999999999</v>
      </c>
    </row>
    <row r="665" spans="1:7" x14ac:dyDescent="0.2">
      <c r="A665">
        <v>1179</v>
      </c>
      <c r="B665" t="s">
        <v>1212</v>
      </c>
      <c r="C665" t="s">
        <v>1589</v>
      </c>
      <c r="D665" t="s">
        <v>25</v>
      </c>
      <c r="E665" s="173">
        <v>10.35</v>
      </c>
      <c r="F665" s="205">
        <f t="shared" si="20"/>
        <v>2.0286</v>
      </c>
      <c r="G665" s="27">
        <f t="shared" si="21"/>
        <v>12.378599999999999</v>
      </c>
    </row>
    <row r="666" spans="1:7" x14ac:dyDescent="0.2">
      <c r="A666">
        <v>1176</v>
      </c>
      <c r="B666" t="s">
        <v>1209</v>
      </c>
      <c r="C666" t="s">
        <v>1589</v>
      </c>
      <c r="D666" t="s">
        <v>25</v>
      </c>
      <c r="E666" s="173">
        <v>10.050000000000001</v>
      </c>
      <c r="F666" s="205">
        <f t="shared" si="20"/>
        <v>1.9698000000000002</v>
      </c>
      <c r="G666" s="27">
        <f t="shared" si="21"/>
        <v>12.0198</v>
      </c>
    </row>
    <row r="667" spans="1:7" x14ac:dyDescent="0.2">
      <c r="A667">
        <v>1177</v>
      </c>
      <c r="B667" t="s">
        <v>1210</v>
      </c>
      <c r="C667" t="s">
        <v>1589</v>
      </c>
      <c r="D667" t="s">
        <v>25</v>
      </c>
      <c r="E667" s="173">
        <v>7.25</v>
      </c>
      <c r="F667" s="205">
        <f t="shared" si="20"/>
        <v>1.421</v>
      </c>
      <c r="G667" s="27">
        <f t="shared" si="21"/>
        <v>8.6709999999999994</v>
      </c>
    </row>
    <row r="668" spans="1:7" x14ac:dyDescent="0.2">
      <c r="A668">
        <v>1184</v>
      </c>
      <c r="B668" t="s">
        <v>1217</v>
      </c>
      <c r="C668" t="s">
        <v>1589</v>
      </c>
      <c r="D668" t="s">
        <v>25</v>
      </c>
      <c r="E668" s="173">
        <v>10.18</v>
      </c>
      <c r="F668" s="205">
        <f t="shared" si="20"/>
        <v>1.9952799999999999</v>
      </c>
      <c r="G668" s="27">
        <f t="shared" si="21"/>
        <v>12.175279999999999</v>
      </c>
    </row>
    <row r="669" spans="1:7" x14ac:dyDescent="0.2">
      <c r="A669">
        <v>1180</v>
      </c>
      <c r="B669" t="s">
        <v>1213</v>
      </c>
      <c r="C669" t="s">
        <v>1589</v>
      </c>
      <c r="D669" t="s">
        <v>25</v>
      </c>
      <c r="E669" s="173">
        <v>12.46</v>
      </c>
      <c r="F669" s="205">
        <f t="shared" si="20"/>
        <v>2.4421600000000003</v>
      </c>
      <c r="G669" s="27">
        <f t="shared" si="21"/>
        <v>14.902160000000002</v>
      </c>
    </row>
    <row r="670" spans="1:7" x14ac:dyDescent="0.2">
      <c r="A670">
        <v>1182</v>
      </c>
      <c r="B670" t="s">
        <v>1215</v>
      </c>
      <c r="C670" t="s">
        <v>1589</v>
      </c>
      <c r="D670" t="s">
        <v>25</v>
      </c>
      <c r="E670" s="173">
        <v>11.45</v>
      </c>
      <c r="F670" s="205">
        <f t="shared" si="20"/>
        <v>2.2441999999999998</v>
      </c>
      <c r="G670" s="27">
        <f t="shared" si="21"/>
        <v>13.694199999999999</v>
      </c>
    </row>
    <row r="671" spans="1:7" x14ac:dyDescent="0.2">
      <c r="A671">
        <v>1181</v>
      </c>
      <c r="B671" t="s">
        <v>1214</v>
      </c>
      <c r="C671" t="s">
        <v>1589</v>
      </c>
      <c r="D671" t="s">
        <v>25</v>
      </c>
      <c r="E671" s="173">
        <v>7.15</v>
      </c>
      <c r="F671" s="205">
        <f t="shared" si="20"/>
        <v>1.4014000000000002</v>
      </c>
      <c r="G671" s="27">
        <f t="shared" si="21"/>
        <v>8.551400000000001</v>
      </c>
    </row>
    <row r="672" spans="1:7" x14ac:dyDescent="0.2">
      <c r="A672">
        <v>1183</v>
      </c>
      <c r="B672" t="s">
        <v>1216</v>
      </c>
      <c r="C672" t="s">
        <v>1589</v>
      </c>
      <c r="D672" t="s">
        <v>25</v>
      </c>
      <c r="E672" s="173">
        <v>11.41</v>
      </c>
      <c r="F672" s="205">
        <f t="shared" si="20"/>
        <v>2.2363599999999999</v>
      </c>
      <c r="G672" s="27">
        <f t="shared" si="21"/>
        <v>13.64636</v>
      </c>
    </row>
    <row r="673" spans="1:7" x14ac:dyDescent="0.2">
      <c r="A673">
        <v>1185</v>
      </c>
      <c r="B673" t="s">
        <v>1218</v>
      </c>
      <c r="C673" t="s">
        <v>1589</v>
      </c>
      <c r="D673" t="s">
        <v>25</v>
      </c>
      <c r="E673" s="173">
        <v>6.13</v>
      </c>
      <c r="F673" s="205">
        <f t="shared" si="20"/>
        <v>1.2014800000000001</v>
      </c>
      <c r="G673" s="27">
        <f t="shared" si="21"/>
        <v>7.33148</v>
      </c>
    </row>
    <row r="674" spans="1:7" x14ac:dyDescent="0.2">
      <c r="A674">
        <v>1186</v>
      </c>
      <c r="B674" t="s">
        <v>1219</v>
      </c>
      <c r="C674" t="s">
        <v>1589</v>
      </c>
      <c r="D674" t="s">
        <v>1790</v>
      </c>
      <c r="E674" s="173">
        <v>26.01</v>
      </c>
      <c r="F674" s="205">
        <f t="shared" si="20"/>
        <v>5.0979600000000005</v>
      </c>
      <c r="G674" s="27">
        <f t="shared" si="21"/>
        <v>31.107960000000002</v>
      </c>
    </row>
    <row r="675" spans="1:7" x14ac:dyDescent="0.2">
      <c r="A675">
        <v>1187</v>
      </c>
      <c r="B675" t="s">
        <v>1220</v>
      </c>
      <c r="C675" t="s">
        <v>1589</v>
      </c>
      <c r="D675" t="s">
        <v>25</v>
      </c>
      <c r="E675" s="173">
        <v>8.44</v>
      </c>
      <c r="F675" s="205">
        <f t="shared" si="20"/>
        <v>1.6542399999999999</v>
      </c>
      <c r="G675" s="27">
        <f t="shared" si="21"/>
        <v>10.094239999999999</v>
      </c>
    </row>
    <row r="676" spans="1:7" x14ac:dyDescent="0.2">
      <c r="A676">
        <v>1188</v>
      </c>
      <c r="B676" t="s">
        <v>1221</v>
      </c>
      <c r="C676" t="s">
        <v>1589</v>
      </c>
      <c r="D676" t="s">
        <v>1791</v>
      </c>
      <c r="E676" s="173">
        <v>7.13</v>
      </c>
      <c r="F676" s="205">
        <f t="shared" si="20"/>
        <v>1.3974800000000001</v>
      </c>
      <c r="G676" s="27">
        <f t="shared" si="21"/>
        <v>8.5274800000000006</v>
      </c>
    </row>
    <row r="677" spans="1:7" x14ac:dyDescent="0.2">
      <c r="A677">
        <v>1189</v>
      </c>
      <c r="B677" t="s">
        <v>1222</v>
      </c>
      <c r="C677" t="s">
        <v>1589</v>
      </c>
      <c r="D677" t="s">
        <v>25</v>
      </c>
      <c r="E677" s="173">
        <v>10</v>
      </c>
      <c r="F677" s="205">
        <f t="shared" si="20"/>
        <v>1.96</v>
      </c>
      <c r="G677" s="27">
        <f t="shared" si="21"/>
        <v>11.96</v>
      </c>
    </row>
    <row r="678" spans="1:7" x14ac:dyDescent="0.2">
      <c r="A678">
        <v>1190</v>
      </c>
      <c r="B678" t="s">
        <v>1223</v>
      </c>
      <c r="C678" t="s">
        <v>1589</v>
      </c>
      <c r="D678" t="s">
        <v>25</v>
      </c>
      <c r="E678" s="173">
        <v>1.04</v>
      </c>
      <c r="F678" s="205">
        <f t="shared" si="20"/>
        <v>0.20384000000000002</v>
      </c>
      <c r="G678" s="27">
        <f t="shared" si="21"/>
        <v>1.2438400000000001</v>
      </c>
    </row>
    <row r="679" spans="1:7" x14ac:dyDescent="0.2">
      <c r="A679">
        <v>1191</v>
      </c>
      <c r="B679" t="s">
        <v>1224</v>
      </c>
      <c r="C679" t="s">
        <v>1589</v>
      </c>
      <c r="D679" t="s">
        <v>25</v>
      </c>
      <c r="E679" s="173">
        <v>0.51</v>
      </c>
      <c r="F679" s="205">
        <f t="shared" si="20"/>
        <v>9.9960000000000007E-2</v>
      </c>
      <c r="G679" s="27">
        <f t="shared" si="21"/>
        <v>0.60996000000000006</v>
      </c>
    </row>
    <row r="680" spans="1:7" x14ac:dyDescent="0.2">
      <c r="A680">
        <v>1192</v>
      </c>
      <c r="B680" t="s">
        <v>1225</v>
      </c>
      <c r="C680" t="s">
        <v>1589</v>
      </c>
      <c r="D680" t="s">
        <v>1792</v>
      </c>
      <c r="E680" s="173">
        <v>24.03</v>
      </c>
      <c r="F680" s="205">
        <f t="shared" si="20"/>
        <v>4.7098800000000001</v>
      </c>
      <c r="G680" s="27">
        <f t="shared" si="21"/>
        <v>28.739879999999999</v>
      </c>
    </row>
    <row r="681" spans="1:7" x14ac:dyDescent="0.2">
      <c r="A681">
        <v>1193</v>
      </c>
      <c r="B681" t="s">
        <v>1226</v>
      </c>
      <c r="C681" t="s">
        <v>1589</v>
      </c>
      <c r="D681" t="s">
        <v>1792</v>
      </c>
      <c r="E681" s="173">
        <v>12.09</v>
      </c>
      <c r="F681" s="205">
        <f t="shared" ref="F681:F744" si="22">E681*19.6%</f>
        <v>2.36964</v>
      </c>
      <c r="G681" s="27">
        <f t="shared" ref="G681:G744" si="23">E681+F681</f>
        <v>14.45964</v>
      </c>
    </row>
    <row r="682" spans="1:7" x14ac:dyDescent="0.2">
      <c r="A682">
        <v>1194</v>
      </c>
      <c r="B682" t="s">
        <v>1227</v>
      </c>
      <c r="C682" t="s">
        <v>1589</v>
      </c>
      <c r="D682" t="s">
        <v>25</v>
      </c>
      <c r="E682" s="173">
        <v>11.85</v>
      </c>
      <c r="F682" s="205">
        <f t="shared" si="22"/>
        <v>2.3226</v>
      </c>
      <c r="G682" s="27">
        <f t="shared" si="23"/>
        <v>14.172599999999999</v>
      </c>
    </row>
    <row r="683" spans="1:7" x14ac:dyDescent="0.2">
      <c r="A683">
        <v>1195</v>
      </c>
      <c r="B683" t="s">
        <v>1228</v>
      </c>
      <c r="C683" t="s">
        <v>1589</v>
      </c>
      <c r="D683" t="s">
        <v>25</v>
      </c>
      <c r="E683" s="173">
        <v>10.43</v>
      </c>
      <c r="F683" s="205">
        <f t="shared" si="22"/>
        <v>2.0442800000000001</v>
      </c>
      <c r="G683" s="27">
        <f t="shared" si="23"/>
        <v>12.47428</v>
      </c>
    </row>
    <row r="684" spans="1:7" x14ac:dyDescent="0.2">
      <c r="A684">
        <v>1196</v>
      </c>
      <c r="B684" t="s">
        <v>1229</v>
      </c>
      <c r="C684" t="s">
        <v>1589</v>
      </c>
      <c r="D684" t="s">
        <v>25</v>
      </c>
      <c r="E684" s="173">
        <v>8.2799999999999994</v>
      </c>
      <c r="F684" s="205">
        <f t="shared" si="22"/>
        <v>1.6228799999999999</v>
      </c>
      <c r="G684" s="27">
        <f t="shared" si="23"/>
        <v>9.9028799999999997</v>
      </c>
    </row>
    <row r="685" spans="1:7" x14ac:dyDescent="0.2">
      <c r="A685">
        <v>1197</v>
      </c>
      <c r="B685" t="s">
        <v>1230</v>
      </c>
      <c r="C685" t="s">
        <v>1589</v>
      </c>
      <c r="D685" t="s">
        <v>1792</v>
      </c>
      <c r="E685" s="173">
        <v>3.54</v>
      </c>
      <c r="F685" s="205">
        <f t="shared" si="22"/>
        <v>0.69384000000000001</v>
      </c>
      <c r="G685" s="27">
        <f t="shared" si="23"/>
        <v>4.2338399999999998</v>
      </c>
    </row>
    <row r="686" spans="1:7" x14ac:dyDescent="0.2">
      <c r="A686">
        <v>1198</v>
      </c>
      <c r="B686" t="s">
        <v>1231</v>
      </c>
      <c r="C686" t="s">
        <v>1589</v>
      </c>
      <c r="D686" t="s">
        <v>1790</v>
      </c>
      <c r="E686" s="173">
        <v>2.65</v>
      </c>
      <c r="F686" s="205">
        <f t="shared" si="22"/>
        <v>0.51939999999999997</v>
      </c>
      <c r="G686" s="27">
        <f t="shared" si="23"/>
        <v>3.1694</v>
      </c>
    </row>
    <row r="687" spans="1:7" x14ac:dyDescent="0.2">
      <c r="A687">
        <v>1200</v>
      </c>
      <c r="B687" t="s">
        <v>1233</v>
      </c>
      <c r="C687" t="s">
        <v>1589</v>
      </c>
      <c r="D687" t="s">
        <v>1790</v>
      </c>
      <c r="E687" s="173">
        <v>5.15</v>
      </c>
      <c r="F687" s="205">
        <f t="shared" si="22"/>
        <v>1.0094000000000001</v>
      </c>
      <c r="G687" s="27">
        <f t="shared" si="23"/>
        <v>6.1594000000000007</v>
      </c>
    </row>
    <row r="688" spans="1:7" x14ac:dyDescent="0.2">
      <c r="A688">
        <v>1199</v>
      </c>
      <c r="B688" t="s">
        <v>1232</v>
      </c>
      <c r="C688" t="s">
        <v>1589</v>
      </c>
      <c r="D688" t="s">
        <v>1790</v>
      </c>
      <c r="E688" s="173">
        <v>19.5</v>
      </c>
      <c r="F688" s="205">
        <f t="shared" si="22"/>
        <v>3.8220000000000001</v>
      </c>
      <c r="G688" s="27">
        <f t="shared" si="23"/>
        <v>23.321999999999999</v>
      </c>
    </row>
    <row r="689" spans="1:7" x14ac:dyDescent="0.2">
      <c r="A689">
        <v>1201</v>
      </c>
      <c r="B689" t="s">
        <v>1234</v>
      </c>
      <c r="C689" t="s">
        <v>1589</v>
      </c>
      <c r="D689" t="s">
        <v>1791</v>
      </c>
      <c r="E689" s="173">
        <v>7.9</v>
      </c>
      <c r="F689" s="205">
        <f t="shared" si="22"/>
        <v>1.5484000000000002</v>
      </c>
      <c r="G689" s="27">
        <f t="shared" si="23"/>
        <v>9.4484000000000012</v>
      </c>
    </row>
    <row r="690" spans="1:7" x14ac:dyDescent="0.2">
      <c r="A690">
        <v>1203</v>
      </c>
      <c r="B690" t="s">
        <v>1236</v>
      </c>
      <c r="C690" t="s">
        <v>1589</v>
      </c>
      <c r="D690" t="s">
        <v>1790</v>
      </c>
      <c r="E690" s="173">
        <v>6.18</v>
      </c>
      <c r="F690" s="205">
        <f t="shared" si="22"/>
        <v>1.2112799999999999</v>
      </c>
      <c r="G690" s="27">
        <f t="shared" si="23"/>
        <v>7.3912800000000001</v>
      </c>
    </row>
    <row r="691" spans="1:7" x14ac:dyDescent="0.2">
      <c r="A691">
        <v>1202</v>
      </c>
      <c r="B691" t="s">
        <v>1235</v>
      </c>
      <c r="C691" t="s">
        <v>1589</v>
      </c>
      <c r="D691" t="s">
        <v>1790</v>
      </c>
      <c r="E691" s="173">
        <v>19.5</v>
      </c>
      <c r="F691" s="205">
        <f t="shared" si="22"/>
        <v>3.8220000000000001</v>
      </c>
      <c r="G691" s="27">
        <f t="shared" si="23"/>
        <v>23.321999999999999</v>
      </c>
    </row>
    <row r="692" spans="1:7" x14ac:dyDescent="0.2">
      <c r="A692">
        <v>1204</v>
      </c>
      <c r="B692" t="s">
        <v>1237</v>
      </c>
      <c r="C692" t="s">
        <v>1589</v>
      </c>
      <c r="D692" t="s">
        <v>1790</v>
      </c>
      <c r="E692" s="173">
        <v>2.65</v>
      </c>
      <c r="F692" s="205">
        <f t="shared" si="22"/>
        <v>0.51939999999999997</v>
      </c>
      <c r="G692" s="27">
        <f t="shared" si="23"/>
        <v>3.1694</v>
      </c>
    </row>
    <row r="693" spans="1:7" x14ac:dyDescent="0.2">
      <c r="A693">
        <v>1206</v>
      </c>
      <c r="B693" t="s">
        <v>1239</v>
      </c>
      <c r="C693" t="s">
        <v>1589</v>
      </c>
      <c r="D693" t="s">
        <v>1790</v>
      </c>
      <c r="E693" s="173">
        <v>13.39</v>
      </c>
      <c r="F693" s="205">
        <f t="shared" si="22"/>
        <v>2.6244400000000003</v>
      </c>
      <c r="G693" s="27">
        <f t="shared" si="23"/>
        <v>16.01444</v>
      </c>
    </row>
    <row r="694" spans="1:7" x14ac:dyDescent="0.2">
      <c r="A694">
        <v>1205</v>
      </c>
      <c r="B694" t="s">
        <v>1238</v>
      </c>
      <c r="C694" t="s">
        <v>1589</v>
      </c>
      <c r="D694" t="s">
        <v>1790</v>
      </c>
      <c r="E694" s="173">
        <v>19.5</v>
      </c>
      <c r="F694" s="205">
        <f t="shared" si="22"/>
        <v>3.8220000000000001</v>
      </c>
      <c r="G694" s="27">
        <f t="shared" si="23"/>
        <v>23.321999999999999</v>
      </c>
    </row>
    <row r="695" spans="1:7" x14ac:dyDescent="0.2">
      <c r="A695">
        <v>1207</v>
      </c>
      <c r="B695" t="s">
        <v>1240</v>
      </c>
      <c r="C695" t="s">
        <v>1589</v>
      </c>
      <c r="D695" t="s">
        <v>1792</v>
      </c>
      <c r="E695" s="173">
        <v>1.75</v>
      </c>
      <c r="F695" s="205">
        <f t="shared" si="22"/>
        <v>0.34300000000000003</v>
      </c>
      <c r="G695" s="27">
        <f t="shared" si="23"/>
        <v>2.093</v>
      </c>
    </row>
    <row r="696" spans="1:7" x14ac:dyDescent="0.2">
      <c r="A696">
        <v>1209</v>
      </c>
      <c r="B696" t="s">
        <v>1242</v>
      </c>
      <c r="C696" t="s">
        <v>1589</v>
      </c>
      <c r="D696" t="s">
        <v>25</v>
      </c>
      <c r="E696" s="173">
        <v>4.3499999999999996</v>
      </c>
      <c r="F696" s="205">
        <f t="shared" si="22"/>
        <v>0.85259999999999991</v>
      </c>
      <c r="G696" s="27">
        <f t="shared" si="23"/>
        <v>5.2025999999999994</v>
      </c>
    </row>
    <row r="697" spans="1:7" x14ac:dyDescent="0.2">
      <c r="A697">
        <v>1208</v>
      </c>
      <c r="B697" t="s">
        <v>1241</v>
      </c>
      <c r="C697" t="s">
        <v>1589</v>
      </c>
      <c r="D697" t="s">
        <v>1790</v>
      </c>
      <c r="E697" s="173">
        <v>3.08</v>
      </c>
      <c r="F697" s="205">
        <f t="shared" si="22"/>
        <v>0.60367999999999999</v>
      </c>
      <c r="G697" s="27">
        <f t="shared" si="23"/>
        <v>3.6836799999999998</v>
      </c>
    </row>
    <row r="698" spans="1:7" x14ac:dyDescent="0.2">
      <c r="A698">
        <v>1210</v>
      </c>
      <c r="B698" t="s">
        <v>1243</v>
      </c>
      <c r="C698" t="s">
        <v>1589</v>
      </c>
      <c r="D698" t="s">
        <v>25</v>
      </c>
      <c r="E698" s="173">
        <v>4.1900000000000004</v>
      </c>
      <c r="F698" s="205">
        <f t="shared" si="22"/>
        <v>0.82124000000000008</v>
      </c>
      <c r="G698" s="27">
        <f t="shared" si="23"/>
        <v>5.0112400000000008</v>
      </c>
    </row>
    <row r="699" spans="1:7" x14ac:dyDescent="0.2">
      <c r="A699">
        <v>1211</v>
      </c>
      <c r="B699" t="s">
        <v>1244</v>
      </c>
      <c r="C699" t="s">
        <v>1589</v>
      </c>
      <c r="D699" t="s">
        <v>25</v>
      </c>
      <c r="E699" s="173">
        <v>3.93</v>
      </c>
      <c r="F699" s="205">
        <f t="shared" si="22"/>
        <v>0.77028000000000008</v>
      </c>
      <c r="G699" s="27">
        <f t="shared" si="23"/>
        <v>4.7002800000000002</v>
      </c>
    </row>
    <row r="700" spans="1:7" x14ac:dyDescent="0.2">
      <c r="A700">
        <v>1212</v>
      </c>
      <c r="B700" t="s">
        <v>1245</v>
      </c>
      <c r="C700" t="s">
        <v>1589</v>
      </c>
      <c r="D700" t="s">
        <v>25</v>
      </c>
      <c r="E700" s="173">
        <v>3.56</v>
      </c>
      <c r="F700" s="205">
        <f t="shared" si="22"/>
        <v>0.69776000000000005</v>
      </c>
      <c r="G700" s="27">
        <f t="shared" si="23"/>
        <v>4.2577600000000002</v>
      </c>
    </row>
    <row r="701" spans="1:7" x14ac:dyDescent="0.2">
      <c r="A701">
        <v>1213</v>
      </c>
      <c r="B701" t="s">
        <v>1246</v>
      </c>
      <c r="C701" t="s">
        <v>1589</v>
      </c>
      <c r="D701" t="s">
        <v>25</v>
      </c>
      <c r="E701" s="173">
        <v>6.85</v>
      </c>
      <c r="F701" s="205">
        <f t="shared" si="22"/>
        <v>1.3426</v>
      </c>
      <c r="G701" s="27">
        <f t="shared" si="23"/>
        <v>8.1925999999999988</v>
      </c>
    </row>
    <row r="702" spans="1:7" x14ac:dyDescent="0.2">
      <c r="A702">
        <v>1214</v>
      </c>
      <c r="B702" t="s">
        <v>1247</v>
      </c>
      <c r="C702" t="s">
        <v>1589</v>
      </c>
      <c r="D702" t="s">
        <v>25</v>
      </c>
      <c r="E702" s="173">
        <v>2.89</v>
      </c>
      <c r="F702" s="205">
        <f t="shared" si="22"/>
        <v>0.56644000000000005</v>
      </c>
      <c r="G702" s="27">
        <f t="shared" si="23"/>
        <v>3.4564400000000002</v>
      </c>
    </row>
    <row r="703" spans="1:7" x14ac:dyDescent="0.2">
      <c r="A703">
        <v>1215</v>
      </c>
      <c r="B703" t="s">
        <v>1248</v>
      </c>
      <c r="C703" t="s">
        <v>1589</v>
      </c>
      <c r="D703" t="s">
        <v>1790</v>
      </c>
      <c r="E703" s="173">
        <v>7.06</v>
      </c>
      <c r="F703" s="205">
        <f t="shared" si="22"/>
        <v>1.3837599999999999</v>
      </c>
      <c r="G703" s="27">
        <f t="shared" si="23"/>
        <v>8.4437599999999993</v>
      </c>
    </row>
    <row r="704" spans="1:7" x14ac:dyDescent="0.2">
      <c r="A704">
        <v>1216</v>
      </c>
      <c r="B704" t="s">
        <v>1249</v>
      </c>
      <c r="C704" t="s">
        <v>1589</v>
      </c>
      <c r="D704" t="s">
        <v>25</v>
      </c>
      <c r="E704" s="173">
        <v>6.9</v>
      </c>
      <c r="F704" s="205">
        <f t="shared" si="22"/>
        <v>1.3524</v>
      </c>
      <c r="G704" s="27">
        <f t="shared" si="23"/>
        <v>8.2523999999999997</v>
      </c>
    </row>
    <row r="705" spans="1:7" x14ac:dyDescent="0.2">
      <c r="A705">
        <v>1217</v>
      </c>
      <c r="B705" t="s">
        <v>1250</v>
      </c>
      <c r="C705" t="s">
        <v>1589</v>
      </c>
      <c r="D705" t="s">
        <v>1790</v>
      </c>
      <c r="E705" s="173">
        <v>2</v>
      </c>
      <c r="F705" s="205">
        <f t="shared" si="22"/>
        <v>0.39200000000000002</v>
      </c>
      <c r="G705" s="27">
        <f t="shared" si="23"/>
        <v>2.3919999999999999</v>
      </c>
    </row>
    <row r="706" spans="1:7" x14ac:dyDescent="0.2">
      <c r="A706">
        <v>1218</v>
      </c>
      <c r="B706" t="s">
        <v>1251</v>
      </c>
      <c r="C706" t="s">
        <v>1589</v>
      </c>
      <c r="D706" t="s">
        <v>1790</v>
      </c>
      <c r="E706" s="173">
        <v>5.09</v>
      </c>
      <c r="F706" s="205">
        <f t="shared" si="22"/>
        <v>0.99763999999999997</v>
      </c>
      <c r="G706" s="27">
        <f t="shared" si="23"/>
        <v>6.0876399999999995</v>
      </c>
    </row>
    <row r="707" spans="1:7" x14ac:dyDescent="0.2">
      <c r="A707">
        <v>1219</v>
      </c>
      <c r="B707" t="s">
        <v>1252</v>
      </c>
      <c r="C707" t="s">
        <v>1589</v>
      </c>
      <c r="D707" t="s">
        <v>1790</v>
      </c>
      <c r="E707" s="173">
        <v>4.95</v>
      </c>
      <c r="F707" s="205">
        <f t="shared" si="22"/>
        <v>0.97020000000000006</v>
      </c>
      <c r="G707" s="27">
        <f t="shared" si="23"/>
        <v>5.9202000000000004</v>
      </c>
    </row>
    <row r="708" spans="1:7" x14ac:dyDescent="0.2">
      <c r="A708">
        <v>1220</v>
      </c>
      <c r="B708" t="s">
        <v>1253</v>
      </c>
      <c r="C708" t="s">
        <v>1589</v>
      </c>
      <c r="D708" t="s">
        <v>25</v>
      </c>
      <c r="F708" s="205">
        <f t="shared" si="22"/>
        <v>0</v>
      </c>
      <c r="G708" s="27">
        <f t="shared" si="23"/>
        <v>0</v>
      </c>
    </row>
    <row r="709" spans="1:7" x14ac:dyDescent="0.2">
      <c r="A709">
        <v>1222</v>
      </c>
      <c r="B709" t="s">
        <v>1255</v>
      </c>
      <c r="C709" t="s">
        <v>1589</v>
      </c>
      <c r="D709" t="s">
        <v>25</v>
      </c>
      <c r="E709" s="173">
        <v>6.51</v>
      </c>
      <c r="F709" s="205">
        <f t="shared" si="22"/>
        <v>1.27596</v>
      </c>
      <c r="G709" s="27">
        <f t="shared" si="23"/>
        <v>7.7859599999999993</v>
      </c>
    </row>
    <row r="710" spans="1:7" x14ac:dyDescent="0.2">
      <c r="A710">
        <v>1221</v>
      </c>
      <c r="B710" t="s">
        <v>1254</v>
      </c>
      <c r="C710" t="s">
        <v>1589</v>
      </c>
      <c r="D710" t="s">
        <v>25</v>
      </c>
      <c r="E710" s="173">
        <v>5.69</v>
      </c>
      <c r="F710" s="205">
        <f t="shared" si="22"/>
        <v>1.11524</v>
      </c>
      <c r="G710" s="27">
        <f t="shared" si="23"/>
        <v>6.8052400000000004</v>
      </c>
    </row>
    <row r="711" spans="1:7" x14ac:dyDescent="0.2">
      <c r="A711">
        <v>1223</v>
      </c>
      <c r="B711" t="s">
        <v>1256</v>
      </c>
      <c r="C711" t="s">
        <v>1589</v>
      </c>
      <c r="D711" t="s">
        <v>1790</v>
      </c>
      <c r="E711" s="173">
        <v>11.74</v>
      </c>
      <c r="F711" s="205">
        <f t="shared" si="22"/>
        <v>2.30104</v>
      </c>
      <c r="G711" s="27">
        <f t="shared" si="23"/>
        <v>14.041040000000001</v>
      </c>
    </row>
    <row r="712" spans="1:7" x14ac:dyDescent="0.2">
      <c r="A712">
        <v>1224</v>
      </c>
      <c r="B712" t="s">
        <v>1257</v>
      </c>
      <c r="C712" t="s">
        <v>1589</v>
      </c>
      <c r="D712" t="s">
        <v>25</v>
      </c>
      <c r="E712" s="173">
        <v>5.91</v>
      </c>
      <c r="F712" s="205">
        <f t="shared" si="22"/>
        <v>1.1583600000000001</v>
      </c>
      <c r="G712" s="27">
        <f t="shared" si="23"/>
        <v>7.0683600000000002</v>
      </c>
    </row>
    <row r="713" spans="1:7" x14ac:dyDescent="0.2">
      <c r="A713">
        <v>1225</v>
      </c>
      <c r="B713" t="s">
        <v>1258</v>
      </c>
      <c r="C713" t="s">
        <v>1589</v>
      </c>
      <c r="D713" t="s">
        <v>25</v>
      </c>
      <c r="E713" s="173">
        <v>6.9</v>
      </c>
      <c r="F713" s="205">
        <f t="shared" si="22"/>
        <v>1.3524</v>
      </c>
      <c r="G713" s="27">
        <f t="shared" si="23"/>
        <v>8.2523999999999997</v>
      </c>
    </row>
    <row r="714" spans="1:7" x14ac:dyDescent="0.2">
      <c r="A714">
        <v>1226</v>
      </c>
      <c r="B714" t="s">
        <v>1259</v>
      </c>
      <c r="C714" t="s">
        <v>1589</v>
      </c>
      <c r="D714" t="s">
        <v>1790</v>
      </c>
      <c r="E714" s="173">
        <v>6.03</v>
      </c>
      <c r="F714" s="205">
        <f t="shared" si="22"/>
        <v>1.18188</v>
      </c>
      <c r="G714" s="27">
        <f t="shared" si="23"/>
        <v>7.2118800000000007</v>
      </c>
    </row>
    <row r="715" spans="1:7" x14ac:dyDescent="0.2">
      <c r="A715">
        <v>1227</v>
      </c>
      <c r="B715" t="s">
        <v>1260</v>
      </c>
      <c r="C715" t="s">
        <v>1589</v>
      </c>
      <c r="D715" t="s">
        <v>25</v>
      </c>
      <c r="F715" s="205">
        <f t="shared" si="22"/>
        <v>0</v>
      </c>
      <c r="G715" s="27">
        <f t="shared" si="23"/>
        <v>0</v>
      </c>
    </row>
    <row r="716" spans="1:7" x14ac:dyDescent="0.2">
      <c r="A716">
        <v>1228</v>
      </c>
      <c r="B716" t="s">
        <v>1261</v>
      </c>
      <c r="C716" t="s">
        <v>1589</v>
      </c>
      <c r="D716" t="s">
        <v>1790</v>
      </c>
      <c r="E716" s="173">
        <v>5.03</v>
      </c>
      <c r="F716" s="205">
        <f t="shared" si="22"/>
        <v>0.98588000000000009</v>
      </c>
      <c r="G716" s="27">
        <f t="shared" si="23"/>
        <v>6.0158800000000001</v>
      </c>
    </row>
    <row r="717" spans="1:7" x14ac:dyDescent="0.2">
      <c r="A717">
        <v>1229</v>
      </c>
      <c r="B717" t="s">
        <v>1262</v>
      </c>
      <c r="C717" t="s">
        <v>1589</v>
      </c>
      <c r="D717" t="s">
        <v>1790</v>
      </c>
      <c r="E717" s="173">
        <v>23.43</v>
      </c>
      <c r="F717" s="205">
        <f t="shared" si="22"/>
        <v>4.5922799999999997</v>
      </c>
      <c r="G717" s="27">
        <f t="shared" si="23"/>
        <v>28.022279999999999</v>
      </c>
    </row>
    <row r="718" spans="1:7" x14ac:dyDescent="0.2">
      <c r="A718">
        <v>1230</v>
      </c>
      <c r="B718" t="s">
        <v>1263</v>
      </c>
      <c r="C718" t="s">
        <v>1589</v>
      </c>
      <c r="D718" t="s">
        <v>1792</v>
      </c>
      <c r="E718" s="173">
        <v>11.2</v>
      </c>
      <c r="F718" s="205">
        <f t="shared" si="22"/>
        <v>2.1951999999999998</v>
      </c>
      <c r="G718" s="27">
        <f t="shared" si="23"/>
        <v>13.395199999999999</v>
      </c>
    </row>
    <row r="719" spans="1:7" x14ac:dyDescent="0.2">
      <c r="A719">
        <v>1231</v>
      </c>
      <c r="B719" t="s">
        <v>1264</v>
      </c>
      <c r="C719" t="s">
        <v>1589</v>
      </c>
      <c r="D719" t="s">
        <v>25</v>
      </c>
      <c r="E719" s="173">
        <v>2.0099999999999998</v>
      </c>
      <c r="F719" s="205">
        <f t="shared" si="22"/>
        <v>0.39395999999999998</v>
      </c>
      <c r="G719" s="27">
        <f t="shared" si="23"/>
        <v>2.4039599999999997</v>
      </c>
    </row>
    <row r="720" spans="1:7" x14ac:dyDescent="0.2">
      <c r="A720">
        <v>1232</v>
      </c>
      <c r="B720" t="s">
        <v>1265</v>
      </c>
      <c r="C720" t="s">
        <v>1589</v>
      </c>
      <c r="D720" t="s">
        <v>25</v>
      </c>
      <c r="E720" s="173">
        <v>12.96</v>
      </c>
      <c r="F720" s="205">
        <f t="shared" si="22"/>
        <v>2.5401600000000002</v>
      </c>
      <c r="G720" s="27">
        <f t="shared" si="23"/>
        <v>15.500160000000001</v>
      </c>
    </row>
    <row r="721" spans="1:7" x14ac:dyDescent="0.2">
      <c r="A721">
        <v>1233</v>
      </c>
      <c r="B721" t="s">
        <v>1266</v>
      </c>
      <c r="C721" t="s">
        <v>1589</v>
      </c>
      <c r="D721" t="s">
        <v>25</v>
      </c>
      <c r="F721" s="205">
        <f t="shared" si="22"/>
        <v>0</v>
      </c>
      <c r="G721" s="27">
        <f t="shared" si="23"/>
        <v>0</v>
      </c>
    </row>
    <row r="722" spans="1:7" x14ac:dyDescent="0.2">
      <c r="A722">
        <v>1234</v>
      </c>
      <c r="B722" t="s">
        <v>1267</v>
      </c>
      <c r="C722" t="s">
        <v>1589</v>
      </c>
      <c r="D722" t="s">
        <v>25</v>
      </c>
      <c r="E722" s="173">
        <v>4.57</v>
      </c>
      <c r="F722" s="205">
        <f t="shared" si="22"/>
        <v>0.89572000000000007</v>
      </c>
      <c r="G722" s="27">
        <f t="shared" si="23"/>
        <v>5.4657200000000001</v>
      </c>
    </row>
    <row r="723" spans="1:7" x14ac:dyDescent="0.2">
      <c r="A723">
        <v>1235</v>
      </c>
      <c r="B723" t="s">
        <v>1268</v>
      </c>
      <c r="C723" t="s">
        <v>1589</v>
      </c>
      <c r="D723" t="s">
        <v>25</v>
      </c>
      <c r="E723" s="173">
        <v>1.77</v>
      </c>
      <c r="F723" s="205">
        <f t="shared" si="22"/>
        <v>0.34692000000000001</v>
      </c>
      <c r="G723" s="27">
        <f t="shared" si="23"/>
        <v>2.1169199999999999</v>
      </c>
    </row>
    <row r="724" spans="1:7" x14ac:dyDescent="0.2">
      <c r="A724">
        <v>1236</v>
      </c>
      <c r="B724" t="s">
        <v>1269</v>
      </c>
      <c r="C724" t="s">
        <v>1589</v>
      </c>
      <c r="D724" t="s">
        <v>25</v>
      </c>
      <c r="E724" s="173">
        <v>0.68</v>
      </c>
      <c r="F724" s="205">
        <f t="shared" si="22"/>
        <v>0.13328000000000001</v>
      </c>
      <c r="G724" s="27">
        <f t="shared" si="23"/>
        <v>0.81328</v>
      </c>
    </row>
    <row r="725" spans="1:7" x14ac:dyDescent="0.2">
      <c r="A725">
        <v>1237</v>
      </c>
      <c r="B725" t="s">
        <v>1270</v>
      </c>
      <c r="C725" t="s">
        <v>1589</v>
      </c>
      <c r="D725" t="s">
        <v>25</v>
      </c>
      <c r="E725" s="173">
        <v>1.21</v>
      </c>
      <c r="F725" s="205">
        <f t="shared" si="22"/>
        <v>0.23716000000000001</v>
      </c>
      <c r="G725" s="27">
        <f t="shared" si="23"/>
        <v>1.44716</v>
      </c>
    </row>
    <row r="726" spans="1:7" x14ac:dyDescent="0.2">
      <c r="A726">
        <v>1238</v>
      </c>
      <c r="B726" t="s">
        <v>1271</v>
      </c>
      <c r="C726" t="s">
        <v>1589</v>
      </c>
      <c r="D726" t="s">
        <v>25</v>
      </c>
      <c r="E726" s="173">
        <v>2.2200000000000002</v>
      </c>
      <c r="F726" s="205">
        <f t="shared" si="22"/>
        <v>0.43512000000000006</v>
      </c>
      <c r="G726" s="27">
        <f t="shared" si="23"/>
        <v>2.6551200000000001</v>
      </c>
    </row>
    <row r="727" spans="1:7" x14ac:dyDescent="0.2">
      <c r="A727">
        <v>1239</v>
      </c>
      <c r="B727" t="s">
        <v>1272</v>
      </c>
      <c r="C727" t="s">
        <v>1589</v>
      </c>
      <c r="D727" t="s">
        <v>1790</v>
      </c>
      <c r="E727" s="173">
        <v>5.93</v>
      </c>
      <c r="F727" s="205">
        <f t="shared" si="22"/>
        <v>1.16228</v>
      </c>
      <c r="G727" s="27">
        <f t="shared" si="23"/>
        <v>7.0922799999999997</v>
      </c>
    </row>
    <row r="728" spans="1:7" x14ac:dyDescent="0.2">
      <c r="A728">
        <v>1240</v>
      </c>
      <c r="B728" t="s">
        <v>1273</v>
      </c>
      <c r="C728" t="s">
        <v>1589</v>
      </c>
      <c r="D728" t="s">
        <v>25</v>
      </c>
      <c r="E728" s="173">
        <v>5.05</v>
      </c>
      <c r="F728" s="205">
        <f t="shared" si="22"/>
        <v>0.98980000000000001</v>
      </c>
      <c r="G728" s="27">
        <f t="shared" si="23"/>
        <v>6.0397999999999996</v>
      </c>
    </row>
    <row r="729" spans="1:7" x14ac:dyDescent="0.2">
      <c r="A729">
        <v>1241</v>
      </c>
      <c r="B729" t="s">
        <v>1274</v>
      </c>
      <c r="C729" t="s">
        <v>1589</v>
      </c>
      <c r="D729" t="s">
        <v>1790</v>
      </c>
      <c r="E729" s="173">
        <v>1.25</v>
      </c>
      <c r="F729" s="205">
        <f t="shared" si="22"/>
        <v>0.245</v>
      </c>
      <c r="G729" s="27">
        <f t="shared" si="23"/>
        <v>1.4950000000000001</v>
      </c>
    </row>
    <row r="730" spans="1:7" x14ac:dyDescent="0.2">
      <c r="A730">
        <v>1242</v>
      </c>
      <c r="B730" t="s">
        <v>1275</v>
      </c>
      <c r="C730" t="s">
        <v>1589</v>
      </c>
      <c r="D730" t="s">
        <v>25</v>
      </c>
      <c r="E730" s="173">
        <v>12.6</v>
      </c>
      <c r="F730" s="205">
        <f t="shared" si="22"/>
        <v>2.4696000000000002</v>
      </c>
      <c r="G730" s="27">
        <f t="shared" si="23"/>
        <v>15.069599999999999</v>
      </c>
    </row>
    <row r="731" spans="1:7" x14ac:dyDescent="0.2">
      <c r="A731">
        <v>1243</v>
      </c>
      <c r="B731" t="s">
        <v>1276</v>
      </c>
      <c r="C731" t="s">
        <v>1589</v>
      </c>
      <c r="D731" t="s">
        <v>25</v>
      </c>
      <c r="E731" s="173">
        <v>8.4</v>
      </c>
      <c r="F731" s="205">
        <f t="shared" si="22"/>
        <v>1.6464000000000001</v>
      </c>
      <c r="G731" s="27">
        <f t="shared" si="23"/>
        <v>10.0464</v>
      </c>
    </row>
    <row r="732" spans="1:7" x14ac:dyDescent="0.2">
      <c r="A732">
        <v>1244</v>
      </c>
      <c r="B732" t="s">
        <v>1277</v>
      </c>
      <c r="C732" t="s">
        <v>1589</v>
      </c>
      <c r="D732" t="s">
        <v>25</v>
      </c>
      <c r="E732" s="173">
        <v>2.2000000000000002</v>
      </c>
      <c r="F732" s="205">
        <f t="shared" si="22"/>
        <v>0.43120000000000003</v>
      </c>
      <c r="G732" s="27">
        <f t="shared" si="23"/>
        <v>2.6312000000000002</v>
      </c>
    </row>
    <row r="733" spans="1:7" x14ac:dyDescent="0.2">
      <c r="A733">
        <v>1245</v>
      </c>
      <c r="B733" t="s">
        <v>1278</v>
      </c>
      <c r="C733" t="s">
        <v>1589</v>
      </c>
      <c r="D733" t="s">
        <v>1791</v>
      </c>
      <c r="E733" s="173">
        <v>9.15</v>
      </c>
      <c r="F733" s="205">
        <f t="shared" si="22"/>
        <v>1.7934000000000001</v>
      </c>
      <c r="G733" s="27">
        <f t="shared" si="23"/>
        <v>10.9434</v>
      </c>
    </row>
    <row r="734" spans="1:7" x14ac:dyDescent="0.2">
      <c r="A734">
        <v>1247</v>
      </c>
      <c r="B734" t="s">
        <v>1280</v>
      </c>
      <c r="C734" t="s">
        <v>1589</v>
      </c>
      <c r="D734" t="s">
        <v>1790</v>
      </c>
      <c r="E734" s="173">
        <v>20.66</v>
      </c>
      <c r="F734" s="205">
        <f t="shared" si="22"/>
        <v>4.0493600000000001</v>
      </c>
      <c r="G734" s="27">
        <f t="shared" si="23"/>
        <v>24.70936</v>
      </c>
    </row>
    <row r="735" spans="1:7" x14ac:dyDescent="0.2">
      <c r="A735">
        <v>1248</v>
      </c>
      <c r="B735" t="s">
        <v>1281</v>
      </c>
      <c r="C735" t="s">
        <v>1589</v>
      </c>
      <c r="D735" t="s">
        <v>25</v>
      </c>
      <c r="E735" s="173">
        <v>13.03</v>
      </c>
      <c r="F735" s="205">
        <f t="shared" si="22"/>
        <v>2.5538799999999999</v>
      </c>
      <c r="G735" s="27">
        <f t="shared" si="23"/>
        <v>15.583879999999999</v>
      </c>
    </row>
    <row r="736" spans="1:7" x14ac:dyDescent="0.2">
      <c r="A736">
        <v>1250</v>
      </c>
      <c r="B736" t="s">
        <v>1283</v>
      </c>
      <c r="C736" t="s">
        <v>1589</v>
      </c>
      <c r="D736" t="s">
        <v>1790</v>
      </c>
      <c r="E736" s="173">
        <v>18.899999999999999</v>
      </c>
      <c r="F736" s="205">
        <f t="shared" si="22"/>
        <v>3.7043999999999997</v>
      </c>
      <c r="G736" s="27">
        <f t="shared" si="23"/>
        <v>22.604399999999998</v>
      </c>
    </row>
    <row r="737" spans="1:7" x14ac:dyDescent="0.2">
      <c r="A737">
        <v>1249</v>
      </c>
      <c r="B737" t="s">
        <v>1282</v>
      </c>
      <c r="C737" t="s">
        <v>1589</v>
      </c>
      <c r="D737" t="s">
        <v>1790</v>
      </c>
      <c r="E737" s="173">
        <v>17.86</v>
      </c>
      <c r="F737" s="205">
        <f t="shared" si="22"/>
        <v>3.5005600000000001</v>
      </c>
      <c r="G737" s="27">
        <f t="shared" si="23"/>
        <v>21.36056</v>
      </c>
    </row>
    <row r="738" spans="1:7" x14ac:dyDescent="0.2">
      <c r="A738">
        <v>1251</v>
      </c>
      <c r="B738" t="s">
        <v>1284</v>
      </c>
      <c r="C738" t="s">
        <v>1589</v>
      </c>
      <c r="D738" t="s">
        <v>1790</v>
      </c>
      <c r="E738" s="173">
        <v>25.16</v>
      </c>
      <c r="F738" s="205">
        <f t="shared" si="22"/>
        <v>4.9313600000000006</v>
      </c>
      <c r="G738" s="27">
        <f t="shared" si="23"/>
        <v>30.091360000000002</v>
      </c>
    </row>
    <row r="739" spans="1:7" x14ac:dyDescent="0.2">
      <c r="A739">
        <v>1252</v>
      </c>
      <c r="B739" t="s">
        <v>1285</v>
      </c>
      <c r="C739" t="s">
        <v>1589</v>
      </c>
      <c r="D739" t="s">
        <v>25</v>
      </c>
      <c r="E739" s="173">
        <v>9.89</v>
      </c>
      <c r="F739" s="205">
        <f t="shared" si="22"/>
        <v>1.9384400000000002</v>
      </c>
      <c r="G739" s="27">
        <f t="shared" si="23"/>
        <v>11.828440000000001</v>
      </c>
    </row>
    <row r="740" spans="1:7" x14ac:dyDescent="0.2">
      <c r="A740">
        <v>1253</v>
      </c>
      <c r="B740" t="s">
        <v>1286</v>
      </c>
      <c r="C740" t="s">
        <v>1589</v>
      </c>
      <c r="D740" t="s">
        <v>1790</v>
      </c>
      <c r="F740" s="205">
        <f t="shared" si="22"/>
        <v>0</v>
      </c>
      <c r="G740" s="27">
        <f t="shared" si="23"/>
        <v>0</v>
      </c>
    </row>
    <row r="741" spans="1:7" x14ac:dyDescent="0.2">
      <c r="A741">
        <v>1254</v>
      </c>
      <c r="B741" t="s">
        <v>1287</v>
      </c>
      <c r="C741" t="s">
        <v>1589</v>
      </c>
      <c r="D741" t="s">
        <v>1790</v>
      </c>
      <c r="E741" s="173">
        <v>20.059999999999999</v>
      </c>
      <c r="F741" s="205">
        <f t="shared" si="22"/>
        <v>3.9317599999999997</v>
      </c>
      <c r="G741" s="27">
        <f t="shared" si="23"/>
        <v>23.991759999999999</v>
      </c>
    </row>
    <row r="742" spans="1:7" x14ac:dyDescent="0.2">
      <c r="A742">
        <v>1255</v>
      </c>
      <c r="B742" t="s">
        <v>1288</v>
      </c>
      <c r="C742" t="s">
        <v>1589</v>
      </c>
      <c r="D742" t="s">
        <v>1790</v>
      </c>
      <c r="E742" s="173">
        <v>21.53</v>
      </c>
      <c r="F742" s="205">
        <f t="shared" si="22"/>
        <v>4.2198800000000007</v>
      </c>
      <c r="G742" s="27">
        <f t="shared" si="23"/>
        <v>25.749880000000001</v>
      </c>
    </row>
    <row r="743" spans="1:7" x14ac:dyDescent="0.2">
      <c r="A743">
        <v>1256</v>
      </c>
      <c r="B743" t="s">
        <v>1289</v>
      </c>
      <c r="C743" t="s">
        <v>1589</v>
      </c>
      <c r="D743" t="s">
        <v>1790</v>
      </c>
      <c r="E743" s="173">
        <v>13.52</v>
      </c>
      <c r="F743" s="205">
        <f t="shared" si="22"/>
        <v>2.6499199999999998</v>
      </c>
      <c r="G743" s="27">
        <f t="shared" si="23"/>
        <v>16.169919999999998</v>
      </c>
    </row>
    <row r="744" spans="1:7" x14ac:dyDescent="0.2">
      <c r="A744">
        <v>1246</v>
      </c>
      <c r="B744" t="s">
        <v>1279</v>
      </c>
      <c r="C744" t="s">
        <v>1589</v>
      </c>
      <c r="D744" t="s">
        <v>1790</v>
      </c>
      <c r="E744" s="173">
        <v>19.05</v>
      </c>
      <c r="F744" s="205">
        <f t="shared" si="22"/>
        <v>3.7338000000000005</v>
      </c>
      <c r="G744" s="27">
        <f t="shared" si="23"/>
        <v>22.783799999999999</v>
      </c>
    </row>
    <row r="745" spans="1:7" x14ac:dyDescent="0.2">
      <c r="A745">
        <v>1260</v>
      </c>
      <c r="B745" t="s">
        <v>1293</v>
      </c>
      <c r="C745" t="s">
        <v>1589</v>
      </c>
      <c r="D745" t="s">
        <v>1790</v>
      </c>
      <c r="E745" s="173">
        <v>29.2</v>
      </c>
      <c r="F745" s="205">
        <f t="shared" ref="F745:F808" si="24">E745*19.6%</f>
        <v>5.7232000000000003</v>
      </c>
      <c r="G745" s="27">
        <f t="shared" ref="G745:G808" si="25">E745+F745</f>
        <v>34.923200000000001</v>
      </c>
    </row>
    <row r="746" spans="1:7" x14ac:dyDescent="0.2">
      <c r="A746">
        <v>1261</v>
      </c>
      <c r="B746" t="s">
        <v>1294</v>
      </c>
      <c r="C746" t="s">
        <v>1589</v>
      </c>
      <c r="D746" t="s">
        <v>1790</v>
      </c>
      <c r="E746" s="173">
        <v>17.489999999999998</v>
      </c>
      <c r="F746" s="205">
        <f t="shared" si="24"/>
        <v>3.4280399999999998</v>
      </c>
      <c r="G746" s="27">
        <f t="shared" si="25"/>
        <v>20.918039999999998</v>
      </c>
    </row>
    <row r="747" spans="1:7" x14ac:dyDescent="0.2">
      <c r="A747">
        <v>1258</v>
      </c>
      <c r="B747" t="s">
        <v>1291</v>
      </c>
      <c r="C747" t="s">
        <v>1589</v>
      </c>
      <c r="D747" t="s">
        <v>1790</v>
      </c>
      <c r="E747" s="173">
        <v>13.43</v>
      </c>
      <c r="F747" s="205">
        <f t="shared" si="24"/>
        <v>2.6322800000000002</v>
      </c>
      <c r="G747" s="27">
        <f t="shared" si="25"/>
        <v>16.062280000000001</v>
      </c>
    </row>
    <row r="748" spans="1:7" x14ac:dyDescent="0.2">
      <c r="A748">
        <v>1257</v>
      </c>
      <c r="B748" t="s">
        <v>1290</v>
      </c>
      <c r="C748" t="s">
        <v>1589</v>
      </c>
      <c r="D748" t="s">
        <v>1790</v>
      </c>
      <c r="E748" s="173">
        <v>21.22</v>
      </c>
      <c r="F748" s="205">
        <f t="shared" si="24"/>
        <v>4.1591199999999997</v>
      </c>
      <c r="G748" s="27">
        <f t="shared" si="25"/>
        <v>25.37912</v>
      </c>
    </row>
    <row r="749" spans="1:7" x14ac:dyDescent="0.2">
      <c r="A749">
        <v>1259</v>
      </c>
      <c r="B749" t="s">
        <v>1292</v>
      </c>
      <c r="C749" t="s">
        <v>1589</v>
      </c>
      <c r="D749" t="s">
        <v>25</v>
      </c>
      <c r="E749" s="173">
        <v>3.57</v>
      </c>
      <c r="F749" s="205">
        <f t="shared" si="24"/>
        <v>0.69972000000000001</v>
      </c>
      <c r="G749" s="27">
        <f t="shared" si="25"/>
        <v>4.2697199999999995</v>
      </c>
    </row>
    <row r="750" spans="1:7" x14ac:dyDescent="0.2">
      <c r="A750">
        <v>1262</v>
      </c>
      <c r="B750" t="s">
        <v>1295</v>
      </c>
      <c r="C750" t="s">
        <v>1589</v>
      </c>
      <c r="D750" t="s">
        <v>25</v>
      </c>
      <c r="F750" s="205">
        <f t="shared" si="24"/>
        <v>0</v>
      </c>
      <c r="G750" s="27">
        <f t="shared" si="25"/>
        <v>0</v>
      </c>
    </row>
    <row r="751" spans="1:7" x14ac:dyDescent="0.2">
      <c r="A751">
        <v>1263</v>
      </c>
      <c r="B751" t="s">
        <v>1296</v>
      </c>
      <c r="C751" t="s">
        <v>1589</v>
      </c>
      <c r="D751" t="s">
        <v>1790</v>
      </c>
      <c r="F751" s="205">
        <f t="shared" si="24"/>
        <v>0</v>
      </c>
      <c r="G751" s="27">
        <f t="shared" si="25"/>
        <v>0</v>
      </c>
    </row>
    <row r="752" spans="1:7" x14ac:dyDescent="0.2">
      <c r="A752">
        <v>1264</v>
      </c>
      <c r="B752" t="s">
        <v>1297</v>
      </c>
      <c r="C752" t="s">
        <v>1589</v>
      </c>
      <c r="D752" t="s">
        <v>25</v>
      </c>
      <c r="E752" s="173">
        <v>5.5</v>
      </c>
      <c r="F752" s="205">
        <f t="shared" si="24"/>
        <v>1.0780000000000001</v>
      </c>
      <c r="G752" s="27">
        <f t="shared" si="25"/>
        <v>6.5780000000000003</v>
      </c>
    </row>
    <row r="753" spans="1:7" x14ac:dyDescent="0.2">
      <c r="A753">
        <v>1265</v>
      </c>
      <c r="B753" t="s">
        <v>1298</v>
      </c>
      <c r="C753" t="s">
        <v>1589</v>
      </c>
      <c r="D753" t="s">
        <v>25</v>
      </c>
      <c r="E753" s="173">
        <v>19.579999999999998</v>
      </c>
      <c r="F753" s="205">
        <f t="shared" si="24"/>
        <v>3.8376799999999998</v>
      </c>
      <c r="G753" s="27">
        <f t="shared" si="25"/>
        <v>23.417679999999997</v>
      </c>
    </row>
    <row r="754" spans="1:7" x14ac:dyDescent="0.2">
      <c r="A754">
        <v>1266</v>
      </c>
      <c r="B754" t="s">
        <v>1299</v>
      </c>
      <c r="C754" t="s">
        <v>1589</v>
      </c>
      <c r="D754" t="s">
        <v>1790</v>
      </c>
      <c r="F754" s="205">
        <f t="shared" si="24"/>
        <v>0</v>
      </c>
      <c r="G754" s="27">
        <f t="shared" si="25"/>
        <v>0</v>
      </c>
    </row>
    <row r="755" spans="1:7" x14ac:dyDescent="0.2">
      <c r="A755">
        <v>1267</v>
      </c>
      <c r="B755" t="s">
        <v>1300</v>
      </c>
      <c r="C755" t="s">
        <v>1589</v>
      </c>
      <c r="D755" t="s">
        <v>1790</v>
      </c>
      <c r="E755" s="173">
        <v>15.05</v>
      </c>
      <c r="F755" s="205">
        <f t="shared" si="24"/>
        <v>2.9498000000000002</v>
      </c>
      <c r="G755" s="27">
        <f t="shared" si="25"/>
        <v>17.9998</v>
      </c>
    </row>
    <row r="756" spans="1:7" x14ac:dyDescent="0.2">
      <c r="A756">
        <v>1268</v>
      </c>
      <c r="B756" t="s">
        <v>1301</v>
      </c>
      <c r="C756" t="s">
        <v>1589</v>
      </c>
      <c r="D756" t="s">
        <v>25</v>
      </c>
      <c r="F756" s="205">
        <f t="shared" si="24"/>
        <v>0</v>
      </c>
      <c r="G756" s="27">
        <f t="shared" si="25"/>
        <v>0</v>
      </c>
    </row>
    <row r="757" spans="1:7" x14ac:dyDescent="0.2">
      <c r="A757">
        <v>1269</v>
      </c>
      <c r="B757" t="s">
        <v>1302</v>
      </c>
      <c r="C757" t="s">
        <v>1589</v>
      </c>
      <c r="D757" t="s">
        <v>25</v>
      </c>
      <c r="E757" s="173">
        <v>36.9</v>
      </c>
      <c r="F757" s="205">
        <f t="shared" si="24"/>
        <v>7.2324000000000002</v>
      </c>
      <c r="G757" s="27">
        <f t="shared" si="25"/>
        <v>44.132399999999997</v>
      </c>
    </row>
    <row r="758" spans="1:7" x14ac:dyDescent="0.2">
      <c r="A758">
        <v>1270</v>
      </c>
      <c r="B758" t="s">
        <v>1303</v>
      </c>
      <c r="C758" t="s">
        <v>1589</v>
      </c>
      <c r="D758" t="s">
        <v>25</v>
      </c>
      <c r="E758" s="173">
        <v>24.82</v>
      </c>
      <c r="F758" s="205">
        <f t="shared" si="24"/>
        <v>4.8647200000000002</v>
      </c>
      <c r="G758" s="27">
        <f t="shared" si="25"/>
        <v>29.684719999999999</v>
      </c>
    </row>
    <row r="759" spans="1:7" x14ac:dyDescent="0.2">
      <c r="A759">
        <v>1271</v>
      </c>
      <c r="B759" t="s">
        <v>1304</v>
      </c>
      <c r="C759" t="s">
        <v>1589</v>
      </c>
      <c r="D759" t="s">
        <v>25</v>
      </c>
      <c r="E759" s="173">
        <v>10.3</v>
      </c>
      <c r="F759" s="205">
        <f t="shared" si="24"/>
        <v>2.0188000000000001</v>
      </c>
      <c r="G759" s="27">
        <f t="shared" si="25"/>
        <v>12.318800000000001</v>
      </c>
    </row>
    <row r="760" spans="1:7" x14ac:dyDescent="0.2">
      <c r="A760">
        <v>1272</v>
      </c>
      <c r="B760" t="s">
        <v>1305</v>
      </c>
      <c r="C760" t="s">
        <v>1589</v>
      </c>
      <c r="D760" t="s">
        <v>25</v>
      </c>
      <c r="F760" s="205">
        <f t="shared" si="24"/>
        <v>0</v>
      </c>
      <c r="G760" s="27">
        <f t="shared" si="25"/>
        <v>0</v>
      </c>
    </row>
    <row r="761" spans="1:7" x14ac:dyDescent="0.2">
      <c r="A761">
        <v>1273</v>
      </c>
      <c r="B761" t="s">
        <v>1306</v>
      </c>
      <c r="C761" t="s">
        <v>1589</v>
      </c>
      <c r="D761" t="s">
        <v>25</v>
      </c>
      <c r="E761" s="173">
        <v>11.53</v>
      </c>
      <c r="F761" s="205">
        <f t="shared" si="24"/>
        <v>2.2598799999999999</v>
      </c>
      <c r="G761" s="27">
        <f t="shared" si="25"/>
        <v>13.78988</v>
      </c>
    </row>
    <row r="762" spans="1:7" x14ac:dyDescent="0.2">
      <c r="A762">
        <v>1274</v>
      </c>
      <c r="B762" t="s">
        <v>1307</v>
      </c>
      <c r="C762" t="s">
        <v>1589</v>
      </c>
      <c r="D762" t="s">
        <v>1792</v>
      </c>
      <c r="E762" s="173">
        <v>3.4</v>
      </c>
      <c r="F762" s="205">
        <f t="shared" si="24"/>
        <v>0.66639999999999999</v>
      </c>
      <c r="G762" s="27">
        <f t="shared" si="25"/>
        <v>4.0663999999999998</v>
      </c>
    </row>
    <row r="763" spans="1:7" x14ac:dyDescent="0.2">
      <c r="A763">
        <v>1275</v>
      </c>
      <c r="B763" t="s">
        <v>1308</v>
      </c>
      <c r="C763" t="s">
        <v>1589</v>
      </c>
      <c r="D763" t="s">
        <v>25</v>
      </c>
      <c r="E763" s="173">
        <v>2.0099999999999998</v>
      </c>
      <c r="F763" s="205">
        <f t="shared" si="24"/>
        <v>0.39395999999999998</v>
      </c>
      <c r="G763" s="27">
        <f t="shared" si="25"/>
        <v>2.4039599999999997</v>
      </c>
    </row>
    <row r="764" spans="1:7" x14ac:dyDescent="0.2">
      <c r="A764">
        <v>1276</v>
      </c>
      <c r="B764" t="s">
        <v>1309</v>
      </c>
      <c r="C764" t="s">
        <v>1589</v>
      </c>
      <c r="D764" t="s">
        <v>25</v>
      </c>
      <c r="E764" s="173">
        <v>17.190000000000001</v>
      </c>
      <c r="F764" s="205">
        <f t="shared" si="24"/>
        <v>3.3692400000000005</v>
      </c>
      <c r="G764" s="27">
        <f t="shared" si="25"/>
        <v>20.559240000000003</v>
      </c>
    </row>
    <row r="765" spans="1:7" x14ac:dyDescent="0.2">
      <c r="A765">
        <v>1277</v>
      </c>
      <c r="B765" t="s">
        <v>1310</v>
      </c>
      <c r="C765" t="s">
        <v>1589</v>
      </c>
      <c r="D765" t="s">
        <v>25</v>
      </c>
      <c r="E765" s="173">
        <v>7.42</v>
      </c>
      <c r="F765" s="205">
        <f t="shared" si="24"/>
        <v>1.4543200000000001</v>
      </c>
      <c r="G765" s="27">
        <f t="shared" si="25"/>
        <v>8.8743200000000009</v>
      </c>
    </row>
    <row r="766" spans="1:7" x14ac:dyDescent="0.2">
      <c r="A766">
        <v>1278</v>
      </c>
      <c r="B766" t="s">
        <v>1311</v>
      </c>
      <c r="C766" t="s">
        <v>1589</v>
      </c>
      <c r="D766" t="s">
        <v>25</v>
      </c>
      <c r="E766" s="173">
        <v>10.08</v>
      </c>
      <c r="F766" s="205">
        <f t="shared" si="24"/>
        <v>1.9756800000000001</v>
      </c>
      <c r="G766" s="27">
        <f t="shared" si="25"/>
        <v>12.055680000000001</v>
      </c>
    </row>
    <row r="767" spans="1:7" x14ac:dyDescent="0.2">
      <c r="A767">
        <v>1279</v>
      </c>
      <c r="B767" t="s">
        <v>1312</v>
      </c>
      <c r="C767" t="s">
        <v>1589</v>
      </c>
      <c r="D767" t="s">
        <v>1790</v>
      </c>
      <c r="E767" s="173">
        <v>1.66</v>
      </c>
      <c r="F767" s="205">
        <f t="shared" si="24"/>
        <v>0.32535999999999998</v>
      </c>
      <c r="G767" s="27">
        <f t="shared" si="25"/>
        <v>1.98536</v>
      </c>
    </row>
    <row r="768" spans="1:7" x14ac:dyDescent="0.2">
      <c r="A768">
        <v>1280</v>
      </c>
      <c r="B768" t="s">
        <v>1313</v>
      </c>
      <c r="C768" t="s">
        <v>1589</v>
      </c>
      <c r="D768" t="s">
        <v>1790</v>
      </c>
      <c r="E768" s="173">
        <v>6.2</v>
      </c>
      <c r="F768" s="205">
        <f t="shared" si="24"/>
        <v>1.2152000000000001</v>
      </c>
      <c r="G768" s="27">
        <f t="shared" si="25"/>
        <v>7.4152000000000005</v>
      </c>
    </row>
    <row r="769" spans="1:7" x14ac:dyDescent="0.2">
      <c r="A769">
        <v>1281</v>
      </c>
      <c r="B769" t="s">
        <v>1314</v>
      </c>
      <c r="C769" t="s">
        <v>1589</v>
      </c>
      <c r="D769" t="s">
        <v>25</v>
      </c>
      <c r="E769" s="173">
        <v>3.72</v>
      </c>
      <c r="F769" s="205">
        <f t="shared" si="24"/>
        <v>0.7291200000000001</v>
      </c>
      <c r="G769" s="27">
        <f t="shared" si="25"/>
        <v>4.4491200000000006</v>
      </c>
    </row>
    <row r="770" spans="1:7" x14ac:dyDescent="0.2">
      <c r="A770">
        <v>1282</v>
      </c>
      <c r="B770" t="s">
        <v>1315</v>
      </c>
      <c r="C770" t="s">
        <v>1589</v>
      </c>
      <c r="D770" t="s">
        <v>25</v>
      </c>
      <c r="E770" s="173">
        <v>94.5</v>
      </c>
      <c r="F770" s="205">
        <f t="shared" si="24"/>
        <v>18.522000000000002</v>
      </c>
      <c r="G770" s="27">
        <f t="shared" si="25"/>
        <v>113.02200000000001</v>
      </c>
    </row>
    <row r="771" spans="1:7" x14ac:dyDescent="0.2">
      <c r="A771">
        <v>1283</v>
      </c>
      <c r="B771" t="s">
        <v>1316</v>
      </c>
      <c r="C771" t="s">
        <v>1589</v>
      </c>
      <c r="D771" t="s">
        <v>1792</v>
      </c>
      <c r="E771" s="173">
        <v>18.8</v>
      </c>
      <c r="F771" s="205">
        <f t="shared" si="24"/>
        <v>3.6848000000000001</v>
      </c>
      <c r="G771" s="27">
        <f t="shared" si="25"/>
        <v>22.4848</v>
      </c>
    </row>
    <row r="772" spans="1:7" x14ac:dyDescent="0.2">
      <c r="A772">
        <v>1284</v>
      </c>
      <c r="B772" t="s">
        <v>1317</v>
      </c>
      <c r="C772" t="s">
        <v>1589</v>
      </c>
      <c r="D772" t="s">
        <v>1792</v>
      </c>
      <c r="E772" s="173">
        <v>12.27</v>
      </c>
      <c r="F772" s="205">
        <f t="shared" si="24"/>
        <v>2.4049200000000002</v>
      </c>
      <c r="G772" s="27">
        <f t="shared" si="25"/>
        <v>14.67492</v>
      </c>
    </row>
    <row r="773" spans="1:7" x14ac:dyDescent="0.2">
      <c r="A773">
        <v>1285</v>
      </c>
      <c r="B773" t="s">
        <v>1318</v>
      </c>
      <c r="C773" t="s">
        <v>1589</v>
      </c>
      <c r="D773" t="s">
        <v>1792</v>
      </c>
      <c r="E773" s="173">
        <v>13.25</v>
      </c>
      <c r="F773" s="205">
        <f t="shared" si="24"/>
        <v>2.597</v>
      </c>
      <c r="G773" s="27">
        <f t="shared" si="25"/>
        <v>15.847</v>
      </c>
    </row>
    <row r="774" spans="1:7" x14ac:dyDescent="0.2">
      <c r="A774">
        <v>1286</v>
      </c>
      <c r="B774" t="s">
        <v>1319</v>
      </c>
      <c r="C774" t="s">
        <v>1589</v>
      </c>
      <c r="D774" t="s">
        <v>1791</v>
      </c>
      <c r="E774" s="173">
        <v>14.35</v>
      </c>
      <c r="F774" s="205">
        <f t="shared" si="24"/>
        <v>2.8126000000000002</v>
      </c>
      <c r="G774" s="27">
        <f t="shared" si="25"/>
        <v>17.162600000000001</v>
      </c>
    </row>
    <row r="775" spans="1:7" x14ac:dyDescent="0.2">
      <c r="A775">
        <v>1287</v>
      </c>
      <c r="B775" t="s">
        <v>1320</v>
      </c>
      <c r="C775" t="s">
        <v>1589</v>
      </c>
      <c r="D775" t="s">
        <v>1792</v>
      </c>
      <c r="F775" s="205">
        <f t="shared" si="24"/>
        <v>0</v>
      </c>
      <c r="G775" s="27">
        <f t="shared" si="25"/>
        <v>0</v>
      </c>
    </row>
    <row r="776" spans="1:7" x14ac:dyDescent="0.2">
      <c r="A776">
        <v>1288</v>
      </c>
      <c r="B776" t="s">
        <v>1321</v>
      </c>
      <c r="C776" t="s">
        <v>1589</v>
      </c>
      <c r="D776" t="s">
        <v>1792</v>
      </c>
      <c r="F776" s="205">
        <f t="shared" si="24"/>
        <v>0</v>
      </c>
      <c r="G776" s="27">
        <f t="shared" si="25"/>
        <v>0</v>
      </c>
    </row>
    <row r="777" spans="1:7" x14ac:dyDescent="0.2">
      <c r="A777">
        <v>1289</v>
      </c>
      <c r="B777" t="s">
        <v>1322</v>
      </c>
      <c r="C777" t="s">
        <v>1589</v>
      </c>
      <c r="D777" t="s">
        <v>25</v>
      </c>
      <c r="E777" s="173">
        <v>1.07</v>
      </c>
      <c r="F777" s="205">
        <f t="shared" si="24"/>
        <v>0.20972000000000002</v>
      </c>
      <c r="G777" s="27">
        <f t="shared" si="25"/>
        <v>1.2797200000000002</v>
      </c>
    </row>
    <row r="778" spans="1:7" x14ac:dyDescent="0.2">
      <c r="A778">
        <v>1290</v>
      </c>
      <c r="B778" t="s">
        <v>1323</v>
      </c>
      <c r="C778" t="s">
        <v>1589</v>
      </c>
      <c r="D778" t="s">
        <v>25</v>
      </c>
      <c r="E778" s="173">
        <v>3.56</v>
      </c>
      <c r="F778" s="205">
        <f t="shared" si="24"/>
        <v>0.69776000000000005</v>
      </c>
      <c r="G778" s="27">
        <f t="shared" si="25"/>
        <v>4.2577600000000002</v>
      </c>
    </row>
    <row r="779" spans="1:7" x14ac:dyDescent="0.2">
      <c r="A779">
        <v>1291</v>
      </c>
      <c r="B779" t="s">
        <v>1324</v>
      </c>
      <c r="C779" t="s">
        <v>1589</v>
      </c>
      <c r="D779" t="s">
        <v>25</v>
      </c>
      <c r="E779" s="173">
        <v>3.88</v>
      </c>
      <c r="F779" s="205">
        <f t="shared" si="24"/>
        <v>0.76048000000000004</v>
      </c>
      <c r="G779" s="27">
        <f t="shared" si="25"/>
        <v>4.6404800000000002</v>
      </c>
    </row>
    <row r="780" spans="1:7" x14ac:dyDescent="0.2">
      <c r="A780">
        <v>1292</v>
      </c>
      <c r="B780" t="s">
        <v>1325</v>
      </c>
      <c r="C780" t="s">
        <v>1589</v>
      </c>
      <c r="D780" t="s">
        <v>25</v>
      </c>
      <c r="E780" s="173">
        <v>1.46</v>
      </c>
      <c r="F780" s="205">
        <f t="shared" si="24"/>
        <v>0.28616000000000003</v>
      </c>
      <c r="G780" s="27">
        <f t="shared" si="25"/>
        <v>1.7461599999999999</v>
      </c>
    </row>
    <row r="781" spans="1:7" x14ac:dyDescent="0.2">
      <c r="A781">
        <v>1293</v>
      </c>
      <c r="B781" t="s">
        <v>1326</v>
      </c>
      <c r="C781" t="s">
        <v>1589</v>
      </c>
      <c r="D781" t="s">
        <v>25</v>
      </c>
      <c r="E781" s="173">
        <v>8.14</v>
      </c>
      <c r="F781" s="205">
        <f t="shared" si="24"/>
        <v>1.5954400000000002</v>
      </c>
      <c r="G781" s="27">
        <f t="shared" si="25"/>
        <v>9.7354400000000005</v>
      </c>
    </row>
    <row r="782" spans="1:7" x14ac:dyDescent="0.2">
      <c r="A782">
        <v>1294</v>
      </c>
      <c r="B782" t="s">
        <v>1327</v>
      </c>
      <c r="C782" t="s">
        <v>1589</v>
      </c>
      <c r="D782" t="s">
        <v>1792</v>
      </c>
      <c r="F782" s="205">
        <f t="shared" si="24"/>
        <v>0</v>
      </c>
      <c r="G782" s="27">
        <f t="shared" si="25"/>
        <v>0</v>
      </c>
    </row>
    <row r="783" spans="1:7" x14ac:dyDescent="0.2">
      <c r="A783">
        <v>1295</v>
      </c>
      <c r="B783" t="s">
        <v>1328</v>
      </c>
      <c r="C783" t="s">
        <v>1589</v>
      </c>
      <c r="D783" t="s">
        <v>1792</v>
      </c>
      <c r="E783" s="173">
        <v>1.17</v>
      </c>
      <c r="F783" s="205">
        <f t="shared" si="24"/>
        <v>0.22932</v>
      </c>
      <c r="G783" s="27">
        <f t="shared" si="25"/>
        <v>1.3993199999999999</v>
      </c>
    </row>
    <row r="784" spans="1:7" x14ac:dyDescent="0.2">
      <c r="A784">
        <v>1296</v>
      </c>
      <c r="B784" t="s">
        <v>1329</v>
      </c>
      <c r="C784" t="s">
        <v>1589</v>
      </c>
      <c r="D784" t="s">
        <v>25</v>
      </c>
      <c r="E784" s="173">
        <v>4.2</v>
      </c>
      <c r="F784" s="205">
        <f t="shared" si="24"/>
        <v>0.82320000000000004</v>
      </c>
      <c r="G784" s="27">
        <f t="shared" si="25"/>
        <v>5.0232000000000001</v>
      </c>
    </row>
    <row r="785" spans="1:7" x14ac:dyDescent="0.2">
      <c r="A785">
        <v>1297</v>
      </c>
      <c r="B785" t="s">
        <v>1330</v>
      </c>
      <c r="C785" t="s">
        <v>1589</v>
      </c>
      <c r="D785" t="s">
        <v>1790</v>
      </c>
      <c r="F785" s="205">
        <f t="shared" si="24"/>
        <v>0</v>
      </c>
      <c r="G785" s="27">
        <f t="shared" si="25"/>
        <v>0</v>
      </c>
    </row>
    <row r="786" spans="1:7" x14ac:dyDescent="0.2">
      <c r="A786">
        <v>1298</v>
      </c>
      <c r="B786" t="s">
        <v>1331</v>
      </c>
      <c r="C786" t="s">
        <v>1589</v>
      </c>
      <c r="D786" t="s">
        <v>1791</v>
      </c>
      <c r="E786" s="173">
        <v>3.71</v>
      </c>
      <c r="F786" s="205">
        <f t="shared" si="24"/>
        <v>0.72716000000000003</v>
      </c>
      <c r="G786" s="27">
        <f t="shared" si="25"/>
        <v>4.4371600000000004</v>
      </c>
    </row>
    <row r="787" spans="1:7" x14ac:dyDescent="0.2">
      <c r="A787">
        <v>1299</v>
      </c>
      <c r="B787" t="s">
        <v>1332</v>
      </c>
      <c r="C787" t="s">
        <v>1589</v>
      </c>
      <c r="D787" t="s">
        <v>1791</v>
      </c>
      <c r="E787" s="173">
        <v>11.64</v>
      </c>
      <c r="F787" s="205">
        <f t="shared" si="24"/>
        <v>2.2814400000000004</v>
      </c>
      <c r="G787" s="27">
        <f t="shared" si="25"/>
        <v>13.92144</v>
      </c>
    </row>
    <row r="788" spans="1:7" x14ac:dyDescent="0.2">
      <c r="A788">
        <v>1300</v>
      </c>
      <c r="B788" t="s">
        <v>1333</v>
      </c>
      <c r="C788" t="s">
        <v>1589</v>
      </c>
      <c r="D788" t="s">
        <v>1791</v>
      </c>
      <c r="E788" s="173">
        <v>2.35</v>
      </c>
      <c r="F788" s="205">
        <f t="shared" si="24"/>
        <v>0.46060000000000001</v>
      </c>
      <c r="G788" s="27">
        <f t="shared" si="25"/>
        <v>2.8106</v>
      </c>
    </row>
    <row r="789" spans="1:7" x14ac:dyDescent="0.2">
      <c r="A789">
        <v>1302</v>
      </c>
      <c r="B789" t="s">
        <v>1335</v>
      </c>
      <c r="C789" t="s">
        <v>1589</v>
      </c>
      <c r="D789" t="s">
        <v>1791</v>
      </c>
      <c r="E789" s="173">
        <v>2.61</v>
      </c>
      <c r="F789" s="205">
        <f t="shared" si="24"/>
        <v>0.51156000000000001</v>
      </c>
      <c r="G789" s="27">
        <f t="shared" si="25"/>
        <v>3.1215599999999997</v>
      </c>
    </row>
    <row r="790" spans="1:7" x14ac:dyDescent="0.2">
      <c r="A790">
        <v>1303</v>
      </c>
      <c r="B790" t="s">
        <v>1336</v>
      </c>
      <c r="C790" t="s">
        <v>1589</v>
      </c>
      <c r="D790" t="s">
        <v>1791</v>
      </c>
      <c r="E790" s="173">
        <v>10.08</v>
      </c>
      <c r="F790" s="205">
        <f t="shared" si="24"/>
        <v>1.9756800000000001</v>
      </c>
      <c r="G790" s="27">
        <f t="shared" si="25"/>
        <v>12.055680000000001</v>
      </c>
    </row>
    <row r="791" spans="1:7" x14ac:dyDescent="0.2">
      <c r="A791">
        <v>1304</v>
      </c>
      <c r="B791" t="s">
        <v>1337</v>
      </c>
      <c r="C791" t="s">
        <v>1589</v>
      </c>
      <c r="D791" t="s">
        <v>1791</v>
      </c>
      <c r="E791" s="173">
        <v>6.09</v>
      </c>
      <c r="F791" s="205">
        <f t="shared" si="24"/>
        <v>1.19364</v>
      </c>
      <c r="G791" s="27">
        <f t="shared" si="25"/>
        <v>7.2836400000000001</v>
      </c>
    </row>
    <row r="792" spans="1:7" x14ac:dyDescent="0.2">
      <c r="A792">
        <v>1305</v>
      </c>
      <c r="B792" t="s">
        <v>1338</v>
      </c>
      <c r="C792" t="s">
        <v>1589</v>
      </c>
      <c r="D792" t="s">
        <v>25</v>
      </c>
      <c r="E792" s="173">
        <v>1.63</v>
      </c>
      <c r="F792" s="205">
        <f t="shared" si="24"/>
        <v>0.31947999999999999</v>
      </c>
      <c r="G792" s="27">
        <f t="shared" si="25"/>
        <v>1.9494799999999999</v>
      </c>
    </row>
    <row r="793" spans="1:7" x14ac:dyDescent="0.2">
      <c r="A793">
        <v>1306</v>
      </c>
      <c r="B793" t="s">
        <v>1339</v>
      </c>
      <c r="C793" t="s">
        <v>1589</v>
      </c>
      <c r="D793" t="s">
        <v>1791</v>
      </c>
      <c r="E793" s="173">
        <v>3.77</v>
      </c>
      <c r="F793" s="205">
        <f t="shared" si="24"/>
        <v>0.73892000000000002</v>
      </c>
      <c r="G793" s="27">
        <f t="shared" si="25"/>
        <v>4.5089199999999998</v>
      </c>
    </row>
    <row r="794" spans="1:7" x14ac:dyDescent="0.2">
      <c r="A794">
        <v>1307</v>
      </c>
      <c r="B794" t="s">
        <v>1340</v>
      </c>
      <c r="C794" t="s">
        <v>1589</v>
      </c>
      <c r="D794" t="s">
        <v>1790</v>
      </c>
      <c r="E794" s="173">
        <v>4.2</v>
      </c>
      <c r="F794" s="205">
        <f t="shared" si="24"/>
        <v>0.82320000000000004</v>
      </c>
      <c r="G794" s="27">
        <f t="shared" si="25"/>
        <v>5.0232000000000001</v>
      </c>
    </row>
    <row r="795" spans="1:7" x14ac:dyDescent="0.2">
      <c r="A795">
        <v>1309</v>
      </c>
      <c r="B795" t="s">
        <v>1342</v>
      </c>
      <c r="C795" t="s">
        <v>1589</v>
      </c>
      <c r="D795" t="s">
        <v>1791</v>
      </c>
      <c r="E795" s="173">
        <v>1.69</v>
      </c>
      <c r="F795" s="205">
        <f t="shared" si="24"/>
        <v>0.33123999999999998</v>
      </c>
      <c r="G795" s="27">
        <f t="shared" si="25"/>
        <v>2.0212399999999997</v>
      </c>
    </row>
    <row r="796" spans="1:7" x14ac:dyDescent="0.2">
      <c r="A796">
        <v>1310</v>
      </c>
      <c r="B796" t="s">
        <v>1343</v>
      </c>
      <c r="C796" t="s">
        <v>1589</v>
      </c>
      <c r="D796" t="s">
        <v>1791</v>
      </c>
      <c r="E796" s="173">
        <v>2.38</v>
      </c>
      <c r="F796" s="205">
        <f t="shared" si="24"/>
        <v>0.46648000000000001</v>
      </c>
      <c r="G796" s="27">
        <f t="shared" si="25"/>
        <v>2.8464799999999997</v>
      </c>
    </row>
    <row r="797" spans="1:7" x14ac:dyDescent="0.2">
      <c r="A797">
        <v>1311</v>
      </c>
      <c r="B797" t="s">
        <v>1344</v>
      </c>
      <c r="C797" t="s">
        <v>1589</v>
      </c>
      <c r="D797" t="s">
        <v>1791</v>
      </c>
      <c r="E797" s="173">
        <v>6.31</v>
      </c>
      <c r="F797" s="205">
        <f t="shared" si="24"/>
        <v>1.2367600000000001</v>
      </c>
      <c r="G797" s="27">
        <f t="shared" si="25"/>
        <v>7.5467599999999999</v>
      </c>
    </row>
    <row r="798" spans="1:7" x14ac:dyDescent="0.2">
      <c r="A798">
        <v>1312</v>
      </c>
      <c r="B798" t="s">
        <v>1345</v>
      </c>
      <c r="C798" t="s">
        <v>1589</v>
      </c>
      <c r="D798" t="s">
        <v>1791</v>
      </c>
      <c r="E798" s="173">
        <v>3.89</v>
      </c>
      <c r="F798" s="205">
        <f t="shared" si="24"/>
        <v>0.76244000000000001</v>
      </c>
      <c r="G798" s="27">
        <f t="shared" si="25"/>
        <v>4.6524400000000004</v>
      </c>
    </row>
    <row r="799" spans="1:7" x14ac:dyDescent="0.2">
      <c r="A799">
        <v>1308</v>
      </c>
      <c r="B799" t="s">
        <v>1341</v>
      </c>
      <c r="C799" t="s">
        <v>1589</v>
      </c>
      <c r="D799" t="s">
        <v>1791</v>
      </c>
      <c r="E799" s="173">
        <v>22.7</v>
      </c>
      <c r="F799" s="205">
        <f t="shared" si="24"/>
        <v>4.4492000000000003</v>
      </c>
      <c r="G799" s="27">
        <f t="shared" si="25"/>
        <v>27.1492</v>
      </c>
    </row>
    <row r="800" spans="1:7" x14ac:dyDescent="0.2">
      <c r="A800">
        <v>1313</v>
      </c>
      <c r="B800" t="s">
        <v>1346</v>
      </c>
      <c r="C800" t="s">
        <v>1589</v>
      </c>
      <c r="D800" t="s">
        <v>1791</v>
      </c>
      <c r="E800" s="173">
        <v>22.3</v>
      </c>
      <c r="F800" s="205">
        <f t="shared" si="24"/>
        <v>4.3708</v>
      </c>
      <c r="G800" s="27">
        <f t="shared" si="25"/>
        <v>26.6708</v>
      </c>
    </row>
    <row r="801" spans="1:7" x14ac:dyDescent="0.2">
      <c r="A801">
        <v>1314</v>
      </c>
      <c r="B801" t="s">
        <v>1347</v>
      </c>
      <c r="C801" t="s">
        <v>1589</v>
      </c>
      <c r="D801" t="s">
        <v>1790</v>
      </c>
      <c r="E801" s="173">
        <v>20.16</v>
      </c>
      <c r="F801" s="205">
        <f t="shared" si="24"/>
        <v>3.9513600000000002</v>
      </c>
      <c r="G801" s="27">
        <f t="shared" si="25"/>
        <v>24.111360000000001</v>
      </c>
    </row>
    <row r="802" spans="1:7" x14ac:dyDescent="0.2">
      <c r="A802">
        <v>1316</v>
      </c>
      <c r="B802" t="s">
        <v>1349</v>
      </c>
      <c r="C802" t="s">
        <v>1589</v>
      </c>
      <c r="D802" t="s">
        <v>1790</v>
      </c>
      <c r="E802" s="173">
        <v>10.56</v>
      </c>
      <c r="F802" s="205">
        <f t="shared" si="24"/>
        <v>2.06976</v>
      </c>
      <c r="G802" s="27">
        <f t="shared" si="25"/>
        <v>12.629760000000001</v>
      </c>
    </row>
    <row r="803" spans="1:7" x14ac:dyDescent="0.2">
      <c r="A803">
        <v>1315</v>
      </c>
      <c r="B803" t="s">
        <v>1348</v>
      </c>
      <c r="C803" t="s">
        <v>1589</v>
      </c>
      <c r="D803" t="s">
        <v>1790</v>
      </c>
      <c r="F803" s="205">
        <f t="shared" si="24"/>
        <v>0</v>
      </c>
      <c r="G803" s="27">
        <f t="shared" si="25"/>
        <v>0</v>
      </c>
    </row>
    <row r="804" spans="1:7" x14ac:dyDescent="0.2">
      <c r="A804">
        <v>1317</v>
      </c>
      <c r="B804" t="s">
        <v>1350</v>
      </c>
      <c r="C804" t="s">
        <v>1589</v>
      </c>
      <c r="D804" t="s">
        <v>1790</v>
      </c>
      <c r="E804" s="173">
        <v>2.37</v>
      </c>
      <c r="F804" s="205">
        <f t="shared" si="24"/>
        <v>0.46452000000000004</v>
      </c>
      <c r="G804" s="27">
        <f t="shared" si="25"/>
        <v>2.8345200000000004</v>
      </c>
    </row>
    <row r="805" spans="1:7" x14ac:dyDescent="0.2">
      <c r="A805">
        <v>1318</v>
      </c>
      <c r="B805" t="s">
        <v>1351</v>
      </c>
      <c r="C805" t="s">
        <v>1589</v>
      </c>
      <c r="D805" t="s">
        <v>1790</v>
      </c>
      <c r="E805" s="173">
        <v>6.27</v>
      </c>
      <c r="F805" s="205">
        <f t="shared" si="24"/>
        <v>1.22892</v>
      </c>
      <c r="G805" s="27">
        <f t="shared" si="25"/>
        <v>7.49892</v>
      </c>
    </row>
    <row r="806" spans="1:7" x14ac:dyDescent="0.2">
      <c r="A806">
        <v>1319</v>
      </c>
      <c r="B806" t="s">
        <v>1352</v>
      </c>
      <c r="C806" t="s">
        <v>1589</v>
      </c>
      <c r="D806" t="s">
        <v>1792</v>
      </c>
      <c r="E806" s="173">
        <v>2.2999999999999998</v>
      </c>
      <c r="F806" s="205">
        <f t="shared" si="24"/>
        <v>0.45079999999999998</v>
      </c>
      <c r="G806" s="27">
        <f t="shared" si="25"/>
        <v>2.7507999999999999</v>
      </c>
    </row>
    <row r="807" spans="1:7" x14ac:dyDescent="0.2">
      <c r="A807">
        <v>1320</v>
      </c>
      <c r="B807" t="s">
        <v>1353</v>
      </c>
      <c r="C807" t="s">
        <v>1589</v>
      </c>
      <c r="D807" t="s">
        <v>1790</v>
      </c>
      <c r="E807" s="173">
        <v>4.76</v>
      </c>
      <c r="F807" s="205">
        <f t="shared" si="24"/>
        <v>0.93296000000000001</v>
      </c>
      <c r="G807" s="27">
        <f t="shared" si="25"/>
        <v>5.6929599999999994</v>
      </c>
    </row>
    <row r="808" spans="1:7" x14ac:dyDescent="0.2">
      <c r="A808">
        <v>1321</v>
      </c>
      <c r="B808" t="s">
        <v>1354</v>
      </c>
      <c r="C808" t="s">
        <v>1589</v>
      </c>
      <c r="D808" t="s">
        <v>25</v>
      </c>
      <c r="E808" s="173">
        <v>4.0199999999999996</v>
      </c>
      <c r="F808" s="205">
        <f t="shared" si="24"/>
        <v>0.78791999999999995</v>
      </c>
      <c r="G808" s="27">
        <f t="shared" si="25"/>
        <v>4.8079199999999993</v>
      </c>
    </row>
    <row r="809" spans="1:7" x14ac:dyDescent="0.2">
      <c r="A809">
        <v>1322</v>
      </c>
      <c r="B809" t="s">
        <v>1355</v>
      </c>
      <c r="C809" t="s">
        <v>1589</v>
      </c>
      <c r="D809" t="s">
        <v>25</v>
      </c>
      <c r="E809" s="173">
        <v>1.4</v>
      </c>
      <c r="F809" s="205">
        <f t="shared" ref="F809:F872" si="26">E809*19.6%</f>
        <v>0.27439999999999998</v>
      </c>
      <c r="G809" s="27">
        <f t="shared" ref="G809:G872" si="27">E809+F809</f>
        <v>1.6743999999999999</v>
      </c>
    </row>
    <row r="810" spans="1:7" x14ac:dyDescent="0.2">
      <c r="A810">
        <v>1323</v>
      </c>
      <c r="B810" t="s">
        <v>1356</v>
      </c>
      <c r="C810" t="s">
        <v>1589</v>
      </c>
      <c r="D810" t="s">
        <v>1790</v>
      </c>
      <c r="E810" s="173">
        <v>10.199999999999999</v>
      </c>
      <c r="F810" s="205">
        <f t="shared" si="26"/>
        <v>1.9991999999999999</v>
      </c>
      <c r="G810" s="27">
        <f t="shared" si="27"/>
        <v>12.199199999999999</v>
      </c>
    </row>
    <row r="811" spans="1:7" x14ac:dyDescent="0.2">
      <c r="A811">
        <v>1324</v>
      </c>
      <c r="B811" t="s">
        <v>1357</v>
      </c>
      <c r="C811" t="s">
        <v>1589</v>
      </c>
      <c r="D811" t="s">
        <v>25</v>
      </c>
      <c r="E811" s="173">
        <v>3.75</v>
      </c>
      <c r="F811" s="205">
        <f t="shared" si="26"/>
        <v>0.73499999999999999</v>
      </c>
      <c r="G811" s="27">
        <f t="shared" si="27"/>
        <v>4.4850000000000003</v>
      </c>
    </row>
    <row r="812" spans="1:7" x14ac:dyDescent="0.2">
      <c r="A812">
        <v>1325</v>
      </c>
      <c r="B812" t="s">
        <v>1358</v>
      </c>
      <c r="C812" t="s">
        <v>1589</v>
      </c>
      <c r="D812" t="s">
        <v>1790</v>
      </c>
      <c r="E812" s="173">
        <v>1.6</v>
      </c>
      <c r="F812" s="205">
        <f t="shared" si="26"/>
        <v>0.31360000000000005</v>
      </c>
      <c r="G812" s="27">
        <f t="shared" si="27"/>
        <v>1.9136000000000002</v>
      </c>
    </row>
    <row r="813" spans="1:7" x14ac:dyDescent="0.2">
      <c r="A813">
        <v>1326</v>
      </c>
      <c r="B813" t="s">
        <v>1359</v>
      </c>
      <c r="C813" t="s">
        <v>1589</v>
      </c>
      <c r="D813" t="s">
        <v>1790</v>
      </c>
      <c r="E813" s="173">
        <v>2.89</v>
      </c>
      <c r="F813" s="205">
        <f t="shared" si="26"/>
        <v>0.56644000000000005</v>
      </c>
      <c r="G813" s="27">
        <f t="shared" si="27"/>
        <v>3.4564400000000002</v>
      </c>
    </row>
    <row r="814" spans="1:7" x14ac:dyDescent="0.2">
      <c r="A814">
        <v>1327</v>
      </c>
      <c r="B814" t="s">
        <v>1360</v>
      </c>
      <c r="C814" t="s">
        <v>1589</v>
      </c>
      <c r="D814" t="s">
        <v>1792</v>
      </c>
      <c r="E814" s="173">
        <v>4.08</v>
      </c>
      <c r="F814" s="205">
        <f t="shared" si="26"/>
        <v>0.79968000000000006</v>
      </c>
      <c r="G814" s="27">
        <f t="shared" si="27"/>
        <v>4.8796800000000005</v>
      </c>
    </row>
    <row r="815" spans="1:7" x14ac:dyDescent="0.2">
      <c r="A815">
        <v>1328</v>
      </c>
      <c r="B815" t="s">
        <v>1361</v>
      </c>
      <c r="C815" t="s">
        <v>1589</v>
      </c>
      <c r="D815" t="s">
        <v>25</v>
      </c>
      <c r="F815" s="205">
        <f t="shared" si="26"/>
        <v>0</v>
      </c>
      <c r="G815" s="27">
        <f t="shared" si="27"/>
        <v>0</v>
      </c>
    </row>
    <row r="816" spans="1:7" x14ac:dyDescent="0.2">
      <c r="A816">
        <v>1329</v>
      </c>
      <c r="B816" t="s">
        <v>1362</v>
      </c>
      <c r="C816" t="s">
        <v>1589</v>
      </c>
      <c r="D816" t="s">
        <v>1792</v>
      </c>
      <c r="F816" s="205">
        <f t="shared" si="26"/>
        <v>0</v>
      </c>
      <c r="G816" s="27">
        <f t="shared" si="27"/>
        <v>0</v>
      </c>
    </row>
    <row r="817" spans="1:7" x14ac:dyDescent="0.2">
      <c r="A817">
        <v>1330</v>
      </c>
      <c r="B817" t="s">
        <v>1363</v>
      </c>
      <c r="C817" t="s">
        <v>1589</v>
      </c>
      <c r="D817" t="s">
        <v>1792</v>
      </c>
      <c r="E817" s="173">
        <v>4.4400000000000004</v>
      </c>
      <c r="F817" s="205">
        <f t="shared" si="26"/>
        <v>0.87024000000000012</v>
      </c>
      <c r="G817" s="27">
        <f t="shared" si="27"/>
        <v>5.3102400000000003</v>
      </c>
    </row>
    <row r="818" spans="1:7" x14ac:dyDescent="0.2">
      <c r="A818">
        <v>1331</v>
      </c>
      <c r="B818" t="s">
        <v>1364</v>
      </c>
      <c r="C818" t="s">
        <v>1589</v>
      </c>
      <c r="D818" t="s">
        <v>1792</v>
      </c>
      <c r="E818" s="173">
        <v>3.5</v>
      </c>
      <c r="F818" s="205">
        <f t="shared" si="26"/>
        <v>0.68600000000000005</v>
      </c>
      <c r="G818" s="27">
        <f t="shared" si="27"/>
        <v>4.1859999999999999</v>
      </c>
    </row>
    <row r="819" spans="1:7" x14ac:dyDescent="0.2">
      <c r="A819">
        <v>1332</v>
      </c>
      <c r="B819" t="s">
        <v>1365</v>
      </c>
      <c r="C819" t="s">
        <v>1589</v>
      </c>
      <c r="D819" t="s">
        <v>1792</v>
      </c>
      <c r="E819" s="173">
        <v>3.7</v>
      </c>
      <c r="F819" s="205">
        <f t="shared" si="26"/>
        <v>0.72520000000000007</v>
      </c>
      <c r="G819" s="27">
        <f t="shared" si="27"/>
        <v>4.4252000000000002</v>
      </c>
    </row>
    <row r="820" spans="1:7" x14ac:dyDescent="0.2">
      <c r="A820">
        <v>1334</v>
      </c>
      <c r="B820" t="s">
        <v>1367</v>
      </c>
      <c r="C820" t="s">
        <v>1589</v>
      </c>
      <c r="D820" t="s">
        <v>25</v>
      </c>
      <c r="E820" s="173">
        <v>39.58</v>
      </c>
      <c r="F820" s="205">
        <f t="shared" si="26"/>
        <v>7.7576799999999997</v>
      </c>
      <c r="G820" s="27">
        <f t="shared" si="27"/>
        <v>47.337679999999999</v>
      </c>
    </row>
    <row r="821" spans="1:7" x14ac:dyDescent="0.2">
      <c r="A821">
        <v>1333</v>
      </c>
      <c r="B821" t="s">
        <v>1366</v>
      </c>
      <c r="C821" t="s">
        <v>1589</v>
      </c>
      <c r="D821" t="s">
        <v>25</v>
      </c>
      <c r="E821" s="173">
        <v>16.97</v>
      </c>
      <c r="F821" s="205">
        <f t="shared" si="26"/>
        <v>3.32612</v>
      </c>
      <c r="G821" s="27">
        <f t="shared" si="27"/>
        <v>20.296119999999998</v>
      </c>
    </row>
    <row r="822" spans="1:7" x14ac:dyDescent="0.2">
      <c r="A822">
        <v>1335</v>
      </c>
      <c r="B822" t="s">
        <v>1368</v>
      </c>
      <c r="C822" t="s">
        <v>1589</v>
      </c>
      <c r="D822" t="s">
        <v>1792</v>
      </c>
      <c r="E822" s="173">
        <v>7.05</v>
      </c>
      <c r="F822" s="205">
        <f t="shared" si="26"/>
        <v>1.3817999999999999</v>
      </c>
      <c r="G822" s="27">
        <f t="shared" si="27"/>
        <v>8.4317999999999991</v>
      </c>
    </row>
    <row r="823" spans="1:7" x14ac:dyDescent="0.2">
      <c r="A823">
        <v>1336</v>
      </c>
      <c r="B823" t="s">
        <v>1369</v>
      </c>
      <c r="C823" t="s">
        <v>1589</v>
      </c>
      <c r="D823" t="s">
        <v>1792</v>
      </c>
      <c r="E823" s="173">
        <v>4.2</v>
      </c>
      <c r="F823" s="205">
        <f t="shared" si="26"/>
        <v>0.82320000000000004</v>
      </c>
      <c r="G823" s="27">
        <f t="shared" si="27"/>
        <v>5.0232000000000001</v>
      </c>
    </row>
    <row r="824" spans="1:7" x14ac:dyDescent="0.2">
      <c r="A824">
        <v>1337</v>
      </c>
      <c r="B824" t="s">
        <v>1370</v>
      </c>
      <c r="C824" t="s">
        <v>1589</v>
      </c>
      <c r="D824" t="s">
        <v>25</v>
      </c>
      <c r="E824" s="173">
        <v>4.0599999999999996</v>
      </c>
      <c r="F824" s="205">
        <f t="shared" si="26"/>
        <v>0.79575999999999991</v>
      </c>
      <c r="G824" s="27">
        <f t="shared" si="27"/>
        <v>4.8557599999999992</v>
      </c>
    </row>
    <row r="825" spans="1:7" x14ac:dyDescent="0.2">
      <c r="A825">
        <v>1338</v>
      </c>
      <c r="B825" t="s">
        <v>1371</v>
      </c>
      <c r="C825" t="s">
        <v>1589</v>
      </c>
      <c r="D825" t="s">
        <v>25</v>
      </c>
      <c r="F825" s="205">
        <f t="shared" si="26"/>
        <v>0</v>
      </c>
      <c r="G825" s="27">
        <f t="shared" si="27"/>
        <v>0</v>
      </c>
    </row>
    <row r="826" spans="1:7" x14ac:dyDescent="0.2">
      <c r="A826">
        <v>1339</v>
      </c>
      <c r="B826" t="s">
        <v>1372</v>
      </c>
      <c r="C826" t="s">
        <v>1589</v>
      </c>
      <c r="D826" t="s">
        <v>1790</v>
      </c>
      <c r="E826" s="173">
        <v>5.9</v>
      </c>
      <c r="F826" s="205">
        <f t="shared" si="26"/>
        <v>1.1564000000000001</v>
      </c>
      <c r="G826" s="27">
        <f t="shared" si="27"/>
        <v>7.0564</v>
      </c>
    </row>
    <row r="827" spans="1:7" x14ac:dyDescent="0.2">
      <c r="A827">
        <v>1340</v>
      </c>
      <c r="B827" t="s">
        <v>1373</v>
      </c>
      <c r="C827" t="s">
        <v>1589</v>
      </c>
      <c r="D827" t="s">
        <v>1790</v>
      </c>
      <c r="E827" s="173">
        <v>5.92</v>
      </c>
      <c r="F827" s="205">
        <f t="shared" si="26"/>
        <v>1.16032</v>
      </c>
      <c r="G827" s="27">
        <f t="shared" si="27"/>
        <v>7.0803200000000004</v>
      </c>
    </row>
    <row r="828" spans="1:7" x14ac:dyDescent="0.2">
      <c r="A828">
        <v>1341</v>
      </c>
      <c r="B828" t="s">
        <v>1374</v>
      </c>
      <c r="C828" t="s">
        <v>1589</v>
      </c>
      <c r="D828" t="s">
        <v>25</v>
      </c>
      <c r="E828" s="173">
        <v>8.6</v>
      </c>
      <c r="F828" s="205">
        <f t="shared" si="26"/>
        <v>1.6856</v>
      </c>
      <c r="G828" s="27">
        <f t="shared" si="27"/>
        <v>10.285599999999999</v>
      </c>
    </row>
    <row r="829" spans="1:7" x14ac:dyDescent="0.2">
      <c r="A829">
        <v>1342</v>
      </c>
      <c r="B829" t="s">
        <v>1375</v>
      </c>
      <c r="C829" t="s">
        <v>1589</v>
      </c>
      <c r="D829" t="s">
        <v>25</v>
      </c>
      <c r="E829" s="173">
        <v>7.21</v>
      </c>
      <c r="F829" s="205">
        <f t="shared" si="26"/>
        <v>1.41316</v>
      </c>
      <c r="G829" s="27">
        <f t="shared" si="27"/>
        <v>8.6231600000000004</v>
      </c>
    </row>
    <row r="830" spans="1:7" x14ac:dyDescent="0.2">
      <c r="A830">
        <v>1343</v>
      </c>
      <c r="B830" t="s">
        <v>1376</v>
      </c>
      <c r="C830" t="s">
        <v>1589</v>
      </c>
      <c r="D830" t="s">
        <v>25</v>
      </c>
      <c r="E830" s="173">
        <v>12.45</v>
      </c>
      <c r="F830" s="205">
        <f t="shared" si="26"/>
        <v>2.4401999999999999</v>
      </c>
      <c r="G830" s="27">
        <f t="shared" si="27"/>
        <v>14.8902</v>
      </c>
    </row>
    <row r="831" spans="1:7" x14ac:dyDescent="0.2">
      <c r="A831">
        <v>1344</v>
      </c>
      <c r="B831" t="s">
        <v>1377</v>
      </c>
      <c r="C831" t="s">
        <v>1589</v>
      </c>
      <c r="D831" t="s">
        <v>1792</v>
      </c>
      <c r="E831" s="173">
        <v>3.6</v>
      </c>
      <c r="F831" s="205">
        <f t="shared" si="26"/>
        <v>0.7056</v>
      </c>
      <c r="G831" s="27">
        <f t="shared" si="27"/>
        <v>4.3056000000000001</v>
      </c>
    </row>
    <row r="832" spans="1:7" x14ac:dyDescent="0.2">
      <c r="A832">
        <v>1345</v>
      </c>
      <c r="B832" t="s">
        <v>1378</v>
      </c>
      <c r="C832" t="s">
        <v>1589</v>
      </c>
      <c r="D832" t="s">
        <v>1792</v>
      </c>
      <c r="E832" s="173">
        <v>4.12</v>
      </c>
      <c r="F832" s="205">
        <f t="shared" si="26"/>
        <v>0.80752000000000002</v>
      </c>
      <c r="G832" s="27">
        <f t="shared" si="27"/>
        <v>4.9275200000000003</v>
      </c>
    </row>
    <row r="833" spans="1:7" x14ac:dyDescent="0.2">
      <c r="A833">
        <v>1347</v>
      </c>
      <c r="B833" t="s">
        <v>1380</v>
      </c>
      <c r="C833" t="s">
        <v>1589</v>
      </c>
      <c r="D833" t="s">
        <v>25</v>
      </c>
      <c r="E833" s="173">
        <v>187.03</v>
      </c>
      <c r="F833" s="205">
        <f t="shared" si="26"/>
        <v>36.657879999999999</v>
      </c>
      <c r="G833" s="27">
        <f t="shared" si="27"/>
        <v>223.68788000000001</v>
      </c>
    </row>
    <row r="834" spans="1:7" x14ac:dyDescent="0.2">
      <c r="A834">
        <v>1346</v>
      </c>
      <c r="B834" t="s">
        <v>1379</v>
      </c>
      <c r="C834" t="s">
        <v>1589</v>
      </c>
      <c r="D834" t="s">
        <v>1792</v>
      </c>
      <c r="E834" s="173">
        <v>59.9</v>
      </c>
      <c r="F834" s="205">
        <f t="shared" si="26"/>
        <v>11.740400000000001</v>
      </c>
      <c r="G834" s="27">
        <f t="shared" si="27"/>
        <v>71.6404</v>
      </c>
    </row>
    <row r="835" spans="1:7" x14ac:dyDescent="0.2">
      <c r="A835">
        <v>1348</v>
      </c>
      <c r="B835" t="s">
        <v>1381</v>
      </c>
      <c r="C835" t="s">
        <v>1589</v>
      </c>
      <c r="D835" t="s">
        <v>25</v>
      </c>
      <c r="E835" s="173">
        <v>109.68</v>
      </c>
      <c r="F835" s="205">
        <f t="shared" si="26"/>
        <v>21.497280000000003</v>
      </c>
      <c r="G835" s="27">
        <f t="shared" si="27"/>
        <v>131.17728</v>
      </c>
    </row>
    <row r="836" spans="1:7" x14ac:dyDescent="0.2">
      <c r="A836">
        <v>1353</v>
      </c>
      <c r="B836" t="s">
        <v>1386</v>
      </c>
      <c r="C836" t="s">
        <v>1589</v>
      </c>
      <c r="D836" t="s">
        <v>1790</v>
      </c>
      <c r="E836" s="173">
        <v>2.5499999999999998</v>
      </c>
      <c r="F836" s="205">
        <f t="shared" si="26"/>
        <v>0.49979999999999997</v>
      </c>
      <c r="G836" s="27">
        <f t="shared" si="27"/>
        <v>3.0497999999999998</v>
      </c>
    </row>
    <row r="837" spans="1:7" x14ac:dyDescent="0.2">
      <c r="A837">
        <v>1349</v>
      </c>
      <c r="B837" t="s">
        <v>1382</v>
      </c>
      <c r="C837" t="s">
        <v>1589</v>
      </c>
      <c r="D837" t="s">
        <v>25</v>
      </c>
      <c r="E837" s="173">
        <v>1.81</v>
      </c>
      <c r="F837" s="205">
        <f t="shared" si="26"/>
        <v>0.35476000000000002</v>
      </c>
      <c r="G837" s="27">
        <f t="shared" si="27"/>
        <v>2.1647600000000002</v>
      </c>
    </row>
    <row r="838" spans="1:7" x14ac:dyDescent="0.2">
      <c r="A838">
        <v>1352</v>
      </c>
      <c r="B838" t="s">
        <v>1385</v>
      </c>
      <c r="C838" t="s">
        <v>1589</v>
      </c>
      <c r="D838" t="s">
        <v>25</v>
      </c>
      <c r="E838" s="173">
        <v>3.92</v>
      </c>
      <c r="F838" s="205">
        <f t="shared" si="26"/>
        <v>0.76832</v>
      </c>
      <c r="G838" s="27">
        <f t="shared" si="27"/>
        <v>4.68832</v>
      </c>
    </row>
    <row r="839" spans="1:7" x14ac:dyDescent="0.2">
      <c r="A839">
        <v>1351</v>
      </c>
      <c r="B839" t="s">
        <v>1384</v>
      </c>
      <c r="C839" t="s">
        <v>1589</v>
      </c>
      <c r="D839" t="s">
        <v>25</v>
      </c>
      <c r="E839" s="173">
        <v>5.39</v>
      </c>
      <c r="F839" s="205">
        <f t="shared" si="26"/>
        <v>1.05644</v>
      </c>
      <c r="G839" s="27">
        <f t="shared" si="27"/>
        <v>6.4464399999999999</v>
      </c>
    </row>
    <row r="840" spans="1:7" x14ac:dyDescent="0.2">
      <c r="A840">
        <v>1350</v>
      </c>
      <c r="B840" t="s">
        <v>1383</v>
      </c>
      <c r="C840" t="s">
        <v>1589</v>
      </c>
      <c r="D840" t="s">
        <v>1790</v>
      </c>
      <c r="E840" s="173">
        <v>24.6</v>
      </c>
      <c r="F840" s="205">
        <f t="shared" si="26"/>
        <v>4.8216000000000001</v>
      </c>
      <c r="G840" s="27">
        <f t="shared" si="27"/>
        <v>29.421600000000002</v>
      </c>
    </row>
    <row r="841" spans="1:7" x14ac:dyDescent="0.2">
      <c r="A841">
        <v>1354</v>
      </c>
      <c r="B841" t="s">
        <v>1387</v>
      </c>
      <c r="C841" t="s">
        <v>1589</v>
      </c>
      <c r="D841" t="s">
        <v>25</v>
      </c>
      <c r="E841" s="173">
        <v>14.25</v>
      </c>
      <c r="F841" s="205">
        <f t="shared" si="26"/>
        <v>2.7930000000000001</v>
      </c>
      <c r="G841" s="27">
        <f t="shared" si="27"/>
        <v>17.042999999999999</v>
      </c>
    </row>
    <row r="842" spans="1:7" x14ac:dyDescent="0.2">
      <c r="A842">
        <v>1355</v>
      </c>
      <c r="B842" t="s">
        <v>1388</v>
      </c>
      <c r="C842" t="s">
        <v>1589</v>
      </c>
      <c r="D842" t="s">
        <v>1790</v>
      </c>
      <c r="E842" s="173">
        <v>4.9000000000000004</v>
      </c>
      <c r="F842" s="205">
        <f t="shared" si="26"/>
        <v>0.96040000000000014</v>
      </c>
      <c r="G842" s="27">
        <f t="shared" si="27"/>
        <v>5.8604000000000003</v>
      </c>
    </row>
    <row r="843" spans="1:7" x14ac:dyDescent="0.2">
      <c r="A843">
        <v>1356</v>
      </c>
      <c r="B843" t="s">
        <v>1389</v>
      </c>
      <c r="C843" t="s">
        <v>1589</v>
      </c>
      <c r="D843" t="s">
        <v>25</v>
      </c>
      <c r="E843" s="173">
        <v>3.4</v>
      </c>
      <c r="F843" s="205">
        <f t="shared" si="26"/>
        <v>0.66639999999999999</v>
      </c>
      <c r="G843" s="27">
        <f t="shared" si="27"/>
        <v>4.0663999999999998</v>
      </c>
    </row>
    <row r="844" spans="1:7" x14ac:dyDescent="0.2">
      <c r="A844">
        <v>1358</v>
      </c>
      <c r="B844" t="s">
        <v>1391</v>
      </c>
      <c r="C844" t="s">
        <v>1589</v>
      </c>
      <c r="D844" t="s">
        <v>25</v>
      </c>
      <c r="E844" s="173">
        <v>4.93</v>
      </c>
      <c r="F844" s="205">
        <f t="shared" si="26"/>
        <v>0.96628000000000003</v>
      </c>
      <c r="G844" s="27">
        <f t="shared" si="27"/>
        <v>5.89628</v>
      </c>
    </row>
    <row r="845" spans="1:7" x14ac:dyDescent="0.2">
      <c r="A845">
        <v>1357</v>
      </c>
      <c r="B845" t="s">
        <v>1390</v>
      </c>
      <c r="C845" t="s">
        <v>1589</v>
      </c>
      <c r="D845" t="s">
        <v>1791</v>
      </c>
      <c r="E845" s="173">
        <v>5.7</v>
      </c>
      <c r="F845" s="205">
        <f t="shared" si="26"/>
        <v>1.1172</v>
      </c>
      <c r="G845" s="27">
        <f t="shared" si="27"/>
        <v>6.8171999999999997</v>
      </c>
    </row>
    <row r="846" spans="1:7" x14ac:dyDescent="0.2">
      <c r="A846">
        <v>1359</v>
      </c>
      <c r="B846" t="s">
        <v>1392</v>
      </c>
      <c r="C846" t="s">
        <v>1589</v>
      </c>
      <c r="D846" t="s">
        <v>25</v>
      </c>
      <c r="E846" s="173">
        <v>3.9</v>
      </c>
      <c r="F846" s="205">
        <f t="shared" si="26"/>
        <v>0.76439999999999997</v>
      </c>
      <c r="G846" s="27">
        <f t="shared" si="27"/>
        <v>4.6643999999999997</v>
      </c>
    </row>
    <row r="847" spans="1:7" x14ac:dyDescent="0.2">
      <c r="A847">
        <v>1361</v>
      </c>
      <c r="B847" t="s">
        <v>1394</v>
      </c>
      <c r="C847" t="s">
        <v>1589</v>
      </c>
      <c r="D847" t="s">
        <v>25</v>
      </c>
      <c r="E847" s="173">
        <v>14.5</v>
      </c>
      <c r="F847" s="205">
        <f t="shared" si="26"/>
        <v>2.8420000000000001</v>
      </c>
      <c r="G847" s="27">
        <f t="shared" si="27"/>
        <v>17.341999999999999</v>
      </c>
    </row>
    <row r="848" spans="1:7" x14ac:dyDescent="0.2">
      <c r="A848">
        <v>1360</v>
      </c>
      <c r="B848" t="s">
        <v>1393</v>
      </c>
      <c r="C848" t="s">
        <v>1589</v>
      </c>
      <c r="D848" t="s">
        <v>25</v>
      </c>
      <c r="E848" s="173">
        <v>11.64</v>
      </c>
      <c r="F848" s="205">
        <f t="shared" si="26"/>
        <v>2.2814400000000004</v>
      </c>
      <c r="G848" s="27">
        <f t="shared" si="27"/>
        <v>13.92144</v>
      </c>
    </row>
    <row r="849" spans="1:7" x14ac:dyDescent="0.2">
      <c r="A849">
        <v>1362</v>
      </c>
      <c r="B849" t="s">
        <v>1395</v>
      </c>
      <c r="C849" t="s">
        <v>1589</v>
      </c>
      <c r="D849" t="s">
        <v>25</v>
      </c>
      <c r="E849" s="173">
        <v>10.9</v>
      </c>
      <c r="F849" s="205">
        <f t="shared" si="26"/>
        <v>2.1364000000000001</v>
      </c>
      <c r="G849" s="27">
        <f t="shared" si="27"/>
        <v>13.0364</v>
      </c>
    </row>
    <row r="850" spans="1:7" x14ac:dyDescent="0.2">
      <c r="A850">
        <v>1363</v>
      </c>
      <c r="B850" t="s">
        <v>1396</v>
      </c>
      <c r="C850" t="s">
        <v>1589</v>
      </c>
      <c r="D850" t="s">
        <v>25</v>
      </c>
      <c r="E850" s="173">
        <v>13.55</v>
      </c>
      <c r="F850" s="205">
        <f t="shared" si="26"/>
        <v>2.6558000000000002</v>
      </c>
      <c r="G850" s="27">
        <f t="shared" si="27"/>
        <v>16.2058</v>
      </c>
    </row>
    <row r="851" spans="1:7" x14ac:dyDescent="0.2">
      <c r="A851">
        <v>1364</v>
      </c>
      <c r="B851" t="s">
        <v>1397</v>
      </c>
      <c r="C851" t="s">
        <v>1589</v>
      </c>
      <c r="D851" t="s">
        <v>25</v>
      </c>
      <c r="E851" s="173">
        <v>9.11</v>
      </c>
      <c r="F851" s="205">
        <f t="shared" si="26"/>
        <v>1.78556</v>
      </c>
      <c r="G851" s="27">
        <f t="shared" si="27"/>
        <v>10.89556</v>
      </c>
    </row>
    <row r="852" spans="1:7" x14ac:dyDescent="0.2">
      <c r="A852">
        <v>1365</v>
      </c>
      <c r="B852" t="s">
        <v>1398</v>
      </c>
      <c r="C852" t="s">
        <v>1589</v>
      </c>
      <c r="D852" t="s">
        <v>25</v>
      </c>
      <c r="E852" s="173">
        <v>4.8899999999999997</v>
      </c>
      <c r="F852" s="205">
        <f t="shared" si="26"/>
        <v>0.95843999999999996</v>
      </c>
      <c r="G852" s="27">
        <f t="shared" si="27"/>
        <v>5.8484400000000001</v>
      </c>
    </row>
    <row r="853" spans="1:7" x14ac:dyDescent="0.2">
      <c r="A853">
        <v>1366</v>
      </c>
      <c r="B853" t="s">
        <v>1399</v>
      </c>
      <c r="C853" t="s">
        <v>1589</v>
      </c>
      <c r="D853" t="s">
        <v>25</v>
      </c>
      <c r="E853" s="173">
        <v>4.62</v>
      </c>
      <c r="F853" s="205">
        <f t="shared" si="26"/>
        <v>0.9055200000000001</v>
      </c>
      <c r="G853" s="27">
        <f t="shared" si="27"/>
        <v>5.5255200000000002</v>
      </c>
    </row>
    <row r="854" spans="1:7" x14ac:dyDescent="0.2">
      <c r="A854">
        <v>1368</v>
      </c>
      <c r="B854" t="s">
        <v>1401</v>
      </c>
      <c r="C854" t="s">
        <v>1589</v>
      </c>
      <c r="D854" t="s">
        <v>25</v>
      </c>
      <c r="E854" s="173">
        <v>3.24</v>
      </c>
      <c r="F854" s="205">
        <f t="shared" si="26"/>
        <v>0.63504000000000005</v>
      </c>
      <c r="G854" s="27">
        <f t="shared" si="27"/>
        <v>3.8750400000000003</v>
      </c>
    </row>
    <row r="855" spans="1:7" x14ac:dyDescent="0.2">
      <c r="A855">
        <v>1367</v>
      </c>
      <c r="B855" t="s">
        <v>1400</v>
      </c>
      <c r="C855" t="s">
        <v>1589</v>
      </c>
      <c r="D855" t="s">
        <v>1790</v>
      </c>
      <c r="E855" s="173">
        <v>1.92</v>
      </c>
      <c r="F855" s="205">
        <f t="shared" si="26"/>
        <v>0.37631999999999999</v>
      </c>
      <c r="G855" s="27">
        <f t="shared" si="27"/>
        <v>2.2963199999999997</v>
      </c>
    </row>
    <row r="856" spans="1:7" x14ac:dyDescent="0.2">
      <c r="A856">
        <v>1369</v>
      </c>
      <c r="B856" t="s">
        <v>1402</v>
      </c>
      <c r="C856" t="s">
        <v>1589</v>
      </c>
      <c r="D856" t="s">
        <v>25</v>
      </c>
      <c r="E856" s="173">
        <v>24.56</v>
      </c>
      <c r="F856" s="205">
        <f t="shared" si="26"/>
        <v>4.8137600000000003</v>
      </c>
      <c r="G856" s="27">
        <f t="shared" si="27"/>
        <v>29.373759999999997</v>
      </c>
    </row>
    <row r="857" spans="1:7" x14ac:dyDescent="0.2">
      <c r="A857">
        <v>1370</v>
      </c>
      <c r="B857" t="s">
        <v>1403</v>
      </c>
      <c r="C857" t="s">
        <v>1589</v>
      </c>
      <c r="D857" t="s">
        <v>25</v>
      </c>
      <c r="E857" s="173">
        <v>9.91</v>
      </c>
      <c r="F857" s="205">
        <f t="shared" si="26"/>
        <v>1.9423600000000001</v>
      </c>
      <c r="G857" s="27">
        <f t="shared" si="27"/>
        <v>11.852360000000001</v>
      </c>
    </row>
    <row r="858" spans="1:7" x14ac:dyDescent="0.2">
      <c r="A858">
        <v>1371</v>
      </c>
      <c r="B858" t="s">
        <v>1404</v>
      </c>
      <c r="C858" t="s">
        <v>1589</v>
      </c>
      <c r="D858" t="s">
        <v>25</v>
      </c>
      <c r="E858" s="173">
        <v>16.5</v>
      </c>
      <c r="F858" s="205">
        <f t="shared" si="26"/>
        <v>3.234</v>
      </c>
      <c r="G858" s="27">
        <f t="shared" si="27"/>
        <v>19.734000000000002</v>
      </c>
    </row>
    <row r="859" spans="1:7" x14ac:dyDescent="0.2">
      <c r="A859">
        <v>1372</v>
      </c>
      <c r="B859" t="s">
        <v>1405</v>
      </c>
      <c r="C859" t="s">
        <v>1589</v>
      </c>
      <c r="D859" t="s">
        <v>25</v>
      </c>
      <c r="F859" s="205">
        <f t="shared" si="26"/>
        <v>0</v>
      </c>
      <c r="G859" s="27">
        <f t="shared" si="27"/>
        <v>0</v>
      </c>
    </row>
    <row r="860" spans="1:7" x14ac:dyDescent="0.2">
      <c r="A860">
        <v>1373</v>
      </c>
      <c r="B860" t="s">
        <v>1406</v>
      </c>
      <c r="C860" t="s">
        <v>1589</v>
      </c>
      <c r="D860" t="s">
        <v>1790</v>
      </c>
      <c r="E860" s="173">
        <v>5.88</v>
      </c>
      <c r="F860" s="205">
        <f t="shared" si="26"/>
        <v>1.1524799999999999</v>
      </c>
      <c r="G860" s="27">
        <f t="shared" si="27"/>
        <v>7.0324799999999996</v>
      </c>
    </row>
    <row r="861" spans="1:7" x14ac:dyDescent="0.2">
      <c r="A861">
        <v>1374</v>
      </c>
      <c r="B861" t="s">
        <v>1407</v>
      </c>
      <c r="C861" t="s">
        <v>1589</v>
      </c>
      <c r="D861" t="s">
        <v>25</v>
      </c>
      <c r="F861" s="205">
        <f t="shared" si="26"/>
        <v>0</v>
      </c>
      <c r="G861" s="27">
        <f t="shared" si="27"/>
        <v>0</v>
      </c>
    </row>
    <row r="862" spans="1:7" x14ac:dyDescent="0.2">
      <c r="A862">
        <v>1375</v>
      </c>
      <c r="B862" t="s">
        <v>1408</v>
      </c>
      <c r="C862" t="s">
        <v>1589</v>
      </c>
      <c r="D862" t="s">
        <v>1792</v>
      </c>
      <c r="E862" s="173">
        <v>1.95</v>
      </c>
      <c r="F862" s="205">
        <f t="shared" si="26"/>
        <v>0.38219999999999998</v>
      </c>
      <c r="G862" s="27">
        <f t="shared" si="27"/>
        <v>2.3321999999999998</v>
      </c>
    </row>
    <row r="863" spans="1:7" x14ac:dyDescent="0.2">
      <c r="A863">
        <v>1376</v>
      </c>
      <c r="B863" t="s">
        <v>1409</v>
      </c>
      <c r="C863" t="s">
        <v>1589</v>
      </c>
      <c r="D863" t="s">
        <v>1790</v>
      </c>
      <c r="E863" s="173">
        <v>2.0699999999999998</v>
      </c>
      <c r="F863" s="205">
        <f t="shared" si="26"/>
        <v>0.40571999999999997</v>
      </c>
      <c r="G863" s="27">
        <f t="shared" si="27"/>
        <v>2.4757199999999999</v>
      </c>
    </row>
    <row r="864" spans="1:7" x14ac:dyDescent="0.2">
      <c r="A864">
        <v>1378</v>
      </c>
      <c r="B864" t="s">
        <v>1411</v>
      </c>
      <c r="C864" t="s">
        <v>1589</v>
      </c>
      <c r="D864" t="s">
        <v>1792</v>
      </c>
      <c r="E864" s="173">
        <v>2.5299999999999998</v>
      </c>
      <c r="F864" s="205">
        <f t="shared" si="26"/>
        <v>0.49587999999999999</v>
      </c>
      <c r="G864" s="27">
        <f t="shared" si="27"/>
        <v>3.0258799999999999</v>
      </c>
    </row>
    <row r="865" spans="1:7" x14ac:dyDescent="0.2">
      <c r="A865">
        <v>1377</v>
      </c>
      <c r="B865" t="s">
        <v>1410</v>
      </c>
      <c r="C865" t="s">
        <v>1589</v>
      </c>
      <c r="D865" t="s">
        <v>1792</v>
      </c>
      <c r="E865" s="173">
        <v>3.93</v>
      </c>
      <c r="F865" s="205">
        <f t="shared" si="26"/>
        <v>0.77028000000000008</v>
      </c>
      <c r="G865" s="27">
        <f t="shared" si="27"/>
        <v>4.7002800000000002</v>
      </c>
    </row>
    <row r="866" spans="1:7" x14ac:dyDescent="0.2">
      <c r="A866">
        <v>1380</v>
      </c>
      <c r="B866" t="s">
        <v>1413</v>
      </c>
      <c r="C866" t="s">
        <v>1589</v>
      </c>
      <c r="D866" t="s">
        <v>1792</v>
      </c>
      <c r="E866" s="173">
        <v>2.65</v>
      </c>
      <c r="F866" s="205">
        <f t="shared" si="26"/>
        <v>0.51939999999999997</v>
      </c>
      <c r="G866" s="27">
        <f t="shared" si="27"/>
        <v>3.1694</v>
      </c>
    </row>
    <row r="867" spans="1:7" x14ac:dyDescent="0.2">
      <c r="A867">
        <v>1379</v>
      </c>
      <c r="B867" t="s">
        <v>1412</v>
      </c>
      <c r="C867" t="s">
        <v>1589</v>
      </c>
      <c r="D867" t="s">
        <v>1792</v>
      </c>
      <c r="E867" s="173">
        <v>1.49</v>
      </c>
      <c r="F867" s="205">
        <f t="shared" si="26"/>
        <v>0.29204000000000002</v>
      </c>
      <c r="G867" s="27">
        <f t="shared" si="27"/>
        <v>1.7820400000000001</v>
      </c>
    </row>
    <row r="868" spans="1:7" x14ac:dyDescent="0.2">
      <c r="A868">
        <v>1381</v>
      </c>
      <c r="B868" t="s">
        <v>1414</v>
      </c>
      <c r="C868" t="s">
        <v>1589</v>
      </c>
      <c r="D868" t="s">
        <v>25</v>
      </c>
      <c r="E868" s="173">
        <v>9.8699999999999992</v>
      </c>
      <c r="F868" s="205">
        <f t="shared" si="26"/>
        <v>1.93452</v>
      </c>
      <c r="G868" s="27">
        <f t="shared" si="27"/>
        <v>11.80452</v>
      </c>
    </row>
    <row r="869" spans="1:7" x14ac:dyDescent="0.2">
      <c r="A869">
        <v>1382</v>
      </c>
      <c r="B869" t="s">
        <v>1415</v>
      </c>
      <c r="C869" t="s">
        <v>1589</v>
      </c>
      <c r="D869" t="s">
        <v>25</v>
      </c>
      <c r="E869" s="173">
        <v>16</v>
      </c>
      <c r="F869" s="205">
        <f t="shared" si="26"/>
        <v>3.1360000000000001</v>
      </c>
      <c r="G869" s="27">
        <f t="shared" si="27"/>
        <v>19.135999999999999</v>
      </c>
    </row>
    <row r="870" spans="1:7" x14ac:dyDescent="0.2">
      <c r="A870">
        <v>1383</v>
      </c>
      <c r="B870" t="s">
        <v>1416</v>
      </c>
      <c r="C870" t="s">
        <v>1589</v>
      </c>
      <c r="D870" t="s">
        <v>1790</v>
      </c>
      <c r="E870" s="173">
        <v>4.8</v>
      </c>
      <c r="F870" s="205">
        <f t="shared" si="26"/>
        <v>0.94079999999999997</v>
      </c>
      <c r="G870" s="27">
        <f t="shared" si="27"/>
        <v>5.7408000000000001</v>
      </c>
    </row>
    <row r="871" spans="1:7" x14ac:dyDescent="0.2">
      <c r="A871">
        <v>1394</v>
      </c>
      <c r="B871" t="s">
        <v>1427</v>
      </c>
      <c r="C871" t="s">
        <v>1589</v>
      </c>
      <c r="D871" t="s">
        <v>25</v>
      </c>
      <c r="E871" s="173">
        <v>22.17</v>
      </c>
      <c r="F871" s="205">
        <f t="shared" si="26"/>
        <v>4.3453200000000001</v>
      </c>
      <c r="G871" s="27">
        <f t="shared" si="27"/>
        <v>26.515320000000003</v>
      </c>
    </row>
    <row r="872" spans="1:7" x14ac:dyDescent="0.2">
      <c r="A872">
        <v>1384</v>
      </c>
      <c r="B872" t="s">
        <v>1417</v>
      </c>
      <c r="C872" t="s">
        <v>1589</v>
      </c>
      <c r="D872" t="s">
        <v>1790</v>
      </c>
      <c r="E872" s="173">
        <v>0.65</v>
      </c>
      <c r="F872" s="205">
        <f t="shared" si="26"/>
        <v>0.12740000000000001</v>
      </c>
      <c r="G872" s="27">
        <f t="shared" si="27"/>
        <v>0.77740000000000009</v>
      </c>
    </row>
    <row r="873" spans="1:7" x14ac:dyDescent="0.2">
      <c r="A873">
        <v>1385</v>
      </c>
      <c r="B873" t="s">
        <v>1418</v>
      </c>
      <c r="C873" t="s">
        <v>1589</v>
      </c>
      <c r="D873" t="s">
        <v>1790</v>
      </c>
      <c r="F873" s="205">
        <f t="shared" ref="F873:F936" si="28">E873*19.6%</f>
        <v>0</v>
      </c>
      <c r="G873" s="27">
        <f t="shared" ref="G873:G936" si="29">E873+F873</f>
        <v>0</v>
      </c>
    </row>
    <row r="874" spans="1:7" x14ac:dyDescent="0.2">
      <c r="A874">
        <v>1386</v>
      </c>
      <c r="B874" t="s">
        <v>1419</v>
      </c>
      <c r="C874" t="s">
        <v>1589</v>
      </c>
      <c r="D874" t="s">
        <v>1790</v>
      </c>
      <c r="E874" s="173">
        <v>11</v>
      </c>
      <c r="F874" s="205">
        <f t="shared" si="28"/>
        <v>2.1560000000000001</v>
      </c>
      <c r="G874" s="27">
        <f t="shared" si="29"/>
        <v>13.156000000000001</v>
      </c>
    </row>
    <row r="875" spans="1:7" x14ac:dyDescent="0.2">
      <c r="A875">
        <v>1387</v>
      </c>
      <c r="B875" t="s">
        <v>1420</v>
      </c>
      <c r="C875" t="s">
        <v>1589</v>
      </c>
      <c r="D875" t="s">
        <v>1790</v>
      </c>
      <c r="E875" s="173">
        <v>0.98</v>
      </c>
      <c r="F875" s="205">
        <f t="shared" si="28"/>
        <v>0.19208</v>
      </c>
      <c r="G875" s="27">
        <f t="shared" si="29"/>
        <v>1.17208</v>
      </c>
    </row>
    <row r="876" spans="1:7" x14ac:dyDescent="0.2">
      <c r="A876">
        <v>1388</v>
      </c>
      <c r="B876" t="s">
        <v>1421</v>
      </c>
      <c r="C876" t="s">
        <v>1589</v>
      </c>
      <c r="D876" t="s">
        <v>1790</v>
      </c>
      <c r="F876" s="205">
        <f t="shared" si="28"/>
        <v>0</v>
      </c>
      <c r="G876" s="27">
        <f t="shared" si="29"/>
        <v>0</v>
      </c>
    </row>
    <row r="877" spans="1:7" x14ac:dyDescent="0.2">
      <c r="A877">
        <v>1389</v>
      </c>
      <c r="B877" t="s">
        <v>1422</v>
      </c>
      <c r="C877" t="s">
        <v>1589</v>
      </c>
      <c r="D877" t="s">
        <v>1790</v>
      </c>
      <c r="E877" s="173">
        <v>1.4</v>
      </c>
      <c r="F877" s="205">
        <f t="shared" si="28"/>
        <v>0.27439999999999998</v>
      </c>
      <c r="G877" s="27">
        <f t="shared" si="29"/>
        <v>1.6743999999999999</v>
      </c>
    </row>
    <row r="878" spans="1:7" x14ac:dyDescent="0.2">
      <c r="A878">
        <v>1390</v>
      </c>
      <c r="B878" t="s">
        <v>1423</v>
      </c>
      <c r="C878" t="s">
        <v>1589</v>
      </c>
      <c r="D878" t="s">
        <v>1790</v>
      </c>
      <c r="F878" s="205">
        <f t="shared" si="28"/>
        <v>0</v>
      </c>
      <c r="G878" s="27">
        <f t="shared" si="29"/>
        <v>0</v>
      </c>
    </row>
    <row r="879" spans="1:7" x14ac:dyDescent="0.2">
      <c r="A879">
        <v>1391</v>
      </c>
      <c r="B879" t="s">
        <v>1424</v>
      </c>
      <c r="C879" t="s">
        <v>1589</v>
      </c>
      <c r="D879" t="s">
        <v>1790</v>
      </c>
      <c r="E879" s="173">
        <v>3.34</v>
      </c>
      <c r="F879" s="205">
        <f t="shared" si="28"/>
        <v>0.65464</v>
      </c>
      <c r="G879" s="27">
        <f t="shared" si="29"/>
        <v>3.99464</v>
      </c>
    </row>
    <row r="880" spans="1:7" x14ac:dyDescent="0.2">
      <c r="A880">
        <v>1392</v>
      </c>
      <c r="B880" t="s">
        <v>1425</v>
      </c>
      <c r="C880" t="s">
        <v>1589</v>
      </c>
      <c r="D880" t="s">
        <v>1790</v>
      </c>
      <c r="E880" s="173">
        <v>21.24</v>
      </c>
      <c r="F880" s="205">
        <f t="shared" si="28"/>
        <v>4.1630399999999996</v>
      </c>
      <c r="G880" s="27">
        <f t="shared" si="29"/>
        <v>25.403039999999997</v>
      </c>
    </row>
    <row r="881" spans="1:7" x14ac:dyDescent="0.2">
      <c r="A881">
        <v>1393</v>
      </c>
      <c r="B881" t="s">
        <v>1426</v>
      </c>
      <c r="C881" t="s">
        <v>1589</v>
      </c>
      <c r="D881" t="s">
        <v>1790</v>
      </c>
      <c r="E881" s="173">
        <v>8.67</v>
      </c>
      <c r="F881" s="205">
        <f t="shared" si="28"/>
        <v>1.6993199999999999</v>
      </c>
      <c r="G881" s="27">
        <f t="shared" si="29"/>
        <v>10.36932</v>
      </c>
    </row>
    <row r="882" spans="1:7" x14ac:dyDescent="0.2">
      <c r="A882">
        <v>1395</v>
      </c>
      <c r="B882" t="s">
        <v>1428</v>
      </c>
      <c r="C882" t="s">
        <v>1589</v>
      </c>
      <c r="D882" t="s">
        <v>1790</v>
      </c>
      <c r="E882" s="173">
        <v>5.2</v>
      </c>
      <c r="F882" s="205">
        <f t="shared" si="28"/>
        <v>1.0192000000000001</v>
      </c>
      <c r="G882" s="27">
        <f t="shared" si="29"/>
        <v>6.2192000000000007</v>
      </c>
    </row>
    <row r="883" spans="1:7" x14ac:dyDescent="0.2">
      <c r="A883">
        <v>1396</v>
      </c>
      <c r="B883" t="s">
        <v>1429</v>
      </c>
      <c r="C883" t="s">
        <v>1589</v>
      </c>
      <c r="D883" t="s">
        <v>25</v>
      </c>
      <c r="E883" s="173">
        <v>5.68</v>
      </c>
      <c r="F883" s="205">
        <f t="shared" si="28"/>
        <v>1.11328</v>
      </c>
      <c r="G883" s="27">
        <f t="shared" si="29"/>
        <v>6.7932799999999993</v>
      </c>
    </row>
    <row r="884" spans="1:7" x14ac:dyDescent="0.2">
      <c r="A884">
        <v>1409</v>
      </c>
      <c r="B884" t="s">
        <v>1442</v>
      </c>
      <c r="C884" t="s">
        <v>1589</v>
      </c>
      <c r="D884" t="s">
        <v>25</v>
      </c>
      <c r="E884" s="173">
        <v>2.5</v>
      </c>
      <c r="F884" s="205">
        <f t="shared" si="28"/>
        <v>0.49</v>
      </c>
      <c r="G884" s="27">
        <f t="shared" si="29"/>
        <v>2.99</v>
      </c>
    </row>
    <row r="885" spans="1:7" x14ac:dyDescent="0.2">
      <c r="A885">
        <v>1397</v>
      </c>
      <c r="B885" t="s">
        <v>1430</v>
      </c>
      <c r="C885" t="s">
        <v>1589</v>
      </c>
      <c r="D885" t="s">
        <v>25</v>
      </c>
      <c r="E885" s="173">
        <v>5.45</v>
      </c>
      <c r="F885" s="205">
        <f t="shared" si="28"/>
        <v>1.0682</v>
      </c>
      <c r="G885" s="27">
        <f t="shared" si="29"/>
        <v>6.5182000000000002</v>
      </c>
    </row>
    <row r="886" spans="1:7" x14ac:dyDescent="0.2">
      <c r="A886">
        <v>1398</v>
      </c>
      <c r="B886" t="s">
        <v>1431</v>
      </c>
      <c r="C886" t="s">
        <v>1589</v>
      </c>
      <c r="D886" t="s">
        <v>25</v>
      </c>
      <c r="E886" s="173">
        <v>4.62</v>
      </c>
      <c r="F886" s="205">
        <f t="shared" si="28"/>
        <v>0.9055200000000001</v>
      </c>
      <c r="G886" s="27">
        <f t="shared" si="29"/>
        <v>5.5255200000000002</v>
      </c>
    </row>
    <row r="887" spans="1:7" x14ac:dyDescent="0.2">
      <c r="A887">
        <v>1399</v>
      </c>
      <c r="B887" t="s">
        <v>1432</v>
      </c>
      <c r="C887" t="s">
        <v>1589</v>
      </c>
      <c r="D887" t="s">
        <v>25</v>
      </c>
      <c r="E887" s="173">
        <v>6.66</v>
      </c>
      <c r="F887" s="205">
        <f t="shared" si="28"/>
        <v>1.3053600000000001</v>
      </c>
      <c r="G887" s="27">
        <f t="shared" si="29"/>
        <v>7.9653600000000004</v>
      </c>
    </row>
    <row r="888" spans="1:7" x14ac:dyDescent="0.2">
      <c r="A888">
        <v>1400</v>
      </c>
      <c r="B888" t="s">
        <v>1433</v>
      </c>
      <c r="C888" t="s">
        <v>1589</v>
      </c>
      <c r="D888" t="s">
        <v>25</v>
      </c>
      <c r="E888" s="173">
        <v>23.94</v>
      </c>
      <c r="F888" s="205">
        <f t="shared" si="28"/>
        <v>4.6922400000000009</v>
      </c>
      <c r="G888" s="27">
        <f t="shared" si="29"/>
        <v>28.632240000000003</v>
      </c>
    </row>
    <row r="889" spans="1:7" x14ac:dyDescent="0.2">
      <c r="A889">
        <v>1415</v>
      </c>
      <c r="B889" t="s">
        <v>1448</v>
      </c>
      <c r="C889" t="s">
        <v>1589</v>
      </c>
      <c r="D889" t="s">
        <v>1790</v>
      </c>
      <c r="E889" s="173">
        <v>1.73</v>
      </c>
      <c r="F889" s="205">
        <f t="shared" si="28"/>
        <v>0.33907999999999999</v>
      </c>
      <c r="G889" s="27">
        <f t="shared" si="29"/>
        <v>2.06908</v>
      </c>
    </row>
    <row r="890" spans="1:7" x14ac:dyDescent="0.2">
      <c r="A890">
        <v>1401</v>
      </c>
      <c r="B890" t="s">
        <v>1434</v>
      </c>
      <c r="C890" t="s">
        <v>1589</v>
      </c>
      <c r="D890" t="s">
        <v>25</v>
      </c>
      <c r="E890" s="173">
        <v>16.29</v>
      </c>
      <c r="F890" s="205">
        <f t="shared" si="28"/>
        <v>3.1928399999999999</v>
      </c>
      <c r="G890" s="27">
        <f t="shared" si="29"/>
        <v>19.482839999999999</v>
      </c>
    </row>
    <row r="891" spans="1:7" x14ac:dyDescent="0.2">
      <c r="A891">
        <v>1410</v>
      </c>
      <c r="B891" t="s">
        <v>1443</v>
      </c>
      <c r="C891" t="s">
        <v>1589</v>
      </c>
      <c r="D891" t="s">
        <v>25</v>
      </c>
      <c r="E891" s="173">
        <v>1.39</v>
      </c>
      <c r="F891" s="205">
        <f t="shared" si="28"/>
        <v>0.27244000000000002</v>
      </c>
      <c r="G891" s="27">
        <f t="shared" si="29"/>
        <v>1.6624399999999999</v>
      </c>
    </row>
    <row r="892" spans="1:7" x14ac:dyDescent="0.2">
      <c r="A892">
        <v>1402</v>
      </c>
      <c r="B892" t="s">
        <v>1435</v>
      </c>
      <c r="C892" t="s">
        <v>1589</v>
      </c>
      <c r="D892" t="s">
        <v>25</v>
      </c>
      <c r="E892" s="173">
        <v>11.09</v>
      </c>
      <c r="F892" s="205">
        <f t="shared" si="28"/>
        <v>2.1736400000000002</v>
      </c>
      <c r="G892" s="27">
        <f t="shared" si="29"/>
        <v>13.263640000000001</v>
      </c>
    </row>
    <row r="893" spans="1:7" x14ac:dyDescent="0.2">
      <c r="A893">
        <v>1403</v>
      </c>
      <c r="B893" t="s">
        <v>1436</v>
      </c>
      <c r="C893" t="s">
        <v>1589</v>
      </c>
      <c r="D893" t="s">
        <v>25</v>
      </c>
      <c r="E893" s="173">
        <v>12.68</v>
      </c>
      <c r="F893" s="205">
        <f t="shared" si="28"/>
        <v>2.4852799999999999</v>
      </c>
      <c r="G893" s="27">
        <f t="shared" si="29"/>
        <v>15.165279999999999</v>
      </c>
    </row>
    <row r="894" spans="1:7" x14ac:dyDescent="0.2">
      <c r="A894">
        <v>1404</v>
      </c>
      <c r="B894" t="s">
        <v>1437</v>
      </c>
      <c r="C894" t="s">
        <v>1589</v>
      </c>
      <c r="D894" t="s">
        <v>25</v>
      </c>
      <c r="E894" s="173">
        <v>9.8699999999999992</v>
      </c>
      <c r="F894" s="205">
        <f t="shared" si="28"/>
        <v>1.93452</v>
      </c>
      <c r="G894" s="27">
        <f t="shared" si="29"/>
        <v>11.80452</v>
      </c>
    </row>
    <row r="895" spans="1:7" x14ac:dyDescent="0.2">
      <c r="A895">
        <v>1405</v>
      </c>
      <c r="B895" t="s">
        <v>1438</v>
      </c>
      <c r="C895" t="s">
        <v>1589</v>
      </c>
      <c r="D895" t="s">
        <v>25</v>
      </c>
      <c r="E895" s="173">
        <v>6.43</v>
      </c>
      <c r="F895" s="205">
        <f t="shared" si="28"/>
        <v>1.2602800000000001</v>
      </c>
      <c r="G895" s="27">
        <f t="shared" si="29"/>
        <v>7.6902799999999996</v>
      </c>
    </row>
    <row r="896" spans="1:7" x14ac:dyDescent="0.2">
      <c r="A896">
        <v>1406</v>
      </c>
      <c r="B896" t="s">
        <v>1439</v>
      </c>
      <c r="C896" t="s">
        <v>1589</v>
      </c>
      <c r="D896" t="s">
        <v>25</v>
      </c>
      <c r="E896" s="173">
        <v>6.28</v>
      </c>
      <c r="F896" s="205">
        <f t="shared" si="28"/>
        <v>1.2308800000000002</v>
      </c>
      <c r="G896" s="27">
        <f t="shared" si="29"/>
        <v>7.5108800000000002</v>
      </c>
    </row>
    <row r="897" spans="1:7" x14ac:dyDescent="0.2">
      <c r="A897">
        <v>1407</v>
      </c>
      <c r="B897" t="s">
        <v>1440</v>
      </c>
      <c r="C897" t="s">
        <v>1589</v>
      </c>
      <c r="D897" t="s">
        <v>25</v>
      </c>
      <c r="E897" s="173">
        <v>6</v>
      </c>
      <c r="F897" s="205">
        <f t="shared" si="28"/>
        <v>1.1760000000000002</v>
      </c>
      <c r="G897" s="27">
        <f t="shared" si="29"/>
        <v>7.1760000000000002</v>
      </c>
    </row>
    <row r="898" spans="1:7" x14ac:dyDescent="0.2">
      <c r="A898">
        <v>1408</v>
      </c>
      <c r="B898" t="s">
        <v>1441</v>
      </c>
      <c r="C898" t="s">
        <v>1589</v>
      </c>
      <c r="D898" t="s">
        <v>1792</v>
      </c>
      <c r="F898" s="205">
        <f t="shared" si="28"/>
        <v>0</v>
      </c>
      <c r="G898" s="27">
        <f t="shared" si="29"/>
        <v>0</v>
      </c>
    </row>
    <row r="899" spans="1:7" x14ac:dyDescent="0.2">
      <c r="A899">
        <v>1411</v>
      </c>
      <c r="B899" t="s">
        <v>1444</v>
      </c>
      <c r="C899" t="s">
        <v>1589</v>
      </c>
      <c r="D899" t="s">
        <v>25</v>
      </c>
      <c r="E899" s="173">
        <v>6.75</v>
      </c>
      <c r="F899" s="205">
        <f t="shared" si="28"/>
        <v>1.323</v>
      </c>
      <c r="G899" s="27">
        <f t="shared" si="29"/>
        <v>8.0730000000000004</v>
      </c>
    </row>
    <row r="900" spans="1:7" x14ac:dyDescent="0.2">
      <c r="A900">
        <v>1412</v>
      </c>
      <c r="B900" t="s">
        <v>1445</v>
      </c>
      <c r="C900" t="s">
        <v>1589</v>
      </c>
      <c r="D900" t="s">
        <v>25</v>
      </c>
      <c r="E900" s="173">
        <v>1.57</v>
      </c>
      <c r="F900" s="205">
        <f t="shared" si="28"/>
        <v>0.30772000000000005</v>
      </c>
      <c r="G900" s="27">
        <f t="shared" si="29"/>
        <v>1.8777200000000001</v>
      </c>
    </row>
    <row r="901" spans="1:7" x14ac:dyDescent="0.2">
      <c r="A901">
        <v>1413</v>
      </c>
      <c r="B901" t="s">
        <v>1446</v>
      </c>
      <c r="C901" t="s">
        <v>1589</v>
      </c>
      <c r="D901" t="s">
        <v>25</v>
      </c>
      <c r="E901" s="173">
        <v>1.44</v>
      </c>
      <c r="F901" s="205">
        <f t="shared" si="28"/>
        <v>0.28223999999999999</v>
      </c>
      <c r="G901" s="27">
        <f t="shared" si="29"/>
        <v>1.72224</v>
      </c>
    </row>
    <row r="902" spans="1:7" x14ac:dyDescent="0.2">
      <c r="A902">
        <v>1414</v>
      </c>
      <c r="B902" t="s">
        <v>1447</v>
      </c>
      <c r="C902" t="s">
        <v>1589</v>
      </c>
      <c r="D902" t="s">
        <v>25</v>
      </c>
      <c r="E902" s="173">
        <v>3.4</v>
      </c>
      <c r="F902" s="205">
        <f t="shared" si="28"/>
        <v>0.66639999999999999</v>
      </c>
      <c r="G902" s="27">
        <f t="shared" si="29"/>
        <v>4.0663999999999998</v>
      </c>
    </row>
    <row r="903" spans="1:7" x14ac:dyDescent="0.2">
      <c r="A903">
        <v>1416</v>
      </c>
      <c r="B903" t="s">
        <v>1449</v>
      </c>
      <c r="C903" t="s">
        <v>1589</v>
      </c>
      <c r="D903" t="s">
        <v>25</v>
      </c>
      <c r="E903" s="173">
        <v>1.78</v>
      </c>
      <c r="F903" s="205">
        <f t="shared" si="28"/>
        <v>0.34888000000000002</v>
      </c>
      <c r="G903" s="27">
        <f t="shared" si="29"/>
        <v>2.1288800000000001</v>
      </c>
    </row>
    <row r="904" spans="1:7" x14ac:dyDescent="0.2">
      <c r="A904">
        <v>1417</v>
      </c>
      <c r="B904" t="s">
        <v>1450</v>
      </c>
      <c r="C904" t="s">
        <v>1589</v>
      </c>
      <c r="D904" t="s">
        <v>25</v>
      </c>
      <c r="E904" s="173">
        <v>5.44</v>
      </c>
      <c r="F904" s="205">
        <f t="shared" si="28"/>
        <v>1.0662400000000001</v>
      </c>
      <c r="G904" s="27">
        <f t="shared" si="29"/>
        <v>6.50624</v>
      </c>
    </row>
    <row r="905" spans="1:7" x14ac:dyDescent="0.2">
      <c r="A905">
        <v>1418</v>
      </c>
      <c r="B905" t="s">
        <v>1451</v>
      </c>
      <c r="C905" t="s">
        <v>1589</v>
      </c>
      <c r="D905" t="s">
        <v>25</v>
      </c>
      <c r="E905" s="173">
        <v>1.78</v>
      </c>
      <c r="F905" s="205">
        <f t="shared" si="28"/>
        <v>0.34888000000000002</v>
      </c>
      <c r="G905" s="27">
        <f t="shared" si="29"/>
        <v>2.1288800000000001</v>
      </c>
    </row>
    <row r="906" spans="1:7" x14ac:dyDescent="0.2">
      <c r="A906">
        <v>1419</v>
      </c>
      <c r="B906" t="s">
        <v>1452</v>
      </c>
      <c r="C906" t="s">
        <v>1589</v>
      </c>
      <c r="D906" t="s">
        <v>25</v>
      </c>
      <c r="E906" s="173">
        <v>5.53</v>
      </c>
      <c r="F906" s="205">
        <f t="shared" si="28"/>
        <v>1.0838800000000002</v>
      </c>
      <c r="G906" s="27">
        <f t="shared" si="29"/>
        <v>6.61388</v>
      </c>
    </row>
    <row r="907" spans="1:7" x14ac:dyDescent="0.2">
      <c r="A907">
        <v>1420</v>
      </c>
      <c r="B907" t="s">
        <v>1453</v>
      </c>
      <c r="C907" t="s">
        <v>1589</v>
      </c>
      <c r="D907" t="s">
        <v>1792</v>
      </c>
      <c r="E907" s="173">
        <v>12.58</v>
      </c>
      <c r="F907" s="205">
        <f t="shared" si="28"/>
        <v>2.4656800000000003</v>
      </c>
      <c r="G907" s="27">
        <f t="shared" si="29"/>
        <v>15.045680000000001</v>
      </c>
    </row>
    <row r="908" spans="1:7" x14ac:dyDescent="0.2">
      <c r="A908">
        <v>1421</v>
      </c>
      <c r="B908" t="s">
        <v>1454</v>
      </c>
      <c r="C908" t="s">
        <v>1589</v>
      </c>
      <c r="D908" t="s">
        <v>1792</v>
      </c>
      <c r="E908" s="173">
        <v>3.68</v>
      </c>
      <c r="F908" s="205">
        <f t="shared" si="28"/>
        <v>0.72128000000000003</v>
      </c>
      <c r="G908" s="27">
        <f t="shared" si="29"/>
        <v>4.4012799999999999</v>
      </c>
    </row>
    <row r="909" spans="1:7" x14ac:dyDescent="0.2">
      <c r="A909">
        <v>1422</v>
      </c>
      <c r="B909" t="s">
        <v>1455</v>
      </c>
      <c r="C909" t="s">
        <v>1589</v>
      </c>
      <c r="D909" t="s">
        <v>25</v>
      </c>
      <c r="E909" s="173">
        <v>28.3</v>
      </c>
      <c r="F909" s="205">
        <f t="shared" si="28"/>
        <v>5.5468000000000002</v>
      </c>
      <c r="G909" s="27">
        <f t="shared" si="29"/>
        <v>33.846800000000002</v>
      </c>
    </row>
    <row r="910" spans="1:7" x14ac:dyDescent="0.2">
      <c r="A910">
        <v>1423</v>
      </c>
      <c r="B910" t="s">
        <v>1456</v>
      </c>
      <c r="C910" t="s">
        <v>1589</v>
      </c>
      <c r="D910" t="s">
        <v>25</v>
      </c>
      <c r="F910" s="205">
        <f t="shared" si="28"/>
        <v>0</v>
      </c>
      <c r="G910" s="27">
        <f t="shared" si="29"/>
        <v>0</v>
      </c>
    </row>
    <row r="911" spans="1:7" x14ac:dyDescent="0.2">
      <c r="A911">
        <v>1424</v>
      </c>
      <c r="B911" t="s">
        <v>1457</v>
      </c>
      <c r="C911" t="s">
        <v>1589</v>
      </c>
      <c r="D911" t="s">
        <v>1790</v>
      </c>
      <c r="E911" s="173">
        <v>4.4000000000000004</v>
      </c>
      <c r="F911" s="205">
        <f t="shared" si="28"/>
        <v>0.86240000000000006</v>
      </c>
      <c r="G911" s="27">
        <f t="shared" si="29"/>
        <v>5.2624000000000004</v>
      </c>
    </row>
    <row r="912" spans="1:7" x14ac:dyDescent="0.2">
      <c r="A912">
        <v>1426</v>
      </c>
      <c r="B912" t="s">
        <v>1459</v>
      </c>
      <c r="C912" t="s">
        <v>1589</v>
      </c>
      <c r="D912" t="s">
        <v>25</v>
      </c>
      <c r="E912" s="173">
        <v>42.5</v>
      </c>
      <c r="F912" s="205">
        <f t="shared" si="28"/>
        <v>8.33</v>
      </c>
      <c r="G912" s="27">
        <f t="shared" si="29"/>
        <v>50.83</v>
      </c>
    </row>
    <row r="913" spans="1:7" x14ac:dyDescent="0.2">
      <c r="A913">
        <v>1425</v>
      </c>
      <c r="B913" t="s">
        <v>1458</v>
      </c>
      <c r="C913" t="s">
        <v>1589</v>
      </c>
      <c r="D913" t="s">
        <v>25</v>
      </c>
      <c r="E913" s="173">
        <v>24.05</v>
      </c>
      <c r="F913" s="205">
        <f t="shared" si="28"/>
        <v>4.7138</v>
      </c>
      <c r="G913" s="27">
        <f t="shared" si="29"/>
        <v>28.7638</v>
      </c>
    </row>
    <row r="914" spans="1:7" x14ac:dyDescent="0.2">
      <c r="A914">
        <v>1427</v>
      </c>
      <c r="B914" t="s">
        <v>1460</v>
      </c>
      <c r="C914" t="s">
        <v>1589</v>
      </c>
      <c r="D914" t="s">
        <v>25</v>
      </c>
      <c r="E914" s="173">
        <v>3.63</v>
      </c>
      <c r="F914" s="205">
        <f t="shared" si="28"/>
        <v>0.71148</v>
      </c>
      <c r="G914" s="27">
        <f t="shared" si="29"/>
        <v>4.3414799999999998</v>
      </c>
    </row>
    <row r="915" spans="1:7" x14ac:dyDescent="0.2">
      <c r="A915">
        <v>1428</v>
      </c>
      <c r="B915" t="s">
        <v>1461</v>
      </c>
      <c r="C915" t="s">
        <v>1589</v>
      </c>
      <c r="D915" t="s">
        <v>25</v>
      </c>
      <c r="E915" s="173">
        <v>11.25</v>
      </c>
      <c r="F915" s="205">
        <f t="shared" si="28"/>
        <v>2.2050000000000001</v>
      </c>
      <c r="G915" s="27">
        <f t="shared" si="29"/>
        <v>13.455</v>
      </c>
    </row>
    <row r="916" spans="1:7" x14ac:dyDescent="0.2">
      <c r="A916">
        <v>1429</v>
      </c>
      <c r="B916" t="s">
        <v>1462</v>
      </c>
      <c r="C916" t="s">
        <v>1589</v>
      </c>
      <c r="D916" t="s">
        <v>25</v>
      </c>
      <c r="E916" s="173">
        <v>13.21</v>
      </c>
      <c r="F916" s="205">
        <f t="shared" si="28"/>
        <v>2.5891600000000001</v>
      </c>
      <c r="G916" s="27">
        <f t="shared" si="29"/>
        <v>15.799160000000001</v>
      </c>
    </row>
    <row r="917" spans="1:7" x14ac:dyDescent="0.2">
      <c r="A917">
        <v>1430</v>
      </c>
      <c r="B917" t="s">
        <v>1463</v>
      </c>
      <c r="C917" t="s">
        <v>1589</v>
      </c>
      <c r="D917" t="s">
        <v>1790</v>
      </c>
      <c r="E917" s="173">
        <v>7.73</v>
      </c>
      <c r="F917" s="205">
        <f t="shared" si="28"/>
        <v>1.5150800000000002</v>
      </c>
      <c r="G917" s="27">
        <f t="shared" si="29"/>
        <v>9.2450800000000015</v>
      </c>
    </row>
    <row r="918" spans="1:7" x14ac:dyDescent="0.2">
      <c r="A918">
        <v>1431</v>
      </c>
      <c r="B918" t="s">
        <v>1464</v>
      </c>
      <c r="C918" t="s">
        <v>1589</v>
      </c>
      <c r="D918" t="s">
        <v>25</v>
      </c>
      <c r="E918" s="173">
        <v>40.5</v>
      </c>
      <c r="F918" s="205">
        <f t="shared" si="28"/>
        <v>7.9380000000000006</v>
      </c>
      <c r="G918" s="27">
        <f t="shared" si="29"/>
        <v>48.438000000000002</v>
      </c>
    </row>
    <row r="919" spans="1:7" x14ac:dyDescent="0.2">
      <c r="A919">
        <v>1433</v>
      </c>
      <c r="B919" t="s">
        <v>1466</v>
      </c>
      <c r="C919" t="s">
        <v>1589</v>
      </c>
      <c r="D919" t="s">
        <v>1792</v>
      </c>
      <c r="E919" s="173">
        <v>2.6</v>
      </c>
      <c r="F919" s="205">
        <f t="shared" si="28"/>
        <v>0.50960000000000005</v>
      </c>
      <c r="G919" s="27">
        <f t="shared" si="29"/>
        <v>3.1096000000000004</v>
      </c>
    </row>
    <row r="920" spans="1:7" x14ac:dyDescent="0.2">
      <c r="A920">
        <v>1432</v>
      </c>
      <c r="B920" t="s">
        <v>1465</v>
      </c>
      <c r="C920" t="s">
        <v>1589</v>
      </c>
      <c r="D920" t="s">
        <v>1792</v>
      </c>
      <c r="E920" s="173">
        <v>3.01</v>
      </c>
      <c r="F920" s="205">
        <f t="shared" si="28"/>
        <v>0.58995999999999993</v>
      </c>
      <c r="G920" s="27">
        <f t="shared" si="29"/>
        <v>3.5999599999999998</v>
      </c>
    </row>
    <row r="921" spans="1:7" x14ac:dyDescent="0.2">
      <c r="A921">
        <v>1434</v>
      </c>
      <c r="B921" t="s">
        <v>1467</v>
      </c>
      <c r="C921" t="s">
        <v>1589</v>
      </c>
      <c r="D921" t="s">
        <v>25</v>
      </c>
      <c r="E921" s="173">
        <v>1.1599999999999999</v>
      </c>
      <c r="F921" s="205">
        <f t="shared" si="28"/>
        <v>0.22736000000000001</v>
      </c>
      <c r="G921" s="27">
        <f t="shared" si="29"/>
        <v>1.3873599999999999</v>
      </c>
    </row>
    <row r="922" spans="1:7" x14ac:dyDescent="0.2">
      <c r="A922">
        <v>1435</v>
      </c>
      <c r="B922" t="s">
        <v>1468</v>
      </c>
      <c r="C922" t="s">
        <v>1589</v>
      </c>
      <c r="D922" t="s">
        <v>25</v>
      </c>
      <c r="E922" s="173">
        <v>1.59</v>
      </c>
      <c r="F922" s="205">
        <f t="shared" si="28"/>
        <v>0.31164000000000003</v>
      </c>
      <c r="G922" s="27">
        <f t="shared" si="29"/>
        <v>1.90164</v>
      </c>
    </row>
    <row r="923" spans="1:7" x14ac:dyDescent="0.2">
      <c r="A923">
        <v>1436</v>
      </c>
      <c r="B923" t="s">
        <v>1469</v>
      </c>
      <c r="C923" t="s">
        <v>1589</v>
      </c>
      <c r="D923" t="s">
        <v>25</v>
      </c>
      <c r="E923" s="173">
        <v>8.2799999999999994</v>
      </c>
      <c r="F923" s="205">
        <f t="shared" si="28"/>
        <v>1.6228799999999999</v>
      </c>
      <c r="G923" s="27">
        <f t="shared" si="29"/>
        <v>9.9028799999999997</v>
      </c>
    </row>
    <row r="924" spans="1:7" x14ac:dyDescent="0.2">
      <c r="A924">
        <v>1437</v>
      </c>
      <c r="B924" t="s">
        <v>1470</v>
      </c>
      <c r="C924" t="s">
        <v>1589</v>
      </c>
      <c r="D924" t="s">
        <v>25</v>
      </c>
      <c r="E924" s="173">
        <v>17.3</v>
      </c>
      <c r="F924" s="205">
        <f t="shared" si="28"/>
        <v>3.3908000000000005</v>
      </c>
      <c r="G924" s="27">
        <f t="shared" si="29"/>
        <v>20.690800000000003</v>
      </c>
    </row>
    <row r="925" spans="1:7" x14ac:dyDescent="0.2">
      <c r="A925">
        <v>1438</v>
      </c>
      <c r="B925" t="s">
        <v>1471</v>
      </c>
      <c r="C925" t="s">
        <v>1589</v>
      </c>
      <c r="D925" t="s">
        <v>25</v>
      </c>
      <c r="E925" s="173">
        <v>6.21</v>
      </c>
      <c r="F925" s="205">
        <f t="shared" si="28"/>
        <v>1.21716</v>
      </c>
      <c r="G925" s="27">
        <f t="shared" si="29"/>
        <v>7.4271599999999998</v>
      </c>
    </row>
    <row r="926" spans="1:7" x14ac:dyDescent="0.2">
      <c r="A926">
        <v>1439</v>
      </c>
      <c r="B926" t="s">
        <v>1472</v>
      </c>
      <c r="C926" t="s">
        <v>1589</v>
      </c>
      <c r="D926" t="s">
        <v>25</v>
      </c>
      <c r="E926" s="173">
        <v>6.56</v>
      </c>
      <c r="F926" s="205">
        <f t="shared" si="28"/>
        <v>1.28576</v>
      </c>
      <c r="G926" s="27">
        <f t="shared" si="29"/>
        <v>7.8457599999999994</v>
      </c>
    </row>
    <row r="927" spans="1:7" x14ac:dyDescent="0.2">
      <c r="A927">
        <v>1440</v>
      </c>
      <c r="B927" t="s">
        <v>1473</v>
      </c>
      <c r="C927" t="s">
        <v>1589</v>
      </c>
      <c r="D927" t="s">
        <v>25</v>
      </c>
      <c r="E927" s="173">
        <v>9</v>
      </c>
      <c r="F927" s="205">
        <f t="shared" si="28"/>
        <v>1.764</v>
      </c>
      <c r="G927" s="27">
        <f t="shared" si="29"/>
        <v>10.763999999999999</v>
      </c>
    </row>
    <row r="928" spans="1:7" x14ac:dyDescent="0.2">
      <c r="A928">
        <v>1441</v>
      </c>
      <c r="B928" t="s">
        <v>1474</v>
      </c>
      <c r="C928" t="s">
        <v>1589</v>
      </c>
      <c r="D928" t="s">
        <v>1792</v>
      </c>
      <c r="F928" s="205">
        <f t="shared" si="28"/>
        <v>0</v>
      </c>
      <c r="G928" s="27">
        <f t="shared" si="29"/>
        <v>0</v>
      </c>
    </row>
    <row r="929" spans="1:7" x14ac:dyDescent="0.2">
      <c r="A929">
        <v>1442</v>
      </c>
      <c r="B929" t="s">
        <v>1475</v>
      </c>
      <c r="C929" t="s">
        <v>1589</v>
      </c>
      <c r="D929" t="s">
        <v>1792</v>
      </c>
      <c r="E929" s="173">
        <v>4.51</v>
      </c>
      <c r="F929" s="205">
        <f t="shared" si="28"/>
        <v>0.88395999999999997</v>
      </c>
      <c r="G929" s="27">
        <f t="shared" si="29"/>
        <v>5.3939599999999999</v>
      </c>
    </row>
    <row r="930" spans="1:7" x14ac:dyDescent="0.2">
      <c r="A930">
        <v>1443</v>
      </c>
      <c r="B930" t="s">
        <v>1476</v>
      </c>
      <c r="C930" t="s">
        <v>1589</v>
      </c>
      <c r="D930" t="s">
        <v>25</v>
      </c>
      <c r="E930" s="173">
        <v>3.76</v>
      </c>
      <c r="F930" s="205">
        <f t="shared" si="28"/>
        <v>0.73695999999999995</v>
      </c>
      <c r="G930" s="27">
        <f t="shared" si="29"/>
        <v>4.4969599999999996</v>
      </c>
    </row>
    <row r="931" spans="1:7" x14ac:dyDescent="0.2">
      <c r="A931">
        <v>1444</v>
      </c>
      <c r="B931" t="s">
        <v>1477</v>
      </c>
      <c r="C931" t="s">
        <v>1589</v>
      </c>
      <c r="D931" t="s">
        <v>25</v>
      </c>
      <c r="F931" s="205">
        <f t="shared" si="28"/>
        <v>0</v>
      </c>
      <c r="G931" s="27">
        <f t="shared" si="29"/>
        <v>0</v>
      </c>
    </row>
    <row r="932" spans="1:7" x14ac:dyDescent="0.2">
      <c r="A932">
        <v>1445</v>
      </c>
      <c r="B932" t="s">
        <v>1478</v>
      </c>
      <c r="C932" t="s">
        <v>1589</v>
      </c>
      <c r="D932" t="s">
        <v>1792</v>
      </c>
      <c r="E932" s="173">
        <v>4.3099999999999996</v>
      </c>
      <c r="F932" s="205">
        <f t="shared" si="28"/>
        <v>0.84475999999999996</v>
      </c>
      <c r="G932" s="27">
        <f t="shared" si="29"/>
        <v>5.1547599999999996</v>
      </c>
    </row>
    <row r="933" spans="1:7" x14ac:dyDescent="0.2">
      <c r="A933">
        <v>1447</v>
      </c>
      <c r="B933" t="s">
        <v>1480</v>
      </c>
      <c r="C933" t="s">
        <v>1589</v>
      </c>
      <c r="D933" t="s">
        <v>25</v>
      </c>
      <c r="F933" s="205">
        <f t="shared" si="28"/>
        <v>0</v>
      </c>
      <c r="G933" s="27">
        <f t="shared" si="29"/>
        <v>0</v>
      </c>
    </row>
    <row r="934" spans="1:7" x14ac:dyDescent="0.2">
      <c r="A934">
        <v>1448</v>
      </c>
      <c r="B934" t="s">
        <v>1481</v>
      </c>
      <c r="C934" t="s">
        <v>1589</v>
      </c>
      <c r="D934" t="s">
        <v>25</v>
      </c>
      <c r="E934" s="173">
        <v>15.64</v>
      </c>
      <c r="F934" s="205">
        <f t="shared" si="28"/>
        <v>3.0654400000000002</v>
      </c>
      <c r="G934" s="27">
        <f t="shared" si="29"/>
        <v>18.705439999999999</v>
      </c>
    </row>
    <row r="935" spans="1:7" x14ac:dyDescent="0.2">
      <c r="A935">
        <v>1446</v>
      </c>
      <c r="B935" t="s">
        <v>1479</v>
      </c>
      <c r="C935" t="s">
        <v>1589</v>
      </c>
      <c r="D935" t="s">
        <v>25</v>
      </c>
      <c r="E935" s="173">
        <v>11.77</v>
      </c>
      <c r="F935" s="205">
        <f t="shared" si="28"/>
        <v>2.3069199999999999</v>
      </c>
      <c r="G935" s="27">
        <f t="shared" si="29"/>
        <v>14.076919999999999</v>
      </c>
    </row>
    <row r="936" spans="1:7" x14ac:dyDescent="0.2">
      <c r="A936">
        <v>1449</v>
      </c>
      <c r="B936" t="s">
        <v>1482</v>
      </c>
      <c r="C936" t="s">
        <v>1589</v>
      </c>
      <c r="D936" t="s">
        <v>25</v>
      </c>
      <c r="E936" s="173">
        <v>7.9</v>
      </c>
      <c r="F936" s="205">
        <f t="shared" si="28"/>
        <v>1.5484000000000002</v>
      </c>
      <c r="G936" s="27">
        <f t="shared" si="29"/>
        <v>9.4484000000000012</v>
      </c>
    </row>
    <row r="937" spans="1:7" x14ac:dyDescent="0.2">
      <c r="A937">
        <v>1450</v>
      </c>
      <c r="B937" t="s">
        <v>1483</v>
      </c>
      <c r="C937" t="s">
        <v>1589</v>
      </c>
      <c r="D937" t="s">
        <v>1792</v>
      </c>
      <c r="E937" s="173">
        <v>5.93</v>
      </c>
      <c r="F937" s="205">
        <f t="shared" ref="F937:F1000" si="30">E937*19.6%</f>
        <v>1.16228</v>
      </c>
      <c r="G937" s="27">
        <f t="shared" ref="G937:G1000" si="31">E937+F937</f>
        <v>7.0922799999999997</v>
      </c>
    </row>
    <row r="938" spans="1:7" x14ac:dyDescent="0.2">
      <c r="A938">
        <v>1451</v>
      </c>
      <c r="B938" t="s">
        <v>1484</v>
      </c>
      <c r="C938" t="s">
        <v>1589</v>
      </c>
      <c r="D938" t="s">
        <v>1790</v>
      </c>
      <c r="E938" s="173">
        <v>10.58</v>
      </c>
      <c r="F938" s="205">
        <f t="shared" si="30"/>
        <v>2.07368</v>
      </c>
      <c r="G938" s="27">
        <f t="shared" si="31"/>
        <v>12.65368</v>
      </c>
    </row>
    <row r="939" spans="1:7" x14ac:dyDescent="0.2">
      <c r="A939">
        <v>1452</v>
      </c>
      <c r="B939" t="s">
        <v>1485</v>
      </c>
      <c r="C939" t="s">
        <v>1589</v>
      </c>
      <c r="D939" t="s">
        <v>1792</v>
      </c>
      <c r="E939" s="173">
        <v>3.8</v>
      </c>
      <c r="F939" s="205">
        <f t="shared" si="30"/>
        <v>0.74480000000000002</v>
      </c>
      <c r="G939" s="27">
        <f t="shared" si="31"/>
        <v>4.5447999999999995</v>
      </c>
    </row>
    <row r="940" spans="1:7" x14ac:dyDescent="0.2">
      <c r="A940">
        <v>1453</v>
      </c>
      <c r="B940" t="s">
        <v>1486</v>
      </c>
      <c r="C940" t="s">
        <v>1589</v>
      </c>
      <c r="D940" t="s">
        <v>1790</v>
      </c>
      <c r="E940" s="173">
        <v>1.45</v>
      </c>
      <c r="F940" s="205">
        <f t="shared" si="30"/>
        <v>0.28420000000000001</v>
      </c>
      <c r="G940" s="27">
        <f t="shared" si="31"/>
        <v>1.7342</v>
      </c>
    </row>
    <row r="941" spans="1:7" x14ac:dyDescent="0.2">
      <c r="A941">
        <v>1454</v>
      </c>
      <c r="B941" t="s">
        <v>1487</v>
      </c>
      <c r="C941" t="s">
        <v>1589</v>
      </c>
      <c r="D941" t="s">
        <v>25</v>
      </c>
      <c r="E941" s="173">
        <v>4.0999999999999996</v>
      </c>
      <c r="F941" s="205">
        <f t="shared" si="30"/>
        <v>0.80359999999999998</v>
      </c>
      <c r="G941" s="27">
        <f t="shared" si="31"/>
        <v>4.9036</v>
      </c>
    </row>
    <row r="942" spans="1:7" x14ac:dyDescent="0.2">
      <c r="A942">
        <v>1455</v>
      </c>
      <c r="B942" t="s">
        <v>1488</v>
      </c>
      <c r="C942" t="s">
        <v>1589</v>
      </c>
      <c r="D942" t="s">
        <v>25</v>
      </c>
      <c r="E942" s="173">
        <v>5.97</v>
      </c>
      <c r="F942" s="205">
        <f t="shared" si="30"/>
        <v>1.17012</v>
      </c>
      <c r="G942" s="27">
        <f t="shared" si="31"/>
        <v>7.1401199999999996</v>
      </c>
    </row>
    <row r="943" spans="1:7" x14ac:dyDescent="0.2">
      <c r="A943">
        <v>1456</v>
      </c>
      <c r="B943" t="s">
        <v>1489</v>
      </c>
      <c r="C943" t="s">
        <v>1589</v>
      </c>
      <c r="D943" t="s">
        <v>25</v>
      </c>
      <c r="E943" s="173">
        <v>3.08</v>
      </c>
      <c r="F943" s="205">
        <f t="shared" si="30"/>
        <v>0.60367999999999999</v>
      </c>
      <c r="G943" s="27">
        <f t="shared" si="31"/>
        <v>3.6836799999999998</v>
      </c>
    </row>
    <row r="944" spans="1:7" x14ac:dyDescent="0.2">
      <c r="A944">
        <v>1457</v>
      </c>
      <c r="B944" t="s">
        <v>1490</v>
      </c>
      <c r="C944" t="s">
        <v>1589</v>
      </c>
      <c r="D944" t="s">
        <v>25</v>
      </c>
      <c r="E944" s="173">
        <v>2.15</v>
      </c>
      <c r="F944" s="205">
        <f t="shared" si="30"/>
        <v>0.4214</v>
      </c>
      <c r="G944" s="27">
        <f t="shared" si="31"/>
        <v>2.5713999999999997</v>
      </c>
    </row>
    <row r="945" spans="1:7" x14ac:dyDescent="0.2">
      <c r="A945">
        <v>1458</v>
      </c>
      <c r="B945" t="s">
        <v>1491</v>
      </c>
      <c r="C945" t="s">
        <v>1589</v>
      </c>
      <c r="D945" t="s">
        <v>25</v>
      </c>
      <c r="E945" s="173">
        <v>5.01</v>
      </c>
      <c r="F945" s="205">
        <f t="shared" si="30"/>
        <v>0.98195999999999994</v>
      </c>
      <c r="G945" s="27">
        <f t="shared" si="31"/>
        <v>5.9919599999999997</v>
      </c>
    </row>
    <row r="946" spans="1:7" x14ac:dyDescent="0.2">
      <c r="A946">
        <v>1459</v>
      </c>
      <c r="B946" t="s">
        <v>1492</v>
      </c>
      <c r="C946" t="s">
        <v>1589</v>
      </c>
      <c r="D946" t="s">
        <v>25</v>
      </c>
      <c r="E946" s="173">
        <v>2.56</v>
      </c>
      <c r="F946" s="205">
        <f t="shared" si="30"/>
        <v>0.50175999999999998</v>
      </c>
      <c r="G946" s="27">
        <f t="shared" si="31"/>
        <v>3.06176</v>
      </c>
    </row>
    <row r="947" spans="1:7" x14ac:dyDescent="0.2">
      <c r="A947">
        <v>1460</v>
      </c>
      <c r="B947" t="s">
        <v>1493</v>
      </c>
      <c r="C947" t="s">
        <v>1589</v>
      </c>
      <c r="D947" t="s">
        <v>25</v>
      </c>
      <c r="E947" s="173">
        <v>2.5499999999999998</v>
      </c>
      <c r="F947" s="205">
        <f t="shared" si="30"/>
        <v>0.49979999999999997</v>
      </c>
      <c r="G947" s="27">
        <f t="shared" si="31"/>
        <v>3.0497999999999998</v>
      </c>
    </row>
    <row r="948" spans="1:7" x14ac:dyDescent="0.2">
      <c r="A948">
        <v>1462</v>
      </c>
      <c r="B948" t="s">
        <v>1495</v>
      </c>
      <c r="C948" t="s">
        <v>1589</v>
      </c>
      <c r="D948" t="s">
        <v>25</v>
      </c>
      <c r="E948" s="173">
        <v>3.11</v>
      </c>
      <c r="F948" s="205">
        <f t="shared" si="30"/>
        <v>0.60955999999999999</v>
      </c>
      <c r="G948" s="27">
        <f t="shared" si="31"/>
        <v>3.71956</v>
      </c>
    </row>
    <row r="949" spans="1:7" x14ac:dyDescent="0.2">
      <c r="A949">
        <v>1461</v>
      </c>
      <c r="B949" t="s">
        <v>1494</v>
      </c>
      <c r="C949" t="s">
        <v>1589</v>
      </c>
      <c r="D949" t="s">
        <v>25</v>
      </c>
      <c r="E949" s="173">
        <v>3.13</v>
      </c>
      <c r="F949" s="205">
        <f t="shared" si="30"/>
        <v>0.61348000000000003</v>
      </c>
      <c r="G949" s="27">
        <f t="shared" si="31"/>
        <v>3.7434799999999999</v>
      </c>
    </row>
    <row r="950" spans="1:7" x14ac:dyDescent="0.2">
      <c r="A950">
        <v>1463</v>
      </c>
      <c r="B950" t="s">
        <v>1496</v>
      </c>
      <c r="C950" t="s">
        <v>1589</v>
      </c>
      <c r="D950" t="s">
        <v>25</v>
      </c>
      <c r="E950" s="173">
        <v>12.23</v>
      </c>
      <c r="F950" s="205">
        <f t="shared" si="30"/>
        <v>2.3970800000000003</v>
      </c>
      <c r="G950" s="27">
        <f t="shared" si="31"/>
        <v>14.627080000000001</v>
      </c>
    </row>
    <row r="951" spans="1:7" x14ac:dyDescent="0.2">
      <c r="A951">
        <v>1464</v>
      </c>
      <c r="B951" t="s">
        <v>1497</v>
      </c>
      <c r="C951" t="s">
        <v>1589</v>
      </c>
      <c r="D951" t="s">
        <v>25</v>
      </c>
      <c r="E951" s="173">
        <v>1.31</v>
      </c>
      <c r="F951" s="205">
        <f t="shared" si="30"/>
        <v>0.25676000000000004</v>
      </c>
      <c r="G951" s="27">
        <f t="shared" si="31"/>
        <v>1.5667600000000002</v>
      </c>
    </row>
    <row r="952" spans="1:7" x14ac:dyDescent="0.2">
      <c r="A952">
        <v>1465</v>
      </c>
      <c r="B952" t="s">
        <v>1498</v>
      </c>
      <c r="C952" t="s">
        <v>1589</v>
      </c>
      <c r="D952" t="s">
        <v>25</v>
      </c>
      <c r="E952" s="173">
        <v>2.33</v>
      </c>
      <c r="F952" s="205">
        <f t="shared" si="30"/>
        <v>0.45668000000000003</v>
      </c>
      <c r="G952" s="27">
        <f t="shared" si="31"/>
        <v>2.78668</v>
      </c>
    </row>
    <row r="953" spans="1:7" x14ac:dyDescent="0.2">
      <c r="A953">
        <v>1467</v>
      </c>
      <c r="B953" t="s">
        <v>1500</v>
      </c>
      <c r="C953" t="s">
        <v>1589</v>
      </c>
      <c r="D953" t="s">
        <v>1790</v>
      </c>
      <c r="E953" s="173">
        <v>84.11</v>
      </c>
      <c r="F953" s="205">
        <f t="shared" si="30"/>
        <v>16.48556</v>
      </c>
      <c r="G953" s="27">
        <f t="shared" si="31"/>
        <v>100.59556000000001</v>
      </c>
    </row>
    <row r="954" spans="1:7" x14ac:dyDescent="0.2">
      <c r="A954">
        <v>1466</v>
      </c>
      <c r="B954" t="s">
        <v>1499</v>
      </c>
      <c r="C954" t="s">
        <v>1589</v>
      </c>
      <c r="D954" t="s">
        <v>1790</v>
      </c>
      <c r="E954" s="173">
        <v>96</v>
      </c>
      <c r="F954" s="205">
        <f t="shared" si="30"/>
        <v>18.816000000000003</v>
      </c>
      <c r="G954" s="27">
        <f t="shared" si="31"/>
        <v>114.816</v>
      </c>
    </row>
    <row r="955" spans="1:7" x14ac:dyDescent="0.2">
      <c r="A955">
        <v>1469</v>
      </c>
      <c r="B955" t="s">
        <v>1502</v>
      </c>
      <c r="C955" t="s">
        <v>1589</v>
      </c>
      <c r="D955" t="s">
        <v>1790</v>
      </c>
      <c r="E955" s="173">
        <v>46.31</v>
      </c>
      <c r="F955" s="205">
        <f t="shared" si="30"/>
        <v>9.0767600000000002</v>
      </c>
      <c r="G955" s="27">
        <f t="shared" si="31"/>
        <v>55.386760000000002</v>
      </c>
    </row>
    <row r="956" spans="1:7" x14ac:dyDescent="0.2">
      <c r="A956">
        <v>1468</v>
      </c>
      <c r="B956" t="s">
        <v>1501</v>
      </c>
      <c r="C956" t="s">
        <v>1589</v>
      </c>
      <c r="D956" t="s">
        <v>1790</v>
      </c>
      <c r="E956" s="173">
        <v>84.11</v>
      </c>
      <c r="F956" s="205">
        <f t="shared" si="30"/>
        <v>16.48556</v>
      </c>
      <c r="G956" s="27">
        <f t="shared" si="31"/>
        <v>100.59556000000001</v>
      </c>
    </row>
    <row r="957" spans="1:7" x14ac:dyDescent="0.2">
      <c r="A957">
        <v>1470</v>
      </c>
      <c r="B957" t="s">
        <v>1503</v>
      </c>
      <c r="C957" t="s">
        <v>1589</v>
      </c>
      <c r="D957" t="s">
        <v>1790</v>
      </c>
      <c r="E957" s="173">
        <v>6.3</v>
      </c>
      <c r="F957" s="205">
        <f t="shared" si="30"/>
        <v>1.2348000000000001</v>
      </c>
      <c r="G957" s="27">
        <f t="shared" si="31"/>
        <v>7.5347999999999997</v>
      </c>
    </row>
    <row r="958" spans="1:7" x14ac:dyDescent="0.2">
      <c r="A958">
        <v>1471</v>
      </c>
      <c r="B958" t="s">
        <v>1504</v>
      </c>
      <c r="C958" t="s">
        <v>1589</v>
      </c>
      <c r="D958" t="s">
        <v>1791</v>
      </c>
      <c r="E958" s="173">
        <v>10.85</v>
      </c>
      <c r="F958" s="205">
        <f t="shared" si="30"/>
        <v>2.1265999999999998</v>
      </c>
      <c r="G958" s="27">
        <f t="shared" si="31"/>
        <v>12.976599999999999</v>
      </c>
    </row>
    <row r="959" spans="1:7" x14ac:dyDescent="0.2">
      <c r="A959">
        <v>1472</v>
      </c>
      <c r="B959" t="s">
        <v>1505</v>
      </c>
      <c r="C959" t="s">
        <v>1589</v>
      </c>
      <c r="D959" t="s">
        <v>1790</v>
      </c>
      <c r="E959" s="173">
        <v>1.48</v>
      </c>
      <c r="F959" s="205">
        <f t="shared" si="30"/>
        <v>0.29008</v>
      </c>
      <c r="G959" s="27">
        <f t="shared" si="31"/>
        <v>1.7700800000000001</v>
      </c>
    </row>
    <row r="960" spans="1:7" x14ac:dyDescent="0.2">
      <c r="A960">
        <v>1473</v>
      </c>
      <c r="B960" t="s">
        <v>1506</v>
      </c>
      <c r="C960" t="s">
        <v>1589</v>
      </c>
      <c r="D960" t="s">
        <v>1790</v>
      </c>
      <c r="E960" s="173">
        <v>1.81</v>
      </c>
      <c r="F960" s="205">
        <f t="shared" si="30"/>
        <v>0.35476000000000002</v>
      </c>
      <c r="G960" s="27">
        <f t="shared" si="31"/>
        <v>2.1647600000000002</v>
      </c>
    </row>
    <row r="961" spans="1:7" x14ac:dyDescent="0.2">
      <c r="A961">
        <v>1474</v>
      </c>
      <c r="B961" t="s">
        <v>1507</v>
      </c>
      <c r="C961" t="s">
        <v>1589</v>
      </c>
      <c r="D961" t="s">
        <v>25</v>
      </c>
      <c r="E961" s="173">
        <v>11.8</v>
      </c>
      <c r="F961" s="205">
        <f t="shared" si="30"/>
        <v>2.3128000000000002</v>
      </c>
      <c r="G961" s="27">
        <f t="shared" si="31"/>
        <v>14.1128</v>
      </c>
    </row>
    <row r="962" spans="1:7" x14ac:dyDescent="0.2">
      <c r="A962">
        <v>1475</v>
      </c>
      <c r="B962" t="s">
        <v>1508</v>
      </c>
      <c r="C962" t="s">
        <v>1589</v>
      </c>
      <c r="D962" t="s">
        <v>25</v>
      </c>
      <c r="E962" s="173">
        <v>0.3</v>
      </c>
      <c r="F962" s="205">
        <f t="shared" si="30"/>
        <v>5.8799999999999998E-2</v>
      </c>
      <c r="G962" s="27">
        <f t="shared" si="31"/>
        <v>0.35880000000000001</v>
      </c>
    </row>
    <row r="963" spans="1:7" x14ac:dyDescent="0.2">
      <c r="A963">
        <v>1476</v>
      </c>
      <c r="B963" t="s">
        <v>1509</v>
      </c>
      <c r="C963" t="s">
        <v>1589</v>
      </c>
      <c r="D963" t="s">
        <v>1790</v>
      </c>
      <c r="E963" s="173">
        <v>0.68</v>
      </c>
      <c r="F963" s="205">
        <f t="shared" si="30"/>
        <v>0.13328000000000001</v>
      </c>
      <c r="G963" s="27">
        <f t="shared" si="31"/>
        <v>0.81328</v>
      </c>
    </row>
    <row r="964" spans="1:7" x14ac:dyDescent="0.2">
      <c r="A964">
        <v>1478</v>
      </c>
      <c r="B964" t="s">
        <v>1511</v>
      </c>
      <c r="C964" t="s">
        <v>1589</v>
      </c>
      <c r="D964" t="s">
        <v>25</v>
      </c>
      <c r="E964" s="173">
        <v>0.91</v>
      </c>
      <c r="F964" s="205">
        <f t="shared" si="30"/>
        <v>0.17836000000000002</v>
      </c>
      <c r="G964" s="27">
        <f t="shared" si="31"/>
        <v>1.08836</v>
      </c>
    </row>
    <row r="965" spans="1:7" x14ac:dyDescent="0.2">
      <c r="A965">
        <v>1477</v>
      </c>
      <c r="B965" t="s">
        <v>1510</v>
      </c>
      <c r="C965" t="s">
        <v>1589</v>
      </c>
      <c r="D965" t="s">
        <v>25</v>
      </c>
      <c r="E965" s="173">
        <v>0.68</v>
      </c>
      <c r="F965" s="205">
        <f t="shared" si="30"/>
        <v>0.13328000000000001</v>
      </c>
      <c r="G965" s="27">
        <f t="shared" si="31"/>
        <v>0.81328</v>
      </c>
    </row>
    <row r="966" spans="1:7" x14ac:dyDescent="0.2">
      <c r="A966">
        <v>1479</v>
      </c>
      <c r="B966" t="s">
        <v>1512</v>
      </c>
      <c r="C966" t="s">
        <v>1589</v>
      </c>
      <c r="D966" t="s">
        <v>25</v>
      </c>
      <c r="F966" s="205">
        <f t="shared" si="30"/>
        <v>0</v>
      </c>
      <c r="G966" s="27">
        <f t="shared" si="31"/>
        <v>0</v>
      </c>
    </row>
    <row r="967" spans="1:7" x14ac:dyDescent="0.2">
      <c r="A967">
        <v>1480</v>
      </c>
      <c r="B967" t="s">
        <v>1513</v>
      </c>
      <c r="C967" t="s">
        <v>1589</v>
      </c>
      <c r="D967" t="s">
        <v>25</v>
      </c>
      <c r="E967" s="173">
        <v>1.19</v>
      </c>
      <c r="F967" s="205">
        <f t="shared" si="30"/>
        <v>0.23324</v>
      </c>
      <c r="G967" s="27">
        <f t="shared" si="31"/>
        <v>1.4232399999999998</v>
      </c>
    </row>
    <row r="968" spans="1:7" x14ac:dyDescent="0.2">
      <c r="A968">
        <v>1481</v>
      </c>
      <c r="B968" t="s">
        <v>1514</v>
      </c>
      <c r="C968" t="s">
        <v>1589</v>
      </c>
      <c r="D968" t="s">
        <v>25</v>
      </c>
      <c r="E968" s="173">
        <v>2.2000000000000002</v>
      </c>
      <c r="F968" s="205">
        <f t="shared" si="30"/>
        <v>0.43120000000000003</v>
      </c>
      <c r="G968" s="27">
        <f t="shared" si="31"/>
        <v>2.6312000000000002</v>
      </c>
    </row>
    <row r="969" spans="1:7" x14ac:dyDescent="0.2">
      <c r="A969">
        <v>1482</v>
      </c>
      <c r="B969" t="s">
        <v>1515</v>
      </c>
      <c r="C969" t="s">
        <v>1589</v>
      </c>
      <c r="D969" t="s">
        <v>25</v>
      </c>
      <c r="E969" s="173">
        <v>1.8</v>
      </c>
      <c r="F969" s="205">
        <f t="shared" si="30"/>
        <v>0.3528</v>
      </c>
      <c r="G969" s="27">
        <f t="shared" si="31"/>
        <v>2.1528</v>
      </c>
    </row>
    <row r="970" spans="1:7" x14ac:dyDescent="0.2">
      <c r="A970">
        <v>1484</v>
      </c>
      <c r="B970" t="s">
        <v>1517</v>
      </c>
      <c r="C970" t="s">
        <v>1589</v>
      </c>
      <c r="D970" t="s">
        <v>1790</v>
      </c>
      <c r="E970" s="173">
        <v>4.49</v>
      </c>
      <c r="F970" s="205">
        <f t="shared" si="30"/>
        <v>0.88004000000000004</v>
      </c>
      <c r="G970" s="27">
        <f t="shared" si="31"/>
        <v>5.3700400000000004</v>
      </c>
    </row>
    <row r="971" spans="1:7" x14ac:dyDescent="0.2">
      <c r="A971">
        <v>1483</v>
      </c>
      <c r="B971" t="s">
        <v>1516</v>
      </c>
      <c r="C971" t="s">
        <v>1589</v>
      </c>
      <c r="D971" t="s">
        <v>1790</v>
      </c>
      <c r="E971" s="173">
        <v>8.01</v>
      </c>
      <c r="F971" s="205">
        <f t="shared" si="30"/>
        <v>1.56996</v>
      </c>
      <c r="G971" s="27">
        <f t="shared" si="31"/>
        <v>9.5799599999999998</v>
      </c>
    </row>
    <row r="972" spans="1:7" x14ac:dyDescent="0.2">
      <c r="A972">
        <v>1485</v>
      </c>
      <c r="B972" t="s">
        <v>1518</v>
      </c>
      <c r="C972" t="s">
        <v>1589</v>
      </c>
      <c r="D972" t="s">
        <v>1790</v>
      </c>
      <c r="E972" s="173">
        <v>9.7200000000000006</v>
      </c>
      <c r="F972" s="205">
        <f t="shared" si="30"/>
        <v>1.9051200000000001</v>
      </c>
      <c r="G972" s="27">
        <f t="shared" si="31"/>
        <v>11.625120000000001</v>
      </c>
    </row>
    <row r="973" spans="1:7" x14ac:dyDescent="0.2">
      <c r="A973">
        <v>1486</v>
      </c>
      <c r="B973" t="s">
        <v>1519</v>
      </c>
      <c r="C973" t="s">
        <v>1589</v>
      </c>
      <c r="D973" t="s">
        <v>25</v>
      </c>
      <c r="E973" s="173">
        <v>25.79</v>
      </c>
      <c r="F973" s="205">
        <f t="shared" si="30"/>
        <v>5.0548400000000004</v>
      </c>
      <c r="G973" s="27">
        <f t="shared" si="31"/>
        <v>30.844839999999998</v>
      </c>
    </row>
    <row r="974" spans="1:7" x14ac:dyDescent="0.2">
      <c r="A974">
        <v>1487</v>
      </c>
      <c r="B974" t="s">
        <v>1520</v>
      </c>
      <c r="C974" t="s">
        <v>1589</v>
      </c>
      <c r="D974" t="s">
        <v>1790</v>
      </c>
      <c r="F974" s="205">
        <f t="shared" si="30"/>
        <v>0</v>
      </c>
      <c r="G974" s="27">
        <f t="shared" si="31"/>
        <v>0</v>
      </c>
    </row>
    <row r="975" spans="1:7" x14ac:dyDescent="0.2">
      <c r="A975">
        <v>1488</v>
      </c>
      <c r="B975" t="s">
        <v>1521</v>
      </c>
      <c r="C975" t="s">
        <v>1589</v>
      </c>
      <c r="D975" t="s">
        <v>25</v>
      </c>
      <c r="F975" s="205">
        <f t="shared" si="30"/>
        <v>0</v>
      </c>
      <c r="G975" s="27">
        <f t="shared" si="31"/>
        <v>0</v>
      </c>
    </row>
    <row r="976" spans="1:7" x14ac:dyDescent="0.2">
      <c r="A976">
        <v>1489</v>
      </c>
      <c r="B976" t="s">
        <v>1522</v>
      </c>
      <c r="C976" t="s">
        <v>1589</v>
      </c>
      <c r="D976" t="s">
        <v>1792</v>
      </c>
      <c r="E976" s="173">
        <v>21.28</v>
      </c>
      <c r="F976" s="205">
        <f t="shared" si="30"/>
        <v>4.1708800000000004</v>
      </c>
      <c r="G976" s="27">
        <f t="shared" si="31"/>
        <v>25.450880000000002</v>
      </c>
    </row>
    <row r="977" spans="1:7" x14ac:dyDescent="0.2">
      <c r="A977">
        <v>1490</v>
      </c>
      <c r="B977" t="s">
        <v>1523</v>
      </c>
      <c r="C977" t="s">
        <v>1589</v>
      </c>
      <c r="D977" t="s">
        <v>25</v>
      </c>
      <c r="E977" s="173">
        <v>3.56</v>
      </c>
      <c r="F977" s="205">
        <f t="shared" si="30"/>
        <v>0.69776000000000005</v>
      </c>
      <c r="G977" s="27">
        <f t="shared" si="31"/>
        <v>4.2577600000000002</v>
      </c>
    </row>
    <row r="978" spans="1:7" x14ac:dyDescent="0.2">
      <c r="A978">
        <v>1491</v>
      </c>
      <c r="B978" t="s">
        <v>1524</v>
      </c>
      <c r="C978" t="s">
        <v>1589</v>
      </c>
      <c r="D978" t="s">
        <v>25</v>
      </c>
      <c r="E978" s="173">
        <v>1.7</v>
      </c>
      <c r="F978" s="205">
        <f t="shared" si="30"/>
        <v>0.3332</v>
      </c>
      <c r="G978" s="27">
        <f t="shared" si="31"/>
        <v>2.0331999999999999</v>
      </c>
    </row>
    <row r="979" spans="1:7" x14ac:dyDescent="0.2">
      <c r="A979">
        <v>1492</v>
      </c>
      <c r="B979" t="s">
        <v>1525</v>
      </c>
      <c r="C979" t="s">
        <v>1589</v>
      </c>
      <c r="D979" t="s">
        <v>25</v>
      </c>
      <c r="E979" s="173">
        <v>3.57</v>
      </c>
      <c r="F979" s="205">
        <f t="shared" si="30"/>
        <v>0.69972000000000001</v>
      </c>
      <c r="G979" s="27">
        <f t="shared" si="31"/>
        <v>4.2697199999999995</v>
      </c>
    </row>
    <row r="980" spans="1:7" x14ac:dyDescent="0.2">
      <c r="A980">
        <v>1493</v>
      </c>
      <c r="B980" t="s">
        <v>1526</v>
      </c>
      <c r="C980" t="s">
        <v>1589</v>
      </c>
      <c r="D980" t="s">
        <v>25</v>
      </c>
      <c r="E980" s="173">
        <v>2.0099999999999998</v>
      </c>
      <c r="F980" s="205">
        <f t="shared" si="30"/>
        <v>0.39395999999999998</v>
      </c>
      <c r="G980" s="27">
        <f t="shared" si="31"/>
        <v>2.4039599999999997</v>
      </c>
    </row>
    <row r="981" spans="1:7" x14ac:dyDescent="0.2">
      <c r="A981">
        <v>1494</v>
      </c>
      <c r="B981" t="s">
        <v>1527</v>
      </c>
      <c r="C981" t="s">
        <v>1589</v>
      </c>
      <c r="D981" t="s">
        <v>25</v>
      </c>
      <c r="E981" s="173">
        <v>3.56</v>
      </c>
      <c r="F981" s="205">
        <f t="shared" si="30"/>
        <v>0.69776000000000005</v>
      </c>
      <c r="G981" s="27">
        <f t="shared" si="31"/>
        <v>4.2577600000000002</v>
      </c>
    </row>
    <row r="982" spans="1:7" x14ac:dyDescent="0.2">
      <c r="A982">
        <v>1496</v>
      </c>
      <c r="B982" t="s">
        <v>1529</v>
      </c>
      <c r="C982" t="s">
        <v>1589</v>
      </c>
      <c r="D982" t="s">
        <v>25</v>
      </c>
      <c r="E982" s="173">
        <v>2.4700000000000002</v>
      </c>
      <c r="F982" s="205">
        <f t="shared" si="30"/>
        <v>0.48412000000000005</v>
      </c>
      <c r="G982" s="27">
        <f t="shared" si="31"/>
        <v>2.9541200000000001</v>
      </c>
    </row>
    <row r="983" spans="1:7" x14ac:dyDescent="0.2">
      <c r="A983">
        <v>1495</v>
      </c>
      <c r="B983" t="s">
        <v>1528</v>
      </c>
      <c r="C983" t="s">
        <v>1589</v>
      </c>
      <c r="D983" t="s">
        <v>25</v>
      </c>
      <c r="E983" s="173">
        <v>1.98</v>
      </c>
      <c r="F983" s="205">
        <f t="shared" si="30"/>
        <v>0.38808000000000004</v>
      </c>
      <c r="G983" s="27">
        <f t="shared" si="31"/>
        <v>2.36808</v>
      </c>
    </row>
    <row r="984" spans="1:7" x14ac:dyDescent="0.2">
      <c r="A984">
        <v>1497</v>
      </c>
      <c r="B984" t="s">
        <v>1530</v>
      </c>
      <c r="C984" t="s">
        <v>1589</v>
      </c>
      <c r="D984" t="s">
        <v>25</v>
      </c>
      <c r="E984" s="173">
        <v>3</v>
      </c>
      <c r="F984" s="205">
        <f t="shared" si="30"/>
        <v>0.58800000000000008</v>
      </c>
      <c r="G984" s="27">
        <f t="shared" si="31"/>
        <v>3.5880000000000001</v>
      </c>
    </row>
    <row r="985" spans="1:7" x14ac:dyDescent="0.2">
      <c r="A985">
        <v>1498</v>
      </c>
      <c r="B985" t="s">
        <v>1531</v>
      </c>
      <c r="C985" t="s">
        <v>1589</v>
      </c>
      <c r="D985" t="s">
        <v>1790</v>
      </c>
      <c r="E985" s="173">
        <v>3.13</v>
      </c>
      <c r="F985" s="205">
        <f t="shared" si="30"/>
        <v>0.61348000000000003</v>
      </c>
      <c r="G985" s="27">
        <f t="shared" si="31"/>
        <v>3.7434799999999999</v>
      </c>
    </row>
    <row r="986" spans="1:7" x14ac:dyDescent="0.2">
      <c r="A986">
        <v>1499</v>
      </c>
      <c r="B986" t="s">
        <v>1532</v>
      </c>
      <c r="C986" t="s">
        <v>1589</v>
      </c>
      <c r="D986" t="s">
        <v>25</v>
      </c>
      <c r="E986" s="173">
        <v>1.95</v>
      </c>
      <c r="F986" s="205">
        <f t="shared" si="30"/>
        <v>0.38219999999999998</v>
      </c>
      <c r="G986" s="27">
        <f t="shared" si="31"/>
        <v>2.3321999999999998</v>
      </c>
    </row>
    <row r="987" spans="1:7" x14ac:dyDescent="0.2">
      <c r="A987">
        <v>1500</v>
      </c>
      <c r="B987" t="s">
        <v>1533</v>
      </c>
      <c r="C987" t="s">
        <v>1589</v>
      </c>
      <c r="D987" t="s">
        <v>1790</v>
      </c>
      <c r="E987" s="173">
        <v>3.55</v>
      </c>
      <c r="F987" s="205">
        <f t="shared" si="30"/>
        <v>0.69579999999999997</v>
      </c>
      <c r="G987" s="27">
        <f t="shared" si="31"/>
        <v>4.2458</v>
      </c>
    </row>
    <row r="988" spans="1:7" x14ac:dyDescent="0.2">
      <c r="A988">
        <v>1501</v>
      </c>
      <c r="B988" t="s">
        <v>1534</v>
      </c>
      <c r="C988" t="s">
        <v>1589</v>
      </c>
      <c r="D988" t="s">
        <v>25</v>
      </c>
      <c r="F988" s="205">
        <f t="shared" si="30"/>
        <v>0</v>
      </c>
      <c r="G988" s="27">
        <f t="shared" si="31"/>
        <v>0</v>
      </c>
    </row>
    <row r="989" spans="1:7" x14ac:dyDescent="0.2">
      <c r="A989">
        <v>1502</v>
      </c>
      <c r="B989" t="s">
        <v>1535</v>
      </c>
      <c r="C989" t="s">
        <v>1589</v>
      </c>
      <c r="D989" t="s">
        <v>1790</v>
      </c>
      <c r="E989" s="173">
        <v>5.95</v>
      </c>
      <c r="F989" s="205">
        <f t="shared" si="30"/>
        <v>1.1662000000000001</v>
      </c>
      <c r="G989" s="27">
        <f t="shared" si="31"/>
        <v>7.1162000000000001</v>
      </c>
    </row>
    <row r="990" spans="1:7" x14ac:dyDescent="0.2">
      <c r="A990">
        <v>1503</v>
      </c>
      <c r="B990" t="s">
        <v>1536</v>
      </c>
      <c r="C990" t="s">
        <v>1589</v>
      </c>
      <c r="D990" t="s">
        <v>1790</v>
      </c>
      <c r="E990" s="173">
        <v>8.64</v>
      </c>
      <c r="F990" s="205">
        <f t="shared" si="30"/>
        <v>1.6934400000000003</v>
      </c>
      <c r="G990" s="27">
        <f t="shared" si="31"/>
        <v>10.333440000000001</v>
      </c>
    </row>
    <row r="991" spans="1:7" x14ac:dyDescent="0.2">
      <c r="A991">
        <v>1504</v>
      </c>
      <c r="B991" t="s">
        <v>1537</v>
      </c>
      <c r="C991" t="s">
        <v>1589</v>
      </c>
      <c r="D991" t="s">
        <v>25</v>
      </c>
      <c r="F991" s="205">
        <f t="shared" si="30"/>
        <v>0</v>
      </c>
      <c r="G991" s="27">
        <f t="shared" si="31"/>
        <v>0</v>
      </c>
    </row>
    <row r="992" spans="1:7" x14ac:dyDescent="0.2">
      <c r="A992">
        <v>1505</v>
      </c>
      <c r="B992" t="s">
        <v>1538</v>
      </c>
      <c r="C992" t="s">
        <v>1589</v>
      </c>
      <c r="D992" t="s">
        <v>25</v>
      </c>
      <c r="E992" s="173">
        <v>2.2599999999999998</v>
      </c>
      <c r="F992" s="205">
        <f t="shared" si="30"/>
        <v>0.44295999999999996</v>
      </c>
      <c r="G992" s="27">
        <f t="shared" si="31"/>
        <v>2.7029599999999996</v>
      </c>
    </row>
    <row r="993" spans="1:7" x14ac:dyDescent="0.2">
      <c r="A993">
        <v>1506</v>
      </c>
      <c r="B993" t="s">
        <v>1539</v>
      </c>
      <c r="C993" t="s">
        <v>1589</v>
      </c>
      <c r="D993" t="s">
        <v>1790</v>
      </c>
      <c r="F993" s="205">
        <f t="shared" si="30"/>
        <v>0</v>
      </c>
      <c r="G993" s="27">
        <f t="shared" si="31"/>
        <v>0</v>
      </c>
    </row>
    <row r="994" spans="1:7" x14ac:dyDescent="0.2">
      <c r="A994">
        <v>1507</v>
      </c>
      <c r="B994" t="s">
        <v>1540</v>
      </c>
      <c r="C994" t="s">
        <v>1589</v>
      </c>
      <c r="D994" t="s">
        <v>1790</v>
      </c>
      <c r="E994" s="173">
        <v>4</v>
      </c>
      <c r="F994" s="205">
        <f t="shared" si="30"/>
        <v>0.78400000000000003</v>
      </c>
      <c r="G994" s="27">
        <f t="shared" si="31"/>
        <v>4.7839999999999998</v>
      </c>
    </row>
    <row r="995" spans="1:7" x14ac:dyDescent="0.2">
      <c r="A995">
        <v>1508</v>
      </c>
      <c r="B995" t="s">
        <v>1541</v>
      </c>
      <c r="C995" t="s">
        <v>1589</v>
      </c>
      <c r="D995" t="s">
        <v>1790</v>
      </c>
      <c r="E995" s="173">
        <v>1.29</v>
      </c>
      <c r="F995" s="205">
        <f t="shared" si="30"/>
        <v>0.25284000000000001</v>
      </c>
      <c r="G995" s="27">
        <f t="shared" si="31"/>
        <v>1.54284</v>
      </c>
    </row>
    <row r="996" spans="1:7" x14ac:dyDescent="0.2">
      <c r="A996">
        <v>1509</v>
      </c>
      <c r="B996" t="s">
        <v>1542</v>
      </c>
      <c r="C996" t="s">
        <v>1589</v>
      </c>
      <c r="D996" t="s">
        <v>1792</v>
      </c>
      <c r="E996" s="173">
        <v>3.44</v>
      </c>
      <c r="F996" s="205">
        <f t="shared" si="30"/>
        <v>0.67424000000000006</v>
      </c>
      <c r="G996" s="27">
        <f t="shared" si="31"/>
        <v>4.1142399999999997</v>
      </c>
    </row>
    <row r="997" spans="1:7" x14ac:dyDescent="0.2">
      <c r="A997">
        <v>1510</v>
      </c>
      <c r="B997" t="s">
        <v>1543</v>
      </c>
      <c r="C997" t="s">
        <v>1589</v>
      </c>
      <c r="D997" t="s">
        <v>1790</v>
      </c>
      <c r="F997" s="205">
        <f t="shared" si="30"/>
        <v>0</v>
      </c>
      <c r="G997" s="27">
        <f t="shared" si="31"/>
        <v>0</v>
      </c>
    </row>
    <row r="998" spans="1:7" x14ac:dyDescent="0.2">
      <c r="A998">
        <v>1511</v>
      </c>
      <c r="B998" t="s">
        <v>1544</v>
      </c>
      <c r="C998" t="s">
        <v>1589</v>
      </c>
      <c r="D998" t="s">
        <v>1792</v>
      </c>
      <c r="E998" s="173">
        <v>1.48</v>
      </c>
      <c r="F998" s="205">
        <f t="shared" si="30"/>
        <v>0.29008</v>
      </c>
      <c r="G998" s="27">
        <f t="shared" si="31"/>
        <v>1.7700800000000001</v>
      </c>
    </row>
    <row r="999" spans="1:7" x14ac:dyDescent="0.2">
      <c r="A999">
        <v>1512</v>
      </c>
      <c r="B999" t="s">
        <v>1545</v>
      </c>
      <c r="C999" t="s">
        <v>1589</v>
      </c>
      <c r="D999" t="s">
        <v>1792</v>
      </c>
      <c r="E999" s="173">
        <v>3.43</v>
      </c>
      <c r="F999" s="205">
        <f t="shared" si="30"/>
        <v>0.6722800000000001</v>
      </c>
      <c r="G999" s="27">
        <f t="shared" si="31"/>
        <v>4.1022800000000004</v>
      </c>
    </row>
    <row r="1000" spans="1:7" x14ac:dyDescent="0.2">
      <c r="A1000">
        <v>1513</v>
      </c>
      <c r="B1000" t="s">
        <v>1546</v>
      </c>
      <c r="C1000" t="s">
        <v>1589</v>
      </c>
      <c r="D1000" t="s">
        <v>1790</v>
      </c>
      <c r="E1000" s="173">
        <v>2.5</v>
      </c>
      <c r="F1000" s="205">
        <f t="shared" si="30"/>
        <v>0.49</v>
      </c>
      <c r="G1000" s="27">
        <f t="shared" si="31"/>
        <v>2.99</v>
      </c>
    </row>
    <row r="1001" spans="1:7" x14ac:dyDescent="0.2">
      <c r="A1001">
        <v>1514</v>
      </c>
      <c r="B1001" t="s">
        <v>1547</v>
      </c>
      <c r="C1001" t="s">
        <v>1589</v>
      </c>
      <c r="D1001" t="s">
        <v>25</v>
      </c>
      <c r="E1001" s="173">
        <v>11.33</v>
      </c>
      <c r="F1001" s="205">
        <f t="shared" ref="F1001:F1064" si="32">E1001*19.6%</f>
        <v>2.2206800000000002</v>
      </c>
      <c r="G1001" s="27">
        <f t="shared" ref="G1001:G1064" si="33">E1001+F1001</f>
        <v>13.55068</v>
      </c>
    </row>
    <row r="1002" spans="1:7" x14ac:dyDescent="0.2">
      <c r="A1002">
        <v>1515</v>
      </c>
      <c r="B1002" t="s">
        <v>1548</v>
      </c>
      <c r="C1002" t="s">
        <v>1589</v>
      </c>
      <c r="D1002" t="s">
        <v>25</v>
      </c>
      <c r="E1002" s="173">
        <v>12.73</v>
      </c>
      <c r="F1002" s="205">
        <f t="shared" si="32"/>
        <v>2.4950800000000002</v>
      </c>
      <c r="G1002" s="27">
        <f t="shared" si="33"/>
        <v>15.22508</v>
      </c>
    </row>
    <row r="1003" spans="1:7" x14ac:dyDescent="0.2">
      <c r="A1003">
        <v>1516</v>
      </c>
      <c r="B1003" t="s">
        <v>1549</v>
      </c>
      <c r="C1003" t="s">
        <v>1589</v>
      </c>
      <c r="D1003" t="s">
        <v>1792</v>
      </c>
      <c r="E1003" s="173">
        <v>1.06</v>
      </c>
      <c r="F1003" s="205">
        <f t="shared" si="32"/>
        <v>0.20776000000000003</v>
      </c>
      <c r="G1003" s="27">
        <f t="shared" si="33"/>
        <v>1.26776</v>
      </c>
    </row>
    <row r="1004" spans="1:7" x14ac:dyDescent="0.2">
      <c r="A1004">
        <v>1517</v>
      </c>
      <c r="B1004" t="s">
        <v>1550</v>
      </c>
      <c r="C1004" t="s">
        <v>1589</v>
      </c>
      <c r="D1004" t="s">
        <v>25</v>
      </c>
      <c r="F1004" s="205">
        <f t="shared" si="32"/>
        <v>0</v>
      </c>
      <c r="G1004" s="27">
        <f t="shared" si="33"/>
        <v>0</v>
      </c>
    </row>
    <row r="1005" spans="1:7" x14ac:dyDescent="0.2">
      <c r="A1005">
        <v>1518</v>
      </c>
      <c r="B1005" t="s">
        <v>1551</v>
      </c>
      <c r="C1005" t="s">
        <v>1589</v>
      </c>
      <c r="D1005" t="s">
        <v>1790</v>
      </c>
      <c r="E1005" s="173">
        <v>20.95</v>
      </c>
      <c r="F1005" s="205">
        <f t="shared" si="32"/>
        <v>4.1062000000000003</v>
      </c>
      <c r="G1005" s="27">
        <f t="shared" si="33"/>
        <v>25.0562</v>
      </c>
    </row>
    <row r="1006" spans="1:7" x14ac:dyDescent="0.2">
      <c r="A1006">
        <v>1519</v>
      </c>
      <c r="B1006" t="s">
        <v>1552</v>
      </c>
      <c r="C1006" t="s">
        <v>1589</v>
      </c>
      <c r="D1006" t="s">
        <v>1790</v>
      </c>
      <c r="E1006" s="173">
        <v>32</v>
      </c>
      <c r="F1006" s="205">
        <f t="shared" si="32"/>
        <v>6.2720000000000002</v>
      </c>
      <c r="G1006" s="27">
        <f t="shared" si="33"/>
        <v>38.271999999999998</v>
      </c>
    </row>
    <row r="1007" spans="1:7" x14ac:dyDescent="0.2">
      <c r="A1007">
        <v>1520</v>
      </c>
      <c r="B1007" t="s">
        <v>1553</v>
      </c>
      <c r="C1007" t="s">
        <v>1589</v>
      </c>
      <c r="D1007" t="s">
        <v>1790</v>
      </c>
      <c r="E1007" s="173">
        <v>70.5</v>
      </c>
      <c r="F1007" s="205">
        <f t="shared" si="32"/>
        <v>13.818000000000001</v>
      </c>
      <c r="G1007" s="27">
        <f t="shared" si="33"/>
        <v>84.317999999999998</v>
      </c>
    </row>
    <row r="1008" spans="1:7" x14ac:dyDescent="0.2">
      <c r="A1008">
        <v>1521</v>
      </c>
      <c r="B1008" t="s">
        <v>1554</v>
      </c>
      <c r="C1008" t="s">
        <v>1589</v>
      </c>
      <c r="D1008" t="s">
        <v>1790</v>
      </c>
      <c r="E1008" s="173">
        <v>36.75</v>
      </c>
      <c r="F1008" s="205">
        <f t="shared" si="32"/>
        <v>7.2030000000000003</v>
      </c>
      <c r="G1008" s="27">
        <f t="shared" si="33"/>
        <v>43.953000000000003</v>
      </c>
    </row>
    <row r="1009" spans="1:7" x14ac:dyDescent="0.2">
      <c r="A1009">
        <v>1522</v>
      </c>
      <c r="B1009" t="s">
        <v>1555</v>
      </c>
      <c r="C1009" t="s">
        <v>1589</v>
      </c>
      <c r="D1009" t="s">
        <v>1790</v>
      </c>
      <c r="E1009" s="173">
        <v>21.75</v>
      </c>
      <c r="F1009" s="205">
        <f t="shared" si="32"/>
        <v>4.2629999999999999</v>
      </c>
      <c r="G1009" s="27">
        <f t="shared" si="33"/>
        <v>26.012999999999998</v>
      </c>
    </row>
    <row r="1010" spans="1:7" x14ac:dyDescent="0.2">
      <c r="A1010">
        <v>1523</v>
      </c>
      <c r="B1010" t="s">
        <v>1556</v>
      </c>
      <c r="C1010" t="s">
        <v>1589</v>
      </c>
      <c r="D1010" t="s">
        <v>1791</v>
      </c>
      <c r="E1010" s="173">
        <v>19.010000000000002</v>
      </c>
      <c r="F1010" s="205">
        <f t="shared" si="32"/>
        <v>3.7259600000000006</v>
      </c>
      <c r="G1010" s="27">
        <f t="shared" si="33"/>
        <v>22.735960000000002</v>
      </c>
    </row>
    <row r="1011" spans="1:7" x14ac:dyDescent="0.2">
      <c r="A1011">
        <v>1524</v>
      </c>
      <c r="B1011" t="s">
        <v>1557</v>
      </c>
      <c r="C1011" t="s">
        <v>1589</v>
      </c>
      <c r="D1011" t="s">
        <v>1790</v>
      </c>
      <c r="E1011" s="173">
        <v>7.7</v>
      </c>
      <c r="F1011" s="205">
        <f t="shared" si="32"/>
        <v>1.5092000000000001</v>
      </c>
      <c r="G1011" s="27">
        <f t="shared" si="33"/>
        <v>9.2092000000000009</v>
      </c>
    </row>
    <row r="1012" spans="1:7" x14ac:dyDescent="0.2">
      <c r="A1012">
        <v>1526</v>
      </c>
      <c r="B1012" t="s">
        <v>1559</v>
      </c>
      <c r="C1012" t="s">
        <v>1589</v>
      </c>
      <c r="D1012" t="s">
        <v>1790</v>
      </c>
      <c r="E1012" s="173">
        <v>19.899999999999999</v>
      </c>
      <c r="F1012" s="205">
        <f t="shared" si="32"/>
        <v>3.9003999999999999</v>
      </c>
      <c r="G1012" s="27">
        <f t="shared" si="33"/>
        <v>23.8004</v>
      </c>
    </row>
    <row r="1013" spans="1:7" x14ac:dyDescent="0.2">
      <c r="A1013">
        <v>1528</v>
      </c>
      <c r="B1013" t="s">
        <v>1561</v>
      </c>
      <c r="C1013" t="s">
        <v>1589</v>
      </c>
      <c r="D1013" t="s">
        <v>1790</v>
      </c>
      <c r="E1013" s="173">
        <v>7.71</v>
      </c>
      <c r="F1013" s="205">
        <f t="shared" si="32"/>
        <v>1.5111600000000001</v>
      </c>
      <c r="G1013" s="27">
        <f t="shared" si="33"/>
        <v>9.2211599999999994</v>
      </c>
    </row>
    <row r="1014" spans="1:7" x14ac:dyDescent="0.2">
      <c r="A1014">
        <v>1525</v>
      </c>
      <c r="B1014" t="s">
        <v>1558</v>
      </c>
      <c r="C1014" t="s">
        <v>1589</v>
      </c>
      <c r="D1014" t="s">
        <v>25</v>
      </c>
      <c r="E1014" s="173">
        <v>26.1</v>
      </c>
      <c r="F1014" s="205">
        <f t="shared" si="32"/>
        <v>5.1156000000000006</v>
      </c>
      <c r="G1014" s="27">
        <f t="shared" si="33"/>
        <v>31.215600000000002</v>
      </c>
    </row>
    <row r="1015" spans="1:7" x14ac:dyDescent="0.2">
      <c r="A1015">
        <v>1527</v>
      </c>
      <c r="B1015" t="s">
        <v>1560</v>
      </c>
      <c r="C1015" t="s">
        <v>1589</v>
      </c>
      <c r="D1015" t="s">
        <v>1790</v>
      </c>
      <c r="E1015" s="173">
        <v>15.1</v>
      </c>
      <c r="F1015" s="205">
        <f t="shared" si="32"/>
        <v>2.9596</v>
      </c>
      <c r="G1015" s="27">
        <f t="shared" si="33"/>
        <v>18.0596</v>
      </c>
    </row>
    <row r="1016" spans="1:7" x14ac:dyDescent="0.2">
      <c r="A1016">
        <v>1529</v>
      </c>
      <c r="B1016" t="s">
        <v>1562</v>
      </c>
      <c r="C1016" t="s">
        <v>1589</v>
      </c>
      <c r="D1016" t="s">
        <v>1790</v>
      </c>
      <c r="E1016" s="173">
        <v>6.08</v>
      </c>
      <c r="F1016" s="205">
        <f t="shared" si="32"/>
        <v>1.1916800000000001</v>
      </c>
      <c r="G1016" s="27">
        <f t="shared" si="33"/>
        <v>7.2716799999999999</v>
      </c>
    </row>
    <row r="1017" spans="1:7" x14ac:dyDescent="0.2">
      <c r="A1017">
        <v>1530</v>
      </c>
      <c r="B1017" t="s">
        <v>1563</v>
      </c>
      <c r="C1017" t="s">
        <v>1589</v>
      </c>
      <c r="D1017" t="s">
        <v>1790</v>
      </c>
      <c r="E1017" s="173">
        <v>42.27</v>
      </c>
      <c r="F1017" s="205">
        <f t="shared" si="32"/>
        <v>8.2849200000000014</v>
      </c>
      <c r="G1017" s="27">
        <f t="shared" si="33"/>
        <v>50.554920000000003</v>
      </c>
    </row>
    <row r="1018" spans="1:7" x14ac:dyDescent="0.2">
      <c r="A1018">
        <v>1531</v>
      </c>
      <c r="B1018" t="s">
        <v>1564</v>
      </c>
      <c r="C1018" t="s">
        <v>1589</v>
      </c>
      <c r="D1018" t="s">
        <v>1791</v>
      </c>
      <c r="E1018" s="173">
        <v>3.9</v>
      </c>
      <c r="F1018" s="205">
        <f t="shared" si="32"/>
        <v>0.76439999999999997</v>
      </c>
      <c r="G1018" s="27">
        <f t="shared" si="33"/>
        <v>4.6643999999999997</v>
      </c>
    </row>
    <row r="1019" spans="1:7" x14ac:dyDescent="0.2">
      <c r="A1019">
        <v>1532</v>
      </c>
      <c r="B1019" t="s">
        <v>1565</v>
      </c>
      <c r="C1019" t="s">
        <v>1589</v>
      </c>
      <c r="D1019" t="s">
        <v>1790</v>
      </c>
      <c r="E1019" s="173">
        <v>7.3</v>
      </c>
      <c r="F1019" s="205">
        <f t="shared" si="32"/>
        <v>1.4308000000000001</v>
      </c>
      <c r="G1019" s="27">
        <f t="shared" si="33"/>
        <v>8.7308000000000003</v>
      </c>
    </row>
    <row r="1020" spans="1:7" x14ac:dyDescent="0.2">
      <c r="A1020">
        <v>1534</v>
      </c>
      <c r="B1020" t="s">
        <v>1567</v>
      </c>
      <c r="C1020" t="s">
        <v>1589</v>
      </c>
      <c r="D1020" t="s">
        <v>1790</v>
      </c>
      <c r="E1020" s="173">
        <v>1.57</v>
      </c>
      <c r="F1020" s="205">
        <f t="shared" si="32"/>
        <v>0.30772000000000005</v>
      </c>
      <c r="G1020" s="27">
        <f t="shared" si="33"/>
        <v>1.8777200000000001</v>
      </c>
    </row>
    <row r="1021" spans="1:7" x14ac:dyDescent="0.2">
      <c r="A1021">
        <v>1535</v>
      </c>
      <c r="B1021" t="s">
        <v>1568</v>
      </c>
      <c r="C1021" t="s">
        <v>1589</v>
      </c>
      <c r="D1021" t="s">
        <v>1791</v>
      </c>
      <c r="E1021" s="173">
        <v>1.51</v>
      </c>
      <c r="F1021" s="205">
        <f t="shared" si="32"/>
        <v>0.29596</v>
      </c>
      <c r="G1021" s="27">
        <f t="shared" si="33"/>
        <v>1.80596</v>
      </c>
    </row>
    <row r="1022" spans="1:7" x14ac:dyDescent="0.2">
      <c r="A1022">
        <v>1536</v>
      </c>
      <c r="B1022" t="s">
        <v>1569</v>
      </c>
      <c r="C1022" t="s">
        <v>1589</v>
      </c>
      <c r="D1022" t="s">
        <v>1791</v>
      </c>
      <c r="E1022" s="173">
        <v>8.1</v>
      </c>
      <c r="F1022" s="205">
        <f t="shared" si="32"/>
        <v>1.5875999999999999</v>
      </c>
      <c r="G1022" s="27">
        <f t="shared" si="33"/>
        <v>9.6875999999999998</v>
      </c>
    </row>
    <row r="1023" spans="1:7" x14ac:dyDescent="0.2">
      <c r="A1023">
        <v>1537</v>
      </c>
      <c r="B1023" t="s">
        <v>1570</v>
      </c>
      <c r="C1023" t="s">
        <v>1589</v>
      </c>
      <c r="D1023" t="s">
        <v>1791</v>
      </c>
      <c r="E1023" s="173">
        <v>6.6</v>
      </c>
      <c r="F1023" s="205">
        <f t="shared" si="32"/>
        <v>1.2936000000000001</v>
      </c>
      <c r="G1023" s="27">
        <f t="shared" si="33"/>
        <v>7.8935999999999993</v>
      </c>
    </row>
    <row r="1024" spans="1:7" x14ac:dyDescent="0.2">
      <c r="A1024">
        <v>1538</v>
      </c>
      <c r="B1024" t="s">
        <v>1571</v>
      </c>
      <c r="C1024" t="s">
        <v>1589</v>
      </c>
      <c r="D1024" t="s">
        <v>1791</v>
      </c>
      <c r="E1024" s="173">
        <v>3.09</v>
      </c>
      <c r="F1024" s="205">
        <f t="shared" si="32"/>
        <v>0.60563999999999996</v>
      </c>
      <c r="G1024" s="27">
        <f t="shared" si="33"/>
        <v>3.69564</v>
      </c>
    </row>
    <row r="1025" spans="1:7" x14ac:dyDescent="0.2">
      <c r="A1025">
        <v>1539</v>
      </c>
      <c r="B1025" t="s">
        <v>1572</v>
      </c>
      <c r="C1025" t="s">
        <v>1589</v>
      </c>
      <c r="D1025" t="s">
        <v>1791</v>
      </c>
      <c r="E1025" s="173">
        <v>3.61</v>
      </c>
      <c r="F1025" s="205">
        <f t="shared" si="32"/>
        <v>0.70755999999999997</v>
      </c>
      <c r="G1025" s="27">
        <f t="shared" si="33"/>
        <v>4.3175600000000003</v>
      </c>
    </row>
    <row r="1026" spans="1:7" x14ac:dyDescent="0.2">
      <c r="A1026">
        <v>1540</v>
      </c>
      <c r="B1026" t="s">
        <v>1573</v>
      </c>
      <c r="C1026" t="s">
        <v>1589</v>
      </c>
      <c r="D1026" t="s">
        <v>1791</v>
      </c>
      <c r="E1026" s="173">
        <v>4.1399999999999997</v>
      </c>
      <c r="F1026" s="205">
        <f t="shared" si="32"/>
        <v>0.81143999999999994</v>
      </c>
      <c r="G1026" s="27">
        <f t="shared" si="33"/>
        <v>4.9514399999999998</v>
      </c>
    </row>
    <row r="1027" spans="1:7" x14ac:dyDescent="0.2">
      <c r="A1027">
        <v>1541</v>
      </c>
      <c r="B1027" t="s">
        <v>1574</v>
      </c>
      <c r="C1027" t="s">
        <v>1589</v>
      </c>
      <c r="D1027" t="s">
        <v>1791</v>
      </c>
      <c r="E1027" s="173">
        <v>2.4500000000000002</v>
      </c>
      <c r="F1027" s="205">
        <f t="shared" si="32"/>
        <v>0.48020000000000007</v>
      </c>
      <c r="G1027" s="27">
        <f t="shared" si="33"/>
        <v>2.9302000000000001</v>
      </c>
    </row>
    <row r="1028" spans="1:7" x14ac:dyDescent="0.2">
      <c r="A1028">
        <v>1533</v>
      </c>
      <c r="B1028" t="s">
        <v>1566</v>
      </c>
      <c r="C1028" t="s">
        <v>1589</v>
      </c>
      <c r="D1028" t="s">
        <v>1791</v>
      </c>
      <c r="F1028" s="205">
        <f t="shared" si="32"/>
        <v>0</v>
      </c>
      <c r="G1028" s="27">
        <f t="shared" si="33"/>
        <v>0</v>
      </c>
    </row>
    <row r="1029" spans="1:7" x14ac:dyDescent="0.2">
      <c r="A1029">
        <v>1542</v>
      </c>
      <c r="B1029" t="s">
        <v>1575</v>
      </c>
      <c r="C1029" t="s">
        <v>1589</v>
      </c>
      <c r="D1029" t="s">
        <v>1791</v>
      </c>
      <c r="E1029" s="173">
        <v>2.0099999999999998</v>
      </c>
      <c r="F1029" s="205">
        <f t="shared" si="32"/>
        <v>0.39395999999999998</v>
      </c>
      <c r="G1029" s="27">
        <f t="shared" si="33"/>
        <v>2.4039599999999997</v>
      </c>
    </row>
    <row r="1030" spans="1:7" x14ac:dyDescent="0.2">
      <c r="A1030">
        <v>1543</v>
      </c>
      <c r="B1030" t="s">
        <v>1576</v>
      </c>
      <c r="C1030" t="s">
        <v>1589</v>
      </c>
      <c r="D1030" t="s">
        <v>1791</v>
      </c>
      <c r="E1030" s="173">
        <v>1.88</v>
      </c>
      <c r="F1030" s="205">
        <f t="shared" si="32"/>
        <v>0.36847999999999997</v>
      </c>
      <c r="G1030" s="27">
        <f t="shared" si="33"/>
        <v>2.2484799999999998</v>
      </c>
    </row>
    <row r="1031" spans="1:7" x14ac:dyDescent="0.2">
      <c r="A1031">
        <v>1544</v>
      </c>
      <c r="B1031" t="s">
        <v>1577</v>
      </c>
      <c r="C1031" t="s">
        <v>1589</v>
      </c>
      <c r="D1031" t="s">
        <v>1791</v>
      </c>
      <c r="E1031" s="173">
        <v>3.45</v>
      </c>
      <c r="F1031" s="205">
        <f t="shared" si="32"/>
        <v>0.67620000000000002</v>
      </c>
      <c r="G1031" s="27">
        <f t="shared" si="33"/>
        <v>4.1261999999999999</v>
      </c>
    </row>
    <row r="1032" spans="1:7" x14ac:dyDescent="0.2">
      <c r="A1032">
        <v>1545</v>
      </c>
      <c r="B1032" t="s">
        <v>1578</v>
      </c>
      <c r="C1032" t="s">
        <v>1589</v>
      </c>
      <c r="D1032" t="s">
        <v>1791</v>
      </c>
      <c r="E1032" s="173">
        <v>3.74</v>
      </c>
      <c r="F1032" s="205">
        <f t="shared" si="32"/>
        <v>0.73304000000000002</v>
      </c>
      <c r="G1032" s="27">
        <f t="shared" si="33"/>
        <v>4.4730400000000001</v>
      </c>
    </row>
    <row r="1033" spans="1:7" x14ac:dyDescent="0.2">
      <c r="A1033">
        <v>1546</v>
      </c>
      <c r="B1033" t="s">
        <v>1579</v>
      </c>
      <c r="C1033" t="s">
        <v>1589</v>
      </c>
      <c r="D1033" t="s">
        <v>25</v>
      </c>
      <c r="E1033" s="173">
        <v>34.28</v>
      </c>
      <c r="F1033" s="205">
        <f t="shared" si="32"/>
        <v>6.7188800000000004</v>
      </c>
      <c r="G1033" s="27">
        <f t="shared" si="33"/>
        <v>40.99888</v>
      </c>
    </row>
    <row r="1034" spans="1:7" x14ac:dyDescent="0.2">
      <c r="A1034">
        <v>1547</v>
      </c>
      <c r="B1034" t="s">
        <v>1580</v>
      </c>
      <c r="C1034" t="s">
        <v>1589</v>
      </c>
      <c r="D1034" t="s">
        <v>25</v>
      </c>
      <c r="F1034" s="205">
        <f t="shared" si="32"/>
        <v>0</v>
      </c>
      <c r="G1034" s="27">
        <f t="shared" si="33"/>
        <v>0</v>
      </c>
    </row>
    <row r="1035" spans="1:7" x14ac:dyDescent="0.2">
      <c r="A1035">
        <v>1548</v>
      </c>
      <c r="B1035" t="s">
        <v>1581</v>
      </c>
      <c r="C1035" t="s">
        <v>1589</v>
      </c>
      <c r="D1035" t="s">
        <v>1790</v>
      </c>
      <c r="E1035" s="173">
        <v>2.08</v>
      </c>
      <c r="F1035" s="205">
        <f t="shared" si="32"/>
        <v>0.40768000000000004</v>
      </c>
      <c r="G1035" s="27">
        <f t="shared" si="33"/>
        <v>2.4876800000000001</v>
      </c>
    </row>
    <row r="1036" spans="1:7" x14ac:dyDescent="0.2">
      <c r="A1036">
        <v>910</v>
      </c>
      <c r="B1036" t="s">
        <v>747</v>
      </c>
      <c r="C1036" s="2" t="s">
        <v>1031</v>
      </c>
      <c r="D1036" t="s">
        <v>1790</v>
      </c>
      <c r="E1036" s="173">
        <v>3.5</v>
      </c>
      <c r="F1036" s="205">
        <f t="shared" si="32"/>
        <v>0.68600000000000005</v>
      </c>
      <c r="G1036" s="27">
        <f t="shared" si="33"/>
        <v>4.1859999999999999</v>
      </c>
    </row>
    <row r="1037" spans="1:7" x14ac:dyDescent="0.2">
      <c r="A1037">
        <v>911</v>
      </c>
      <c r="B1037" t="s">
        <v>748</v>
      </c>
      <c r="C1037" s="2" t="s">
        <v>1031</v>
      </c>
      <c r="D1037" t="s">
        <v>25</v>
      </c>
      <c r="E1037" s="173">
        <v>2.0699999999999998</v>
      </c>
      <c r="F1037" s="205">
        <f t="shared" si="32"/>
        <v>0.40571999999999997</v>
      </c>
      <c r="G1037" s="27">
        <f t="shared" si="33"/>
        <v>2.4757199999999999</v>
      </c>
    </row>
    <row r="1038" spans="1:7" x14ac:dyDescent="0.2">
      <c r="A1038">
        <v>912</v>
      </c>
      <c r="B1038" t="s">
        <v>749</v>
      </c>
      <c r="C1038" s="2" t="s">
        <v>1031</v>
      </c>
      <c r="D1038" t="s">
        <v>25</v>
      </c>
      <c r="E1038" s="173">
        <v>2.2999999999999998</v>
      </c>
      <c r="F1038" s="205">
        <f t="shared" si="32"/>
        <v>0.45079999999999998</v>
      </c>
      <c r="G1038" s="27">
        <f t="shared" si="33"/>
        <v>2.7507999999999999</v>
      </c>
    </row>
    <row r="1039" spans="1:7" x14ac:dyDescent="0.2">
      <c r="A1039">
        <v>913</v>
      </c>
      <c r="B1039" t="s">
        <v>750</v>
      </c>
      <c r="C1039" s="2" t="s">
        <v>1031</v>
      </c>
      <c r="D1039" t="s">
        <v>25</v>
      </c>
      <c r="E1039" s="173">
        <v>8.32</v>
      </c>
      <c r="F1039" s="205">
        <f t="shared" si="32"/>
        <v>1.6307200000000002</v>
      </c>
      <c r="G1039" s="27">
        <f t="shared" si="33"/>
        <v>9.9507200000000005</v>
      </c>
    </row>
    <row r="1040" spans="1:7" x14ac:dyDescent="0.2">
      <c r="A1040">
        <v>914</v>
      </c>
      <c r="B1040" t="s">
        <v>760</v>
      </c>
      <c r="C1040" s="2" t="s">
        <v>1031</v>
      </c>
      <c r="D1040" t="s">
        <v>25</v>
      </c>
      <c r="E1040" s="173">
        <v>1.62</v>
      </c>
      <c r="F1040" s="205">
        <f t="shared" si="32"/>
        <v>0.31752000000000002</v>
      </c>
      <c r="G1040" s="27">
        <f t="shared" si="33"/>
        <v>1.9375200000000001</v>
      </c>
    </row>
    <row r="1041" spans="1:7" x14ac:dyDescent="0.2">
      <c r="A1041">
        <v>915</v>
      </c>
      <c r="B1041" t="s">
        <v>761</v>
      </c>
      <c r="C1041" s="2" t="s">
        <v>1031</v>
      </c>
      <c r="D1041" t="s">
        <v>25</v>
      </c>
      <c r="E1041" s="173">
        <v>8.92</v>
      </c>
      <c r="F1041" s="205">
        <f t="shared" si="32"/>
        <v>1.7483200000000001</v>
      </c>
      <c r="G1041" s="27">
        <f t="shared" si="33"/>
        <v>10.66832</v>
      </c>
    </row>
    <row r="1042" spans="1:7" x14ac:dyDescent="0.2">
      <c r="A1042">
        <v>916</v>
      </c>
      <c r="B1042" t="s">
        <v>762</v>
      </c>
      <c r="C1042" s="2" t="s">
        <v>1031</v>
      </c>
      <c r="D1042" t="s">
        <v>25</v>
      </c>
      <c r="E1042" s="173">
        <v>3.46</v>
      </c>
      <c r="F1042" s="205">
        <f t="shared" si="32"/>
        <v>0.67815999999999999</v>
      </c>
      <c r="G1042" s="27">
        <f t="shared" si="33"/>
        <v>4.1381600000000001</v>
      </c>
    </row>
    <row r="1043" spans="1:7" x14ac:dyDescent="0.2">
      <c r="A1043">
        <v>917</v>
      </c>
      <c r="B1043" t="s">
        <v>763</v>
      </c>
      <c r="C1043" s="2" t="s">
        <v>1031</v>
      </c>
      <c r="D1043" t="s">
        <v>25</v>
      </c>
      <c r="E1043" s="173">
        <v>1.48</v>
      </c>
      <c r="F1043" s="205">
        <f t="shared" si="32"/>
        <v>0.29008</v>
      </c>
      <c r="G1043" s="27">
        <f t="shared" si="33"/>
        <v>1.7700800000000001</v>
      </c>
    </row>
    <row r="1044" spans="1:7" x14ac:dyDescent="0.2">
      <c r="A1044">
        <v>918</v>
      </c>
      <c r="B1044" t="s">
        <v>787</v>
      </c>
      <c r="C1044" s="2" t="s">
        <v>1031</v>
      </c>
      <c r="D1044" t="s">
        <v>25</v>
      </c>
      <c r="E1044" s="173">
        <v>8.3000000000000007</v>
      </c>
      <c r="F1044" s="205">
        <f t="shared" si="32"/>
        <v>1.6268000000000002</v>
      </c>
      <c r="G1044" s="27">
        <f t="shared" si="33"/>
        <v>9.9268000000000001</v>
      </c>
    </row>
    <row r="1045" spans="1:7" x14ac:dyDescent="0.2">
      <c r="A1045">
        <v>919</v>
      </c>
      <c r="B1045" t="s">
        <v>822</v>
      </c>
      <c r="C1045" s="2" t="s">
        <v>1031</v>
      </c>
      <c r="D1045" t="s">
        <v>25</v>
      </c>
      <c r="E1045" s="173">
        <v>2.09</v>
      </c>
      <c r="F1045" s="205">
        <f t="shared" si="32"/>
        <v>0.40964</v>
      </c>
      <c r="G1045" s="27">
        <f t="shared" si="33"/>
        <v>2.4996399999999999</v>
      </c>
    </row>
    <row r="1046" spans="1:7" x14ac:dyDescent="0.2">
      <c r="A1046">
        <v>920</v>
      </c>
      <c r="B1046" t="s">
        <v>823</v>
      </c>
      <c r="C1046" s="2" t="s">
        <v>1031</v>
      </c>
      <c r="D1046" t="s">
        <v>25</v>
      </c>
      <c r="F1046" s="205">
        <f t="shared" si="32"/>
        <v>0</v>
      </c>
      <c r="G1046" s="27">
        <f t="shared" si="33"/>
        <v>0</v>
      </c>
    </row>
    <row r="1047" spans="1:7" x14ac:dyDescent="0.2">
      <c r="A1047">
        <v>921</v>
      </c>
      <c r="B1047" t="s">
        <v>841</v>
      </c>
      <c r="C1047" s="2" t="s">
        <v>1031</v>
      </c>
      <c r="D1047" t="s">
        <v>1790</v>
      </c>
      <c r="E1047" s="173">
        <v>1.58</v>
      </c>
      <c r="F1047" s="205">
        <f t="shared" si="32"/>
        <v>0.30968000000000001</v>
      </c>
      <c r="G1047" s="27">
        <f t="shared" si="33"/>
        <v>1.88968</v>
      </c>
    </row>
    <row r="1048" spans="1:7" x14ac:dyDescent="0.2">
      <c r="A1048">
        <v>922</v>
      </c>
      <c r="B1048" t="s">
        <v>840</v>
      </c>
      <c r="C1048" s="2" t="s">
        <v>1031</v>
      </c>
      <c r="D1048" t="s">
        <v>25</v>
      </c>
      <c r="E1048" s="173">
        <v>8</v>
      </c>
      <c r="F1048" s="205">
        <f t="shared" si="32"/>
        <v>1.5680000000000001</v>
      </c>
      <c r="G1048" s="27">
        <f t="shared" si="33"/>
        <v>9.5679999999999996</v>
      </c>
    </row>
    <row r="1049" spans="1:7" x14ac:dyDescent="0.2">
      <c r="A1049">
        <v>923</v>
      </c>
      <c r="B1049" t="s">
        <v>855</v>
      </c>
      <c r="C1049" s="2" t="s">
        <v>1031</v>
      </c>
      <c r="D1049" t="s">
        <v>25</v>
      </c>
      <c r="E1049" s="173">
        <v>5.41</v>
      </c>
      <c r="F1049" s="205">
        <f t="shared" si="32"/>
        <v>1.06036</v>
      </c>
      <c r="G1049" s="27">
        <f t="shared" si="33"/>
        <v>6.4703600000000003</v>
      </c>
    </row>
    <row r="1050" spans="1:7" x14ac:dyDescent="0.2">
      <c r="A1050">
        <v>924</v>
      </c>
      <c r="B1050" t="s">
        <v>859</v>
      </c>
      <c r="C1050" s="2" t="s">
        <v>1031</v>
      </c>
      <c r="D1050" t="s">
        <v>25</v>
      </c>
      <c r="E1050" s="173">
        <v>5.99</v>
      </c>
      <c r="F1050" s="205">
        <f t="shared" si="32"/>
        <v>1.1740400000000002</v>
      </c>
      <c r="G1050" s="27">
        <f t="shared" si="33"/>
        <v>7.16404</v>
      </c>
    </row>
    <row r="1051" spans="1:7" x14ac:dyDescent="0.2">
      <c r="A1051">
        <v>925</v>
      </c>
      <c r="B1051" t="s">
        <v>856</v>
      </c>
      <c r="C1051" s="2" t="s">
        <v>1031</v>
      </c>
      <c r="D1051" t="s">
        <v>25</v>
      </c>
      <c r="E1051" s="173">
        <v>4.88</v>
      </c>
      <c r="F1051" s="205">
        <f t="shared" si="32"/>
        <v>0.95648</v>
      </c>
      <c r="G1051" s="27">
        <f t="shared" si="33"/>
        <v>5.8364799999999999</v>
      </c>
    </row>
    <row r="1052" spans="1:7" x14ac:dyDescent="0.2">
      <c r="A1052">
        <v>926</v>
      </c>
      <c r="B1052" t="s">
        <v>858</v>
      </c>
      <c r="C1052" s="2" t="s">
        <v>1031</v>
      </c>
      <c r="D1052" t="s">
        <v>25</v>
      </c>
      <c r="E1052" s="173">
        <v>4.68</v>
      </c>
      <c r="F1052" s="205">
        <f t="shared" si="32"/>
        <v>0.91727999999999998</v>
      </c>
      <c r="G1052" s="27">
        <f t="shared" si="33"/>
        <v>5.5972799999999996</v>
      </c>
    </row>
    <row r="1053" spans="1:7" x14ac:dyDescent="0.2">
      <c r="A1053">
        <v>927</v>
      </c>
      <c r="B1053" t="s">
        <v>860</v>
      </c>
      <c r="C1053" s="2" t="s">
        <v>1031</v>
      </c>
      <c r="D1053" t="s">
        <v>25</v>
      </c>
      <c r="E1053" s="173">
        <v>14.5</v>
      </c>
      <c r="F1053" s="205">
        <f t="shared" si="32"/>
        <v>2.8420000000000001</v>
      </c>
      <c r="G1053" s="27">
        <f t="shared" si="33"/>
        <v>17.341999999999999</v>
      </c>
    </row>
    <row r="1054" spans="1:7" x14ac:dyDescent="0.2">
      <c r="A1054">
        <v>928</v>
      </c>
      <c r="B1054" t="s">
        <v>857</v>
      </c>
      <c r="C1054" s="2" t="s">
        <v>1031</v>
      </c>
      <c r="D1054" t="s">
        <v>25</v>
      </c>
      <c r="E1054" s="173">
        <v>3.6</v>
      </c>
      <c r="F1054" s="205">
        <f t="shared" si="32"/>
        <v>0.7056</v>
      </c>
      <c r="G1054" s="27">
        <f t="shared" si="33"/>
        <v>4.3056000000000001</v>
      </c>
    </row>
    <row r="1055" spans="1:7" x14ac:dyDescent="0.2">
      <c r="A1055">
        <v>929</v>
      </c>
      <c r="B1055" t="s">
        <v>861</v>
      </c>
      <c r="C1055" s="2" t="s">
        <v>1031</v>
      </c>
      <c r="D1055" t="s">
        <v>1790</v>
      </c>
      <c r="E1055" s="173">
        <v>5.8</v>
      </c>
      <c r="F1055" s="205">
        <f t="shared" si="32"/>
        <v>1.1368</v>
      </c>
      <c r="G1055" s="27">
        <f t="shared" si="33"/>
        <v>6.9367999999999999</v>
      </c>
    </row>
    <row r="1056" spans="1:7" x14ac:dyDescent="0.2">
      <c r="A1056">
        <v>930</v>
      </c>
      <c r="B1056" t="s">
        <v>862</v>
      </c>
      <c r="C1056" s="2" t="s">
        <v>1031</v>
      </c>
      <c r="D1056" t="s">
        <v>1790</v>
      </c>
      <c r="E1056" s="173">
        <v>6.5</v>
      </c>
      <c r="F1056" s="205">
        <f t="shared" si="32"/>
        <v>1.274</v>
      </c>
      <c r="G1056" s="27">
        <f t="shared" si="33"/>
        <v>7.774</v>
      </c>
    </row>
    <row r="1057" spans="1:7" x14ac:dyDescent="0.2">
      <c r="A1057">
        <v>931</v>
      </c>
      <c r="B1057" t="s">
        <v>863</v>
      </c>
      <c r="C1057" s="2" t="s">
        <v>1031</v>
      </c>
      <c r="D1057" t="s">
        <v>1790</v>
      </c>
      <c r="E1057" s="173">
        <v>6.3</v>
      </c>
      <c r="F1057" s="205">
        <f t="shared" si="32"/>
        <v>1.2348000000000001</v>
      </c>
      <c r="G1057" s="27">
        <f t="shared" si="33"/>
        <v>7.5347999999999997</v>
      </c>
    </row>
    <row r="1058" spans="1:7" x14ac:dyDescent="0.2">
      <c r="A1058">
        <v>932</v>
      </c>
      <c r="B1058" t="s">
        <v>864</v>
      </c>
      <c r="C1058" s="2" t="s">
        <v>1031</v>
      </c>
      <c r="D1058" t="s">
        <v>25</v>
      </c>
      <c r="E1058" s="173">
        <v>8.9</v>
      </c>
      <c r="F1058" s="205">
        <f t="shared" si="32"/>
        <v>1.7444000000000002</v>
      </c>
      <c r="G1058" s="27">
        <f t="shared" si="33"/>
        <v>10.644400000000001</v>
      </c>
    </row>
    <row r="1059" spans="1:7" x14ac:dyDescent="0.2">
      <c r="A1059">
        <v>933</v>
      </c>
      <c r="B1059" t="s">
        <v>866</v>
      </c>
      <c r="C1059" s="2" t="s">
        <v>1031</v>
      </c>
      <c r="D1059" t="s">
        <v>25</v>
      </c>
      <c r="E1059" s="173">
        <v>6.8</v>
      </c>
      <c r="F1059" s="205">
        <f t="shared" si="32"/>
        <v>1.3328</v>
      </c>
      <c r="G1059" s="27">
        <f t="shared" si="33"/>
        <v>8.1327999999999996</v>
      </c>
    </row>
    <row r="1060" spans="1:7" x14ac:dyDescent="0.2">
      <c r="A1060">
        <v>934</v>
      </c>
      <c r="B1060" t="s">
        <v>865</v>
      </c>
      <c r="C1060" s="2" t="s">
        <v>1031</v>
      </c>
      <c r="D1060" t="s">
        <v>25</v>
      </c>
      <c r="E1060" s="173">
        <v>7.6</v>
      </c>
      <c r="F1060" s="205">
        <f t="shared" si="32"/>
        <v>1.4896</v>
      </c>
      <c r="G1060" s="27">
        <f t="shared" si="33"/>
        <v>9.089599999999999</v>
      </c>
    </row>
    <row r="1061" spans="1:7" x14ac:dyDescent="0.2">
      <c r="A1061">
        <v>935</v>
      </c>
      <c r="B1061" t="s">
        <v>867</v>
      </c>
      <c r="C1061" s="2" t="s">
        <v>1031</v>
      </c>
      <c r="D1061" t="s">
        <v>1790</v>
      </c>
      <c r="E1061" s="173">
        <v>2.77</v>
      </c>
      <c r="F1061" s="205">
        <f t="shared" si="32"/>
        <v>0.54292000000000007</v>
      </c>
      <c r="G1061" s="27">
        <f t="shared" si="33"/>
        <v>3.3129200000000001</v>
      </c>
    </row>
    <row r="1062" spans="1:7" x14ac:dyDescent="0.2">
      <c r="A1062">
        <v>936</v>
      </c>
      <c r="B1062" t="s">
        <v>868</v>
      </c>
      <c r="C1062" s="2" t="s">
        <v>1031</v>
      </c>
      <c r="D1062" t="s">
        <v>25</v>
      </c>
      <c r="E1062" s="173">
        <v>15.31</v>
      </c>
      <c r="F1062" s="205">
        <f t="shared" si="32"/>
        <v>3.0007600000000001</v>
      </c>
      <c r="G1062" s="27">
        <f t="shared" si="33"/>
        <v>18.310760000000002</v>
      </c>
    </row>
    <row r="1063" spans="1:7" x14ac:dyDescent="0.2">
      <c r="A1063">
        <v>937</v>
      </c>
      <c r="B1063" t="s">
        <v>873</v>
      </c>
      <c r="C1063" s="2" t="s">
        <v>1031</v>
      </c>
      <c r="D1063" t="s">
        <v>25</v>
      </c>
      <c r="E1063" s="173">
        <v>6.15</v>
      </c>
      <c r="F1063" s="205">
        <f t="shared" si="32"/>
        <v>1.2054</v>
      </c>
      <c r="G1063" s="27">
        <f t="shared" si="33"/>
        <v>7.3554000000000004</v>
      </c>
    </row>
    <row r="1064" spans="1:7" x14ac:dyDescent="0.2">
      <c r="A1064">
        <v>938</v>
      </c>
      <c r="B1064" t="s">
        <v>874</v>
      </c>
      <c r="C1064" s="2" t="s">
        <v>1031</v>
      </c>
      <c r="D1064" t="s">
        <v>1790</v>
      </c>
      <c r="E1064" s="173">
        <v>10.52</v>
      </c>
      <c r="F1064" s="205">
        <f t="shared" si="32"/>
        <v>2.0619200000000002</v>
      </c>
      <c r="G1064" s="27">
        <f t="shared" si="33"/>
        <v>12.58192</v>
      </c>
    </row>
    <row r="1065" spans="1:7" x14ac:dyDescent="0.2">
      <c r="A1065">
        <v>939</v>
      </c>
      <c r="B1065" t="s">
        <v>875</v>
      </c>
      <c r="C1065" s="2" t="s">
        <v>1031</v>
      </c>
      <c r="D1065" t="s">
        <v>25</v>
      </c>
      <c r="E1065" s="173">
        <v>7.2</v>
      </c>
      <c r="F1065" s="205">
        <f t="shared" ref="F1065:F1128" si="34">E1065*19.6%</f>
        <v>1.4112</v>
      </c>
      <c r="G1065" s="27">
        <f t="shared" ref="G1065:G1128" si="35">E1065+F1065</f>
        <v>8.6112000000000002</v>
      </c>
    </row>
    <row r="1066" spans="1:7" x14ac:dyDescent="0.2">
      <c r="A1066">
        <v>940</v>
      </c>
      <c r="B1066" t="s">
        <v>876</v>
      </c>
      <c r="C1066" s="2" t="s">
        <v>1031</v>
      </c>
      <c r="D1066" t="s">
        <v>1790</v>
      </c>
      <c r="E1066" s="173">
        <v>4.7</v>
      </c>
      <c r="F1066" s="205">
        <f t="shared" si="34"/>
        <v>0.92120000000000002</v>
      </c>
      <c r="G1066" s="27">
        <f t="shared" si="35"/>
        <v>5.6212</v>
      </c>
    </row>
    <row r="1067" spans="1:7" x14ac:dyDescent="0.2">
      <c r="A1067">
        <v>941</v>
      </c>
      <c r="B1067" t="s">
        <v>881</v>
      </c>
      <c r="C1067" s="2" t="s">
        <v>1031</v>
      </c>
      <c r="D1067" t="s">
        <v>25</v>
      </c>
      <c r="F1067" s="205">
        <f t="shared" si="34"/>
        <v>0</v>
      </c>
      <c r="G1067" s="27">
        <f t="shared" si="35"/>
        <v>0</v>
      </c>
    </row>
    <row r="1068" spans="1:7" x14ac:dyDescent="0.2">
      <c r="A1068">
        <v>942</v>
      </c>
      <c r="B1068" t="s">
        <v>882</v>
      </c>
      <c r="C1068" s="2" t="s">
        <v>1031</v>
      </c>
      <c r="D1068" t="s">
        <v>1790</v>
      </c>
      <c r="E1068" s="173">
        <v>4</v>
      </c>
      <c r="F1068" s="205">
        <f t="shared" si="34"/>
        <v>0.78400000000000003</v>
      </c>
      <c r="G1068" s="27">
        <f t="shared" si="35"/>
        <v>4.7839999999999998</v>
      </c>
    </row>
    <row r="1069" spans="1:7" x14ac:dyDescent="0.2">
      <c r="A1069">
        <v>943</v>
      </c>
      <c r="B1069" t="s">
        <v>884</v>
      </c>
      <c r="C1069" s="2" t="s">
        <v>1031</v>
      </c>
      <c r="D1069" t="s">
        <v>1790</v>
      </c>
      <c r="E1069" s="173">
        <v>0.33</v>
      </c>
      <c r="F1069" s="205">
        <f t="shared" si="34"/>
        <v>6.4680000000000001E-2</v>
      </c>
      <c r="G1069" s="27">
        <f t="shared" si="35"/>
        <v>0.39468000000000003</v>
      </c>
    </row>
    <row r="1070" spans="1:7" x14ac:dyDescent="0.2">
      <c r="A1070">
        <v>944</v>
      </c>
      <c r="B1070" t="s">
        <v>883</v>
      </c>
      <c r="C1070" s="2" t="s">
        <v>1031</v>
      </c>
      <c r="D1070" t="s">
        <v>1790</v>
      </c>
      <c r="E1070" s="173">
        <v>0.19</v>
      </c>
      <c r="F1070" s="205">
        <f t="shared" si="34"/>
        <v>3.7240000000000002E-2</v>
      </c>
      <c r="G1070" s="27">
        <f t="shared" si="35"/>
        <v>0.22724</v>
      </c>
    </row>
    <row r="1071" spans="1:7" x14ac:dyDescent="0.2">
      <c r="A1071">
        <v>945</v>
      </c>
      <c r="B1071" t="s">
        <v>887</v>
      </c>
      <c r="C1071" s="2" t="s">
        <v>1031</v>
      </c>
      <c r="D1071" t="s">
        <v>25</v>
      </c>
      <c r="E1071" s="173">
        <v>2.69</v>
      </c>
      <c r="F1071" s="205">
        <f t="shared" si="34"/>
        <v>0.52724000000000004</v>
      </c>
      <c r="G1071" s="27">
        <f t="shared" si="35"/>
        <v>3.2172399999999999</v>
      </c>
    </row>
    <row r="1072" spans="1:7" x14ac:dyDescent="0.2">
      <c r="A1072">
        <v>946</v>
      </c>
      <c r="B1072" t="s">
        <v>891</v>
      </c>
      <c r="C1072" s="2" t="s">
        <v>1031</v>
      </c>
      <c r="D1072" t="s">
        <v>25</v>
      </c>
      <c r="F1072" s="205">
        <f t="shared" si="34"/>
        <v>0</v>
      </c>
      <c r="G1072" s="27">
        <f t="shared" si="35"/>
        <v>0</v>
      </c>
    </row>
    <row r="1073" spans="1:7" x14ac:dyDescent="0.2">
      <c r="A1073">
        <v>947</v>
      </c>
      <c r="B1073" t="s">
        <v>895</v>
      </c>
      <c r="C1073" s="2" t="s">
        <v>1031</v>
      </c>
      <c r="D1073" t="s">
        <v>25</v>
      </c>
      <c r="E1073" s="173">
        <v>4.83</v>
      </c>
      <c r="F1073" s="205">
        <f t="shared" si="34"/>
        <v>0.94668000000000008</v>
      </c>
      <c r="G1073" s="27">
        <f t="shared" si="35"/>
        <v>5.7766799999999998</v>
      </c>
    </row>
    <row r="1074" spans="1:7" x14ac:dyDescent="0.2">
      <c r="A1074">
        <v>948</v>
      </c>
      <c r="B1074" t="s">
        <v>893</v>
      </c>
      <c r="C1074" s="2" t="s">
        <v>1031</v>
      </c>
      <c r="D1074" t="s">
        <v>25</v>
      </c>
      <c r="E1074" s="173">
        <v>3.7</v>
      </c>
      <c r="F1074" s="205">
        <f t="shared" si="34"/>
        <v>0.72520000000000007</v>
      </c>
      <c r="G1074" s="27">
        <f t="shared" si="35"/>
        <v>4.4252000000000002</v>
      </c>
    </row>
    <row r="1075" spans="1:7" x14ac:dyDescent="0.2">
      <c r="A1075">
        <v>949</v>
      </c>
      <c r="B1075" t="s">
        <v>894</v>
      </c>
      <c r="C1075" s="2" t="s">
        <v>1031</v>
      </c>
      <c r="D1075" t="s">
        <v>25</v>
      </c>
      <c r="E1075" s="173">
        <v>9</v>
      </c>
      <c r="F1075" s="205">
        <f t="shared" si="34"/>
        <v>1.764</v>
      </c>
      <c r="G1075" s="27">
        <f t="shared" si="35"/>
        <v>10.763999999999999</v>
      </c>
    </row>
    <row r="1076" spans="1:7" x14ac:dyDescent="0.2">
      <c r="A1076">
        <v>950</v>
      </c>
      <c r="B1076" t="s">
        <v>890</v>
      </c>
      <c r="C1076" s="2" t="s">
        <v>1031</v>
      </c>
      <c r="D1076" t="s">
        <v>25</v>
      </c>
      <c r="E1076" s="173">
        <v>9.1999999999999993</v>
      </c>
      <c r="F1076" s="205">
        <f t="shared" si="34"/>
        <v>1.8031999999999999</v>
      </c>
      <c r="G1076" s="27">
        <f t="shared" si="35"/>
        <v>11.0032</v>
      </c>
    </row>
    <row r="1077" spans="1:7" x14ac:dyDescent="0.2">
      <c r="A1077">
        <v>951</v>
      </c>
      <c r="B1077" t="s">
        <v>896</v>
      </c>
      <c r="C1077" s="2" t="s">
        <v>1031</v>
      </c>
      <c r="D1077" t="s">
        <v>25</v>
      </c>
      <c r="E1077" s="173">
        <v>1.1100000000000001</v>
      </c>
      <c r="F1077" s="205">
        <f t="shared" si="34"/>
        <v>0.21756000000000003</v>
      </c>
      <c r="G1077" s="27">
        <f t="shared" si="35"/>
        <v>1.3275600000000001</v>
      </c>
    </row>
    <row r="1078" spans="1:7" x14ac:dyDescent="0.2">
      <c r="A1078">
        <v>952</v>
      </c>
      <c r="B1078" t="s">
        <v>897</v>
      </c>
      <c r="C1078" s="2" t="s">
        <v>1031</v>
      </c>
      <c r="D1078" t="s">
        <v>25</v>
      </c>
      <c r="E1078" s="173">
        <v>3.69</v>
      </c>
      <c r="F1078" s="205">
        <f t="shared" si="34"/>
        <v>0.72323999999999999</v>
      </c>
      <c r="G1078" s="27">
        <f t="shared" si="35"/>
        <v>4.4132400000000001</v>
      </c>
    </row>
    <row r="1079" spans="1:7" x14ac:dyDescent="0.2">
      <c r="A1079">
        <v>953</v>
      </c>
      <c r="B1079" t="s">
        <v>898</v>
      </c>
      <c r="C1079" s="2" t="s">
        <v>1031</v>
      </c>
      <c r="D1079" t="s">
        <v>752</v>
      </c>
      <c r="E1079" s="173">
        <v>0.66</v>
      </c>
      <c r="F1079" s="205">
        <f t="shared" si="34"/>
        <v>0.12936</v>
      </c>
      <c r="G1079" s="27">
        <f t="shared" si="35"/>
        <v>0.78936000000000006</v>
      </c>
    </row>
    <row r="1080" spans="1:7" x14ac:dyDescent="0.2">
      <c r="A1080">
        <v>954</v>
      </c>
      <c r="B1080" t="s">
        <v>899</v>
      </c>
      <c r="C1080" s="2" t="s">
        <v>1031</v>
      </c>
      <c r="D1080" t="s">
        <v>25</v>
      </c>
      <c r="E1080" s="173">
        <v>4.2</v>
      </c>
      <c r="F1080" s="205">
        <f t="shared" si="34"/>
        <v>0.82320000000000004</v>
      </c>
      <c r="G1080" s="27">
        <f t="shared" si="35"/>
        <v>5.0232000000000001</v>
      </c>
    </row>
    <row r="1081" spans="1:7" x14ac:dyDescent="0.2">
      <c r="A1081">
        <v>955</v>
      </c>
      <c r="B1081" t="s">
        <v>900</v>
      </c>
      <c r="C1081" s="2" t="s">
        <v>1031</v>
      </c>
      <c r="D1081" t="s">
        <v>1790</v>
      </c>
      <c r="E1081" s="173">
        <v>5.0999999999999996</v>
      </c>
      <c r="F1081" s="205">
        <f t="shared" si="34"/>
        <v>0.99959999999999993</v>
      </c>
      <c r="G1081" s="27">
        <f t="shared" si="35"/>
        <v>6.0995999999999997</v>
      </c>
    </row>
    <row r="1082" spans="1:7" x14ac:dyDescent="0.2">
      <c r="A1082">
        <v>956</v>
      </c>
      <c r="B1082" t="s">
        <v>901</v>
      </c>
      <c r="C1082" s="2" t="s">
        <v>1031</v>
      </c>
      <c r="D1082" t="s">
        <v>1790</v>
      </c>
      <c r="E1082" s="173">
        <v>4</v>
      </c>
      <c r="F1082" s="205">
        <f t="shared" si="34"/>
        <v>0.78400000000000003</v>
      </c>
      <c r="G1082" s="27">
        <f t="shared" si="35"/>
        <v>4.7839999999999998</v>
      </c>
    </row>
    <row r="1083" spans="1:7" x14ac:dyDescent="0.2">
      <c r="A1083">
        <v>957</v>
      </c>
      <c r="B1083" t="s">
        <v>904</v>
      </c>
      <c r="C1083" s="2" t="s">
        <v>1031</v>
      </c>
      <c r="D1083" t="s">
        <v>1790</v>
      </c>
      <c r="E1083" s="173">
        <v>1.36</v>
      </c>
      <c r="F1083" s="205">
        <f t="shared" si="34"/>
        <v>0.26656000000000002</v>
      </c>
      <c r="G1083" s="27">
        <f t="shared" si="35"/>
        <v>1.62656</v>
      </c>
    </row>
    <row r="1084" spans="1:7" x14ac:dyDescent="0.2">
      <c r="A1084">
        <v>958</v>
      </c>
      <c r="B1084" t="s">
        <v>912</v>
      </c>
      <c r="C1084" s="2" t="s">
        <v>1031</v>
      </c>
      <c r="D1084" t="s">
        <v>25</v>
      </c>
      <c r="E1084" s="173">
        <v>1.3</v>
      </c>
      <c r="F1084" s="205">
        <f t="shared" si="34"/>
        <v>0.25480000000000003</v>
      </c>
      <c r="G1084" s="27">
        <f t="shared" si="35"/>
        <v>1.5548000000000002</v>
      </c>
    </row>
    <row r="1085" spans="1:7" x14ac:dyDescent="0.2">
      <c r="A1085">
        <v>959</v>
      </c>
      <c r="B1085" t="s">
        <v>913</v>
      </c>
      <c r="C1085" s="2" t="s">
        <v>1031</v>
      </c>
      <c r="D1085" t="s">
        <v>25</v>
      </c>
      <c r="E1085" s="173">
        <v>2.35</v>
      </c>
      <c r="F1085" s="205">
        <f t="shared" si="34"/>
        <v>0.46060000000000001</v>
      </c>
      <c r="G1085" s="27">
        <f t="shared" si="35"/>
        <v>2.8106</v>
      </c>
    </row>
    <row r="1086" spans="1:7" x14ac:dyDescent="0.2">
      <c r="A1086">
        <v>960</v>
      </c>
      <c r="B1086" t="s">
        <v>915</v>
      </c>
      <c r="C1086" s="2" t="s">
        <v>1031</v>
      </c>
      <c r="D1086" t="s">
        <v>25</v>
      </c>
      <c r="E1086" s="173">
        <v>1.69</v>
      </c>
      <c r="F1086" s="205">
        <f t="shared" si="34"/>
        <v>0.33123999999999998</v>
      </c>
      <c r="G1086" s="27">
        <f t="shared" si="35"/>
        <v>2.0212399999999997</v>
      </c>
    </row>
    <row r="1087" spans="1:7" x14ac:dyDescent="0.2">
      <c r="A1087">
        <v>961</v>
      </c>
      <c r="B1087" t="s">
        <v>914</v>
      </c>
      <c r="C1087" s="2" t="s">
        <v>1031</v>
      </c>
      <c r="D1087" t="s">
        <v>25</v>
      </c>
      <c r="E1087" s="173">
        <v>1.77</v>
      </c>
      <c r="F1087" s="205">
        <f t="shared" si="34"/>
        <v>0.34692000000000001</v>
      </c>
      <c r="G1087" s="27">
        <f t="shared" si="35"/>
        <v>2.1169199999999999</v>
      </c>
    </row>
    <row r="1088" spans="1:7" x14ac:dyDescent="0.2">
      <c r="A1088">
        <v>962</v>
      </c>
      <c r="B1088" t="s">
        <v>919</v>
      </c>
      <c r="C1088" s="2" t="s">
        <v>1031</v>
      </c>
      <c r="D1088" t="s">
        <v>1790</v>
      </c>
      <c r="E1088" s="173">
        <v>2.4500000000000002</v>
      </c>
      <c r="F1088" s="205">
        <f t="shared" si="34"/>
        <v>0.48020000000000007</v>
      </c>
      <c r="G1088" s="27">
        <f t="shared" si="35"/>
        <v>2.9302000000000001</v>
      </c>
    </row>
    <row r="1089" spans="1:7" x14ac:dyDescent="0.2">
      <c r="A1089">
        <v>963</v>
      </c>
      <c r="B1089" t="s">
        <v>920</v>
      </c>
      <c r="C1089" s="2" t="s">
        <v>1031</v>
      </c>
      <c r="D1089" t="s">
        <v>1790</v>
      </c>
      <c r="E1089" s="173">
        <v>1.05</v>
      </c>
      <c r="F1089" s="205">
        <f t="shared" si="34"/>
        <v>0.20580000000000001</v>
      </c>
      <c r="G1089" s="27">
        <f t="shared" si="35"/>
        <v>1.2558</v>
      </c>
    </row>
    <row r="1090" spans="1:7" x14ac:dyDescent="0.2">
      <c r="A1090">
        <v>964</v>
      </c>
      <c r="B1090" t="s">
        <v>921</v>
      </c>
      <c r="C1090" s="2" t="s">
        <v>1031</v>
      </c>
      <c r="D1090" t="s">
        <v>25</v>
      </c>
      <c r="E1090" s="173">
        <v>2.19</v>
      </c>
      <c r="F1090" s="205">
        <f t="shared" si="34"/>
        <v>0.42924000000000001</v>
      </c>
      <c r="G1090" s="27">
        <f t="shared" si="35"/>
        <v>2.61924</v>
      </c>
    </row>
    <row r="1091" spans="1:7" x14ac:dyDescent="0.2">
      <c r="A1091">
        <v>965</v>
      </c>
      <c r="B1091" t="s">
        <v>922</v>
      </c>
      <c r="C1091" s="2" t="s">
        <v>1031</v>
      </c>
      <c r="D1091" t="s">
        <v>25</v>
      </c>
      <c r="E1091" s="173">
        <v>3.39</v>
      </c>
      <c r="F1091" s="205">
        <f t="shared" si="34"/>
        <v>0.66444000000000003</v>
      </c>
      <c r="G1091" s="27">
        <f t="shared" si="35"/>
        <v>4.0544400000000005</v>
      </c>
    </row>
    <row r="1092" spans="1:7" x14ac:dyDescent="0.2">
      <c r="A1092">
        <v>966</v>
      </c>
      <c r="B1092" t="s">
        <v>923</v>
      </c>
      <c r="C1092" s="2" t="s">
        <v>1031</v>
      </c>
      <c r="D1092" t="s">
        <v>25</v>
      </c>
      <c r="E1092" s="173">
        <v>7</v>
      </c>
      <c r="F1092" s="205">
        <f t="shared" si="34"/>
        <v>1.3720000000000001</v>
      </c>
      <c r="G1092" s="27">
        <f t="shared" si="35"/>
        <v>8.3719999999999999</v>
      </c>
    </row>
    <row r="1093" spans="1:7" x14ac:dyDescent="0.2">
      <c r="A1093">
        <v>967</v>
      </c>
      <c r="B1093" t="s">
        <v>924</v>
      </c>
      <c r="C1093" s="2" t="s">
        <v>1031</v>
      </c>
      <c r="D1093" t="s">
        <v>25</v>
      </c>
      <c r="E1093" s="173">
        <v>1.65</v>
      </c>
      <c r="F1093" s="205">
        <f t="shared" si="34"/>
        <v>0.32340000000000002</v>
      </c>
      <c r="G1093" s="27">
        <f t="shared" si="35"/>
        <v>1.9733999999999998</v>
      </c>
    </row>
    <row r="1094" spans="1:7" x14ac:dyDescent="0.2">
      <c r="A1094">
        <v>968</v>
      </c>
      <c r="B1094" t="s">
        <v>928</v>
      </c>
      <c r="C1094" s="2" t="s">
        <v>1031</v>
      </c>
      <c r="D1094" t="s">
        <v>25</v>
      </c>
      <c r="E1094" s="173">
        <v>3.8</v>
      </c>
      <c r="F1094" s="205">
        <f t="shared" si="34"/>
        <v>0.74480000000000002</v>
      </c>
      <c r="G1094" s="27">
        <f t="shared" si="35"/>
        <v>4.5447999999999995</v>
      </c>
    </row>
    <row r="1095" spans="1:7" x14ac:dyDescent="0.2">
      <c r="A1095">
        <v>969</v>
      </c>
      <c r="B1095" t="s">
        <v>937</v>
      </c>
      <c r="C1095" s="2" t="s">
        <v>1031</v>
      </c>
      <c r="D1095" t="s">
        <v>25</v>
      </c>
      <c r="E1095" s="173">
        <v>3.65</v>
      </c>
      <c r="F1095" s="205">
        <f t="shared" si="34"/>
        <v>0.71540000000000004</v>
      </c>
      <c r="G1095" s="27">
        <f t="shared" si="35"/>
        <v>4.3654000000000002</v>
      </c>
    </row>
    <row r="1096" spans="1:7" x14ac:dyDescent="0.2">
      <c r="A1096">
        <v>970</v>
      </c>
      <c r="B1096" t="s">
        <v>938</v>
      </c>
      <c r="C1096" s="2" t="s">
        <v>1031</v>
      </c>
      <c r="D1096" t="s">
        <v>25</v>
      </c>
      <c r="E1096" s="173">
        <v>5</v>
      </c>
      <c r="F1096" s="205">
        <f t="shared" si="34"/>
        <v>0.98</v>
      </c>
      <c r="G1096" s="27">
        <f t="shared" si="35"/>
        <v>5.98</v>
      </c>
    </row>
    <row r="1097" spans="1:7" x14ac:dyDescent="0.2">
      <c r="A1097">
        <v>971</v>
      </c>
      <c r="B1097" t="s">
        <v>939</v>
      </c>
      <c r="C1097" s="2" t="s">
        <v>1031</v>
      </c>
      <c r="D1097" t="s">
        <v>25</v>
      </c>
      <c r="E1097" s="173">
        <v>2.72</v>
      </c>
      <c r="F1097" s="205">
        <f t="shared" si="34"/>
        <v>0.53312000000000004</v>
      </c>
      <c r="G1097" s="27">
        <f t="shared" si="35"/>
        <v>3.25312</v>
      </c>
    </row>
    <row r="1098" spans="1:7" x14ac:dyDescent="0.2">
      <c r="A1098">
        <v>972</v>
      </c>
      <c r="B1098" t="s">
        <v>940</v>
      </c>
      <c r="C1098" s="2" t="s">
        <v>1031</v>
      </c>
      <c r="D1098" t="s">
        <v>25</v>
      </c>
      <c r="E1098" s="173">
        <v>2.21</v>
      </c>
      <c r="F1098" s="205">
        <f t="shared" si="34"/>
        <v>0.43315999999999999</v>
      </c>
      <c r="G1098" s="27">
        <f t="shared" si="35"/>
        <v>2.64316</v>
      </c>
    </row>
    <row r="1099" spans="1:7" x14ac:dyDescent="0.2">
      <c r="A1099">
        <v>973</v>
      </c>
      <c r="B1099" t="s">
        <v>941</v>
      </c>
      <c r="C1099" s="2" t="s">
        <v>1031</v>
      </c>
      <c r="D1099" t="s">
        <v>25</v>
      </c>
      <c r="E1099" s="173">
        <v>2.42</v>
      </c>
      <c r="F1099" s="205">
        <f t="shared" si="34"/>
        <v>0.47432000000000002</v>
      </c>
      <c r="G1099" s="27">
        <f t="shared" si="35"/>
        <v>2.89432</v>
      </c>
    </row>
    <row r="1100" spans="1:7" x14ac:dyDescent="0.2">
      <c r="A1100">
        <v>974</v>
      </c>
      <c r="B1100" t="s">
        <v>949</v>
      </c>
      <c r="C1100" s="2" t="s">
        <v>1031</v>
      </c>
      <c r="D1100" t="s">
        <v>1790</v>
      </c>
      <c r="E1100" s="173">
        <v>1</v>
      </c>
      <c r="F1100" s="205">
        <f t="shared" si="34"/>
        <v>0.19600000000000001</v>
      </c>
      <c r="G1100" s="27">
        <f t="shared" si="35"/>
        <v>1.196</v>
      </c>
    </row>
    <row r="1101" spans="1:7" x14ac:dyDescent="0.2">
      <c r="A1101">
        <v>975</v>
      </c>
      <c r="B1101" t="s">
        <v>950</v>
      </c>
      <c r="C1101" s="2" t="s">
        <v>1031</v>
      </c>
      <c r="D1101" t="s">
        <v>25</v>
      </c>
      <c r="E1101" s="173">
        <v>2.34</v>
      </c>
      <c r="F1101" s="205">
        <f t="shared" si="34"/>
        <v>0.45863999999999999</v>
      </c>
      <c r="G1101" s="27">
        <f t="shared" si="35"/>
        <v>2.7986399999999998</v>
      </c>
    </row>
    <row r="1102" spans="1:7" x14ac:dyDescent="0.2">
      <c r="A1102">
        <v>976</v>
      </c>
      <c r="B1102" t="s">
        <v>951</v>
      </c>
      <c r="C1102" s="2" t="s">
        <v>1031</v>
      </c>
      <c r="D1102" t="s">
        <v>25</v>
      </c>
      <c r="E1102" s="173">
        <v>1.9</v>
      </c>
      <c r="F1102" s="205">
        <f t="shared" si="34"/>
        <v>0.37240000000000001</v>
      </c>
      <c r="G1102" s="27">
        <f t="shared" si="35"/>
        <v>2.2723999999999998</v>
      </c>
    </row>
    <row r="1103" spans="1:7" x14ac:dyDescent="0.2">
      <c r="A1103">
        <v>977</v>
      </c>
      <c r="B1103" t="s">
        <v>952</v>
      </c>
      <c r="C1103" s="2" t="s">
        <v>1031</v>
      </c>
      <c r="D1103" t="s">
        <v>25</v>
      </c>
      <c r="E1103" s="173">
        <v>2.4</v>
      </c>
      <c r="F1103" s="205">
        <f t="shared" si="34"/>
        <v>0.47039999999999998</v>
      </c>
      <c r="G1103" s="27">
        <f t="shared" si="35"/>
        <v>2.8704000000000001</v>
      </c>
    </row>
    <row r="1104" spans="1:7" x14ac:dyDescent="0.2">
      <c r="A1104">
        <v>978</v>
      </c>
      <c r="B1104" t="s">
        <v>953</v>
      </c>
      <c r="C1104" s="2" t="s">
        <v>1031</v>
      </c>
      <c r="D1104" t="s">
        <v>25</v>
      </c>
      <c r="E1104" s="173">
        <v>2.02</v>
      </c>
      <c r="F1104" s="205">
        <f t="shared" si="34"/>
        <v>0.39591999999999999</v>
      </c>
      <c r="G1104" s="27">
        <f t="shared" si="35"/>
        <v>2.4159199999999998</v>
      </c>
    </row>
    <row r="1105" spans="1:7" x14ac:dyDescent="0.2">
      <c r="A1105">
        <v>979</v>
      </c>
      <c r="B1105" t="s">
        <v>966</v>
      </c>
      <c r="C1105" s="2" t="s">
        <v>1031</v>
      </c>
      <c r="D1105" t="s">
        <v>25</v>
      </c>
      <c r="E1105" s="173">
        <v>3.75</v>
      </c>
      <c r="F1105" s="205">
        <f t="shared" si="34"/>
        <v>0.73499999999999999</v>
      </c>
      <c r="G1105" s="27">
        <f t="shared" si="35"/>
        <v>4.4850000000000003</v>
      </c>
    </row>
    <row r="1106" spans="1:7" x14ac:dyDescent="0.2">
      <c r="A1106">
        <v>980</v>
      </c>
      <c r="B1106" t="s">
        <v>967</v>
      </c>
      <c r="C1106" s="2" t="s">
        <v>1031</v>
      </c>
      <c r="D1106" t="s">
        <v>25</v>
      </c>
      <c r="E1106" s="173">
        <v>2.4</v>
      </c>
      <c r="F1106" s="205">
        <f t="shared" si="34"/>
        <v>0.47039999999999998</v>
      </c>
      <c r="G1106" s="27">
        <f t="shared" si="35"/>
        <v>2.8704000000000001</v>
      </c>
    </row>
    <row r="1107" spans="1:7" x14ac:dyDescent="0.2">
      <c r="A1107">
        <v>981</v>
      </c>
      <c r="B1107" t="s">
        <v>954</v>
      </c>
      <c r="C1107" s="2" t="s">
        <v>1031</v>
      </c>
      <c r="D1107" t="s">
        <v>25</v>
      </c>
      <c r="E1107" s="173">
        <v>1.5</v>
      </c>
      <c r="F1107" s="205">
        <f t="shared" si="34"/>
        <v>0.29400000000000004</v>
      </c>
      <c r="G1107" s="27">
        <f t="shared" si="35"/>
        <v>1.794</v>
      </c>
    </row>
    <row r="1108" spans="1:7" x14ac:dyDescent="0.2">
      <c r="A1108">
        <v>982</v>
      </c>
      <c r="B1108" t="s">
        <v>968</v>
      </c>
      <c r="C1108" s="2" t="s">
        <v>1031</v>
      </c>
      <c r="D1108" t="s">
        <v>25</v>
      </c>
      <c r="E1108" s="173">
        <v>2.8</v>
      </c>
      <c r="F1108" s="205">
        <f t="shared" si="34"/>
        <v>0.54879999999999995</v>
      </c>
      <c r="G1108" s="27">
        <f t="shared" si="35"/>
        <v>3.3487999999999998</v>
      </c>
    </row>
    <row r="1109" spans="1:7" x14ac:dyDescent="0.2">
      <c r="A1109">
        <v>983</v>
      </c>
      <c r="B1109" t="s">
        <v>969</v>
      </c>
      <c r="C1109" s="2" t="s">
        <v>1031</v>
      </c>
      <c r="D1109" t="s">
        <v>25</v>
      </c>
      <c r="E1109" s="173">
        <v>2.5</v>
      </c>
      <c r="F1109" s="205">
        <f t="shared" si="34"/>
        <v>0.49</v>
      </c>
      <c r="G1109" s="27">
        <f t="shared" si="35"/>
        <v>2.99</v>
      </c>
    </row>
    <row r="1110" spans="1:7" x14ac:dyDescent="0.2">
      <c r="A1110">
        <v>984</v>
      </c>
      <c r="B1110" t="s">
        <v>970</v>
      </c>
      <c r="C1110" s="2" t="s">
        <v>1031</v>
      </c>
      <c r="D1110" t="s">
        <v>25</v>
      </c>
      <c r="E1110" s="173">
        <v>2.4</v>
      </c>
      <c r="F1110" s="205">
        <f t="shared" si="34"/>
        <v>0.47039999999999998</v>
      </c>
      <c r="G1110" s="27">
        <f t="shared" si="35"/>
        <v>2.8704000000000001</v>
      </c>
    </row>
    <row r="1111" spans="1:7" x14ac:dyDescent="0.2">
      <c r="A1111">
        <v>985</v>
      </c>
      <c r="B1111" t="s">
        <v>971</v>
      </c>
      <c r="C1111" s="2" t="s">
        <v>1031</v>
      </c>
      <c r="D1111" t="s">
        <v>25</v>
      </c>
      <c r="F1111" s="205">
        <f t="shared" si="34"/>
        <v>0</v>
      </c>
      <c r="G1111" s="27">
        <f t="shared" si="35"/>
        <v>0</v>
      </c>
    </row>
    <row r="1112" spans="1:7" x14ac:dyDescent="0.2">
      <c r="A1112">
        <v>986</v>
      </c>
      <c r="B1112" t="s">
        <v>972</v>
      </c>
      <c r="C1112" s="2" t="s">
        <v>1031</v>
      </c>
      <c r="D1112" t="s">
        <v>25</v>
      </c>
      <c r="E1112" s="173">
        <v>2.5</v>
      </c>
      <c r="F1112" s="205">
        <f t="shared" si="34"/>
        <v>0.49</v>
      </c>
      <c r="G1112" s="27">
        <f t="shared" si="35"/>
        <v>2.99</v>
      </c>
    </row>
    <row r="1113" spans="1:7" x14ac:dyDescent="0.2">
      <c r="A1113">
        <v>987</v>
      </c>
      <c r="B1113" t="s">
        <v>973</v>
      </c>
      <c r="C1113" s="2" t="s">
        <v>1031</v>
      </c>
      <c r="D1113" t="s">
        <v>25</v>
      </c>
      <c r="E1113" s="173">
        <v>2.4</v>
      </c>
      <c r="F1113" s="205">
        <f t="shared" si="34"/>
        <v>0.47039999999999998</v>
      </c>
      <c r="G1113" s="27">
        <f t="shared" si="35"/>
        <v>2.8704000000000001</v>
      </c>
    </row>
    <row r="1114" spans="1:7" x14ac:dyDescent="0.2">
      <c r="A1114">
        <v>988</v>
      </c>
      <c r="B1114" t="s">
        <v>978</v>
      </c>
      <c r="C1114" s="2" t="s">
        <v>1031</v>
      </c>
      <c r="D1114" t="s">
        <v>25</v>
      </c>
      <c r="F1114" s="205">
        <f t="shared" si="34"/>
        <v>0</v>
      </c>
      <c r="G1114" s="27">
        <f t="shared" si="35"/>
        <v>0</v>
      </c>
    </row>
    <row r="1115" spans="1:7" x14ac:dyDescent="0.2">
      <c r="A1115">
        <v>989</v>
      </c>
      <c r="B1115" t="s">
        <v>979</v>
      </c>
      <c r="C1115" s="2" t="s">
        <v>1031</v>
      </c>
      <c r="D1115" t="s">
        <v>25</v>
      </c>
      <c r="F1115" s="205">
        <f t="shared" si="34"/>
        <v>0</v>
      </c>
      <c r="G1115" s="27">
        <f t="shared" si="35"/>
        <v>0</v>
      </c>
    </row>
    <row r="1116" spans="1:7" x14ac:dyDescent="0.2">
      <c r="A1116">
        <v>990</v>
      </c>
      <c r="B1116" t="s">
        <v>983</v>
      </c>
      <c r="C1116" s="2" t="s">
        <v>1031</v>
      </c>
      <c r="D1116" t="s">
        <v>25</v>
      </c>
      <c r="E1116" s="173">
        <v>4</v>
      </c>
      <c r="F1116" s="205">
        <f t="shared" si="34"/>
        <v>0.78400000000000003</v>
      </c>
      <c r="G1116" s="27">
        <f t="shared" si="35"/>
        <v>4.7839999999999998</v>
      </c>
    </row>
    <row r="1117" spans="1:7" x14ac:dyDescent="0.2">
      <c r="A1117">
        <v>991</v>
      </c>
      <c r="B1117" t="s">
        <v>984</v>
      </c>
      <c r="C1117" s="2" t="s">
        <v>1031</v>
      </c>
      <c r="D1117" t="s">
        <v>25</v>
      </c>
      <c r="E1117" s="173">
        <v>3.25</v>
      </c>
      <c r="F1117" s="205">
        <f t="shared" si="34"/>
        <v>0.63700000000000001</v>
      </c>
      <c r="G1117" s="27">
        <f t="shared" si="35"/>
        <v>3.887</v>
      </c>
    </row>
    <row r="1118" spans="1:7" x14ac:dyDescent="0.2">
      <c r="A1118">
        <v>992</v>
      </c>
      <c r="B1118" t="s">
        <v>986</v>
      </c>
      <c r="C1118" s="2" t="s">
        <v>1031</v>
      </c>
      <c r="D1118" t="s">
        <v>25</v>
      </c>
      <c r="E1118" s="173">
        <v>2.96</v>
      </c>
      <c r="F1118" s="205">
        <f t="shared" si="34"/>
        <v>0.58016000000000001</v>
      </c>
      <c r="G1118" s="27">
        <f t="shared" si="35"/>
        <v>3.5401600000000002</v>
      </c>
    </row>
    <row r="1119" spans="1:7" x14ac:dyDescent="0.2">
      <c r="A1119">
        <v>993</v>
      </c>
      <c r="B1119" t="s">
        <v>985</v>
      </c>
      <c r="C1119" s="2" t="s">
        <v>1031</v>
      </c>
      <c r="D1119" t="s">
        <v>25</v>
      </c>
      <c r="E1119" s="173">
        <v>3.64</v>
      </c>
      <c r="F1119" s="205">
        <f t="shared" si="34"/>
        <v>0.71344000000000007</v>
      </c>
      <c r="G1119" s="27">
        <f t="shared" si="35"/>
        <v>4.35344</v>
      </c>
    </row>
    <row r="1120" spans="1:7" x14ac:dyDescent="0.2">
      <c r="A1120">
        <v>994</v>
      </c>
      <c r="B1120" t="s">
        <v>1026</v>
      </c>
      <c r="C1120" s="2" t="s">
        <v>1031</v>
      </c>
      <c r="D1120" t="s">
        <v>25</v>
      </c>
      <c r="E1120" s="173">
        <v>2.1800000000000002</v>
      </c>
      <c r="F1120" s="205">
        <f t="shared" si="34"/>
        <v>0.42728000000000005</v>
      </c>
      <c r="G1120" s="27">
        <f t="shared" si="35"/>
        <v>2.6072800000000003</v>
      </c>
    </row>
    <row r="1121" spans="1:7" x14ac:dyDescent="0.2">
      <c r="A1121">
        <v>995</v>
      </c>
      <c r="B1121" t="s">
        <v>1027</v>
      </c>
      <c r="C1121" s="2" t="s">
        <v>1031</v>
      </c>
      <c r="D1121" t="s">
        <v>25</v>
      </c>
      <c r="E1121" s="173">
        <v>2</v>
      </c>
      <c r="F1121" s="205">
        <f t="shared" si="34"/>
        <v>0.39200000000000002</v>
      </c>
      <c r="G1121" s="27">
        <f t="shared" si="35"/>
        <v>2.3919999999999999</v>
      </c>
    </row>
    <row r="1122" spans="1:7" x14ac:dyDescent="0.2">
      <c r="A1122">
        <v>996</v>
      </c>
      <c r="B1122" t="s">
        <v>1022</v>
      </c>
      <c r="C1122" s="2" t="s">
        <v>1031</v>
      </c>
      <c r="D1122" t="s">
        <v>1790</v>
      </c>
      <c r="E1122" s="173">
        <v>1.89</v>
      </c>
      <c r="F1122" s="205">
        <f t="shared" si="34"/>
        <v>0.37043999999999999</v>
      </c>
      <c r="G1122" s="27">
        <f t="shared" si="35"/>
        <v>2.26044</v>
      </c>
    </row>
    <row r="1123" spans="1:7" x14ac:dyDescent="0.2">
      <c r="A1123">
        <v>997</v>
      </c>
      <c r="B1123" t="s">
        <v>1023</v>
      </c>
      <c r="C1123" s="2" t="s">
        <v>1031</v>
      </c>
      <c r="D1123" t="s">
        <v>25</v>
      </c>
      <c r="E1123" s="173">
        <v>2.8</v>
      </c>
      <c r="F1123" s="205">
        <f t="shared" si="34"/>
        <v>0.54879999999999995</v>
      </c>
      <c r="G1123" s="27">
        <f t="shared" si="35"/>
        <v>3.3487999999999998</v>
      </c>
    </row>
    <row r="1124" spans="1:7" x14ac:dyDescent="0.2">
      <c r="A1124">
        <v>998</v>
      </c>
      <c r="B1124" t="s">
        <v>1024</v>
      </c>
      <c r="C1124" s="2" t="s">
        <v>1031</v>
      </c>
      <c r="D1124" t="s">
        <v>25</v>
      </c>
      <c r="E1124" s="173">
        <v>2.91</v>
      </c>
      <c r="F1124" s="205">
        <f t="shared" si="34"/>
        <v>0.57036000000000009</v>
      </c>
      <c r="G1124" s="27">
        <f t="shared" si="35"/>
        <v>3.4803600000000001</v>
      </c>
    </row>
    <row r="1125" spans="1:7" x14ac:dyDescent="0.2">
      <c r="A1125">
        <v>999</v>
      </c>
      <c r="B1125" t="s">
        <v>1025</v>
      </c>
      <c r="C1125" s="2" t="s">
        <v>1031</v>
      </c>
      <c r="D1125" t="s">
        <v>25</v>
      </c>
      <c r="E1125" s="173">
        <v>2.64</v>
      </c>
      <c r="F1125" s="205">
        <f t="shared" si="34"/>
        <v>0.51744000000000001</v>
      </c>
      <c r="G1125" s="27">
        <f t="shared" si="35"/>
        <v>3.1574400000000002</v>
      </c>
    </row>
    <row r="1126" spans="1:7" x14ac:dyDescent="0.2">
      <c r="A1126">
        <v>1000</v>
      </c>
      <c r="B1126" t="s">
        <v>1028</v>
      </c>
      <c r="C1126" s="2" t="s">
        <v>1031</v>
      </c>
      <c r="D1126" t="s">
        <v>25</v>
      </c>
      <c r="E1126" s="173">
        <v>2.74</v>
      </c>
      <c r="F1126" s="205">
        <f t="shared" si="34"/>
        <v>0.53704000000000007</v>
      </c>
      <c r="G1126" s="27">
        <f t="shared" si="35"/>
        <v>3.2770400000000004</v>
      </c>
    </row>
    <row r="1127" spans="1:7" x14ac:dyDescent="0.2">
      <c r="A1127">
        <v>323</v>
      </c>
      <c r="B1127" t="s">
        <v>349</v>
      </c>
      <c r="C1127" s="2" t="s">
        <v>374</v>
      </c>
      <c r="D1127" t="s">
        <v>1790</v>
      </c>
      <c r="E1127" s="173">
        <v>8.25</v>
      </c>
      <c r="F1127" s="205">
        <f t="shared" si="34"/>
        <v>1.617</v>
      </c>
      <c r="G1127" s="27">
        <f t="shared" si="35"/>
        <v>9.8670000000000009</v>
      </c>
    </row>
    <row r="1128" spans="1:7" x14ac:dyDescent="0.2">
      <c r="A1128">
        <v>324</v>
      </c>
      <c r="B1128" t="s">
        <v>350</v>
      </c>
      <c r="C1128" s="2" t="s">
        <v>374</v>
      </c>
      <c r="D1128" t="s">
        <v>25</v>
      </c>
      <c r="E1128" s="173">
        <v>28.2</v>
      </c>
      <c r="F1128" s="205">
        <f t="shared" si="34"/>
        <v>5.5271999999999997</v>
      </c>
      <c r="G1128" s="27">
        <f t="shared" si="35"/>
        <v>33.727199999999996</v>
      </c>
    </row>
    <row r="1129" spans="1:7" x14ac:dyDescent="0.2">
      <c r="A1129">
        <v>325</v>
      </c>
      <c r="B1129" t="s">
        <v>351</v>
      </c>
      <c r="C1129" s="2" t="s">
        <v>374</v>
      </c>
      <c r="D1129" t="s">
        <v>25</v>
      </c>
      <c r="F1129" s="205">
        <f t="shared" ref="F1129:F1192" si="36">E1129*19.6%</f>
        <v>0</v>
      </c>
      <c r="G1129" s="27">
        <f t="shared" ref="G1129:G1192" si="37">E1129+F1129</f>
        <v>0</v>
      </c>
    </row>
    <row r="1130" spans="1:7" x14ac:dyDescent="0.2">
      <c r="A1130">
        <v>326</v>
      </c>
      <c r="B1130" t="s">
        <v>352</v>
      </c>
      <c r="C1130" s="2" t="s">
        <v>374</v>
      </c>
      <c r="D1130" t="s">
        <v>25</v>
      </c>
      <c r="F1130" s="205">
        <f t="shared" si="36"/>
        <v>0</v>
      </c>
      <c r="G1130" s="27">
        <f t="shared" si="37"/>
        <v>0</v>
      </c>
    </row>
    <row r="1131" spans="1:7" x14ac:dyDescent="0.2">
      <c r="A1131">
        <v>327</v>
      </c>
      <c r="B1131" t="s">
        <v>353</v>
      </c>
      <c r="C1131" s="2" t="s">
        <v>374</v>
      </c>
      <c r="D1131" t="s">
        <v>25</v>
      </c>
      <c r="E1131" s="173">
        <v>44.25</v>
      </c>
      <c r="F1131" s="205">
        <f t="shared" si="36"/>
        <v>8.673</v>
      </c>
      <c r="G1131" s="27">
        <f t="shared" si="37"/>
        <v>52.923000000000002</v>
      </c>
    </row>
    <row r="1132" spans="1:7" x14ac:dyDescent="0.2">
      <c r="A1132">
        <v>328</v>
      </c>
      <c r="B1132" t="s">
        <v>354</v>
      </c>
      <c r="C1132" s="2" t="s">
        <v>374</v>
      </c>
      <c r="D1132" t="s">
        <v>25</v>
      </c>
      <c r="E1132" s="173">
        <v>11.4</v>
      </c>
      <c r="F1132" s="205">
        <f t="shared" si="36"/>
        <v>2.2343999999999999</v>
      </c>
      <c r="G1132" s="27">
        <f t="shared" si="37"/>
        <v>13.634399999999999</v>
      </c>
    </row>
    <row r="1133" spans="1:7" x14ac:dyDescent="0.2">
      <c r="A1133">
        <v>329</v>
      </c>
      <c r="B1133" t="s">
        <v>355</v>
      </c>
      <c r="C1133" s="2" t="s">
        <v>374</v>
      </c>
      <c r="D1133" t="s">
        <v>25</v>
      </c>
      <c r="E1133" s="173">
        <v>11.7</v>
      </c>
      <c r="F1133" s="205">
        <f t="shared" si="36"/>
        <v>2.2932000000000001</v>
      </c>
      <c r="G1133" s="27">
        <f t="shared" si="37"/>
        <v>13.9932</v>
      </c>
    </row>
    <row r="1134" spans="1:7" x14ac:dyDescent="0.2">
      <c r="A1134">
        <v>330</v>
      </c>
      <c r="B1134" t="s">
        <v>356</v>
      </c>
      <c r="C1134" s="2" t="s">
        <v>374</v>
      </c>
      <c r="D1134" t="s">
        <v>25</v>
      </c>
      <c r="E1134" s="173">
        <v>9</v>
      </c>
      <c r="F1134" s="205">
        <f t="shared" si="36"/>
        <v>1.764</v>
      </c>
      <c r="G1134" s="27">
        <f t="shared" si="37"/>
        <v>10.763999999999999</v>
      </c>
    </row>
    <row r="1135" spans="1:7" x14ac:dyDescent="0.2">
      <c r="A1135">
        <v>331</v>
      </c>
      <c r="B1135" t="s">
        <v>357</v>
      </c>
      <c r="C1135" s="2" t="s">
        <v>374</v>
      </c>
      <c r="D1135" t="s">
        <v>25</v>
      </c>
      <c r="F1135" s="205">
        <f t="shared" si="36"/>
        <v>0</v>
      </c>
      <c r="G1135" s="27">
        <f t="shared" si="37"/>
        <v>0</v>
      </c>
    </row>
    <row r="1136" spans="1:7" x14ac:dyDescent="0.2">
      <c r="A1136">
        <v>332</v>
      </c>
      <c r="B1136" t="s">
        <v>358</v>
      </c>
      <c r="C1136" s="2" t="s">
        <v>374</v>
      </c>
      <c r="D1136" t="s">
        <v>25</v>
      </c>
      <c r="E1136" s="173">
        <v>25.5</v>
      </c>
      <c r="F1136" s="205">
        <f t="shared" si="36"/>
        <v>4.9980000000000002</v>
      </c>
      <c r="G1136" s="27">
        <f t="shared" si="37"/>
        <v>30.498000000000001</v>
      </c>
    </row>
    <row r="1137" spans="1:7" x14ac:dyDescent="0.2">
      <c r="A1137">
        <v>333</v>
      </c>
      <c r="B1137" t="s">
        <v>359</v>
      </c>
      <c r="C1137" s="2" t="s">
        <v>374</v>
      </c>
      <c r="D1137" t="s">
        <v>25</v>
      </c>
      <c r="F1137" s="205">
        <f t="shared" si="36"/>
        <v>0</v>
      </c>
      <c r="G1137" s="27">
        <f t="shared" si="37"/>
        <v>0</v>
      </c>
    </row>
    <row r="1138" spans="1:7" x14ac:dyDescent="0.2">
      <c r="A1138">
        <v>334</v>
      </c>
      <c r="B1138" t="s">
        <v>360</v>
      </c>
      <c r="C1138" s="2" t="s">
        <v>374</v>
      </c>
      <c r="D1138" t="s">
        <v>25</v>
      </c>
      <c r="E1138" s="173">
        <v>8.1</v>
      </c>
      <c r="F1138" s="205">
        <f t="shared" si="36"/>
        <v>1.5875999999999999</v>
      </c>
      <c r="G1138" s="27">
        <f t="shared" si="37"/>
        <v>9.6875999999999998</v>
      </c>
    </row>
    <row r="1139" spans="1:7" x14ac:dyDescent="0.2">
      <c r="A1139">
        <v>335</v>
      </c>
      <c r="B1139" t="s">
        <v>361</v>
      </c>
      <c r="C1139" s="2" t="s">
        <v>374</v>
      </c>
      <c r="D1139" t="s">
        <v>25</v>
      </c>
      <c r="F1139" s="205">
        <f t="shared" si="36"/>
        <v>0</v>
      </c>
      <c r="G1139" s="27">
        <f t="shared" si="37"/>
        <v>0</v>
      </c>
    </row>
    <row r="1140" spans="1:7" x14ac:dyDescent="0.2">
      <c r="A1140">
        <v>336</v>
      </c>
      <c r="B1140" t="s">
        <v>362</v>
      </c>
      <c r="C1140" s="2" t="s">
        <v>374</v>
      </c>
      <c r="D1140" t="s">
        <v>25</v>
      </c>
      <c r="E1140" s="173">
        <v>8.23</v>
      </c>
      <c r="F1140" s="205">
        <f t="shared" si="36"/>
        <v>1.6130800000000001</v>
      </c>
      <c r="G1140" s="27">
        <f t="shared" si="37"/>
        <v>9.8430800000000005</v>
      </c>
    </row>
    <row r="1141" spans="1:7" x14ac:dyDescent="0.2">
      <c r="A1141">
        <v>337</v>
      </c>
      <c r="B1141" t="s">
        <v>363</v>
      </c>
      <c r="C1141" s="2" t="s">
        <v>374</v>
      </c>
      <c r="D1141" t="s">
        <v>25</v>
      </c>
      <c r="F1141" s="205">
        <f t="shared" si="36"/>
        <v>0</v>
      </c>
      <c r="G1141" s="27">
        <f t="shared" si="37"/>
        <v>0</v>
      </c>
    </row>
    <row r="1142" spans="1:7" x14ac:dyDescent="0.2">
      <c r="A1142">
        <v>338</v>
      </c>
      <c r="B1142" t="s">
        <v>364</v>
      </c>
      <c r="C1142" s="2" t="s">
        <v>374</v>
      </c>
      <c r="D1142" t="s">
        <v>25</v>
      </c>
      <c r="E1142" s="173">
        <v>29.4</v>
      </c>
      <c r="F1142" s="205">
        <f t="shared" si="36"/>
        <v>5.7623999999999995</v>
      </c>
      <c r="G1142" s="27">
        <f t="shared" si="37"/>
        <v>35.162399999999998</v>
      </c>
    </row>
    <row r="1143" spans="1:7" x14ac:dyDescent="0.2">
      <c r="A1143">
        <v>339</v>
      </c>
      <c r="B1143" t="s">
        <v>365</v>
      </c>
      <c r="C1143" s="2" t="s">
        <v>374</v>
      </c>
      <c r="D1143" t="s">
        <v>25</v>
      </c>
      <c r="F1143" s="205">
        <f t="shared" si="36"/>
        <v>0</v>
      </c>
      <c r="G1143" s="27">
        <f t="shared" si="37"/>
        <v>0</v>
      </c>
    </row>
    <row r="1144" spans="1:7" x14ac:dyDescent="0.2">
      <c r="A1144">
        <v>340</v>
      </c>
      <c r="B1144" t="s">
        <v>366</v>
      </c>
      <c r="C1144" s="2" t="s">
        <v>374</v>
      </c>
      <c r="D1144" t="s">
        <v>25</v>
      </c>
      <c r="F1144" s="205">
        <f t="shared" si="36"/>
        <v>0</v>
      </c>
      <c r="G1144" s="27">
        <f t="shared" si="37"/>
        <v>0</v>
      </c>
    </row>
    <row r="1145" spans="1:7" x14ac:dyDescent="0.2">
      <c r="A1145">
        <v>341</v>
      </c>
      <c r="B1145" t="s">
        <v>367</v>
      </c>
      <c r="C1145" s="2" t="s">
        <v>374</v>
      </c>
      <c r="D1145" t="s">
        <v>25</v>
      </c>
      <c r="E1145" s="173">
        <v>5.7</v>
      </c>
      <c r="F1145" s="205">
        <f t="shared" si="36"/>
        <v>1.1172</v>
      </c>
      <c r="G1145" s="27">
        <f t="shared" si="37"/>
        <v>6.8171999999999997</v>
      </c>
    </row>
    <row r="1146" spans="1:7" x14ac:dyDescent="0.2">
      <c r="A1146">
        <v>342</v>
      </c>
      <c r="B1146" t="s">
        <v>368</v>
      </c>
      <c r="C1146" s="2" t="s">
        <v>374</v>
      </c>
      <c r="D1146" t="s">
        <v>25</v>
      </c>
      <c r="E1146" s="173">
        <v>18</v>
      </c>
      <c r="F1146" s="205">
        <f t="shared" si="36"/>
        <v>3.528</v>
      </c>
      <c r="G1146" s="27">
        <f t="shared" si="37"/>
        <v>21.527999999999999</v>
      </c>
    </row>
    <row r="1147" spans="1:7" x14ac:dyDescent="0.2">
      <c r="A1147">
        <v>343</v>
      </c>
      <c r="B1147" t="s">
        <v>369</v>
      </c>
      <c r="C1147" s="2" t="s">
        <v>374</v>
      </c>
      <c r="D1147" t="s">
        <v>25</v>
      </c>
      <c r="F1147" s="205">
        <f t="shared" si="36"/>
        <v>0</v>
      </c>
      <c r="G1147" s="27">
        <f t="shared" si="37"/>
        <v>0</v>
      </c>
    </row>
    <row r="1148" spans="1:7" x14ac:dyDescent="0.2">
      <c r="A1148">
        <v>344</v>
      </c>
      <c r="B1148" t="s">
        <v>370</v>
      </c>
      <c r="C1148" s="2" t="s">
        <v>374</v>
      </c>
      <c r="D1148" t="s">
        <v>1790</v>
      </c>
      <c r="F1148" s="205">
        <f t="shared" si="36"/>
        <v>0</v>
      </c>
      <c r="G1148" s="27">
        <f t="shared" si="37"/>
        <v>0</v>
      </c>
    </row>
    <row r="1149" spans="1:7" x14ac:dyDescent="0.2">
      <c r="A1149">
        <v>345</v>
      </c>
      <c r="B1149" t="s">
        <v>371</v>
      </c>
      <c r="C1149" s="2" t="s">
        <v>374</v>
      </c>
      <c r="D1149" t="s">
        <v>1790</v>
      </c>
      <c r="F1149" s="205">
        <f t="shared" si="36"/>
        <v>0</v>
      </c>
      <c r="G1149" s="27">
        <f t="shared" si="37"/>
        <v>0</v>
      </c>
    </row>
    <row r="1150" spans="1:7" x14ac:dyDescent="0.2">
      <c r="A1150">
        <v>346</v>
      </c>
      <c r="B1150" t="s">
        <v>372</v>
      </c>
      <c r="C1150" s="2" t="s">
        <v>374</v>
      </c>
      <c r="D1150" t="s">
        <v>25</v>
      </c>
      <c r="E1150" s="173">
        <v>18.75</v>
      </c>
      <c r="F1150" s="205">
        <f t="shared" si="36"/>
        <v>3.6750000000000003</v>
      </c>
      <c r="G1150" s="27">
        <f t="shared" si="37"/>
        <v>22.425000000000001</v>
      </c>
    </row>
    <row r="1151" spans="1:7" x14ac:dyDescent="0.2">
      <c r="A1151">
        <v>347</v>
      </c>
      <c r="B1151" t="s">
        <v>373</v>
      </c>
      <c r="C1151" s="2" t="s">
        <v>374</v>
      </c>
      <c r="D1151" t="s">
        <v>25</v>
      </c>
      <c r="F1151" s="205">
        <f t="shared" si="36"/>
        <v>0</v>
      </c>
      <c r="G1151" s="27">
        <f t="shared" si="37"/>
        <v>0</v>
      </c>
    </row>
    <row r="1152" spans="1:7" x14ac:dyDescent="0.2">
      <c r="A1152">
        <v>717</v>
      </c>
      <c r="B1152" t="s">
        <v>745</v>
      </c>
      <c r="C1152" s="2" t="s">
        <v>1030</v>
      </c>
      <c r="D1152" t="s">
        <v>25</v>
      </c>
      <c r="E1152" s="173">
        <v>4.99</v>
      </c>
      <c r="F1152" s="205">
        <f t="shared" si="36"/>
        <v>0.97804000000000013</v>
      </c>
      <c r="G1152" s="27">
        <f t="shared" si="37"/>
        <v>5.9680400000000002</v>
      </c>
    </row>
    <row r="1153" spans="1:7" x14ac:dyDescent="0.2">
      <c r="A1153">
        <v>718</v>
      </c>
      <c r="B1153" t="s">
        <v>746</v>
      </c>
      <c r="C1153" s="2" t="s">
        <v>1030</v>
      </c>
      <c r="D1153" t="s">
        <v>1790</v>
      </c>
      <c r="E1153" s="173">
        <v>5.3</v>
      </c>
      <c r="F1153" s="205">
        <f t="shared" si="36"/>
        <v>1.0387999999999999</v>
      </c>
      <c r="G1153" s="27">
        <f t="shared" si="37"/>
        <v>6.3388</v>
      </c>
    </row>
    <row r="1154" spans="1:7" x14ac:dyDescent="0.2">
      <c r="A1154">
        <v>719</v>
      </c>
      <c r="B1154" t="s">
        <v>751</v>
      </c>
      <c r="C1154" s="2" t="s">
        <v>1030</v>
      </c>
      <c r="D1154" t="s">
        <v>752</v>
      </c>
      <c r="E1154" s="173">
        <v>0.66</v>
      </c>
      <c r="F1154" s="205">
        <f t="shared" si="36"/>
        <v>0.12936</v>
      </c>
      <c r="G1154" s="27">
        <f t="shared" si="37"/>
        <v>0.78936000000000006</v>
      </c>
    </row>
    <row r="1155" spans="1:7" x14ac:dyDescent="0.2">
      <c r="A1155">
        <v>720</v>
      </c>
      <c r="B1155" t="s">
        <v>753</v>
      </c>
      <c r="C1155" s="2" t="s">
        <v>1030</v>
      </c>
      <c r="D1155" t="s">
        <v>25</v>
      </c>
      <c r="E1155" s="173">
        <v>1.2</v>
      </c>
      <c r="F1155" s="205">
        <f t="shared" si="36"/>
        <v>0.23519999999999999</v>
      </c>
      <c r="G1155" s="27">
        <f t="shared" si="37"/>
        <v>1.4352</v>
      </c>
    </row>
    <row r="1156" spans="1:7" x14ac:dyDescent="0.2">
      <c r="A1156">
        <v>721</v>
      </c>
      <c r="B1156" t="s">
        <v>754</v>
      </c>
      <c r="C1156" s="2" t="s">
        <v>1030</v>
      </c>
      <c r="D1156" t="s">
        <v>25</v>
      </c>
      <c r="E1156" s="173">
        <v>3.75</v>
      </c>
      <c r="F1156" s="205">
        <f t="shared" si="36"/>
        <v>0.73499999999999999</v>
      </c>
      <c r="G1156" s="27">
        <f t="shared" si="37"/>
        <v>4.4850000000000003</v>
      </c>
    </row>
    <row r="1157" spans="1:7" x14ac:dyDescent="0.2">
      <c r="A1157">
        <v>722</v>
      </c>
      <c r="B1157" t="s">
        <v>755</v>
      </c>
      <c r="C1157" s="2" t="s">
        <v>1030</v>
      </c>
      <c r="D1157" t="s">
        <v>25</v>
      </c>
      <c r="E1157" s="173">
        <v>15</v>
      </c>
      <c r="F1157" s="205">
        <f t="shared" si="36"/>
        <v>2.94</v>
      </c>
      <c r="G1157" s="27">
        <f t="shared" si="37"/>
        <v>17.940000000000001</v>
      </c>
    </row>
    <row r="1158" spans="1:7" x14ac:dyDescent="0.2">
      <c r="A1158">
        <v>723</v>
      </c>
      <c r="B1158" t="s">
        <v>757</v>
      </c>
      <c r="C1158" s="2" t="s">
        <v>1030</v>
      </c>
      <c r="D1158" t="s">
        <v>1790</v>
      </c>
      <c r="E1158" s="173">
        <v>6</v>
      </c>
      <c r="F1158" s="205">
        <f t="shared" si="36"/>
        <v>1.1760000000000002</v>
      </c>
      <c r="G1158" s="27">
        <f t="shared" si="37"/>
        <v>7.1760000000000002</v>
      </c>
    </row>
    <row r="1159" spans="1:7" x14ac:dyDescent="0.2">
      <c r="A1159">
        <v>724</v>
      </c>
      <c r="B1159" t="s">
        <v>756</v>
      </c>
      <c r="C1159" s="2" t="s">
        <v>1030</v>
      </c>
      <c r="D1159" t="s">
        <v>752</v>
      </c>
      <c r="E1159" s="173">
        <v>5.2</v>
      </c>
      <c r="F1159" s="205">
        <f t="shared" si="36"/>
        <v>1.0192000000000001</v>
      </c>
      <c r="G1159" s="27">
        <f t="shared" si="37"/>
        <v>6.2192000000000007</v>
      </c>
    </row>
    <row r="1160" spans="1:7" x14ac:dyDescent="0.2">
      <c r="A1160">
        <v>725</v>
      </c>
      <c r="B1160" t="s">
        <v>758</v>
      </c>
      <c r="C1160" s="2" t="s">
        <v>1030</v>
      </c>
      <c r="D1160" t="s">
        <v>25</v>
      </c>
      <c r="E1160" s="173">
        <v>2.79</v>
      </c>
      <c r="F1160" s="205">
        <f t="shared" si="36"/>
        <v>0.54683999999999999</v>
      </c>
      <c r="G1160" s="27">
        <f t="shared" si="37"/>
        <v>3.33684</v>
      </c>
    </row>
    <row r="1161" spans="1:7" x14ac:dyDescent="0.2">
      <c r="A1161">
        <v>726</v>
      </c>
      <c r="B1161" t="s">
        <v>759</v>
      </c>
      <c r="C1161" s="2" t="s">
        <v>1030</v>
      </c>
      <c r="D1161" t="s">
        <v>1790</v>
      </c>
      <c r="E1161" s="173">
        <v>1.29</v>
      </c>
      <c r="F1161" s="205">
        <f t="shared" si="36"/>
        <v>0.25284000000000001</v>
      </c>
      <c r="G1161" s="27">
        <f t="shared" si="37"/>
        <v>1.54284</v>
      </c>
    </row>
    <row r="1162" spans="1:7" x14ac:dyDescent="0.2">
      <c r="A1162">
        <v>727</v>
      </c>
      <c r="B1162" t="s">
        <v>764</v>
      </c>
      <c r="C1162" s="2" t="s">
        <v>1030</v>
      </c>
      <c r="D1162" t="s">
        <v>752</v>
      </c>
      <c r="E1162" s="173">
        <v>0.68</v>
      </c>
      <c r="F1162" s="205">
        <f t="shared" si="36"/>
        <v>0.13328000000000001</v>
      </c>
      <c r="G1162" s="27">
        <f t="shared" si="37"/>
        <v>0.81328</v>
      </c>
    </row>
    <row r="1163" spans="1:7" x14ac:dyDescent="0.2">
      <c r="A1163">
        <v>728</v>
      </c>
      <c r="B1163" t="s">
        <v>765</v>
      </c>
      <c r="C1163" s="2" t="s">
        <v>1030</v>
      </c>
      <c r="D1163" t="s">
        <v>752</v>
      </c>
      <c r="E1163" s="173">
        <v>1.4</v>
      </c>
      <c r="F1163" s="205">
        <f t="shared" si="36"/>
        <v>0.27439999999999998</v>
      </c>
      <c r="G1163" s="27">
        <f t="shared" si="37"/>
        <v>1.6743999999999999</v>
      </c>
    </row>
    <row r="1164" spans="1:7" x14ac:dyDescent="0.2">
      <c r="A1164">
        <v>729</v>
      </c>
      <c r="B1164" t="s">
        <v>766</v>
      </c>
      <c r="C1164" s="2" t="s">
        <v>1030</v>
      </c>
      <c r="D1164" t="s">
        <v>25</v>
      </c>
      <c r="E1164" s="173">
        <v>4.3</v>
      </c>
      <c r="F1164" s="205">
        <f t="shared" si="36"/>
        <v>0.84279999999999999</v>
      </c>
      <c r="G1164" s="27">
        <f t="shared" si="37"/>
        <v>5.1427999999999994</v>
      </c>
    </row>
    <row r="1165" spans="1:7" x14ac:dyDescent="0.2">
      <c r="A1165">
        <v>730</v>
      </c>
      <c r="B1165" t="s">
        <v>768</v>
      </c>
      <c r="C1165" s="2" t="s">
        <v>1030</v>
      </c>
      <c r="D1165" t="s">
        <v>25</v>
      </c>
      <c r="E1165" s="173">
        <v>4.3</v>
      </c>
      <c r="F1165" s="205">
        <f t="shared" si="36"/>
        <v>0.84279999999999999</v>
      </c>
      <c r="G1165" s="27">
        <f t="shared" si="37"/>
        <v>5.1427999999999994</v>
      </c>
    </row>
    <row r="1166" spans="1:7" x14ac:dyDescent="0.2">
      <c r="A1166">
        <v>731</v>
      </c>
      <c r="B1166" t="s">
        <v>769</v>
      </c>
      <c r="C1166" s="2" t="s">
        <v>1030</v>
      </c>
      <c r="D1166" t="s">
        <v>25</v>
      </c>
      <c r="E1166" s="173">
        <v>4.3</v>
      </c>
      <c r="F1166" s="205">
        <f t="shared" si="36"/>
        <v>0.84279999999999999</v>
      </c>
      <c r="G1166" s="27">
        <f t="shared" si="37"/>
        <v>5.1427999999999994</v>
      </c>
    </row>
    <row r="1167" spans="1:7" x14ac:dyDescent="0.2">
      <c r="A1167">
        <v>732</v>
      </c>
      <c r="B1167" t="s">
        <v>771</v>
      </c>
      <c r="C1167" s="2" t="s">
        <v>1030</v>
      </c>
      <c r="D1167" t="s">
        <v>25</v>
      </c>
      <c r="E1167" s="173">
        <v>4.3</v>
      </c>
      <c r="F1167" s="205">
        <f t="shared" si="36"/>
        <v>0.84279999999999999</v>
      </c>
      <c r="G1167" s="27">
        <f t="shared" si="37"/>
        <v>5.1427999999999994</v>
      </c>
    </row>
    <row r="1168" spans="1:7" x14ac:dyDescent="0.2">
      <c r="A1168">
        <v>733</v>
      </c>
      <c r="B1168" t="s">
        <v>767</v>
      </c>
      <c r="C1168" s="2" t="s">
        <v>1030</v>
      </c>
      <c r="D1168" t="s">
        <v>25</v>
      </c>
      <c r="E1168" s="173">
        <v>1.9</v>
      </c>
      <c r="F1168" s="205">
        <f t="shared" si="36"/>
        <v>0.37240000000000001</v>
      </c>
      <c r="G1168" s="27">
        <f t="shared" si="37"/>
        <v>2.2723999999999998</v>
      </c>
    </row>
    <row r="1169" spans="1:7" x14ac:dyDescent="0.2">
      <c r="A1169">
        <v>734</v>
      </c>
      <c r="B1169" t="s">
        <v>770</v>
      </c>
      <c r="C1169" s="2" t="s">
        <v>1030</v>
      </c>
      <c r="D1169" t="s">
        <v>25</v>
      </c>
      <c r="E1169" s="173">
        <v>2</v>
      </c>
      <c r="F1169" s="205">
        <f t="shared" si="36"/>
        <v>0.39200000000000002</v>
      </c>
      <c r="G1169" s="27">
        <f t="shared" si="37"/>
        <v>2.3919999999999999</v>
      </c>
    </row>
    <row r="1170" spans="1:7" x14ac:dyDescent="0.2">
      <c r="A1170">
        <v>735</v>
      </c>
      <c r="B1170" t="s">
        <v>772</v>
      </c>
      <c r="C1170" s="2" t="s">
        <v>1030</v>
      </c>
      <c r="D1170" t="s">
        <v>25</v>
      </c>
      <c r="E1170" s="173">
        <v>1.3</v>
      </c>
      <c r="F1170" s="205">
        <f t="shared" si="36"/>
        <v>0.25480000000000003</v>
      </c>
      <c r="G1170" s="27">
        <f t="shared" si="37"/>
        <v>1.5548000000000002</v>
      </c>
    </row>
    <row r="1171" spans="1:7" x14ac:dyDescent="0.2">
      <c r="A1171">
        <v>736</v>
      </c>
      <c r="B1171" t="s">
        <v>773</v>
      </c>
      <c r="C1171" s="2" t="s">
        <v>1030</v>
      </c>
      <c r="D1171" t="s">
        <v>25</v>
      </c>
      <c r="E1171" s="173">
        <v>2.29</v>
      </c>
      <c r="F1171" s="205">
        <f t="shared" si="36"/>
        <v>0.44884000000000002</v>
      </c>
      <c r="G1171" s="27">
        <f t="shared" si="37"/>
        <v>2.7388400000000002</v>
      </c>
    </row>
    <row r="1172" spans="1:7" x14ac:dyDescent="0.2">
      <c r="A1172">
        <v>737</v>
      </c>
      <c r="B1172" t="s">
        <v>774</v>
      </c>
      <c r="C1172" s="2" t="s">
        <v>1030</v>
      </c>
      <c r="D1172" t="s">
        <v>25</v>
      </c>
      <c r="E1172" s="173">
        <v>9.35</v>
      </c>
      <c r="F1172" s="205">
        <f t="shared" si="36"/>
        <v>1.8326</v>
      </c>
      <c r="G1172" s="27">
        <f t="shared" si="37"/>
        <v>11.182599999999999</v>
      </c>
    </row>
    <row r="1173" spans="1:7" x14ac:dyDescent="0.2">
      <c r="A1173">
        <v>738</v>
      </c>
      <c r="B1173" t="s">
        <v>775</v>
      </c>
      <c r="C1173" s="2" t="s">
        <v>1030</v>
      </c>
      <c r="D1173" t="s">
        <v>25</v>
      </c>
      <c r="E1173" s="173">
        <v>1.79</v>
      </c>
      <c r="F1173" s="205">
        <f t="shared" si="36"/>
        <v>0.35084000000000004</v>
      </c>
      <c r="G1173" s="27">
        <f t="shared" si="37"/>
        <v>2.1408399999999999</v>
      </c>
    </row>
    <row r="1174" spans="1:7" x14ac:dyDescent="0.2">
      <c r="A1174">
        <v>739</v>
      </c>
      <c r="B1174" t="s">
        <v>776</v>
      </c>
      <c r="C1174" s="2" t="s">
        <v>1030</v>
      </c>
      <c r="D1174" t="s">
        <v>25</v>
      </c>
      <c r="E1174" s="173">
        <v>2.5099999999999998</v>
      </c>
      <c r="F1174" s="205">
        <f t="shared" si="36"/>
        <v>0.49195999999999995</v>
      </c>
      <c r="G1174" s="27">
        <f t="shared" si="37"/>
        <v>3.0019599999999995</v>
      </c>
    </row>
    <row r="1175" spans="1:7" x14ac:dyDescent="0.2">
      <c r="A1175">
        <v>740</v>
      </c>
      <c r="B1175" t="s">
        <v>778</v>
      </c>
      <c r="C1175" s="2" t="s">
        <v>1030</v>
      </c>
      <c r="D1175" t="s">
        <v>752</v>
      </c>
      <c r="E1175" s="173">
        <v>2.4900000000000002</v>
      </c>
      <c r="F1175" s="205">
        <f t="shared" si="36"/>
        <v>0.48804000000000008</v>
      </c>
      <c r="G1175" s="27">
        <f t="shared" si="37"/>
        <v>2.9780400000000005</v>
      </c>
    </row>
    <row r="1176" spans="1:7" x14ac:dyDescent="0.2">
      <c r="A1176">
        <v>741</v>
      </c>
      <c r="B1176" t="s">
        <v>780</v>
      </c>
      <c r="C1176" s="2" t="s">
        <v>1030</v>
      </c>
      <c r="D1176" t="s">
        <v>25</v>
      </c>
      <c r="E1176" s="173">
        <v>3.98</v>
      </c>
      <c r="F1176" s="205">
        <f t="shared" si="36"/>
        <v>0.78008</v>
      </c>
      <c r="G1176" s="27">
        <f t="shared" si="37"/>
        <v>4.7600800000000003</v>
      </c>
    </row>
    <row r="1177" spans="1:7" x14ac:dyDescent="0.2">
      <c r="A1177">
        <v>742</v>
      </c>
      <c r="B1177" t="s">
        <v>779</v>
      </c>
      <c r="C1177" s="2" t="s">
        <v>1030</v>
      </c>
      <c r="D1177" t="s">
        <v>1790</v>
      </c>
      <c r="E1177" s="173">
        <v>8.65</v>
      </c>
      <c r="F1177" s="205">
        <f t="shared" si="36"/>
        <v>1.6954000000000002</v>
      </c>
      <c r="G1177" s="27">
        <f t="shared" si="37"/>
        <v>10.345400000000001</v>
      </c>
    </row>
    <row r="1178" spans="1:7" x14ac:dyDescent="0.2">
      <c r="A1178">
        <v>743</v>
      </c>
      <c r="B1178" t="s">
        <v>781</v>
      </c>
      <c r="C1178" s="2" t="s">
        <v>1030</v>
      </c>
      <c r="D1178" t="s">
        <v>25</v>
      </c>
      <c r="E1178" s="173">
        <v>3.9</v>
      </c>
      <c r="F1178" s="205">
        <f t="shared" si="36"/>
        <v>0.76439999999999997</v>
      </c>
      <c r="G1178" s="27">
        <f t="shared" si="37"/>
        <v>4.6643999999999997</v>
      </c>
    </row>
    <row r="1179" spans="1:7" x14ac:dyDescent="0.2">
      <c r="A1179">
        <v>744</v>
      </c>
      <c r="B1179" t="s">
        <v>777</v>
      </c>
      <c r="C1179" s="2" t="s">
        <v>1030</v>
      </c>
      <c r="D1179" t="s">
        <v>25</v>
      </c>
      <c r="E1179" s="173">
        <v>1.1000000000000001</v>
      </c>
      <c r="F1179" s="205">
        <f t="shared" si="36"/>
        <v>0.21560000000000001</v>
      </c>
      <c r="G1179" s="27">
        <f t="shared" si="37"/>
        <v>1.3156000000000001</v>
      </c>
    </row>
    <row r="1180" spans="1:7" x14ac:dyDescent="0.2">
      <c r="A1180">
        <v>745</v>
      </c>
      <c r="B1180" t="s">
        <v>782</v>
      </c>
      <c r="C1180" s="2" t="s">
        <v>1030</v>
      </c>
      <c r="D1180" t="s">
        <v>1790</v>
      </c>
      <c r="E1180" s="173">
        <v>4.2</v>
      </c>
      <c r="F1180" s="205">
        <f t="shared" si="36"/>
        <v>0.82320000000000004</v>
      </c>
      <c r="G1180" s="27">
        <f t="shared" si="37"/>
        <v>5.0232000000000001</v>
      </c>
    </row>
    <row r="1181" spans="1:7" x14ac:dyDescent="0.2">
      <c r="A1181">
        <v>746</v>
      </c>
      <c r="B1181" t="s">
        <v>783</v>
      </c>
      <c r="C1181" s="2" t="s">
        <v>1030</v>
      </c>
      <c r="D1181" t="s">
        <v>1790</v>
      </c>
      <c r="E1181" s="173">
        <v>2.34</v>
      </c>
      <c r="F1181" s="205">
        <f t="shared" si="36"/>
        <v>0.45863999999999999</v>
      </c>
      <c r="G1181" s="27">
        <f t="shared" si="37"/>
        <v>2.7986399999999998</v>
      </c>
    </row>
    <row r="1182" spans="1:7" x14ac:dyDescent="0.2">
      <c r="A1182">
        <v>747</v>
      </c>
      <c r="B1182" t="s">
        <v>784</v>
      </c>
      <c r="C1182" s="2" t="s">
        <v>1030</v>
      </c>
      <c r="D1182" t="s">
        <v>25</v>
      </c>
      <c r="E1182" s="173">
        <v>1.6</v>
      </c>
      <c r="F1182" s="205">
        <f t="shared" si="36"/>
        <v>0.31360000000000005</v>
      </c>
      <c r="G1182" s="27">
        <f t="shared" si="37"/>
        <v>1.9136000000000002</v>
      </c>
    </row>
    <row r="1183" spans="1:7" x14ac:dyDescent="0.2">
      <c r="A1183">
        <v>748</v>
      </c>
      <c r="B1183" t="s">
        <v>785</v>
      </c>
      <c r="C1183" s="2" t="s">
        <v>1030</v>
      </c>
      <c r="D1183" t="s">
        <v>25</v>
      </c>
      <c r="E1183" s="173">
        <v>2.39</v>
      </c>
      <c r="F1183" s="205">
        <f t="shared" si="36"/>
        <v>0.46844000000000002</v>
      </c>
      <c r="G1183" s="27">
        <f t="shared" si="37"/>
        <v>2.8584400000000003</v>
      </c>
    </row>
    <row r="1184" spans="1:7" x14ac:dyDescent="0.2">
      <c r="A1184">
        <v>749</v>
      </c>
      <c r="B1184" t="s">
        <v>786</v>
      </c>
      <c r="C1184" s="2" t="s">
        <v>1030</v>
      </c>
      <c r="D1184" t="s">
        <v>752</v>
      </c>
      <c r="E1184" s="173">
        <v>1</v>
      </c>
      <c r="F1184" s="205">
        <f t="shared" si="36"/>
        <v>0.19600000000000001</v>
      </c>
      <c r="G1184" s="27">
        <f t="shared" si="37"/>
        <v>1.196</v>
      </c>
    </row>
    <row r="1185" spans="1:7" x14ac:dyDescent="0.2">
      <c r="A1185">
        <v>750</v>
      </c>
      <c r="B1185" t="s">
        <v>794</v>
      </c>
      <c r="C1185" s="2" t="s">
        <v>1030</v>
      </c>
      <c r="D1185" t="s">
        <v>1790</v>
      </c>
      <c r="E1185" s="173">
        <v>1.59</v>
      </c>
      <c r="F1185" s="205">
        <f t="shared" si="36"/>
        <v>0.31164000000000003</v>
      </c>
      <c r="G1185" s="27">
        <f t="shared" si="37"/>
        <v>1.90164</v>
      </c>
    </row>
    <row r="1186" spans="1:7" x14ac:dyDescent="0.2">
      <c r="A1186">
        <v>751</v>
      </c>
      <c r="B1186" t="s">
        <v>788</v>
      </c>
      <c r="C1186" s="2" t="s">
        <v>1030</v>
      </c>
      <c r="D1186" t="s">
        <v>25</v>
      </c>
      <c r="E1186" s="173">
        <v>25</v>
      </c>
      <c r="F1186" s="205">
        <f t="shared" si="36"/>
        <v>4.9000000000000004</v>
      </c>
      <c r="G1186" s="27">
        <f t="shared" si="37"/>
        <v>29.9</v>
      </c>
    </row>
    <row r="1187" spans="1:7" x14ac:dyDescent="0.2">
      <c r="A1187">
        <v>752</v>
      </c>
      <c r="B1187" t="s">
        <v>789</v>
      </c>
      <c r="C1187" s="2" t="s">
        <v>1030</v>
      </c>
      <c r="D1187" t="s">
        <v>25</v>
      </c>
      <c r="E1187" s="173">
        <v>13.5</v>
      </c>
      <c r="F1187" s="205">
        <f t="shared" si="36"/>
        <v>2.6459999999999999</v>
      </c>
      <c r="G1187" s="27">
        <f t="shared" si="37"/>
        <v>16.146000000000001</v>
      </c>
    </row>
    <row r="1188" spans="1:7" x14ac:dyDescent="0.2">
      <c r="A1188">
        <v>753</v>
      </c>
      <c r="B1188" t="s">
        <v>790</v>
      </c>
      <c r="C1188" s="2" t="s">
        <v>1030</v>
      </c>
      <c r="D1188" t="s">
        <v>25</v>
      </c>
      <c r="F1188" s="205">
        <f t="shared" si="36"/>
        <v>0</v>
      </c>
      <c r="G1188" s="27">
        <f t="shared" si="37"/>
        <v>0</v>
      </c>
    </row>
    <row r="1189" spans="1:7" x14ac:dyDescent="0.2">
      <c r="A1189">
        <v>754</v>
      </c>
      <c r="B1189" t="s">
        <v>793</v>
      </c>
      <c r="C1189" s="2" t="s">
        <v>1030</v>
      </c>
      <c r="D1189" t="s">
        <v>1790</v>
      </c>
      <c r="E1189" s="173">
        <v>1.75</v>
      </c>
      <c r="F1189" s="205">
        <f t="shared" si="36"/>
        <v>0.34300000000000003</v>
      </c>
      <c r="G1189" s="27">
        <f t="shared" si="37"/>
        <v>2.093</v>
      </c>
    </row>
    <row r="1190" spans="1:7" x14ac:dyDescent="0.2">
      <c r="A1190">
        <v>755</v>
      </c>
      <c r="B1190" t="s">
        <v>791</v>
      </c>
      <c r="C1190" s="2" t="s">
        <v>1030</v>
      </c>
      <c r="D1190" t="s">
        <v>25</v>
      </c>
      <c r="F1190" s="205">
        <f t="shared" si="36"/>
        <v>0</v>
      </c>
      <c r="G1190" s="27">
        <f t="shared" si="37"/>
        <v>0</v>
      </c>
    </row>
    <row r="1191" spans="1:7" x14ac:dyDescent="0.2">
      <c r="A1191">
        <v>756</v>
      </c>
      <c r="B1191" t="s">
        <v>792</v>
      </c>
      <c r="C1191" s="2" t="s">
        <v>1030</v>
      </c>
      <c r="D1191" t="s">
        <v>25</v>
      </c>
      <c r="E1191" s="173">
        <v>4</v>
      </c>
      <c r="F1191" s="205">
        <f t="shared" si="36"/>
        <v>0.78400000000000003</v>
      </c>
      <c r="G1191" s="27">
        <f t="shared" si="37"/>
        <v>4.7839999999999998</v>
      </c>
    </row>
    <row r="1192" spans="1:7" x14ac:dyDescent="0.2">
      <c r="A1192">
        <v>757</v>
      </c>
      <c r="B1192" t="s">
        <v>795</v>
      </c>
      <c r="C1192" s="2" t="s">
        <v>1030</v>
      </c>
      <c r="D1192" t="s">
        <v>25</v>
      </c>
      <c r="E1192" s="173">
        <v>3.67</v>
      </c>
      <c r="F1192" s="205">
        <f t="shared" si="36"/>
        <v>0.71931999999999996</v>
      </c>
      <c r="G1192" s="27">
        <f t="shared" si="37"/>
        <v>4.3893199999999997</v>
      </c>
    </row>
    <row r="1193" spans="1:7" x14ac:dyDescent="0.2">
      <c r="A1193">
        <v>758</v>
      </c>
      <c r="B1193" t="s">
        <v>796</v>
      </c>
      <c r="C1193" s="2" t="s">
        <v>1030</v>
      </c>
      <c r="D1193" t="s">
        <v>25</v>
      </c>
      <c r="E1193" s="173">
        <v>12.5</v>
      </c>
      <c r="F1193" s="205">
        <f t="shared" ref="F1193:F1256" si="38">E1193*19.6%</f>
        <v>2.4500000000000002</v>
      </c>
      <c r="G1193" s="27">
        <f t="shared" ref="G1193:G1256" si="39">E1193+F1193</f>
        <v>14.95</v>
      </c>
    </row>
    <row r="1194" spans="1:7" x14ac:dyDescent="0.2">
      <c r="A1194">
        <v>759</v>
      </c>
      <c r="B1194" t="s">
        <v>797</v>
      </c>
      <c r="C1194" s="2" t="s">
        <v>1030</v>
      </c>
      <c r="D1194" t="s">
        <v>25</v>
      </c>
      <c r="E1194" s="173">
        <v>23</v>
      </c>
      <c r="F1194" s="205">
        <f t="shared" si="38"/>
        <v>4.508</v>
      </c>
      <c r="G1194" s="27">
        <f t="shared" si="39"/>
        <v>27.507999999999999</v>
      </c>
    </row>
    <row r="1195" spans="1:7" x14ac:dyDescent="0.2">
      <c r="A1195">
        <v>760</v>
      </c>
      <c r="B1195" t="s">
        <v>798</v>
      </c>
      <c r="C1195" s="2" t="s">
        <v>1030</v>
      </c>
      <c r="D1195" t="s">
        <v>25</v>
      </c>
      <c r="F1195" s="205">
        <f t="shared" si="38"/>
        <v>0</v>
      </c>
      <c r="G1195" s="27">
        <f t="shared" si="39"/>
        <v>0</v>
      </c>
    </row>
    <row r="1196" spans="1:7" x14ac:dyDescent="0.2">
      <c r="A1196">
        <v>761</v>
      </c>
      <c r="B1196" t="s">
        <v>799</v>
      </c>
      <c r="C1196" s="2" t="s">
        <v>1030</v>
      </c>
      <c r="D1196" t="s">
        <v>25</v>
      </c>
      <c r="F1196" s="205">
        <f t="shared" si="38"/>
        <v>0</v>
      </c>
      <c r="G1196" s="27">
        <f t="shared" si="39"/>
        <v>0</v>
      </c>
    </row>
    <row r="1197" spans="1:7" x14ac:dyDescent="0.2">
      <c r="A1197">
        <v>762</v>
      </c>
      <c r="B1197" t="s">
        <v>800</v>
      </c>
      <c r="C1197" s="2" t="s">
        <v>1030</v>
      </c>
      <c r="D1197" t="s">
        <v>25</v>
      </c>
      <c r="F1197" s="205">
        <f t="shared" si="38"/>
        <v>0</v>
      </c>
      <c r="G1197" s="27">
        <f t="shared" si="39"/>
        <v>0</v>
      </c>
    </row>
    <row r="1198" spans="1:7" x14ac:dyDescent="0.2">
      <c r="A1198">
        <v>763</v>
      </c>
      <c r="B1198" t="s">
        <v>801</v>
      </c>
      <c r="C1198" s="2" t="s">
        <v>1030</v>
      </c>
      <c r="D1198" t="s">
        <v>25</v>
      </c>
      <c r="E1198" s="173">
        <v>13</v>
      </c>
      <c r="F1198" s="205">
        <f t="shared" si="38"/>
        <v>2.548</v>
      </c>
      <c r="G1198" s="27">
        <f t="shared" si="39"/>
        <v>15.548</v>
      </c>
    </row>
    <row r="1199" spans="1:7" x14ac:dyDescent="0.2">
      <c r="A1199">
        <v>764</v>
      </c>
      <c r="B1199" t="s">
        <v>802</v>
      </c>
      <c r="C1199" s="2" t="s">
        <v>1030</v>
      </c>
      <c r="D1199" t="s">
        <v>25</v>
      </c>
      <c r="E1199" s="173">
        <v>13.1</v>
      </c>
      <c r="F1199" s="205">
        <f t="shared" si="38"/>
        <v>2.5676000000000001</v>
      </c>
      <c r="G1199" s="27">
        <f t="shared" si="39"/>
        <v>15.6676</v>
      </c>
    </row>
    <row r="1200" spans="1:7" x14ac:dyDescent="0.2">
      <c r="A1200">
        <v>765</v>
      </c>
      <c r="B1200" t="s">
        <v>803</v>
      </c>
      <c r="C1200" s="2" t="s">
        <v>1030</v>
      </c>
      <c r="D1200" t="s">
        <v>25</v>
      </c>
      <c r="E1200" s="173">
        <v>24.9</v>
      </c>
      <c r="F1200" s="205">
        <f t="shared" si="38"/>
        <v>4.8803999999999998</v>
      </c>
      <c r="G1200" s="27">
        <f t="shared" si="39"/>
        <v>29.7804</v>
      </c>
    </row>
    <row r="1201" spans="1:7" x14ac:dyDescent="0.2">
      <c r="A1201">
        <v>766</v>
      </c>
      <c r="B1201" t="s">
        <v>804</v>
      </c>
      <c r="C1201" s="2" t="s">
        <v>1030</v>
      </c>
      <c r="D1201" t="s">
        <v>25</v>
      </c>
      <c r="E1201" s="173">
        <v>135</v>
      </c>
      <c r="F1201" s="205">
        <f t="shared" si="38"/>
        <v>26.46</v>
      </c>
      <c r="G1201" s="27">
        <f t="shared" si="39"/>
        <v>161.46</v>
      </c>
    </row>
    <row r="1202" spans="1:7" x14ac:dyDescent="0.2">
      <c r="A1202">
        <v>767</v>
      </c>
      <c r="B1202" t="s">
        <v>805</v>
      </c>
      <c r="C1202" s="2" t="s">
        <v>1030</v>
      </c>
      <c r="D1202" t="s">
        <v>25</v>
      </c>
      <c r="E1202" s="173">
        <v>6.5</v>
      </c>
      <c r="F1202" s="205">
        <f t="shared" si="38"/>
        <v>1.274</v>
      </c>
      <c r="G1202" s="27">
        <f t="shared" si="39"/>
        <v>7.774</v>
      </c>
    </row>
    <row r="1203" spans="1:7" x14ac:dyDescent="0.2">
      <c r="A1203">
        <v>768</v>
      </c>
      <c r="B1203" t="s">
        <v>806</v>
      </c>
      <c r="C1203" s="2" t="s">
        <v>1030</v>
      </c>
      <c r="D1203" t="s">
        <v>25</v>
      </c>
      <c r="E1203" s="173">
        <v>0.8</v>
      </c>
      <c r="F1203" s="205">
        <f t="shared" si="38"/>
        <v>0.15680000000000002</v>
      </c>
      <c r="G1203" s="27">
        <f t="shared" si="39"/>
        <v>0.95680000000000009</v>
      </c>
    </row>
    <row r="1204" spans="1:7" x14ac:dyDescent="0.2">
      <c r="A1204">
        <v>769</v>
      </c>
      <c r="B1204" t="s">
        <v>807</v>
      </c>
      <c r="C1204" s="2" t="s">
        <v>1030</v>
      </c>
      <c r="D1204" t="s">
        <v>25</v>
      </c>
      <c r="E1204" s="173">
        <v>2.35</v>
      </c>
      <c r="F1204" s="205">
        <f t="shared" si="38"/>
        <v>0.46060000000000001</v>
      </c>
      <c r="G1204" s="27">
        <f t="shared" si="39"/>
        <v>2.8106</v>
      </c>
    </row>
    <row r="1205" spans="1:7" x14ac:dyDescent="0.2">
      <c r="A1205">
        <v>770</v>
      </c>
      <c r="B1205" t="s">
        <v>808</v>
      </c>
      <c r="C1205" s="2" t="s">
        <v>1030</v>
      </c>
      <c r="D1205" t="s">
        <v>25</v>
      </c>
      <c r="E1205" s="173">
        <v>3</v>
      </c>
      <c r="F1205" s="205">
        <f t="shared" si="38"/>
        <v>0.58800000000000008</v>
      </c>
      <c r="G1205" s="27">
        <f t="shared" si="39"/>
        <v>3.5880000000000001</v>
      </c>
    </row>
    <row r="1206" spans="1:7" x14ac:dyDescent="0.2">
      <c r="A1206">
        <v>771</v>
      </c>
      <c r="B1206" t="s">
        <v>809</v>
      </c>
      <c r="C1206" s="2" t="s">
        <v>1030</v>
      </c>
      <c r="D1206" t="s">
        <v>25</v>
      </c>
      <c r="E1206" s="173">
        <v>2.2999999999999998</v>
      </c>
      <c r="F1206" s="205">
        <f t="shared" si="38"/>
        <v>0.45079999999999998</v>
      </c>
      <c r="G1206" s="27">
        <f t="shared" si="39"/>
        <v>2.7507999999999999</v>
      </c>
    </row>
    <row r="1207" spans="1:7" x14ac:dyDescent="0.2">
      <c r="A1207">
        <v>772</v>
      </c>
      <c r="B1207" t="s">
        <v>809</v>
      </c>
      <c r="C1207" s="2" t="s">
        <v>1030</v>
      </c>
      <c r="D1207" t="s">
        <v>1790</v>
      </c>
      <c r="E1207" s="173">
        <v>2.39</v>
      </c>
      <c r="F1207" s="205">
        <f t="shared" si="38"/>
        <v>0.46844000000000002</v>
      </c>
      <c r="G1207" s="27">
        <f t="shared" si="39"/>
        <v>2.8584400000000003</v>
      </c>
    </row>
    <row r="1208" spans="1:7" x14ac:dyDescent="0.2">
      <c r="A1208">
        <v>773</v>
      </c>
      <c r="B1208" t="s">
        <v>810</v>
      </c>
      <c r="C1208" s="2" t="s">
        <v>1030</v>
      </c>
      <c r="D1208" t="s">
        <v>25</v>
      </c>
      <c r="E1208" s="173">
        <v>4.5</v>
      </c>
      <c r="F1208" s="205">
        <f t="shared" si="38"/>
        <v>0.88200000000000001</v>
      </c>
      <c r="G1208" s="27">
        <f t="shared" si="39"/>
        <v>5.3819999999999997</v>
      </c>
    </row>
    <row r="1209" spans="1:7" x14ac:dyDescent="0.2">
      <c r="A1209">
        <v>774</v>
      </c>
      <c r="B1209" t="s">
        <v>811</v>
      </c>
      <c r="C1209" s="2" t="s">
        <v>1030</v>
      </c>
      <c r="D1209" t="s">
        <v>25</v>
      </c>
      <c r="E1209" s="173">
        <v>0.9</v>
      </c>
      <c r="F1209" s="205">
        <f t="shared" si="38"/>
        <v>0.1764</v>
      </c>
      <c r="G1209" s="27">
        <f t="shared" si="39"/>
        <v>1.0764</v>
      </c>
    </row>
    <row r="1210" spans="1:7" x14ac:dyDescent="0.2">
      <c r="A1210">
        <v>775</v>
      </c>
      <c r="B1210" t="s">
        <v>812</v>
      </c>
      <c r="C1210" s="2" t="s">
        <v>1030</v>
      </c>
      <c r="D1210" t="s">
        <v>25</v>
      </c>
      <c r="E1210" s="173">
        <v>1.37</v>
      </c>
      <c r="F1210" s="205">
        <f t="shared" si="38"/>
        <v>0.26852000000000004</v>
      </c>
      <c r="G1210" s="27">
        <f t="shared" si="39"/>
        <v>1.6385200000000002</v>
      </c>
    </row>
    <row r="1211" spans="1:7" x14ac:dyDescent="0.2">
      <c r="A1211">
        <v>776</v>
      </c>
      <c r="B1211" t="s">
        <v>813</v>
      </c>
      <c r="C1211" s="2" t="s">
        <v>1030</v>
      </c>
      <c r="D1211" t="s">
        <v>1790</v>
      </c>
      <c r="E1211" s="173">
        <v>2</v>
      </c>
      <c r="F1211" s="205">
        <f t="shared" si="38"/>
        <v>0.39200000000000002</v>
      </c>
      <c r="G1211" s="27">
        <f t="shared" si="39"/>
        <v>2.3919999999999999</v>
      </c>
    </row>
    <row r="1212" spans="1:7" x14ac:dyDescent="0.2">
      <c r="A1212">
        <v>777</v>
      </c>
      <c r="B1212" t="s">
        <v>814</v>
      </c>
      <c r="C1212" s="2" t="s">
        <v>1030</v>
      </c>
      <c r="D1212" t="s">
        <v>25</v>
      </c>
      <c r="F1212" s="205">
        <f t="shared" si="38"/>
        <v>0</v>
      </c>
      <c r="G1212" s="27">
        <f t="shared" si="39"/>
        <v>0</v>
      </c>
    </row>
    <row r="1213" spans="1:7" x14ac:dyDescent="0.2">
      <c r="A1213">
        <v>778</v>
      </c>
      <c r="B1213" t="s">
        <v>815</v>
      </c>
      <c r="C1213" s="2" t="s">
        <v>1030</v>
      </c>
      <c r="D1213" t="s">
        <v>1790</v>
      </c>
      <c r="E1213" s="173">
        <v>1.25</v>
      </c>
      <c r="F1213" s="205">
        <f t="shared" si="38"/>
        <v>0.245</v>
      </c>
      <c r="G1213" s="27">
        <f t="shared" si="39"/>
        <v>1.4950000000000001</v>
      </c>
    </row>
    <row r="1214" spans="1:7" x14ac:dyDescent="0.2">
      <c r="A1214">
        <v>779</v>
      </c>
      <c r="B1214" t="s">
        <v>816</v>
      </c>
      <c r="C1214" s="2" t="s">
        <v>1030</v>
      </c>
      <c r="D1214" t="s">
        <v>752</v>
      </c>
      <c r="E1214" s="173">
        <v>0.72</v>
      </c>
      <c r="F1214" s="205">
        <f t="shared" si="38"/>
        <v>0.14112</v>
      </c>
      <c r="G1214" s="27">
        <f t="shared" si="39"/>
        <v>0.86112</v>
      </c>
    </row>
    <row r="1215" spans="1:7" x14ac:dyDescent="0.2">
      <c r="A1215">
        <v>780</v>
      </c>
      <c r="B1215" t="s">
        <v>817</v>
      </c>
      <c r="C1215" s="2" t="s">
        <v>1030</v>
      </c>
      <c r="D1215" t="s">
        <v>25</v>
      </c>
      <c r="E1215" s="173">
        <v>2.2000000000000002</v>
      </c>
      <c r="F1215" s="205">
        <f t="shared" si="38"/>
        <v>0.43120000000000003</v>
      </c>
      <c r="G1215" s="27">
        <f t="shared" si="39"/>
        <v>2.6312000000000002</v>
      </c>
    </row>
    <row r="1216" spans="1:7" x14ac:dyDescent="0.2">
      <c r="A1216">
        <v>781</v>
      </c>
      <c r="B1216" t="s">
        <v>818</v>
      </c>
      <c r="C1216" s="2" t="s">
        <v>1030</v>
      </c>
      <c r="D1216" t="s">
        <v>25</v>
      </c>
      <c r="E1216" s="173">
        <v>3</v>
      </c>
      <c r="F1216" s="205">
        <f t="shared" si="38"/>
        <v>0.58800000000000008</v>
      </c>
      <c r="G1216" s="27">
        <f t="shared" si="39"/>
        <v>3.5880000000000001</v>
      </c>
    </row>
    <row r="1217" spans="1:7" x14ac:dyDescent="0.2">
      <c r="A1217">
        <v>782</v>
      </c>
      <c r="B1217" t="s">
        <v>819</v>
      </c>
      <c r="C1217" s="2" t="s">
        <v>1030</v>
      </c>
      <c r="D1217" t="s">
        <v>752</v>
      </c>
      <c r="E1217" s="173">
        <v>2.4</v>
      </c>
      <c r="F1217" s="205">
        <f t="shared" si="38"/>
        <v>0.47039999999999998</v>
      </c>
      <c r="G1217" s="27">
        <f t="shared" si="39"/>
        <v>2.8704000000000001</v>
      </c>
    </row>
    <row r="1218" spans="1:7" x14ac:dyDescent="0.2">
      <c r="A1218">
        <v>783</v>
      </c>
      <c r="B1218" t="s">
        <v>820</v>
      </c>
      <c r="C1218" s="2" t="s">
        <v>1030</v>
      </c>
      <c r="D1218" t="s">
        <v>752</v>
      </c>
      <c r="E1218" s="173">
        <v>1.55</v>
      </c>
      <c r="F1218" s="205">
        <f t="shared" si="38"/>
        <v>0.30380000000000001</v>
      </c>
      <c r="G1218" s="27">
        <f t="shared" si="39"/>
        <v>1.8538000000000001</v>
      </c>
    </row>
    <row r="1219" spans="1:7" x14ac:dyDescent="0.2">
      <c r="A1219">
        <v>784</v>
      </c>
      <c r="B1219" t="s">
        <v>821</v>
      </c>
      <c r="C1219" s="2" t="s">
        <v>1030</v>
      </c>
      <c r="D1219" t="s">
        <v>752</v>
      </c>
      <c r="F1219" s="205">
        <f t="shared" si="38"/>
        <v>0</v>
      </c>
      <c r="G1219" s="27">
        <f t="shared" si="39"/>
        <v>0</v>
      </c>
    </row>
    <row r="1220" spans="1:7" x14ac:dyDescent="0.2">
      <c r="A1220">
        <v>785</v>
      </c>
      <c r="B1220" t="s">
        <v>837</v>
      </c>
      <c r="C1220" s="2" t="s">
        <v>1030</v>
      </c>
      <c r="D1220" t="s">
        <v>25</v>
      </c>
      <c r="E1220" s="173">
        <v>16</v>
      </c>
      <c r="F1220" s="205">
        <f t="shared" si="38"/>
        <v>3.1360000000000001</v>
      </c>
      <c r="G1220" s="27">
        <f t="shared" si="39"/>
        <v>19.135999999999999</v>
      </c>
    </row>
    <row r="1221" spans="1:7" x14ac:dyDescent="0.2">
      <c r="A1221">
        <v>786</v>
      </c>
      <c r="B1221" t="s">
        <v>824</v>
      </c>
      <c r="C1221" s="2" t="s">
        <v>1030</v>
      </c>
      <c r="D1221" t="s">
        <v>1790</v>
      </c>
      <c r="E1221" s="173">
        <v>1.2</v>
      </c>
      <c r="F1221" s="205">
        <f t="shared" si="38"/>
        <v>0.23519999999999999</v>
      </c>
      <c r="G1221" s="27">
        <f t="shared" si="39"/>
        <v>1.4352</v>
      </c>
    </row>
    <row r="1222" spans="1:7" x14ac:dyDescent="0.2">
      <c r="A1222">
        <v>787</v>
      </c>
      <c r="B1222" t="s">
        <v>825</v>
      </c>
      <c r="C1222" s="2" t="s">
        <v>1030</v>
      </c>
      <c r="D1222" t="s">
        <v>1790</v>
      </c>
      <c r="F1222" s="205">
        <f t="shared" si="38"/>
        <v>0</v>
      </c>
      <c r="G1222" s="27">
        <f t="shared" si="39"/>
        <v>0</v>
      </c>
    </row>
    <row r="1223" spans="1:7" x14ac:dyDescent="0.2">
      <c r="A1223">
        <v>788</v>
      </c>
      <c r="B1223" t="s">
        <v>826</v>
      </c>
      <c r="C1223" s="2" t="s">
        <v>1030</v>
      </c>
      <c r="D1223" t="s">
        <v>752</v>
      </c>
      <c r="E1223" s="173">
        <v>0.94</v>
      </c>
      <c r="F1223" s="205">
        <f t="shared" si="38"/>
        <v>0.18423999999999999</v>
      </c>
      <c r="G1223" s="27">
        <f t="shared" si="39"/>
        <v>1.1242399999999999</v>
      </c>
    </row>
    <row r="1224" spans="1:7" x14ac:dyDescent="0.2">
      <c r="A1224">
        <v>789</v>
      </c>
      <c r="B1224" t="s">
        <v>827</v>
      </c>
      <c r="C1224" s="2" t="s">
        <v>1030</v>
      </c>
      <c r="D1224" t="s">
        <v>1790</v>
      </c>
      <c r="E1224" s="173">
        <v>3.1</v>
      </c>
      <c r="F1224" s="205">
        <f t="shared" si="38"/>
        <v>0.60760000000000003</v>
      </c>
      <c r="G1224" s="27">
        <f t="shared" si="39"/>
        <v>3.7076000000000002</v>
      </c>
    </row>
    <row r="1225" spans="1:7" x14ac:dyDescent="0.2">
      <c r="A1225">
        <v>790</v>
      </c>
      <c r="B1225" t="s">
        <v>829</v>
      </c>
      <c r="C1225" s="2" t="s">
        <v>1030</v>
      </c>
      <c r="D1225" t="s">
        <v>25</v>
      </c>
      <c r="E1225" s="173">
        <v>2.6</v>
      </c>
      <c r="F1225" s="205">
        <f t="shared" si="38"/>
        <v>0.50960000000000005</v>
      </c>
      <c r="G1225" s="27">
        <f t="shared" si="39"/>
        <v>3.1096000000000004</v>
      </c>
    </row>
    <row r="1226" spans="1:7" x14ac:dyDescent="0.2">
      <c r="A1226">
        <v>791</v>
      </c>
      <c r="B1226" t="s">
        <v>828</v>
      </c>
      <c r="C1226" s="2" t="s">
        <v>1030</v>
      </c>
      <c r="D1226" t="s">
        <v>25</v>
      </c>
      <c r="E1226" s="173">
        <v>2.2000000000000002</v>
      </c>
      <c r="F1226" s="205">
        <f t="shared" si="38"/>
        <v>0.43120000000000003</v>
      </c>
      <c r="G1226" s="27">
        <f t="shared" si="39"/>
        <v>2.6312000000000002</v>
      </c>
    </row>
    <row r="1227" spans="1:7" x14ac:dyDescent="0.2">
      <c r="A1227">
        <v>792</v>
      </c>
      <c r="B1227" t="s">
        <v>831</v>
      </c>
      <c r="C1227" s="2" t="s">
        <v>1030</v>
      </c>
      <c r="D1227" t="s">
        <v>25</v>
      </c>
      <c r="E1227" s="173">
        <v>2</v>
      </c>
      <c r="F1227" s="205">
        <f t="shared" si="38"/>
        <v>0.39200000000000002</v>
      </c>
      <c r="G1227" s="27">
        <f t="shared" si="39"/>
        <v>2.3919999999999999</v>
      </c>
    </row>
    <row r="1228" spans="1:7" x14ac:dyDescent="0.2">
      <c r="A1228">
        <v>793</v>
      </c>
      <c r="B1228" t="s">
        <v>832</v>
      </c>
      <c r="C1228" s="2" t="s">
        <v>1030</v>
      </c>
      <c r="D1228" t="s">
        <v>25</v>
      </c>
      <c r="E1228" s="173">
        <v>2.2799999999999998</v>
      </c>
      <c r="F1228" s="205">
        <f t="shared" si="38"/>
        <v>0.44688</v>
      </c>
      <c r="G1228" s="27">
        <f t="shared" si="39"/>
        <v>2.72688</v>
      </c>
    </row>
    <row r="1229" spans="1:7" x14ac:dyDescent="0.2">
      <c r="A1229">
        <v>794</v>
      </c>
      <c r="B1229" t="s">
        <v>830</v>
      </c>
      <c r="C1229" s="2" t="s">
        <v>1030</v>
      </c>
      <c r="D1229" t="s">
        <v>25</v>
      </c>
      <c r="E1229" s="173">
        <v>2.59</v>
      </c>
      <c r="F1229" s="205">
        <f t="shared" si="38"/>
        <v>0.50763999999999998</v>
      </c>
      <c r="G1229" s="27">
        <f t="shared" si="39"/>
        <v>3.0976399999999997</v>
      </c>
    </row>
    <row r="1230" spans="1:7" x14ac:dyDescent="0.2">
      <c r="A1230">
        <v>795</v>
      </c>
      <c r="B1230" t="s">
        <v>833</v>
      </c>
      <c r="C1230" s="2" t="s">
        <v>1030</v>
      </c>
      <c r="D1230" t="s">
        <v>1790</v>
      </c>
      <c r="E1230" s="173">
        <v>10.67</v>
      </c>
      <c r="F1230" s="205">
        <f t="shared" si="38"/>
        <v>2.0913200000000001</v>
      </c>
      <c r="G1230" s="27">
        <f t="shared" si="39"/>
        <v>12.76132</v>
      </c>
    </row>
    <row r="1231" spans="1:7" x14ac:dyDescent="0.2">
      <c r="A1231">
        <v>796</v>
      </c>
      <c r="B1231" t="s">
        <v>834</v>
      </c>
      <c r="C1231" s="2" t="s">
        <v>1030</v>
      </c>
      <c r="D1231" t="s">
        <v>25</v>
      </c>
      <c r="E1231" s="173">
        <v>9</v>
      </c>
      <c r="F1231" s="205">
        <f t="shared" si="38"/>
        <v>1.764</v>
      </c>
      <c r="G1231" s="27">
        <f t="shared" si="39"/>
        <v>10.763999999999999</v>
      </c>
    </row>
    <row r="1232" spans="1:7" x14ac:dyDescent="0.2">
      <c r="A1232">
        <v>797</v>
      </c>
      <c r="B1232" t="s">
        <v>835</v>
      </c>
      <c r="C1232" s="2" t="s">
        <v>1030</v>
      </c>
      <c r="D1232" t="s">
        <v>25</v>
      </c>
      <c r="E1232" s="173">
        <v>6.2</v>
      </c>
      <c r="F1232" s="205">
        <f t="shared" si="38"/>
        <v>1.2152000000000001</v>
      </c>
      <c r="G1232" s="27">
        <f t="shared" si="39"/>
        <v>7.4152000000000005</v>
      </c>
    </row>
    <row r="1233" spans="1:7" x14ac:dyDescent="0.2">
      <c r="A1233">
        <v>798</v>
      </c>
      <c r="B1233" t="s">
        <v>836</v>
      </c>
      <c r="C1233" s="2" t="s">
        <v>1030</v>
      </c>
      <c r="D1233" t="s">
        <v>25</v>
      </c>
      <c r="E1233" s="173">
        <v>7.35</v>
      </c>
      <c r="F1233" s="205">
        <f t="shared" si="38"/>
        <v>1.4405999999999999</v>
      </c>
      <c r="G1233" s="27">
        <f t="shared" si="39"/>
        <v>8.7905999999999995</v>
      </c>
    </row>
    <row r="1234" spans="1:7" x14ac:dyDescent="0.2">
      <c r="A1234">
        <v>799</v>
      </c>
      <c r="B1234" t="s">
        <v>838</v>
      </c>
      <c r="C1234" s="2" t="s">
        <v>1030</v>
      </c>
      <c r="D1234" t="s">
        <v>752</v>
      </c>
      <c r="E1234" s="173">
        <v>1.95</v>
      </c>
      <c r="F1234" s="205">
        <f t="shared" si="38"/>
        <v>0.38219999999999998</v>
      </c>
      <c r="G1234" s="27">
        <f t="shared" si="39"/>
        <v>2.3321999999999998</v>
      </c>
    </row>
    <row r="1235" spans="1:7" x14ac:dyDescent="0.2">
      <c r="A1235">
        <v>800</v>
      </c>
      <c r="B1235" t="s">
        <v>839</v>
      </c>
      <c r="C1235" s="2" t="s">
        <v>1030</v>
      </c>
      <c r="D1235" t="s">
        <v>25</v>
      </c>
      <c r="E1235" s="173">
        <v>24</v>
      </c>
      <c r="F1235" s="205">
        <f t="shared" si="38"/>
        <v>4.7040000000000006</v>
      </c>
      <c r="G1235" s="27">
        <f t="shared" si="39"/>
        <v>28.704000000000001</v>
      </c>
    </row>
    <row r="1236" spans="1:7" x14ac:dyDescent="0.2">
      <c r="A1236">
        <v>801</v>
      </c>
      <c r="B1236" t="s">
        <v>842</v>
      </c>
      <c r="C1236" s="2" t="s">
        <v>1030</v>
      </c>
      <c r="D1236" t="s">
        <v>25</v>
      </c>
      <c r="E1236" s="173">
        <v>2.2999999999999998</v>
      </c>
      <c r="F1236" s="205">
        <f t="shared" si="38"/>
        <v>0.45079999999999998</v>
      </c>
      <c r="G1236" s="27">
        <f t="shared" si="39"/>
        <v>2.7507999999999999</v>
      </c>
    </row>
    <row r="1237" spans="1:7" x14ac:dyDescent="0.2">
      <c r="A1237">
        <v>802</v>
      </c>
      <c r="B1237" t="s">
        <v>843</v>
      </c>
      <c r="C1237" s="2" t="s">
        <v>1030</v>
      </c>
      <c r="D1237" t="s">
        <v>25</v>
      </c>
      <c r="E1237" s="173">
        <v>2</v>
      </c>
      <c r="F1237" s="205">
        <f t="shared" si="38"/>
        <v>0.39200000000000002</v>
      </c>
      <c r="G1237" s="27">
        <f t="shared" si="39"/>
        <v>2.3919999999999999</v>
      </c>
    </row>
    <row r="1238" spans="1:7" x14ac:dyDescent="0.2">
      <c r="A1238">
        <v>803</v>
      </c>
      <c r="B1238" t="s">
        <v>844</v>
      </c>
      <c r="C1238" s="2" t="s">
        <v>1030</v>
      </c>
      <c r="D1238" t="s">
        <v>25</v>
      </c>
      <c r="E1238" s="173">
        <v>2.09</v>
      </c>
      <c r="F1238" s="205">
        <f t="shared" si="38"/>
        <v>0.40964</v>
      </c>
      <c r="G1238" s="27">
        <f t="shared" si="39"/>
        <v>2.4996399999999999</v>
      </c>
    </row>
    <row r="1239" spans="1:7" x14ac:dyDescent="0.2">
      <c r="A1239">
        <v>804</v>
      </c>
      <c r="B1239" t="s">
        <v>845</v>
      </c>
      <c r="C1239" s="2" t="s">
        <v>1030</v>
      </c>
      <c r="D1239" t="s">
        <v>25</v>
      </c>
      <c r="E1239" s="173">
        <v>10</v>
      </c>
      <c r="F1239" s="205">
        <f t="shared" si="38"/>
        <v>1.96</v>
      </c>
      <c r="G1239" s="27">
        <f t="shared" si="39"/>
        <v>11.96</v>
      </c>
    </row>
    <row r="1240" spans="1:7" x14ac:dyDescent="0.2">
      <c r="A1240">
        <v>805</v>
      </c>
      <c r="B1240" t="s">
        <v>846</v>
      </c>
      <c r="C1240" s="2" t="s">
        <v>1030</v>
      </c>
      <c r="D1240" t="s">
        <v>1790</v>
      </c>
      <c r="E1240" s="173">
        <v>0.99</v>
      </c>
      <c r="F1240" s="205">
        <f t="shared" si="38"/>
        <v>0.19404000000000002</v>
      </c>
      <c r="G1240" s="27">
        <f t="shared" si="39"/>
        <v>1.18404</v>
      </c>
    </row>
    <row r="1241" spans="1:7" x14ac:dyDescent="0.2">
      <c r="A1241">
        <v>806</v>
      </c>
      <c r="B1241" t="s">
        <v>847</v>
      </c>
      <c r="C1241" s="2" t="s">
        <v>1030</v>
      </c>
      <c r="D1241" t="s">
        <v>25</v>
      </c>
      <c r="E1241" s="173">
        <v>4.22</v>
      </c>
      <c r="F1241" s="205">
        <f t="shared" si="38"/>
        <v>0.82711999999999997</v>
      </c>
      <c r="G1241" s="27">
        <f t="shared" si="39"/>
        <v>5.0471199999999996</v>
      </c>
    </row>
    <row r="1242" spans="1:7" x14ac:dyDescent="0.2">
      <c r="A1242">
        <v>807</v>
      </c>
      <c r="B1242" t="s">
        <v>848</v>
      </c>
      <c r="C1242" s="2" t="s">
        <v>1030</v>
      </c>
      <c r="D1242" t="s">
        <v>25</v>
      </c>
      <c r="E1242" s="173">
        <v>10.91</v>
      </c>
      <c r="F1242" s="205">
        <f t="shared" si="38"/>
        <v>2.13836</v>
      </c>
      <c r="G1242" s="27">
        <f t="shared" si="39"/>
        <v>13.048360000000001</v>
      </c>
    </row>
    <row r="1243" spans="1:7" x14ac:dyDescent="0.2">
      <c r="A1243">
        <v>808</v>
      </c>
      <c r="B1243" t="s">
        <v>849</v>
      </c>
      <c r="C1243" s="2" t="s">
        <v>1030</v>
      </c>
      <c r="D1243" t="s">
        <v>752</v>
      </c>
      <c r="E1243" s="173">
        <v>0.62</v>
      </c>
      <c r="F1243" s="205">
        <f t="shared" si="38"/>
        <v>0.12152</v>
      </c>
      <c r="G1243" s="27">
        <f t="shared" si="39"/>
        <v>0.74151999999999996</v>
      </c>
    </row>
    <row r="1244" spans="1:7" x14ac:dyDescent="0.2">
      <c r="A1244">
        <v>809</v>
      </c>
      <c r="B1244" t="s">
        <v>850</v>
      </c>
      <c r="C1244" s="2" t="s">
        <v>1030</v>
      </c>
      <c r="D1244" t="s">
        <v>1790</v>
      </c>
      <c r="E1244" s="173">
        <v>2.1</v>
      </c>
      <c r="F1244" s="205">
        <f t="shared" si="38"/>
        <v>0.41160000000000002</v>
      </c>
      <c r="G1244" s="27">
        <f t="shared" si="39"/>
        <v>2.5116000000000001</v>
      </c>
    </row>
    <row r="1245" spans="1:7" x14ac:dyDescent="0.2">
      <c r="A1245">
        <v>810</v>
      </c>
      <c r="B1245" t="s">
        <v>851</v>
      </c>
      <c r="C1245" s="2" t="s">
        <v>1030</v>
      </c>
      <c r="D1245" t="s">
        <v>25</v>
      </c>
      <c r="E1245" s="173">
        <v>1.99</v>
      </c>
      <c r="F1245" s="205">
        <f t="shared" si="38"/>
        <v>0.39004</v>
      </c>
      <c r="G1245" s="27">
        <f t="shared" si="39"/>
        <v>2.3800400000000002</v>
      </c>
    </row>
    <row r="1246" spans="1:7" x14ac:dyDescent="0.2">
      <c r="A1246">
        <v>811</v>
      </c>
      <c r="B1246" t="s">
        <v>852</v>
      </c>
      <c r="C1246" s="2" t="s">
        <v>1030</v>
      </c>
      <c r="D1246" t="s">
        <v>1790</v>
      </c>
      <c r="E1246" s="173">
        <v>2.4</v>
      </c>
      <c r="F1246" s="205">
        <f t="shared" si="38"/>
        <v>0.47039999999999998</v>
      </c>
      <c r="G1246" s="27">
        <f t="shared" si="39"/>
        <v>2.8704000000000001</v>
      </c>
    </row>
    <row r="1247" spans="1:7" x14ac:dyDescent="0.2">
      <c r="A1247">
        <v>812</v>
      </c>
      <c r="B1247" t="s">
        <v>853</v>
      </c>
      <c r="C1247" s="2" t="s">
        <v>1030</v>
      </c>
      <c r="D1247" t="s">
        <v>1790</v>
      </c>
      <c r="E1247" s="173">
        <v>9.33</v>
      </c>
      <c r="F1247" s="205">
        <f t="shared" si="38"/>
        <v>1.8286800000000001</v>
      </c>
      <c r="G1247" s="27">
        <f t="shared" si="39"/>
        <v>11.15868</v>
      </c>
    </row>
    <row r="1248" spans="1:7" x14ac:dyDescent="0.2">
      <c r="A1248">
        <v>813</v>
      </c>
      <c r="B1248" t="s">
        <v>854</v>
      </c>
      <c r="C1248" s="2" t="s">
        <v>1030</v>
      </c>
      <c r="D1248" t="s">
        <v>1790</v>
      </c>
      <c r="E1248" s="173">
        <v>11.5</v>
      </c>
      <c r="F1248" s="205">
        <f t="shared" si="38"/>
        <v>2.254</v>
      </c>
      <c r="G1248" s="27">
        <f t="shared" si="39"/>
        <v>13.754</v>
      </c>
    </row>
    <row r="1249" spans="1:7" x14ac:dyDescent="0.2">
      <c r="A1249">
        <v>814</v>
      </c>
      <c r="B1249" t="s">
        <v>869</v>
      </c>
      <c r="C1249" s="2" t="s">
        <v>1030</v>
      </c>
      <c r="D1249" t="s">
        <v>1790</v>
      </c>
      <c r="E1249" s="173">
        <v>1.68</v>
      </c>
      <c r="F1249" s="205">
        <f t="shared" si="38"/>
        <v>0.32928000000000002</v>
      </c>
      <c r="G1249" s="27">
        <f t="shared" si="39"/>
        <v>2.00928</v>
      </c>
    </row>
    <row r="1250" spans="1:7" x14ac:dyDescent="0.2">
      <c r="A1250">
        <v>815</v>
      </c>
      <c r="B1250" t="s">
        <v>871</v>
      </c>
      <c r="C1250" s="2" t="s">
        <v>1030</v>
      </c>
      <c r="D1250" t="s">
        <v>1790</v>
      </c>
      <c r="E1250" s="173">
        <v>2.0499999999999998</v>
      </c>
      <c r="F1250" s="205">
        <f t="shared" si="38"/>
        <v>0.40179999999999999</v>
      </c>
      <c r="G1250" s="27">
        <f t="shared" si="39"/>
        <v>2.4518</v>
      </c>
    </row>
    <row r="1251" spans="1:7" x14ac:dyDescent="0.2">
      <c r="A1251">
        <v>816</v>
      </c>
      <c r="B1251" t="s">
        <v>870</v>
      </c>
      <c r="C1251" s="2" t="s">
        <v>1030</v>
      </c>
      <c r="D1251" t="s">
        <v>1790</v>
      </c>
      <c r="E1251" s="173">
        <v>2.0499999999999998</v>
      </c>
      <c r="F1251" s="205">
        <f t="shared" si="38"/>
        <v>0.40179999999999999</v>
      </c>
      <c r="G1251" s="27">
        <f t="shared" si="39"/>
        <v>2.4518</v>
      </c>
    </row>
    <row r="1252" spans="1:7" x14ac:dyDescent="0.2">
      <c r="A1252">
        <v>817</v>
      </c>
      <c r="B1252" t="s">
        <v>872</v>
      </c>
      <c r="C1252" s="2" t="s">
        <v>1030</v>
      </c>
      <c r="D1252" t="s">
        <v>1790</v>
      </c>
      <c r="E1252" s="173">
        <v>2.0499999999999998</v>
      </c>
      <c r="F1252" s="205">
        <f t="shared" si="38"/>
        <v>0.40179999999999999</v>
      </c>
      <c r="G1252" s="27">
        <f t="shared" si="39"/>
        <v>2.4518</v>
      </c>
    </row>
    <row r="1253" spans="1:7" x14ac:dyDescent="0.2">
      <c r="A1253">
        <v>818</v>
      </c>
      <c r="B1253" t="s">
        <v>877</v>
      </c>
      <c r="C1253" s="2" t="s">
        <v>1030</v>
      </c>
      <c r="D1253" t="s">
        <v>25</v>
      </c>
      <c r="E1253" s="173">
        <v>3</v>
      </c>
      <c r="F1253" s="205">
        <f t="shared" si="38"/>
        <v>0.58800000000000008</v>
      </c>
      <c r="G1253" s="27">
        <f t="shared" si="39"/>
        <v>3.5880000000000001</v>
      </c>
    </row>
    <row r="1254" spans="1:7" x14ac:dyDescent="0.2">
      <c r="A1254">
        <v>819</v>
      </c>
      <c r="B1254" t="s">
        <v>878</v>
      </c>
      <c r="C1254" s="2" t="s">
        <v>1030</v>
      </c>
      <c r="D1254" t="s">
        <v>25</v>
      </c>
      <c r="E1254" s="173">
        <v>2.99</v>
      </c>
      <c r="F1254" s="205">
        <f t="shared" si="38"/>
        <v>0.58604000000000012</v>
      </c>
      <c r="G1254" s="27">
        <f t="shared" si="39"/>
        <v>3.5760400000000003</v>
      </c>
    </row>
    <row r="1255" spans="1:7" x14ac:dyDescent="0.2">
      <c r="A1255">
        <v>820</v>
      </c>
      <c r="B1255" t="s">
        <v>879</v>
      </c>
      <c r="C1255" s="2" t="s">
        <v>1030</v>
      </c>
      <c r="D1255" t="s">
        <v>1790</v>
      </c>
      <c r="E1255" s="173">
        <v>2.99</v>
      </c>
      <c r="F1255" s="205">
        <f t="shared" si="38"/>
        <v>0.58604000000000012</v>
      </c>
      <c r="G1255" s="27">
        <f t="shared" si="39"/>
        <v>3.5760400000000003</v>
      </c>
    </row>
    <row r="1256" spans="1:7" x14ac:dyDescent="0.2">
      <c r="A1256">
        <v>821</v>
      </c>
      <c r="B1256" t="s">
        <v>880</v>
      </c>
      <c r="C1256" s="2" t="s">
        <v>1030</v>
      </c>
      <c r="D1256" t="s">
        <v>25</v>
      </c>
      <c r="E1256" s="173">
        <v>8.2100000000000009</v>
      </c>
      <c r="F1256" s="205">
        <f t="shared" si="38"/>
        <v>1.6091600000000001</v>
      </c>
      <c r="G1256" s="27">
        <f t="shared" si="39"/>
        <v>9.8191600000000001</v>
      </c>
    </row>
    <row r="1257" spans="1:7" x14ac:dyDescent="0.2">
      <c r="A1257">
        <v>822</v>
      </c>
      <c r="B1257" t="s">
        <v>885</v>
      </c>
      <c r="C1257" s="2" t="s">
        <v>1030</v>
      </c>
      <c r="D1257" t="s">
        <v>25</v>
      </c>
      <c r="E1257" s="173">
        <v>24</v>
      </c>
      <c r="F1257" s="205">
        <f t="shared" ref="F1257:F1320" si="40">E1257*19.6%</f>
        <v>4.7040000000000006</v>
      </c>
      <c r="G1257" s="27">
        <f t="shared" ref="G1257:G1320" si="41">E1257+F1257</f>
        <v>28.704000000000001</v>
      </c>
    </row>
    <row r="1258" spans="1:7" x14ac:dyDescent="0.2">
      <c r="A1258">
        <v>823</v>
      </c>
      <c r="B1258" t="s">
        <v>886</v>
      </c>
      <c r="C1258" s="2" t="s">
        <v>1030</v>
      </c>
      <c r="D1258" t="s">
        <v>752</v>
      </c>
      <c r="E1258" s="173">
        <v>0.76</v>
      </c>
      <c r="F1258" s="205">
        <f t="shared" si="40"/>
        <v>0.14896000000000001</v>
      </c>
      <c r="G1258" s="27">
        <f t="shared" si="41"/>
        <v>0.90895999999999999</v>
      </c>
    </row>
    <row r="1259" spans="1:7" x14ac:dyDescent="0.2">
      <c r="A1259">
        <v>824</v>
      </c>
      <c r="B1259" t="s">
        <v>888</v>
      </c>
      <c r="C1259" s="2" t="s">
        <v>1030</v>
      </c>
      <c r="D1259" t="s">
        <v>1790</v>
      </c>
      <c r="E1259" s="173">
        <v>2</v>
      </c>
      <c r="F1259" s="205">
        <f t="shared" si="40"/>
        <v>0.39200000000000002</v>
      </c>
      <c r="G1259" s="27">
        <f t="shared" si="41"/>
        <v>2.3919999999999999</v>
      </c>
    </row>
    <row r="1260" spans="1:7" x14ac:dyDescent="0.2">
      <c r="A1260">
        <v>825</v>
      </c>
      <c r="B1260" t="s">
        <v>892</v>
      </c>
      <c r="C1260" s="2" t="s">
        <v>1030</v>
      </c>
      <c r="D1260" t="s">
        <v>25</v>
      </c>
      <c r="E1260" s="173">
        <v>13.16</v>
      </c>
      <c r="F1260" s="205">
        <f t="shared" si="40"/>
        <v>2.5793600000000003</v>
      </c>
      <c r="G1260" s="27">
        <f t="shared" si="41"/>
        <v>15.739360000000001</v>
      </c>
    </row>
    <row r="1261" spans="1:7" x14ac:dyDescent="0.2">
      <c r="A1261">
        <v>826</v>
      </c>
      <c r="B1261" t="s">
        <v>889</v>
      </c>
      <c r="C1261" s="2" t="s">
        <v>1030</v>
      </c>
      <c r="D1261" t="s">
        <v>752</v>
      </c>
      <c r="E1261" s="173">
        <v>1.0900000000000001</v>
      </c>
      <c r="F1261" s="205">
        <f t="shared" si="40"/>
        <v>0.21364000000000002</v>
      </c>
      <c r="G1261" s="27">
        <f t="shared" si="41"/>
        <v>1.3036400000000001</v>
      </c>
    </row>
    <row r="1262" spans="1:7" x14ac:dyDescent="0.2">
      <c r="A1262">
        <v>827</v>
      </c>
      <c r="B1262" t="s">
        <v>902</v>
      </c>
      <c r="C1262" s="2" t="s">
        <v>1030</v>
      </c>
      <c r="D1262" t="s">
        <v>25</v>
      </c>
      <c r="E1262" s="173">
        <v>2.8</v>
      </c>
      <c r="F1262" s="205">
        <f t="shared" si="40"/>
        <v>0.54879999999999995</v>
      </c>
      <c r="G1262" s="27">
        <f t="shared" si="41"/>
        <v>3.3487999999999998</v>
      </c>
    </row>
    <row r="1263" spans="1:7" x14ac:dyDescent="0.2">
      <c r="A1263">
        <v>828</v>
      </c>
      <c r="B1263" t="s">
        <v>903</v>
      </c>
      <c r="C1263" s="2" t="s">
        <v>1030</v>
      </c>
      <c r="D1263" t="s">
        <v>25</v>
      </c>
      <c r="E1263" s="173">
        <v>0.99</v>
      </c>
      <c r="F1263" s="205">
        <f t="shared" si="40"/>
        <v>0.19404000000000002</v>
      </c>
      <c r="G1263" s="27">
        <f t="shared" si="41"/>
        <v>1.18404</v>
      </c>
    </row>
    <row r="1264" spans="1:7" x14ac:dyDescent="0.2">
      <c r="A1264">
        <v>829</v>
      </c>
      <c r="B1264" t="s">
        <v>910</v>
      </c>
      <c r="C1264" s="2" t="s">
        <v>1030</v>
      </c>
      <c r="D1264" t="s">
        <v>25</v>
      </c>
      <c r="E1264" s="173">
        <v>0.48</v>
      </c>
      <c r="F1264" s="205">
        <f t="shared" si="40"/>
        <v>9.4079999999999997E-2</v>
      </c>
      <c r="G1264" s="27">
        <f t="shared" si="41"/>
        <v>0.57407999999999992</v>
      </c>
    </row>
    <row r="1265" spans="1:7" x14ac:dyDescent="0.2">
      <c r="A1265">
        <v>830</v>
      </c>
      <c r="B1265" t="s">
        <v>906</v>
      </c>
      <c r="C1265" s="2" t="s">
        <v>1030</v>
      </c>
      <c r="D1265" t="s">
        <v>25</v>
      </c>
      <c r="E1265" s="173">
        <v>3.63</v>
      </c>
      <c r="F1265" s="205">
        <f t="shared" si="40"/>
        <v>0.71148</v>
      </c>
      <c r="G1265" s="27">
        <f t="shared" si="41"/>
        <v>4.3414799999999998</v>
      </c>
    </row>
    <row r="1266" spans="1:7" x14ac:dyDescent="0.2">
      <c r="A1266">
        <v>831</v>
      </c>
      <c r="B1266" t="s">
        <v>905</v>
      </c>
      <c r="C1266" s="2" t="s">
        <v>1030</v>
      </c>
      <c r="D1266" t="s">
        <v>1790</v>
      </c>
      <c r="E1266" s="173">
        <v>1.6</v>
      </c>
      <c r="F1266" s="205">
        <f t="shared" si="40"/>
        <v>0.31360000000000005</v>
      </c>
      <c r="G1266" s="27">
        <f t="shared" si="41"/>
        <v>1.9136000000000002</v>
      </c>
    </row>
    <row r="1267" spans="1:7" x14ac:dyDescent="0.2">
      <c r="A1267">
        <v>832</v>
      </c>
      <c r="B1267" t="s">
        <v>907</v>
      </c>
      <c r="C1267" s="2" t="s">
        <v>1030</v>
      </c>
      <c r="D1267" t="s">
        <v>752</v>
      </c>
      <c r="E1267" s="173">
        <v>2</v>
      </c>
      <c r="F1267" s="205">
        <f t="shared" si="40"/>
        <v>0.39200000000000002</v>
      </c>
      <c r="G1267" s="27">
        <f t="shared" si="41"/>
        <v>2.3919999999999999</v>
      </c>
    </row>
    <row r="1268" spans="1:7" x14ac:dyDescent="0.2">
      <c r="A1268">
        <v>833</v>
      </c>
      <c r="B1268" t="s">
        <v>908</v>
      </c>
      <c r="C1268" s="2" t="s">
        <v>1030</v>
      </c>
      <c r="D1268" t="s">
        <v>25</v>
      </c>
      <c r="E1268" s="173">
        <v>4.0999999999999996</v>
      </c>
      <c r="F1268" s="205">
        <f t="shared" si="40"/>
        <v>0.80359999999999998</v>
      </c>
      <c r="G1268" s="27">
        <f t="shared" si="41"/>
        <v>4.9036</v>
      </c>
    </row>
    <row r="1269" spans="1:7" x14ac:dyDescent="0.2">
      <c r="A1269">
        <v>834</v>
      </c>
      <c r="B1269" t="s">
        <v>909</v>
      </c>
      <c r="C1269" s="2" t="s">
        <v>1030</v>
      </c>
      <c r="D1269" t="s">
        <v>25</v>
      </c>
      <c r="E1269" s="173">
        <v>3.9</v>
      </c>
      <c r="F1269" s="205">
        <f t="shared" si="40"/>
        <v>0.76439999999999997</v>
      </c>
      <c r="G1269" s="27">
        <f t="shared" si="41"/>
        <v>4.6643999999999997</v>
      </c>
    </row>
    <row r="1270" spans="1:7" x14ac:dyDescent="0.2">
      <c r="A1270">
        <v>835</v>
      </c>
      <c r="B1270" t="s">
        <v>911</v>
      </c>
      <c r="C1270" s="2" t="s">
        <v>1030</v>
      </c>
      <c r="D1270" t="s">
        <v>25</v>
      </c>
      <c r="E1270" s="173">
        <v>1.89</v>
      </c>
      <c r="F1270" s="205">
        <f t="shared" si="40"/>
        <v>0.37043999999999999</v>
      </c>
      <c r="G1270" s="27">
        <f t="shared" si="41"/>
        <v>2.26044</v>
      </c>
    </row>
    <row r="1271" spans="1:7" x14ac:dyDescent="0.2">
      <c r="A1271">
        <v>836</v>
      </c>
      <c r="B1271" t="s">
        <v>916</v>
      </c>
      <c r="C1271" s="2" t="s">
        <v>1030</v>
      </c>
      <c r="D1271" t="s">
        <v>25</v>
      </c>
      <c r="F1271" s="205">
        <f t="shared" si="40"/>
        <v>0</v>
      </c>
      <c r="G1271" s="27">
        <f t="shared" si="41"/>
        <v>0</v>
      </c>
    </row>
    <row r="1272" spans="1:7" x14ac:dyDescent="0.2">
      <c r="A1272">
        <v>837</v>
      </c>
      <c r="B1272" t="s">
        <v>917</v>
      </c>
      <c r="C1272" s="2" t="s">
        <v>1030</v>
      </c>
      <c r="D1272" t="s">
        <v>752</v>
      </c>
      <c r="E1272" s="173">
        <v>0.99</v>
      </c>
      <c r="F1272" s="205">
        <f t="shared" si="40"/>
        <v>0.19404000000000002</v>
      </c>
      <c r="G1272" s="27">
        <f t="shared" si="41"/>
        <v>1.18404</v>
      </c>
    </row>
    <row r="1273" spans="1:7" x14ac:dyDescent="0.2">
      <c r="A1273">
        <v>838</v>
      </c>
      <c r="B1273" t="s">
        <v>918</v>
      </c>
      <c r="C1273" s="2" t="s">
        <v>1030</v>
      </c>
      <c r="D1273" t="s">
        <v>752</v>
      </c>
      <c r="E1273" s="173">
        <v>2.4500000000000002</v>
      </c>
      <c r="F1273" s="205">
        <f t="shared" si="40"/>
        <v>0.48020000000000007</v>
      </c>
      <c r="G1273" s="27">
        <f t="shared" si="41"/>
        <v>2.9302000000000001</v>
      </c>
    </row>
    <row r="1274" spans="1:7" x14ac:dyDescent="0.2">
      <c r="A1274">
        <v>839</v>
      </c>
      <c r="B1274" t="s">
        <v>925</v>
      </c>
      <c r="C1274" s="2" t="s">
        <v>1030</v>
      </c>
      <c r="D1274" t="s">
        <v>25</v>
      </c>
      <c r="E1274" s="173">
        <v>3.38</v>
      </c>
      <c r="F1274" s="205">
        <f t="shared" si="40"/>
        <v>0.66247999999999996</v>
      </c>
      <c r="G1274" s="27">
        <f t="shared" si="41"/>
        <v>4.0424799999999994</v>
      </c>
    </row>
    <row r="1275" spans="1:7" x14ac:dyDescent="0.2">
      <c r="A1275">
        <v>840</v>
      </c>
      <c r="B1275" t="s">
        <v>926</v>
      </c>
      <c r="C1275" s="2" t="s">
        <v>1030</v>
      </c>
      <c r="D1275" t="s">
        <v>25</v>
      </c>
      <c r="E1275" s="173">
        <v>3.45</v>
      </c>
      <c r="F1275" s="205">
        <f t="shared" si="40"/>
        <v>0.67620000000000002</v>
      </c>
      <c r="G1275" s="27">
        <f t="shared" si="41"/>
        <v>4.1261999999999999</v>
      </c>
    </row>
    <row r="1276" spans="1:7" x14ac:dyDescent="0.2">
      <c r="A1276">
        <v>841</v>
      </c>
      <c r="B1276" t="s">
        <v>927</v>
      </c>
      <c r="C1276" s="2" t="s">
        <v>1030</v>
      </c>
      <c r="D1276" t="s">
        <v>1790</v>
      </c>
      <c r="E1276" s="173">
        <v>5.55</v>
      </c>
      <c r="F1276" s="205">
        <f t="shared" si="40"/>
        <v>1.0878000000000001</v>
      </c>
      <c r="G1276" s="27">
        <f t="shared" si="41"/>
        <v>6.6378000000000004</v>
      </c>
    </row>
    <row r="1277" spans="1:7" x14ac:dyDescent="0.2">
      <c r="A1277">
        <v>842</v>
      </c>
      <c r="B1277" t="s">
        <v>931</v>
      </c>
      <c r="C1277" s="2" t="s">
        <v>1030</v>
      </c>
      <c r="D1277" t="s">
        <v>752</v>
      </c>
      <c r="E1277" s="173">
        <v>2.34</v>
      </c>
      <c r="F1277" s="205">
        <f t="shared" si="40"/>
        <v>0.45863999999999999</v>
      </c>
      <c r="G1277" s="27">
        <f t="shared" si="41"/>
        <v>2.7986399999999998</v>
      </c>
    </row>
    <row r="1278" spans="1:7" x14ac:dyDescent="0.2">
      <c r="A1278">
        <v>843</v>
      </c>
      <c r="B1278" t="s">
        <v>929</v>
      </c>
      <c r="C1278" s="2" t="s">
        <v>1030</v>
      </c>
      <c r="D1278" t="s">
        <v>25</v>
      </c>
      <c r="E1278" s="173">
        <v>4.99</v>
      </c>
      <c r="F1278" s="205">
        <f t="shared" si="40"/>
        <v>0.97804000000000013</v>
      </c>
      <c r="G1278" s="27">
        <f t="shared" si="41"/>
        <v>5.9680400000000002</v>
      </c>
    </row>
    <row r="1279" spans="1:7" x14ac:dyDescent="0.2">
      <c r="A1279">
        <v>844</v>
      </c>
      <c r="B1279" t="s">
        <v>930</v>
      </c>
      <c r="C1279" s="2" t="s">
        <v>1030</v>
      </c>
      <c r="D1279" t="s">
        <v>752</v>
      </c>
      <c r="E1279" s="173">
        <v>0.82</v>
      </c>
      <c r="F1279" s="205">
        <f t="shared" si="40"/>
        <v>0.16072</v>
      </c>
      <c r="G1279" s="27">
        <f t="shared" si="41"/>
        <v>0.98071999999999993</v>
      </c>
    </row>
    <row r="1280" spans="1:7" x14ac:dyDescent="0.2">
      <c r="A1280">
        <v>845</v>
      </c>
      <c r="B1280" t="s">
        <v>932</v>
      </c>
      <c r="C1280" s="2" t="s">
        <v>1030</v>
      </c>
      <c r="D1280" t="s">
        <v>25</v>
      </c>
      <c r="E1280" s="173">
        <v>5.63</v>
      </c>
      <c r="F1280" s="205">
        <f t="shared" si="40"/>
        <v>1.10348</v>
      </c>
      <c r="G1280" s="27">
        <f t="shared" si="41"/>
        <v>6.7334800000000001</v>
      </c>
    </row>
    <row r="1281" spans="1:7" x14ac:dyDescent="0.2">
      <c r="A1281">
        <v>846</v>
      </c>
      <c r="B1281" t="s">
        <v>933</v>
      </c>
      <c r="C1281" s="2" t="s">
        <v>1030</v>
      </c>
      <c r="D1281" t="s">
        <v>25</v>
      </c>
      <c r="E1281" s="173">
        <v>1.2</v>
      </c>
      <c r="F1281" s="205">
        <f t="shared" si="40"/>
        <v>0.23519999999999999</v>
      </c>
      <c r="G1281" s="27">
        <f t="shared" si="41"/>
        <v>1.4352</v>
      </c>
    </row>
    <row r="1282" spans="1:7" x14ac:dyDescent="0.2">
      <c r="A1282">
        <v>847</v>
      </c>
      <c r="B1282" t="s">
        <v>934</v>
      </c>
      <c r="C1282" s="2" t="s">
        <v>1030</v>
      </c>
      <c r="D1282" t="s">
        <v>25</v>
      </c>
      <c r="E1282" s="173">
        <v>23</v>
      </c>
      <c r="F1282" s="205">
        <f t="shared" si="40"/>
        <v>4.508</v>
      </c>
      <c r="G1282" s="27">
        <f t="shared" si="41"/>
        <v>27.507999999999999</v>
      </c>
    </row>
    <row r="1283" spans="1:7" x14ac:dyDescent="0.2">
      <c r="A1283">
        <v>848</v>
      </c>
      <c r="B1283" t="s">
        <v>935</v>
      </c>
      <c r="C1283" s="2" t="s">
        <v>1030</v>
      </c>
      <c r="D1283" t="s">
        <v>25</v>
      </c>
      <c r="F1283" s="205">
        <f t="shared" si="40"/>
        <v>0</v>
      </c>
      <c r="G1283" s="27">
        <f t="shared" si="41"/>
        <v>0</v>
      </c>
    </row>
    <row r="1284" spans="1:7" x14ac:dyDescent="0.2">
      <c r="A1284">
        <v>849</v>
      </c>
      <c r="B1284" t="s">
        <v>936</v>
      </c>
      <c r="C1284" s="2" t="s">
        <v>1030</v>
      </c>
      <c r="D1284" t="s">
        <v>25</v>
      </c>
      <c r="E1284" s="173">
        <v>3.3</v>
      </c>
      <c r="F1284" s="205">
        <f t="shared" si="40"/>
        <v>0.64680000000000004</v>
      </c>
      <c r="G1284" s="27">
        <f t="shared" si="41"/>
        <v>3.9467999999999996</v>
      </c>
    </row>
    <row r="1285" spans="1:7" x14ac:dyDescent="0.2">
      <c r="A1285">
        <v>850</v>
      </c>
      <c r="B1285" t="s">
        <v>942</v>
      </c>
      <c r="C1285" s="2" t="s">
        <v>1030</v>
      </c>
      <c r="D1285" t="s">
        <v>25</v>
      </c>
      <c r="E1285" s="173">
        <v>1.54</v>
      </c>
      <c r="F1285" s="205">
        <f t="shared" si="40"/>
        <v>0.30184</v>
      </c>
      <c r="G1285" s="27">
        <f t="shared" si="41"/>
        <v>1.8418399999999999</v>
      </c>
    </row>
    <row r="1286" spans="1:7" x14ac:dyDescent="0.2">
      <c r="A1286">
        <v>851</v>
      </c>
      <c r="B1286" t="s">
        <v>943</v>
      </c>
      <c r="C1286" s="2" t="s">
        <v>1030</v>
      </c>
      <c r="D1286" t="s">
        <v>944</v>
      </c>
      <c r="E1286" s="173">
        <v>3.85</v>
      </c>
      <c r="F1286" s="205">
        <f t="shared" si="40"/>
        <v>0.75460000000000005</v>
      </c>
      <c r="G1286" s="27">
        <f t="shared" si="41"/>
        <v>4.6046000000000005</v>
      </c>
    </row>
    <row r="1287" spans="1:7" x14ac:dyDescent="0.2">
      <c r="A1287">
        <v>852</v>
      </c>
      <c r="B1287" t="s">
        <v>945</v>
      </c>
      <c r="C1287" s="2" t="s">
        <v>1030</v>
      </c>
      <c r="D1287" t="s">
        <v>1790</v>
      </c>
      <c r="E1287" s="173">
        <v>2.33</v>
      </c>
      <c r="F1287" s="205">
        <f t="shared" si="40"/>
        <v>0.45668000000000003</v>
      </c>
      <c r="G1287" s="27">
        <f t="shared" si="41"/>
        <v>2.78668</v>
      </c>
    </row>
    <row r="1288" spans="1:7" x14ac:dyDescent="0.2">
      <c r="A1288">
        <v>853</v>
      </c>
      <c r="B1288" t="s">
        <v>946</v>
      </c>
      <c r="C1288" s="2" t="s">
        <v>1030</v>
      </c>
      <c r="D1288" t="s">
        <v>25</v>
      </c>
      <c r="E1288" s="173">
        <v>4</v>
      </c>
      <c r="F1288" s="205">
        <f t="shared" si="40"/>
        <v>0.78400000000000003</v>
      </c>
      <c r="G1288" s="27">
        <f t="shared" si="41"/>
        <v>4.7839999999999998</v>
      </c>
    </row>
    <row r="1289" spans="1:7" x14ac:dyDescent="0.2">
      <c r="A1289">
        <v>854</v>
      </c>
      <c r="B1289" t="s">
        <v>947</v>
      </c>
      <c r="C1289" s="2" t="s">
        <v>1030</v>
      </c>
      <c r="D1289" t="s">
        <v>25</v>
      </c>
      <c r="E1289" s="173">
        <v>3.4</v>
      </c>
      <c r="F1289" s="205">
        <f t="shared" si="40"/>
        <v>0.66639999999999999</v>
      </c>
      <c r="G1289" s="27">
        <f t="shared" si="41"/>
        <v>4.0663999999999998</v>
      </c>
    </row>
    <row r="1290" spans="1:7" x14ac:dyDescent="0.2">
      <c r="A1290">
        <v>855</v>
      </c>
      <c r="B1290" t="s">
        <v>948</v>
      </c>
      <c r="C1290" s="2" t="s">
        <v>1030</v>
      </c>
      <c r="D1290" t="s">
        <v>25</v>
      </c>
      <c r="E1290" s="173">
        <v>3.2</v>
      </c>
      <c r="F1290" s="205">
        <f t="shared" si="40"/>
        <v>0.62720000000000009</v>
      </c>
      <c r="G1290" s="27">
        <f t="shared" si="41"/>
        <v>3.8272000000000004</v>
      </c>
    </row>
    <row r="1291" spans="1:7" x14ac:dyDescent="0.2">
      <c r="A1291">
        <v>856</v>
      </c>
      <c r="B1291" t="s">
        <v>955</v>
      </c>
      <c r="C1291" s="2" t="s">
        <v>1030</v>
      </c>
      <c r="D1291" t="s">
        <v>25</v>
      </c>
      <c r="E1291" s="173">
        <v>2.2999999999999998</v>
      </c>
      <c r="F1291" s="205">
        <f t="shared" si="40"/>
        <v>0.45079999999999998</v>
      </c>
      <c r="G1291" s="27">
        <f t="shared" si="41"/>
        <v>2.7507999999999999</v>
      </c>
    </row>
    <row r="1292" spans="1:7" x14ac:dyDescent="0.2">
      <c r="A1292">
        <v>857</v>
      </c>
      <c r="B1292" t="s">
        <v>956</v>
      </c>
      <c r="C1292" s="2" t="s">
        <v>1030</v>
      </c>
      <c r="D1292" t="s">
        <v>25</v>
      </c>
      <c r="F1292" s="205">
        <f t="shared" si="40"/>
        <v>0</v>
      </c>
      <c r="G1292" s="27">
        <f t="shared" si="41"/>
        <v>0</v>
      </c>
    </row>
    <row r="1293" spans="1:7" x14ac:dyDescent="0.2">
      <c r="A1293">
        <v>858</v>
      </c>
      <c r="B1293" t="s">
        <v>957</v>
      </c>
      <c r="C1293" s="2" t="s">
        <v>1030</v>
      </c>
      <c r="D1293" t="s">
        <v>25</v>
      </c>
      <c r="E1293" s="173">
        <v>0.75</v>
      </c>
      <c r="F1293" s="205">
        <f t="shared" si="40"/>
        <v>0.14700000000000002</v>
      </c>
      <c r="G1293" s="27">
        <f t="shared" si="41"/>
        <v>0.89700000000000002</v>
      </c>
    </row>
    <row r="1294" spans="1:7" x14ac:dyDescent="0.2">
      <c r="A1294">
        <v>859</v>
      </c>
      <c r="B1294" t="s">
        <v>958</v>
      </c>
      <c r="C1294" s="2" t="s">
        <v>1030</v>
      </c>
      <c r="D1294" t="s">
        <v>1790</v>
      </c>
      <c r="E1294" s="173">
        <v>8.9</v>
      </c>
      <c r="F1294" s="205">
        <f t="shared" si="40"/>
        <v>1.7444000000000002</v>
      </c>
      <c r="G1294" s="27">
        <f t="shared" si="41"/>
        <v>10.644400000000001</v>
      </c>
    </row>
    <row r="1295" spans="1:7" x14ac:dyDescent="0.2">
      <c r="A1295">
        <v>860</v>
      </c>
      <c r="B1295" t="s">
        <v>959</v>
      </c>
      <c r="C1295" s="2" t="s">
        <v>1030</v>
      </c>
      <c r="D1295" t="s">
        <v>25</v>
      </c>
      <c r="E1295" s="173">
        <v>1.4</v>
      </c>
      <c r="F1295" s="205">
        <f t="shared" si="40"/>
        <v>0.27439999999999998</v>
      </c>
      <c r="G1295" s="27">
        <f t="shared" si="41"/>
        <v>1.6743999999999999</v>
      </c>
    </row>
    <row r="1296" spans="1:7" x14ac:dyDescent="0.2">
      <c r="A1296">
        <v>861</v>
      </c>
      <c r="B1296" t="s">
        <v>960</v>
      </c>
      <c r="C1296" s="2" t="s">
        <v>1030</v>
      </c>
      <c r="D1296" t="s">
        <v>25</v>
      </c>
      <c r="F1296" s="205">
        <f t="shared" si="40"/>
        <v>0</v>
      </c>
      <c r="G1296" s="27">
        <f t="shared" si="41"/>
        <v>0</v>
      </c>
    </row>
    <row r="1297" spans="1:7" x14ac:dyDescent="0.2">
      <c r="A1297">
        <v>862</v>
      </c>
      <c r="B1297" t="s">
        <v>961</v>
      </c>
      <c r="C1297" s="2" t="s">
        <v>1030</v>
      </c>
      <c r="D1297" t="s">
        <v>25</v>
      </c>
      <c r="E1297" s="173">
        <v>4.8</v>
      </c>
      <c r="F1297" s="205">
        <f t="shared" si="40"/>
        <v>0.94079999999999997</v>
      </c>
      <c r="G1297" s="27">
        <f t="shared" si="41"/>
        <v>5.7408000000000001</v>
      </c>
    </row>
    <row r="1298" spans="1:7" x14ac:dyDescent="0.2">
      <c r="A1298">
        <v>863</v>
      </c>
      <c r="B1298" t="s">
        <v>962</v>
      </c>
      <c r="C1298" s="2" t="s">
        <v>1030</v>
      </c>
      <c r="D1298" t="s">
        <v>25</v>
      </c>
      <c r="E1298" s="173">
        <v>2.69</v>
      </c>
      <c r="F1298" s="205">
        <f t="shared" si="40"/>
        <v>0.52724000000000004</v>
      </c>
      <c r="G1298" s="27">
        <f t="shared" si="41"/>
        <v>3.2172399999999999</v>
      </c>
    </row>
    <row r="1299" spans="1:7" x14ac:dyDescent="0.2">
      <c r="A1299">
        <v>864</v>
      </c>
      <c r="B1299" t="s">
        <v>963</v>
      </c>
      <c r="C1299" s="2" t="s">
        <v>1030</v>
      </c>
      <c r="D1299" t="s">
        <v>25</v>
      </c>
      <c r="E1299" s="173">
        <v>1.0900000000000001</v>
      </c>
      <c r="F1299" s="205">
        <f t="shared" si="40"/>
        <v>0.21364000000000002</v>
      </c>
      <c r="G1299" s="27">
        <f t="shared" si="41"/>
        <v>1.3036400000000001</v>
      </c>
    </row>
    <row r="1300" spans="1:7" x14ac:dyDescent="0.2">
      <c r="A1300">
        <v>865</v>
      </c>
      <c r="B1300" t="s">
        <v>964</v>
      </c>
      <c r="C1300" s="2" t="s">
        <v>1030</v>
      </c>
      <c r="D1300" t="s">
        <v>25</v>
      </c>
      <c r="E1300" s="173">
        <v>1.35</v>
      </c>
      <c r="F1300" s="205">
        <f t="shared" si="40"/>
        <v>0.2646</v>
      </c>
      <c r="G1300" s="27">
        <f t="shared" si="41"/>
        <v>1.6146</v>
      </c>
    </row>
    <row r="1301" spans="1:7" x14ac:dyDescent="0.2">
      <c r="A1301">
        <v>866</v>
      </c>
      <c r="B1301" t="s">
        <v>965</v>
      </c>
      <c r="C1301" s="2" t="s">
        <v>1030</v>
      </c>
      <c r="D1301" t="s">
        <v>25</v>
      </c>
      <c r="E1301" s="173">
        <v>4.45</v>
      </c>
      <c r="F1301" s="205">
        <f t="shared" si="40"/>
        <v>0.87220000000000009</v>
      </c>
      <c r="G1301" s="27">
        <f t="shared" si="41"/>
        <v>5.3222000000000005</v>
      </c>
    </row>
    <row r="1302" spans="1:7" x14ac:dyDescent="0.2">
      <c r="A1302">
        <v>867</v>
      </c>
      <c r="B1302" t="s">
        <v>974</v>
      </c>
      <c r="C1302" s="2" t="s">
        <v>1030</v>
      </c>
      <c r="D1302" t="s">
        <v>25</v>
      </c>
      <c r="E1302" s="173">
        <v>11.6</v>
      </c>
      <c r="F1302" s="205">
        <f t="shared" si="40"/>
        <v>2.2736000000000001</v>
      </c>
      <c r="G1302" s="27">
        <f t="shared" si="41"/>
        <v>13.8736</v>
      </c>
    </row>
    <row r="1303" spans="1:7" x14ac:dyDescent="0.2">
      <c r="A1303">
        <v>868</v>
      </c>
      <c r="B1303" t="s">
        <v>977</v>
      </c>
      <c r="C1303" s="2" t="s">
        <v>1030</v>
      </c>
      <c r="D1303" t="s">
        <v>25</v>
      </c>
      <c r="E1303" s="173">
        <v>13.39</v>
      </c>
      <c r="F1303" s="205">
        <f t="shared" si="40"/>
        <v>2.6244400000000003</v>
      </c>
      <c r="G1303" s="27">
        <f t="shared" si="41"/>
        <v>16.01444</v>
      </c>
    </row>
    <row r="1304" spans="1:7" x14ac:dyDescent="0.2">
      <c r="A1304">
        <v>869</v>
      </c>
      <c r="B1304" t="s">
        <v>975</v>
      </c>
      <c r="C1304" s="2" t="s">
        <v>1030</v>
      </c>
      <c r="D1304" t="s">
        <v>25</v>
      </c>
      <c r="E1304" s="173">
        <v>10</v>
      </c>
      <c r="F1304" s="205">
        <f t="shared" si="40"/>
        <v>1.96</v>
      </c>
      <c r="G1304" s="27">
        <f t="shared" si="41"/>
        <v>11.96</v>
      </c>
    </row>
    <row r="1305" spans="1:7" x14ac:dyDescent="0.2">
      <c r="A1305">
        <v>870</v>
      </c>
      <c r="B1305" t="s">
        <v>976</v>
      </c>
      <c r="C1305" s="2" t="s">
        <v>1030</v>
      </c>
      <c r="D1305" t="s">
        <v>25</v>
      </c>
      <c r="E1305" s="173">
        <v>9.82</v>
      </c>
      <c r="F1305" s="205">
        <f t="shared" si="40"/>
        <v>1.9247200000000002</v>
      </c>
      <c r="G1305" s="27">
        <f t="shared" si="41"/>
        <v>11.744720000000001</v>
      </c>
    </row>
    <row r="1306" spans="1:7" x14ac:dyDescent="0.2">
      <c r="A1306">
        <v>871</v>
      </c>
      <c r="B1306" t="s">
        <v>980</v>
      </c>
      <c r="C1306" s="2" t="s">
        <v>1030</v>
      </c>
      <c r="D1306" t="s">
        <v>1790</v>
      </c>
      <c r="E1306" s="173">
        <v>2.5</v>
      </c>
      <c r="F1306" s="205">
        <f t="shared" si="40"/>
        <v>0.49</v>
      </c>
      <c r="G1306" s="27">
        <f t="shared" si="41"/>
        <v>2.99</v>
      </c>
    </row>
    <row r="1307" spans="1:7" x14ac:dyDescent="0.2">
      <c r="A1307">
        <v>872</v>
      </c>
      <c r="B1307" t="s">
        <v>981</v>
      </c>
      <c r="C1307" s="2" t="s">
        <v>1030</v>
      </c>
      <c r="D1307" t="s">
        <v>25</v>
      </c>
      <c r="E1307" s="173">
        <v>2.5</v>
      </c>
      <c r="F1307" s="205">
        <f t="shared" si="40"/>
        <v>0.49</v>
      </c>
      <c r="G1307" s="27">
        <f t="shared" si="41"/>
        <v>2.99</v>
      </c>
    </row>
    <row r="1308" spans="1:7" x14ac:dyDescent="0.2">
      <c r="A1308">
        <v>873</v>
      </c>
      <c r="B1308" t="s">
        <v>982</v>
      </c>
      <c r="C1308" s="2" t="s">
        <v>1030</v>
      </c>
      <c r="D1308" t="s">
        <v>752</v>
      </c>
      <c r="E1308" s="173">
        <v>1.05</v>
      </c>
      <c r="F1308" s="205">
        <f t="shared" si="40"/>
        <v>0.20580000000000001</v>
      </c>
      <c r="G1308" s="27">
        <f t="shared" si="41"/>
        <v>1.2558</v>
      </c>
    </row>
    <row r="1309" spans="1:7" x14ac:dyDescent="0.2">
      <c r="A1309">
        <v>874</v>
      </c>
      <c r="B1309" t="s">
        <v>987</v>
      </c>
      <c r="C1309" s="2" t="s">
        <v>1030</v>
      </c>
      <c r="D1309" t="s">
        <v>25</v>
      </c>
      <c r="E1309" s="173">
        <v>17</v>
      </c>
      <c r="F1309" s="205">
        <f t="shared" si="40"/>
        <v>3.3320000000000003</v>
      </c>
      <c r="G1309" s="27">
        <f t="shared" si="41"/>
        <v>20.332000000000001</v>
      </c>
    </row>
    <row r="1310" spans="1:7" x14ac:dyDescent="0.2">
      <c r="A1310">
        <v>875</v>
      </c>
      <c r="B1310" t="s">
        <v>988</v>
      </c>
      <c r="C1310" s="2" t="s">
        <v>1030</v>
      </c>
      <c r="D1310" t="s">
        <v>25</v>
      </c>
      <c r="F1310" s="205">
        <f t="shared" si="40"/>
        <v>0</v>
      </c>
      <c r="G1310" s="27">
        <f t="shared" si="41"/>
        <v>0</v>
      </c>
    </row>
    <row r="1311" spans="1:7" x14ac:dyDescent="0.2">
      <c r="A1311">
        <v>876</v>
      </c>
      <c r="B1311" t="s">
        <v>989</v>
      </c>
      <c r="C1311" s="2" t="s">
        <v>1030</v>
      </c>
      <c r="D1311" t="s">
        <v>752</v>
      </c>
      <c r="E1311" s="173">
        <v>0.76</v>
      </c>
      <c r="F1311" s="205">
        <f t="shared" si="40"/>
        <v>0.14896000000000001</v>
      </c>
      <c r="G1311" s="27">
        <f t="shared" si="41"/>
        <v>0.90895999999999999</v>
      </c>
    </row>
    <row r="1312" spans="1:7" x14ac:dyDescent="0.2">
      <c r="A1312">
        <v>877</v>
      </c>
      <c r="B1312" t="s">
        <v>990</v>
      </c>
      <c r="C1312" s="2" t="s">
        <v>1030</v>
      </c>
      <c r="D1312" t="s">
        <v>25</v>
      </c>
      <c r="E1312" s="173">
        <v>9.09</v>
      </c>
      <c r="F1312" s="205">
        <f t="shared" si="40"/>
        <v>1.7816400000000001</v>
      </c>
      <c r="G1312" s="27">
        <f t="shared" si="41"/>
        <v>10.871639999999999</v>
      </c>
    </row>
    <row r="1313" spans="1:10" x14ac:dyDescent="0.2">
      <c r="A1313">
        <v>878</v>
      </c>
      <c r="B1313" t="s">
        <v>991</v>
      </c>
      <c r="C1313" s="2" t="s">
        <v>1030</v>
      </c>
      <c r="D1313" t="s">
        <v>25</v>
      </c>
      <c r="E1313" s="173">
        <v>3.19</v>
      </c>
      <c r="F1313" s="205">
        <f t="shared" si="40"/>
        <v>0.62524000000000002</v>
      </c>
      <c r="G1313" s="27">
        <f t="shared" si="41"/>
        <v>3.8152400000000002</v>
      </c>
    </row>
    <row r="1314" spans="1:10" x14ac:dyDescent="0.2">
      <c r="A1314">
        <v>879</v>
      </c>
      <c r="B1314" t="s">
        <v>992</v>
      </c>
      <c r="C1314" s="2" t="s">
        <v>1030</v>
      </c>
      <c r="D1314" t="s">
        <v>1790</v>
      </c>
      <c r="E1314" s="173">
        <v>1.02</v>
      </c>
      <c r="F1314" s="205">
        <f t="shared" si="40"/>
        <v>0.19992000000000001</v>
      </c>
      <c r="G1314" s="27">
        <f t="shared" si="41"/>
        <v>1.2199200000000001</v>
      </c>
    </row>
    <row r="1315" spans="1:10" x14ac:dyDescent="0.2">
      <c r="A1315">
        <v>880</v>
      </c>
      <c r="B1315" t="s">
        <v>993</v>
      </c>
      <c r="C1315" s="2" t="s">
        <v>1030</v>
      </c>
      <c r="D1315" t="s">
        <v>1790</v>
      </c>
      <c r="E1315" s="173">
        <v>2.2000000000000002</v>
      </c>
      <c r="F1315" s="205">
        <f t="shared" si="40"/>
        <v>0.43120000000000003</v>
      </c>
      <c r="G1315" s="27">
        <f t="shared" si="41"/>
        <v>2.6312000000000002</v>
      </c>
    </row>
    <row r="1316" spans="1:10" x14ac:dyDescent="0.2">
      <c r="A1316">
        <v>881</v>
      </c>
      <c r="B1316" t="s">
        <v>994</v>
      </c>
      <c r="C1316" s="2" t="s">
        <v>1030</v>
      </c>
      <c r="D1316" t="s">
        <v>752</v>
      </c>
      <c r="E1316" s="173">
        <v>2.9</v>
      </c>
      <c r="F1316" s="205">
        <f t="shared" si="40"/>
        <v>0.56840000000000002</v>
      </c>
      <c r="G1316" s="27">
        <f t="shared" si="41"/>
        <v>3.4683999999999999</v>
      </c>
    </row>
    <row r="1317" spans="1:10" x14ac:dyDescent="0.2">
      <c r="A1317">
        <v>882</v>
      </c>
      <c r="B1317" t="s">
        <v>995</v>
      </c>
      <c r="C1317" s="2" t="s">
        <v>1030</v>
      </c>
      <c r="D1317" t="s">
        <v>1790</v>
      </c>
      <c r="E1317" s="173">
        <v>5.25</v>
      </c>
      <c r="F1317" s="205">
        <f t="shared" si="40"/>
        <v>1.0290000000000001</v>
      </c>
      <c r="G1317" s="27">
        <f t="shared" si="41"/>
        <v>6.2789999999999999</v>
      </c>
    </row>
    <row r="1318" spans="1:10" x14ac:dyDescent="0.2">
      <c r="A1318">
        <v>883</v>
      </c>
      <c r="B1318" t="s">
        <v>997</v>
      </c>
      <c r="C1318" s="2" t="s">
        <v>1030</v>
      </c>
      <c r="D1318" t="s">
        <v>25</v>
      </c>
      <c r="E1318" s="173">
        <v>1.29</v>
      </c>
      <c r="F1318" s="205">
        <f t="shared" si="40"/>
        <v>0.25284000000000001</v>
      </c>
      <c r="G1318" s="27">
        <f t="shared" si="41"/>
        <v>1.54284</v>
      </c>
    </row>
    <row r="1319" spans="1:10" x14ac:dyDescent="0.2">
      <c r="A1319">
        <v>884</v>
      </c>
      <c r="B1319" t="s">
        <v>996</v>
      </c>
      <c r="C1319" s="2" t="s">
        <v>1030</v>
      </c>
      <c r="D1319" t="s">
        <v>1790</v>
      </c>
      <c r="E1319" s="173">
        <v>2.2000000000000002</v>
      </c>
      <c r="F1319" s="205">
        <f t="shared" si="40"/>
        <v>0.43120000000000003</v>
      </c>
      <c r="G1319" s="27">
        <f t="shared" si="41"/>
        <v>2.6312000000000002</v>
      </c>
    </row>
    <row r="1320" spans="1:10" x14ac:dyDescent="0.2">
      <c r="A1320">
        <v>885</v>
      </c>
      <c r="B1320" t="s">
        <v>998</v>
      </c>
      <c r="C1320" s="2" t="s">
        <v>1030</v>
      </c>
      <c r="D1320" t="s">
        <v>1790</v>
      </c>
      <c r="E1320" s="173">
        <v>1.19</v>
      </c>
      <c r="F1320" s="205">
        <f t="shared" si="40"/>
        <v>0.23324</v>
      </c>
      <c r="G1320" s="27">
        <f t="shared" si="41"/>
        <v>1.4232399999999998</v>
      </c>
    </row>
    <row r="1321" spans="1:10" x14ac:dyDescent="0.2">
      <c r="A1321">
        <v>886</v>
      </c>
      <c r="B1321" t="s">
        <v>999</v>
      </c>
      <c r="C1321" s="2" t="s">
        <v>1030</v>
      </c>
      <c r="D1321" t="s">
        <v>25</v>
      </c>
      <c r="E1321" s="173">
        <v>0.75</v>
      </c>
      <c r="F1321" s="205">
        <v>0.12152</v>
      </c>
      <c r="G1321" s="27">
        <v>0</v>
      </c>
      <c r="H1321">
        <v>0</v>
      </c>
      <c r="I1321">
        <v>0</v>
      </c>
    </row>
    <row r="1322" spans="1:10" x14ac:dyDescent="0.2">
      <c r="A1322">
        <v>887</v>
      </c>
      <c r="B1322" t="s">
        <v>1001</v>
      </c>
      <c r="C1322" s="2" t="s">
        <v>1030</v>
      </c>
      <c r="D1322" t="s">
        <v>25</v>
      </c>
      <c r="E1322" s="173">
        <v>1.8</v>
      </c>
      <c r="F1322" s="205">
        <f>E1322*19.6%</f>
        <v>0.3528</v>
      </c>
      <c r="G1322" s="27">
        <f>E1322+F1322</f>
        <v>2.1528</v>
      </c>
    </row>
    <row r="1323" spans="1:10" x14ac:dyDescent="0.2">
      <c r="A1323">
        <v>888</v>
      </c>
      <c r="B1323" t="s">
        <v>1000</v>
      </c>
      <c r="C1323" s="2" t="s">
        <v>1030</v>
      </c>
      <c r="D1323" t="s">
        <v>1790</v>
      </c>
      <c r="E1323" s="173">
        <v>1.8</v>
      </c>
      <c r="F1323" s="205">
        <f>E1323*19.6%</f>
        <v>0.3528</v>
      </c>
      <c r="G1323" s="27">
        <f>E1323+F1323</f>
        <v>2.1528</v>
      </c>
    </row>
    <row r="1324" spans="1:10" x14ac:dyDescent="0.2">
      <c r="A1324">
        <v>889</v>
      </c>
      <c r="B1324" t="s">
        <v>1002</v>
      </c>
      <c r="C1324" s="2" t="s">
        <v>1030</v>
      </c>
      <c r="D1324" t="s">
        <v>25</v>
      </c>
      <c r="E1324" s="173">
        <v>1.23</v>
      </c>
      <c r="F1324" s="205">
        <f>E1324*19.6%</f>
        <v>0.24108000000000002</v>
      </c>
      <c r="G1324" s="27">
        <f>E1324+F1324</f>
        <v>1.4710799999999999</v>
      </c>
    </row>
    <row r="1325" spans="1:10" x14ac:dyDescent="0.2">
      <c r="A1325">
        <v>890</v>
      </c>
      <c r="B1325" t="s">
        <v>1003</v>
      </c>
      <c r="C1325" s="2" t="s">
        <v>1030</v>
      </c>
      <c r="D1325" t="s">
        <v>25</v>
      </c>
      <c r="E1325" s="173">
        <v>16.36</v>
      </c>
      <c r="F1325" s="205">
        <f>E1325*19.6%</f>
        <v>3.2065600000000001</v>
      </c>
      <c r="G1325" s="27">
        <f>E1325+F1325</f>
        <v>19.566559999999999</v>
      </c>
    </row>
    <row r="1326" spans="1:10" x14ac:dyDescent="0.2">
      <c r="A1326">
        <v>891</v>
      </c>
      <c r="B1326" t="s">
        <v>1004</v>
      </c>
      <c r="C1326" s="2" t="s">
        <v>1030</v>
      </c>
      <c r="D1326" t="s">
        <v>25</v>
      </c>
      <c r="E1326" s="173">
        <v>13.33</v>
      </c>
      <c r="F1326" s="205">
        <f>E1326*19.6%</f>
        <v>2.6126800000000001</v>
      </c>
      <c r="G1326" s="27">
        <f>E1326+F1326</f>
        <v>15.942679999999999</v>
      </c>
    </row>
    <row r="1327" spans="1:10" x14ac:dyDescent="0.2">
      <c r="A1327">
        <v>892</v>
      </c>
      <c r="B1327" t="s">
        <v>1005</v>
      </c>
      <c r="C1327" s="2" t="s">
        <v>1030</v>
      </c>
      <c r="D1327" t="s">
        <v>25</v>
      </c>
      <c r="E1327" s="173">
        <v>7.45</v>
      </c>
      <c r="F1327" s="205">
        <v>1.47</v>
      </c>
      <c r="G1327" s="27">
        <v>8.92</v>
      </c>
      <c r="H1327">
        <v>0</v>
      </c>
      <c r="I1327">
        <v>0</v>
      </c>
      <c r="J1327">
        <v>0</v>
      </c>
    </row>
    <row r="1328" spans="1:10" x14ac:dyDescent="0.2">
      <c r="A1328">
        <v>893</v>
      </c>
      <c r="B1328" t="s">
        <v>1006</v>
      </c>
      <c r="C1328" s="2" t="s">
        <v>1030</v>
      </c>
      <c r="D1328" t="s">
        <v>25</v>
      </c>
      <c r="E1328" s="173">
        <v>13.05</v>
      </c>
      <c r="F1328" s="205">
        <f t="shared" ref="F1328:F1391" si="42">E1328*19.6%</f>
        <v>2.5578000000000003</v>
      </c>
      <c r="G1328" s="27">
        <f t="shared" ref="G1328:G1391" si="43">E1328+F1328</f>
        <v>15.607800000000001</v>
      </c>
    </row>
    <row r="1329" spans="1:7" x14ac:dyDescent="0.2">
      <c r="A1329">
        <v>894</v>
      </c>
      <c r="B1329" t="s">
        <v>1007</v>
      </c>
      <c r="C1329" s="2" t="s">
        <v>1030</v>
      </c>
      <c r="D1329" t="s">
        <v>1790</v>
      </c>
      <c r="F1329" s="205">
        <f t="shared" si="42"/>
        <v>0</v>
      </c>
      <c r="G1329" s="27">
        <f t="shared" si="43"/>
        <v>0</v>
      </c>
    </row>
    <row r="1330" spans="1:7" x14ac:dyDescent="0.2">
      <c r="A1330">
        <v>895</v>
      </c>
      <c r="B1330" t="s">
        <v>1008</v>
      </c>
      <c r="C1330" s="2" t="s">
        <v>1030</v>
      </c>
      <c r="D1330" t="s">
        <v>1790</v>
      </c>
      <c r="E1330" s="173">
        <v>1.49</v>
      </c>
      <c r="F1330" s="205">
        <f t="shared" si="42"/>
        <v>0.29204000000000002</v>
      </c>
      <c r="G1330" s="27">
        <f t="shared" si="43"/>
        <v>1.7820400000000001</v>
      </c>
    </row>
    <row r="1331" spans="1:7" x14ac:dyDescent="0.2">
      <c r="A1331">
        <v>896</v>
      </c>
      <c r="B1331" t="s">
        <v>1009</v>
      </c>
      <c r="C1331" s="2" t="s">
        <v>1030</v>
      </c>
      <c r="D1331" t="s">
        <v>25</v>
      </c>
      <c r="E1331" s="173">
        <v>9.09</v>
      </c>
      <c r="F1331" s="205">
        <f t="shared" si="42"/>
        <v>1.7816400000000001</v>
      </c>
      <c r="G1331" s="27">
        <f t="shared" si="43"/>
        <v>10.871639999999999</v>
      </c>
    </row>
    <row r="1332" spans="1:7" x14ac:dyDescent="0.2">
      <c r="A1332">
        <v>897</v>
      </c>
      <c r="B1332" t="s">
        <v>1010</v>
      </c>
      <c r="C1332" s="2" t="s">
        <v>1030</v>
      </c>
      <c r="D1332" t="s">
        <v>25</v>
      </c>
      <c r="E1332" s="173">
        <v>8</v>
      </c>
      <c r="F1332" s="205">
        <f t="shared" si="42"/>
        <v>1.5680000000000001</v>
      </c>
      <c r="G1332" s="27">
        <f t="shared" si="43"/>
        <v>9.5679999999999996</v>
      </c>
    </row>
    <row r="1333" spans="1:7" x14ac:dyDescent="0.2">
      <c r="A1333">
        <v>898</v>
      </c>
      <c r="B1333" t="s">
        <v>1011</v>
      </c>
      <c r="C1333" s="2" t="s">
        <v>1030</v>
      </c>
      <c r="D1333" t="s">
        <v>1790</v>
      </c>
      <c r="E1333" s="173">
        <v>1.44</v>
      </c>
      <c r="F1333" s="205">
        <f t="shared" si="42"/>
        <v>0.28223999999999999</v>
      </c>
      <c r="G1333" s="27">
        <f t="shared" si="43"/>
        <v>1.72224</v>
      </c>
    </row>
    <row r="1334" spans="1:7" x14ac:dyDescent="0.2">
      <c r="A1334">
        <v>899</v>
      </c>
      <c r="B1334" t="s">
        <v>1012</v>
      </c>
      <c r="C1334" s="2" t="s">
        <v>1030</v>
      </c>
      <c r="D1334" t="s">
        <v>1790</v>
      </c>
      <c r="E1334" s="173">
        <v>2.76</v>
      </c>
      <c r="F1334" s="205">
        <f t="shared" si="42"/>
        <v>0.54096</v>
      </c>
      <c r="G1334" s="27">
        <f t="shared" si="43"/>
        <v>3.3009599999999999</v>
      </c>
    </row>
    <row r="1335" spans="1:7" x14ac:dyDescent="0.2">
      <c r="A1335">
        <v>900</v>
      </c>
      <c r="B1335" t="s">
        <v>1013</v>
      </c>
      <c r="C1335" s="2" t="s">
        <v>1030</v>
      </c>
      <c r="D1335" t="s">
        <v>25</v>
      </c>
      <c r="E1335" s="173">
        <v>4.25</v>
      </c>
      <c r="F1335" s="205">
        <f t="shared" si="42"/>
        <v>0.83300000000000007</v>
      </c>
      <c r="G1335" s="27">
        <f t="shared" si="43"/>
        <v>5.0830000000000002</v>
      </c>
    </row>
    <row r="1336" spans="1:7" x14ac:dyDescent="0.2">
      <c r="A1336">
        <v>901</v>
      </c>
      <c r="B1336" t="s">
        <v>1014</v>
      </c>
      <c r="C1336" s="2" t="s">
        <v>1030</v>
      </c>
      <c r="D1336" t="s">
        <v>25</v>
      </c>
      <c r="F1336" s="205">
        <f t="shared" si="42"/>
        <v>0</v>
      </c>
      <c r="G1336" s="27">
        <f t="shared" si="43"/>
        <v>0</v>
      </c>
    </row>
    <row r="1337" spans="1:7" x14ac:dyDescent="0.2">
      <c r="A1337">
        <v>902</v>
      </c>
      <c r="B1337" t="s">
        <v>1015</v>
      </c>
      <c r="C1337" s="2" t="s">
        <v>1030</v>
      </c>
      <c r="D1337" t="s">
        <v>25</v>
      </c>
      <c r="E1337" s="173">
        <v>4.4000000000000004</v>
      </c>
      <c r="F1337" s="205">
        <f t="shared" si="42"/>
        <v>0.86240000000000006</v>
      </c>
      <c r="G1337" s="27">
        <f t="shared" si="43"/>
        <v>5.2624000000000004</v>
      </c>
    </row>
    <row r="1338" spans="1:7" x14ac:dyDescent="0.2">
      <c r="A1338">
        <v>903</v>
      </c>
      <c r="B1338" t="s">
        <v>1016</v>
      </c>
      <c r="C1338" s="2" t="s">
        <v>1030</v>
      </c>
      <c r="D1338" t="s">
        <v>752</v>
      </c>
      <c r="E1338" s="173">
        <v>1.19</v>
      </c>
      <c r="F1338" s="205">
        <f t="shared" si="42"/>
        <v>0.23324</v>
      </c>
      <c r="G1338" s="27">
        <f t="shared" si="43"/>
        <v>1.4232399999999998</v>
      </c>
    </row>
    <row r="1339" spans="1:7" x14ac:dyDescent="0.2">
      <c r="A1339">
        <v>904</v>
      </c>
      <c r="B1339" t="s">
        <v>1017</v>
      </c>
      <c r="C1339" s="2" t="s">
        <v>1030</v>
      </c>
      <c r="D1339" t="s">
        <v>752</v>
      </c>
      <c r="E1339" s="173">
        <v>0.79</v>
      </c>
      <c r="F1339" s="205">
        <f t="shared" si="42"/>
        <v>0.15484000000000001</v>
      </c>
      <c r="G1339" s="27">
        <f t="shared" si="43"/>
        <v>0.94484000000000001</v>
      </c>
    </row>
    <row r="1340" spans="1:7" x14ac:dyDescent="0.2">
      <c r="A1340">
        <v>905</v>
      </c>
      <c r="B1340" t="s">
        <v>1018</v>
      </c>
      <c r="C1340" s="2" t="s">
        <v>1030</v>
      </c>
      <c r="D1340" t="s">
        <v>1790</v>
      </c>
      <c r="E1340" s="173">
        <v>1.49</v>
      </c>
      <c r="F1340" s="205">
        <f t="shared" si="42"/>
        <v>0.29204000000000002</v>
      </c>
      <c r="G1340" s="27">
        <f t="shared" si="43"/>
        <v>1.7820400000000001</v>
      </c>
    </row>
    <row r="1341" spans="1:7" x14ac:dyDescent="0.2">
      <c r="A1341">
        <v>906</v>
      </c>
      <c r="B1341" t="s">
        <v>1019</v>
      </c>
      <c r="C1341" s="2" t="s">
        <v>1030</v>
      </c>
      <c r="D1341" t="s">
        <v>25</v>
      </c>
      <c r="E1341" s="173">
        <v>1.28</v>
      </c>
      <c r="F1341" s="205">
        <f t="shared" si="42"/>
        <v>0.25087999999999999</v>
      </c>
      <c r="G1341" s="27">
        <f t="shared" si="43"/>
        <v>1.53088</v>
      </c>
    </row>
    <row r="1342" spans="1:7" x14ac:dyDescent="0.2">
      <c r="A1342">
        <v>907</v>
      </c>
      <c r="B1342" t="s">
        <v>1021</v>
      </c>
      <c r="C1342" s="2" t="s">
        <v>1030</v>
      </c>
      <c r="D1342" t="s">
        <v>752</v>
      </c>
      <c r="E1342" s="173">
        <v>0.78</v>
      </c>
      <c r="F1342" s="205">
        <f t="shared" si="42"/>
        <v>0.15288000000000002</v>
      </c>
      <c r="G1342" s="27">
        <f t="shared" si="43"/>
        <v>0.93288000000000004</v>
      </c>
    </row>
    <row r="1343" spans="1:7" x14ac:dyDescent="0.2">
      <c r="A1343">
        <v>908</v>
      </c>
      <c r="B1343" t="s">
        <v>1020</v>
      </c>
      <c r="C1343" s="2" t="s">
        <v>1030</v>
      </c>
      <c r="D1343" t="s">
        <v>752</v>
      </c>
      <c r="E1343" s="173">
        <v>0.99</v>
      </c>
      <c r="F1343" s="205">
        <f t="shared" si="42"/>
        <v>0.19404000000000002</v>
      </c>
      <c r="G1343" s="27">
        <f t="shared" si="43"/>
        <v>1.18404</v>
      </c>
    </row>
    <row r="1344" spans="1:7" x14ac:dyDescent="0.2">
      <c r="A1344">
        <v>909</v>
      </c>
      <c r="B1344" t="s">
        <v>1029</v>
      </c>
      <c r="C1344" s="2" t="s">
        <v>1030</v>
      </c>
      <c r="D1344" t="s">
        <v>25</v>
      </c>
      <c r="E1344" s="173">
        <v>2.8</v>
      </c>
      <c r="F1344" s="205">
        <f t="shared" si="42"/>
        <v>0.54879999999999995</v>
      </c>
      <c r="G1344" s="27">
        <f t="shared" si="43"/>
        <v>3.3487999999999998</v>
      </c>
    </row>
    <row r="1345" spans="1:7" x14ac:dyDescent="0.2">
      <c r="A1345">
        <v>348</v>
      </c>
      <c r="B1345" t="s">
        <v>375</v>
      </c>
      <c r="C1345" s="2" t="s">
        <v>585</v>
      </c>
      <c r="D1345" t="s">
        <v>25</v>
      </c>
      <c r="F1345" s="205">
        <f t="shared" si="42"/>
        <v>0</v>
      </c>
      <c r="G1345" s="27">
        <f t="shared" si="43"/>
        <v>0</v>
      </c>
    </row>
    <row r="1346" spans="1:7" x14ac:dyDescent="0.2">
      <c r="A1346">
        <v>349</v>
      </c>
      <c r="B1346" t="s">
        <v>376</v>
      </c>
      <c r="C1346" s="2" t="s">
        <v>585</v>
      </c>
      <c r="D1346" t="s">
        <v>25</v>
      </c>
      <c r="F1346" s="205">
        <f t="shared" si="42"/>
        <v>0</v>
      </c>
      <c r="G1346" s="27">
        <f t="shared" si="43"/>
        <v>0</v>
      </c>
    </row>
    <row r="1347" spans="1:7" x14ac:dyDescent="0.2">
      <c r="A1347">
        <v>350</v>
      </c>
      <c r="B1347" t="s">
        <v>377</v>
      </c>
      <c r="C1347" s="2" t="s">
        <v>585</v>
      </c>
      <c r="D1347" t="s">
        <v>25</v>
      </c>
      <c r="E1347" s="173">
        <v>19.34</v>
      </c>
      <c r="F1347" s="205">
        <f t="shared" si="42"/>
        <v>3.7906400000000002</v>
      </c>
      <c r="G1347" s="27">
        <f t="shared" si="43"/>
        <v>23.13064</v>
      </c>
    </row>
    <row r="1348" spans="1:7" x14ac:dyDescent="0.2">
      <c r="A1348">
        <v>351</v>
      </c>
      <c r="B1348" t="s">
        <v>378</v>
      </c>
      <c r="C1348" s="2" t="s">
        <v>585</v>
      </c>
      <c r="D1348" t="s">
        <v>25</v>
      </c>
      <c r="E1348" s="173">
        <v>1.3</v>
      </c>
      <c r="F1348" s="205">
        <f t="shared" si="42"/>
        <v>0.25480000000000003</v>
      </c>
      <c r="G1348" s="27">
        <f t="shared" si="43"/>
        <v>1.5548000000000002</v>
      </c>
    </row>
    <row r="1349" spans="1:7" x14ac:dyDescent="0.2">
      <c r="A1349">
        <v>352</v>
      </c>
      <c r="B1349" t="s">
        <v>379</v>
      </c>
      <c r="C1349" s="2" t="s">
        <v>585</v>
      </c>
      <c r="D1349" t="s">
        <v>25</v>
      </c>
      <c r="F1349" s="205">
        <f t="shared" si="42"/>
        <v>0</v>
      </c>
      <c r="G1349" s="27">
        <f t="shared" si="43"/>
        <v>0</v>
      </c>
    </row>
    <row r="1350" spans="1:7" x14ac:dyDescent="0.2">
      <c r="A1350">
        <v>353</v>
      </c>
      <c r="B1350" t="s">
        <v>380</v>
      </c>
      <c r="C1350" s="2" t="s">
        <v>585</v>
      </c>
      <c r="D1350" t="s">
        <v>25</v>
      </c>
      <c r="F1350" s="205">
        <f t="shared" si="42"/>
        <v>0</v>
      </c>
      <c r="G1350" s="27">
        <f t="shared" si="43"/>
        <v>0</v>
      </c>
    </row>
    <row r="1351" spans="1:7" x14ac:dyDescent="0.2">
      <c r="A1351">
        <v>354</v>
      </c>
      <c r="B1351" t="s">
        <v>381</v>
      </c>
      <c r="C1351" s="2" t="s">
        <v>585</v>
      </c>
      <c r="D1351" t="s">
        <v>1790</v>
      </c>
      <c r="F1351" s="205">
        <f t="shared" si="42"/>
        <v>0</v>
      </c>
      <c r="G1351" s="27">
        <f t="shared" si="43"/>
        <v>0</v>
      </c>
    </row>
    <row r="1352" spans="1:7" x14ac:dyDescent="0.2">
      <c r="A1352">
        <v>355</v>
      </c>
      <c r="B1352" t="s">
        <v>382</v>
      </c>
      <c r="C1352" s="2" t="s">
        <v>585</v>
      </c>
      <c r="D1352" t="s">
        <v>25</v>
      </c>
      <c r="E1352" s="173">
        <v>9</v>
      </c>
      <c r="F1352" s="205">
        <f t="shared" si="42"/>
        <v>1.764</v>
      </c>
      <c r="G1352" s="27">
        <f t="shared" si="43"/>
        <v>10.763999999999999</v>
      </c>
    </row>
    <row r="1353" spans="1:7" x14ac:dyDescent="0.2">
      <c r="A1353">
        <v>356</v>
      </c>
      <c r="B1353" t="s">
        <v>383</v>
      </c>
      <c r="C1353" s="2" t="s">
        <v>585</v>
      </c>
      <c r="D1353" t="s">
        <v>25</v>
      </c>
      <c r="E1353" s="173">
        <v>21</v>
      </c>
      <c r="F1353" s="205">
        <f t="shared" si="42"/>
        <v>4.1160000000000005</v>
      </c>
      <c r="G1353" s="27">
        <f t="shared" si="43"/>
        <v>25.116</v>
      </c>
    </row>
    <row r="1354" spans="1:7" x14ac:dyDescent="0.2">
      <c r="A1354">
        <v>358</v>
      </c>
      <c r="B1354" t="s">
        <v>385</v>
      </c>
      <c r="C1354" s="2" t="s">
        <v>585</v>
      </c>
      <c r="D1354" t="s">
        <v>25</v>
      </c>
      <c r="E1354" s="173">
        <v>38</v>
      </c>
      <c r="F1354" s="205">
        <f t="shared" si="42"/>
        <v>7.4480000000000004</v>
      </c>
      <c r="G1354" s="27">
        <f t="shared" si="43"/>
        <v>45.448</v>
      </c>
    </row>
    <row r="1355" spans="1:7" x14ac:dyDescent="0.2">
      <c r="A1355">
        <v>357</v>
      </c>
      <c r="B1355" t="s">
        <v>384</v>
      </c>
      <c r="C1355" s="2" t="s">
        <v>585</v>
      </c>
      <c r="D1355" t="s">
        <v>25</v>
      </c>
      <c r="E1355" s="173">
        <v>38</v>
      </c>
      <c r="F1355" s="205">
        <f t="shared" si="42"/>
        <v>7.4480000000000004</v>
      </c>
      <c r="G1355" s="27">
        <f t="shared" si="43"/>
        <v>45.448</v>
      </c>
    </row>
    <row r="1356" spans="1:7" x14ac:dyDescent="0.2">
      <c r="A1356">
        <v>359</v>
      </c>
      <c r="B1356" t="s">
        <v>386</v>
      </c>
      <c r="C1356" s="2" t="s">
        <v>585</v>
      </c>
      <c r="D1356" t="s">
        <v>25</v>
      </c>
      <c r="F1356" s="205">
        <f t="shared" si="42"/>
        <v>0</v>
      </c>
      <c r="G1356" s="27">
        <f t="shared" si="43"/>
        <v>0</v>
      </c>
    </row>
    <row r="1357" spans="1:7" x14ac:dyDescent="0.2">
      <c r="A1357">
        <v>360</v>
      </c>
      <c r="B1357" t="s">
        <v>387</v>
      </c>
      <c r="C1357" s="2" t="s">
        <v>585</v>
      </c>
      <c r="D1357" t="s">
        <v>25</v>
      </c>
      <c r="F1357" s="205">
        <f t="shared" si="42"/>
        <v>0</v>
      </c>
      <c r="G1357" s="27">
        <f t="shared" si="43"/>
        <v>0</v>
      </c>
    </row>
    <row r="1358" spans="1:7" x14ac:dyDescent="0.2">
      <c r="A1358">
        <v>364</v>
      </c>
      <c r="B1358" t="s">
        <v>391</v>
      </c>
      <c r="C1358" s="2" t="s">
        <v>585</v>
      </c>
      <c r="D1358" t="s">
        <v>25</v>
      </c>
      <c r="E1358" s="173">
        <v>19</v>
      </c>
      <c r="F1358" s="205">
        <f t="shared" si="42"/>
        <v>3.7240000000000002</v>
      </c>
      <c r="G1358" s="27">
        <f t="shared" si="43"/>
        <v>22.724</v>
      </c>
    </row>
    <row r="1359" spans="1:7" x14ac:dyDescent="0.2">
      <c r="A1359">
        <v>361</v>
      </c>
      <c r="B1359" t="s">
        <v>388</v>
      </c>
      <c r="C1359" s="2" t="s">
        <v>585</v>
      </c>
      <c r="D1359" t="s">
        <v>25</v>
      </c>
      <c r="E1359" s="173">
        <v>14.8</v>
      </c>
      <c r="F1359" s="205">
        <f t="shared" si="42"/>
        <v>2.9008000000000003</v>
      </c>
      <c r="G1359" s="27">
        <f t="shared" si="43"/>
        <v>17.700800000000001</v>
      </c>
    </row>
    <row r="1360" spans="1:7" x14ac:dyDescent="0.2">
      <c r="A1360">
        <v>362</v>
      </c>
      <c r="B1360" t="s">
        <v>389</v>
      </c>
      <c r="C1360" s="2" t="s">
        <v>585</v>
      </c>
      <c r="D1360" t="s">
        <v>25</v>
      </c>
      <c r="E1360" s="173">
        <v>11</v>
      </c>
      <c r="F1360" s="205">
        <f t="shared" si="42"/>
        <v>2.1560000000000001</v>
      </c>
      <c r="G1360" s="27">
        <f t="shared" si="43"/>
        <v>13.156000000000001</v>
      </c>
    </row>
    <row r="1361" spans="1:7" x14ac:dyDescent="0.2">
      <c r="A1361">
        <v>363</v>
      </c>
      <c r="B1361" t="s">
        <v>390</v>
      </c>
      <c r="C1361" s="2" t="s">
        <v>585</v>
      </c>
      <c r="D1361" t="s">
        <v>25</v>
      </c>
      <c r="E1361" s="173">
        <v>9</v>
      </c>
      <c r="F1361" s="205">
        <f t="shared" si="42"/>
        <v>1.764</v>
      </c>
      <c r="G1361" s="27">
        <f t="shared" si="43"/>
        <v>10.763999999999999</v>
      </c>
    </row>
    <row r="1362" spans="1:7" x14ac:dyDescent="0.2">
      <c r="A1362">
        <v>365</v>
      </c>
      <c r="B1362" t="s">
        <v>392</v>
      </c>
      <c r="C1362" s="2" t="s">
        <v>585</v>
      </c>
      <c r="D1362" t="s">
        <v>25</v>
      </c>
      <c r="F1362" s="205">
        <f t="shared" si="42"/>
        <v>0</v>
      </c>
      <c r="G1362" s="27">
        <f t="shared" si="43"/>
        <v>0</v>
      </c>
    </row>
    <row r="1363" spans="1:7" x14ac:dyDescent="0.2">
      <c r="A1363">
        <v>366</v>
      </c>
      <c r="B1363" t="s">
        <v>393</v>
      </c>
      <c r="C1363" s="2" t="s">
        <v>585</v>
      </c>
      <c r="D1363" t="s">
        <v>25</v>
      </c>
      <c r="E1363" s="173">
        <v>14</v>
      </c>
      <c r="F1363" s="205">
        <f t="shared" si="42"/>
        <v>2.7440000000000002</v>
      </c>
      <c r="G1363" s="27">
        <f t="shared" si="43"/>
        <v>16.744</v>
      </c>
    </row>
    <row r="1364" spans="1:7" x14ac:dyDescent="0.2">
      <c r="A1364">
        <v>367</v>
      </c>
      <c r="B1364" t="s">
        <v>394</v>
      </c>
      <c r="C1364" s="2" t="s">
        <v>585</v>
      </c>
      <c r="D1364" t="s">
        <v>25</v>
      </c>
      <c r="E1364" s="173">
        <v>11</v>
      </c>
      <c r="F1364" s="205">
        <f t="shared" si="42"/>
        <v>2.1560000000000001</v>
      </c>
      <c r="G1364" s="27">
        <f t="shared" si="43"/>
        <v>13.156000000000001</v>
      </c>
    </row>
    <row r="1365" spans="1:7" x14ac:dyDescent="0.2">
      <c r="A1365">
        <v>368</v>
      </c>
      <c r="B1365" t="s">
        <v>395</v>
      </c>
      <c r="C1365" s="2" t="s">
        <v>585</v>
      </c>
      <c r="D1365" t="s">
        <v>25</v>
      </c>
      <c r="E1365" s="173">
        <v>10.050000000000001</v>
      </c>
      <c r="F1365" s="205">
        <f t="shared" si="42"/>
        <v>1.9698000000000002</v>
      </c>
      <c r="G1365" s="27">
        <f t="shared" si="43"/>
        <v>12.0198</v>
      </c>
    </row>
    <row r="1366" spans="1:7" x14ac:dyDescent="0.2">
      <c r="A1366">
        <v>369</v>
      </c>
      <c r="B1366" t="s">
        <v>396</v>
      </c>
      <c r="C1366" s="2" t="s">
        <v>585</v>
      </c>
      <c r="D1366" t="s">
        <v>25</v>
      </c>
      <c r="F1366" s="205">
        <f t="shared" si="42"/>
        <v>0</v>
      </c>
      <c r="G1366" s="27">
        <f t="shared" si="43"/>
        <v>0</v>
      </c>
    </row>
    <row r="1367" spans="1:7" x14ac:dyDescent="0.2">
      <c r="A1367">
        <v>370</v>
      </c>
      <c r="B1367" t="s">
        <v>397</v>
      </c>
      <c r="C1367" s="2" t="s">
        <v>585</v>
      </c>
      <c r="D1367" t="s">
        <v>25</v>
      </c>
      <c r="F1367" s="205">
        <f t="shared" si="42"/>
        <v>0</v>
      </c>
      <c r="G1367" s="27">
        <f t="shared" si="43"/>
        <v>0</v>
      </c>
    </row>
    <row r="1368" spans="1:7" x14ac:dyDescent="0.2">
      <c r="A1368">
        <v>371</v>
      </c>
      <c r="B1368" t="s">
        <v>398</v>
      </c>
      <c r="C1368" s="2" t="s">
        <v>585</v>
      </c>
      <c r="D1368" t="s">
        <v>25</v>
      </c>
      <c r="E1368" s="173">
        <v>6.8</v>
      </c>
      <c r="F1368" s="205">
        <f t="shared" si="42"/>
        <v>1.3328</v>
      </c>
      <c r="G1368" s="27">
        <f t="shared" si="43"/>
        <v>8.1327999999999996</v>
      </c>
    </row>
    <row r="1369" spans="1:7" x14ac:dyDescent="0.2">
      <c r="A1369">
        <v>372</v>
      </c>
      <c r="B1369" t="s">
        <v>399</v>
      </c>
      <c r="C1369" s="2" t="s">
        <v>585</v>
      </c>
      <c r="D1369" t="s">
        <v>25</v>
      </c>
      <c r="E1369" s="173">
        <v>6</v>
      </c>
      <c r="F1369" s="205">
        <f t="shared" si="42"/>
        <v>1.1760000000000002</v>
      </c>
      <c r="G1369" s="27">
        <f t="shared" si="43"/>
        <v>7.1760000000000002</v>
      </c>
    </row>
    <row r="1370" spans="1:7" x14ac:dyDescent="0.2">
      <c r="A1370">
        <v>373</v>
      </c>
      <c r="B1370" t="s">
        <v>400</v>
      </c>
      <c r="C1370" s="2" t="s">
        <v>585</v>
      </c>
      <c r="D1370" t="s">
        <v>25</v>
      </c>
      <c r="E1370" s="173">
        <v>7.12</v>
      </c>
      <c r="F1370" s="205">
        <f t="shared" si="42"/>
        <v>1.3955200000000001</v>
      </c>
      <c r="G1370" s="27">
        <f t="shared" si="43"/>
        <v>8.5155200000000004</v>
      </c>
    </row>
    <row r="1371" spans="1:7" x14ac:dyDescent="0.2">
      <c r="A1371">
        <v>374</v>
      </c>
      <c r="B1371" t="s">
        <v>401</v>
      </c>
      <c r="C1371" s="2" t="s">
        <v>585</v>
      </c>
      <c r="D1371" t="s">
        <v>25</v>
      </c>
      <c r="E1371" s="173">
        <v>6.8</v>
      </c>
      <c r="F1371" s="205">
        <f t="shared" si="42"/>
        <v>1.3328</v>
      </c>
      <c r="G1371" s="27">
        <f t="shared" si="43"/>
        <v>8.1327999999999996</v>
      </c>
    </row>
    <row r="1372" spans="1:7" x14ac:dyDescent="0.2">
      <c r="A1372">
        <v>375</v>
      </c>
      <c r="B1372" t="s">
        <v>402</v>
      </c>
      <c r="C1372" s="2" t="s">
        <v>585</v>
      </c>
      <c r="D1372" t="s">
        <v>25</v>
      </c>
      <c r="E1372" s="173">
        <v>10.199999999999999</v>
      </c>
      <c r="F1372" s="205">
        <f t="shared" si="42"/>
        <v>1.9991999999999999</v>
      </c>
      <c r="G1372" s="27">
        <f t="shared" si="43"/>
        <v>12.199199999999999</v>
      </c>
    </row>
    <row r="1373" spans="1:7" x14ac:dyDescent="0.2">
      <c r="A1373">
        <v>376</v>
      </c>
      <c r="B1373" t="s">
        <v>403</v>
      </c>
      <c r="C1373" s="2" t="s">
        <v>585</v>
      </c>
      <c r="D1373" t="s">
        <v>25</v>
      </c>
      <c r="E1373" s="173">
        <v>11</v>
      </c>
      <c r="F1373" s="205">
        <f t="shared" si="42"/>
        <v>2.1560000000000001</v>
      </c>
      <c r="G1373" s="27">
        <f t="shared" si="43"/>
        <v>13.156000000000001</v>
      </c>
    </row>
    <row r="1374" spans="1:7" x14ac:dyDescent="0.2">
      <c r="A1374">
        <v>377</v>
      </c>
      <c r="B1374" t="s">
        <v>404</v>
      </c>
      <c r="C1374" s="2" t="s">
        <v>585</v>
      </c>
      <c r="D1374" t="s">
        <v>25</v>
      </c>
      <c r="E1374" s="173">
        <v>18</v>
      </c>
      <c r="F1374" s="205">
        <f t="shared" si="42"/>
        <v>3.528</v>
      </c>
      <c r="G1374" s="27">
        <f t="shared" si="43"/>
        <v>21.527999999999999</v>
      </c>
    </row>
    <row r="1375" spans="1:7" x14ac:dyDescent="0.2">
      <c r="A1375">
        <v>378</v>
      </c>
      <c r="B1375" t="s">
        <v>405</v>
      </c>
      <c r="C1375" s="2" t="s">
        <v>585</v>
      </c>
      <c r="D1375" t="s">
        <v>25</v>
      </c>
      <c r="E1375" s="173">
        <v>12.9</v>
      </c>
      <c r="F1375" s="205">
        <f t="shared" si="42"/>
        <v>2.5284</v>
      </c>
      <c r="G1375" s="27">
        <f t="shared" si="43"/>
        <v>15.4284</v>
      </c>
    </row>
    <row r="1376" spans="1:7" x14ac:dyDescent="0.2">
      <c r="A1376">
        <v>379</v>
      </c>
      <c r="B1376" t="s">
        <v>406</v>
      </c>
      <c r="C1376" s="2" t="s">
        <v>585</v>
      </c>
      <c r="D1376" t="s">
        <v>25</v>
      </c>
      <c r="E1376" s="173">
        <v>12</v>
      </c>
      <c r="F1376" s="205">
        <f t="shared" si="42"/>
        <v>2.3520000000000003</v>
      </c>
      <c r="G1376" s="27">
        <f t="shared" si="43"/>
        <v>14.352</v>
      </c>
    </row>
    <row r="1377" spans="1:7" x14ac:dyDescent="0.2">
      <c r="A1377">
        <v>380</v>
      </c>
      <c r="B1377" t="s">
        <v>407</v>
      </c>
      <c r="C1377" s="2" t="s">
        <v>585</v>
      </c>
      <c r="D1377" t="s">
        <v>25</v>
      </c>
      <c r="F1377" s="205">
        <f t="shared" si="42"/>
        <v>0</v>
      </c>
      <c r="G1377" s="27">
        <f t="shared" si="43"/>
        <v>0</v>
      </c>
    </row>
    <row r="1378" spans="1:7" x14ac:dyDescent="0.2">
      <c r="A1378">
        <v>381</v>
      </c>
      <c r="B1378" t="s">
        <v>408</v>
      </c>
      <c r="C1378" s="2" t="s">
        <v>585</v>
      </c>
      <c r="D1378" t="s">
        <v>25</v>
      </c>
      <c r="F1378" s="205">
        <f t="shared" si="42"/>
        <v>0</v>
      </c>
      <c r="G1378" s="27">
        <f t="shared" si="43"/>
        <v>0</v>
      </c>
    </row>
    <row r="1379" spans="1:7" x14ac:dyDescent="0.2">
      <c r="A1379">
        <v>382</v>
      </c>
      <c r="B1379" t="s">
        <v>409</v>
      </c>
      <c r="C1379" s="2" t="s">
        <v>585</v>
      </c>
      <c r="D1379" t="s">
        <v>25</v>
      </c>
      <c r="E1379" s="173">
        <v>6.7</v>
      </c>
      <c r="F1379" s="205">
        <f t="shared" si="42"/>
        <v>1.3132000000000001</v>
      </c>
      <c r="G1379" s="27">
        <f t="shared" si="43"/>
        <v>8.0132000000000012</v>
      </c>
    </row>
    <row r="1380" spans="1:7" x14ac:dyDescent="0.2">
      <c r="A1380">
        <v>383</v>
      </c>
      <c r="B1380" t="s">
        <v>410</v>
      </c>
      <c r="C1380" s="2" t="s">
        <v>585</v>
      </c>
      <c r="D1380" t="s">
        <v>1790</v>
      </c>
      <c r="F1380" s="205">
        <f t="shared" si="42"/>
        <v>0</v>
      </c>
      <c r="G1380" s="27">
        <f t="shared" si="43"/>
        <v>0</v>
      </c>
    </row>
    <row r="1381" spans="1:7" x14ac:dyDescent="0.2">
      <c r="A1381">
        <v>384</v>
      </c>
      <c r="B1381" t="s">
        <v>411</v>
      </c>
      <c r="C1381" s="2" t="s">
        <v>585</v>
      </c>
      <c r="D1381" t="s">
        <v>1790</v>
      </c>
      <c r="F1381" s="205">
        <f t="shared" si="42"/>
        <v>0</v>
      </c>
      <c r="G1381" s="27">
        <f t="shared" si="43"/>
        <v>0</v>
      </c>
    </row>
    <row r="1382" spans="1:7" x14ac:dyDescent="0.2">
      <c r="A1382">
        <v>385</v>
      </c>
      <c r="B1382" t="s">
        <v>412</v>
      </c>
      <c r="C1382" s="2" t="s">
        <v>585</v>
      </c>
      <c r="D1382" t="s">
        <v>1790</v>
      </c>
      <c r="F1382" s="205">
        <f t="shared" si="42"/>
        <v>0</v>
      </c>
      <c r="G1382" s="27">
        <f t="shared" si="43"/>
        <v>0</v>
      </c>
    </row>
    <row r="1383" spans="1:7" x14ac:dyDescent="0.2">
      <c r="A1383">
        <v>386</v>
      </c>
      <c r="B1383" t="s">
        <v>413</v>
      </c>
      <c r="C1383" s="2" t="s">
        <v>585</v>
      </c>
      <c r="D1383" t="s">
        <v>25</v>
      </c>
      <c r="F1383" s="205">
        <f t="shared" si="42"/>
        <v>0</v>
      </c>
      <c r="G1383" s="27">
        <f t="shared" si="43"/>
        <v>0</v>
      </c>
    </row>
    <row r="1384" spans="1:7" x14ac:dyDescent="0.2">
      <c r="A1384">
        <v>387</v>
      </c>
      <c r="B1384" t="s">
        <v>414</v>
      </c>
      <c r="C1384" s="2" t="s">
        <v>585</v>
      </c>
      <c r="D1384" t="s">
        <v>25</v>
      </c>
      <c r="F1384" s="205">
        <f t="shared" si="42"/>
        <v>0</v>
      </c>
      <c r="G1384" s="27">
        <f t="shared" si="43"/>
        <v>0</v>
      </c>
    </row>
    <row r="1385" spans="1:7" x14ac:dyDescent="0.2">
      <c r="A1385">
        <v>388</v>
      </c>
      <c r="B1385" t="s">
        <v>415</v>
      </c>
      <c r="C1385" s="2" t="s">
        <v>585</v>
      </c>
      <c r="D1385" t="s">
        <v>25</v>
      </c>
      <c r="E1385" s="173">
        <v>7</v>
      </c>
      <c r="F1385" s="205">
        <f t="shared" si="42"/>
        <v>1.3720000000000001</v>
      </c>
      <c r="G1385" s="27">
        <f t="shared" si="43"/>
        <v>8.3719999999999999</v>
      </c>
    </row>
    <row r="1386" spans="1:7" x14ac:dyDescent="0.2">
      <c r="A1386">
        <v>389</v>
      </c>
      <c r="B1386" t="s">
        <v>416</v>
      </c>
      <c r="C1386" s="2" t="s">
        <v>585</v>
      </c>
      <c r="D1386" t="s">
        <v>25</v>
      </c>
      <c r="E1386" s="173">
        <v>7</v>
      </c>
      <c r="F1386" s="205">
        <f t="shared" si="42"/>
        <v>1.3720000000000001</v>
      </c>
      <c r="G1386" s="27">
        <f t="shared" si="43"/>
        <v>8.3719999999999999</v>
      </c>
    </row>
    <row r="1387" spans="1:7" x14ac:dyDescent="0.2">
      <c r="A1387">
        <v>390</v>
      </c>
      <c r="B1387" t="s">
        <v>417</v>
      </c>
      <c r="C1387" s="2" t="s">
        <v>585</v>
      </c>
      <c r="D1387" t="s">
        <v>25</v>
      </c>
      <c r="E1387" s="173">
        <v>6.5</v>
      </c>
      <c r="F1387" s="205">
        <f t="shared" si="42"/>
        <v>1.274</v>
      </c>
      <c r="G1387" s="27">
        <f t="shared" si="43"/>
        <v>7.774</v>
      </c>
    </row>
    <row r="1388" spans="1:7" x14ac:dyDescent="0.2">
      <c r="A1388">
        <v>391</v>
      </c>
      <c r="B1388" t="s">
        <v>418</v>
      </c>
      <c r="C1388" s="2" t="s">
        <v>585</v>
      </c>
      <c r="D1388" t="s">
        <v>25</v>
      </c>
      <c r="E1388" s="173">
        <v>5.4</v>
      </c>
      <c r="F1388" s="205">
        <f t="shared" si="42"/>
        <v>1.0584</v>
      </c>
      <c r="G1388" s="27">
        <f t="shared" si="43"/>
        <v>6.4584000000000001</v>
      </c>
    </row>
    <row r="1389" spans="1:7" x14ac:dyDescent="0.2">
      <c r="A1389">
        <v>393</v>
      </c>
      <c r="B1389" t="s">
        <v>420</v>
      </c>
      <c r="C1389" s="2" t="s">
        <v>585</v>
      </c>
      <c r="D1389" t="s">
        <v>25</v>
      </c>
      <c r="E1389" s="173">
        <v>16.5</v>
      </c>
      <c r="F1389" s="205">
        <f t="shared" si="42"/>
        <v>3.234</v>
      </c>
      <c r="G1389" s="27">
        <f t="shared" si="43"/>
        <v>19.734000000000002</v>
      </c>
    </row>
    <row r="1390" spans="1:7" x14ac:dyDescent="0.2">
      <c r="A1390">
        <v>392</v>
      </c>
      <c r="B1390" t="s">
        <v>419</v>
      </c>
      <c r="C1390" s="2" t="s">
        <v>585</v>
      </c>
      <c r="D1390" t="s">
        <v>25</v>
      </c>
      <c r="E1390" s="173">
        <v>27.5</v>
      </c>
      <c r="F1390" s="205">
        <f t="shared" si="42"/>
        <v>5.3900000000000006</v>
      </c>
      <c r="G1390" s="27">
        <f t="shared" si="43"/>
        <v>32.89</v>
      </c>
    </row>
    <row r="1391" spans="1:7" x14ac:dyDescent="0.2">
      <c r="A1391">
        <v>395</v>
      </c>
      <c r="B1391" t="s">
        <v>422</v>
      </c>
      <c r="C1391" s="2" t="s">
        <v>585</v>
      </c>
      <c r="D1391" t="s">
        <v>25</v>
      </c>
      <c r="F1391" s="205">
        <f t="shared" si="42"/>
        <v>0</v>
      </c>
      <c r="G1391" s="27">
        <f t="shared" si="43"/>
        <v>0</v>
      </c>
    </row>
    <row r="1392" spans="1:7" x14ac:dyDescent="0.2">
      <c r="A1392">
        <v>394</v>
      </c>
      <c r="B1392" t="s">
        <v>421</v>
      </c>
      <c r="C1392" s="2" t="s">
        <v>585</v>
      </c>
      <c r="D1392" t="s">
        <v>25</v>
      </c>
      <c r="F1392" s="205">
        <f t="shared" ref="F1392:F1455" si="44">E1392*19.6%</f>
        <v>0</v>
      </c>
      <c r="G1392" s="27">
        <f t="shared" ref="G1392:G1455" si="45">E1392+F1392</f>
        <v>0</v>
      </c>
    </row>
    <row r="1393" spans="1:7" x14ac:dyDescent="0.2">
      <c r="A1393">
        <v>396</v>
      </c>
      <c r="B1393" t="s">
        <v>423</v>
      </c>
      <c r="C1393" s="2" t="s">
        <v>585</v>
      </c>
      <c r="D1393" t="s">
        <v>25</v>
      </c>
      <c r="F1393" s="205">
        <f t="shared" si="44"/>
        <v>0</v>
      </c>
      <c r="G1393" s="27">
        <f t="shared" si="45"/>
        <v>0</v>
      </c>
    </row>
    <row r="1394" spans="1:7" x14ac:dyDescent="0.2">
      <c r="A1394">
        <v>397</v>
      </c>
      <c r="B1394" t="s">
        <v>424</v>
      </c>
      <c r="C1394" s="2" t="s">
        <v>585</v>
      </c>
      <c r="D1394" t="s">
        <v>25</v>
      </c>
      <c r="E1394" s="173">
        <v>3</v>
      </c>
      <c r="F1394" s="205">
        <f t="shared" si="44"/>
        <v>0.58800000000000008</v>
      </c>
      <c r="G1394" s="27">
        <f t="shared" si="45"/>
        <v>3.5880000000000001</v>
      </c>
    </row>
    <row r="1395" spans="1:7" x14ac:dyDescent="0.2">
      <c r="A1395">
        <v>398</v>
      </c>
      <c r="B1395" t="s">
        <v>425</v>
      </c>
      <c r="C1395" s="2" t="s">
        <v>585</v>
      </c>
      <c r="D1395" t="s">
        <v>25</v>
      </c>
      <c r="E1395" s="173">
        <v>13.5</v>
      </c>
      <c r="F1395" s="205">
        <f t="shared" si="44"/>
        <v>2.6459999999999999</v>
      </c>
      <c r="G1395" s="27">
        <f t="shared" si="45"/>
        <v>16.146000000000001</v>
      </c>
    </row>
    <row r="1396" spans="1:7" x14ac:dyDescent="0.2">
      <c r="A1396">
        <v>399</v>
      </c>
      <c r="B1396" t="s">
        <v>426</v>
      </c>
      <c r="C1396" s="2" t="s">
        <v>585</v>
      </c>
      <c r="D1396" t="s">
        <v>25</v>
      </c>
      <c r="E1396" s="173">
        <v>9.4</v>
      </c>
      <c r="F1396" s="205">
        <f t="shared" si="44"/>
        <v>1.8424</v>
      </c>
      <c r="G1396" s="27">
        <f t="shared" si="45"/>
        <v>11.2424</v>
      </c>
    </row>
    <row r="1397" spans="1:7" x14ac:dyDescent="0.2">
      <c r="A1397">
        <v>400</v>
      </c>
      <c r="B1397" t="s">
        <v>427</v>
      </c>
      <c r="C1397" s="2" t="s">
        <v>585</v>
      </c>
      <c r="D1397" t="s">
        <v>25</v>
      </c>
      <c r="E1397" s="173">
        <v>17.5</v>
      </c>
      <c r="F1397" s="205">
        <f t="shared" si="44"/>
        <v>3.43</v>
      </c>
      <c r="G1397" s="27">
        <f t="shared" si="45"/>
        <v>20.93</v>
      </c>
    </row>
    <row r="1398" spans="1:7" x14ac:dyDescent="0.2">
      <c r="A1398">
        <v>401</v>
      </c>
      <c r="B1398" t="s">
        <v>428</v>
      </c>
      <c r="C1398" s="2" t="s">
        <v>585</v>
      </c>
      <c r="D1398" t="s">
        <v>25</v>
      </c>
      <c r="E1398" s="173">
        <v>9</v>
      </c>
      <c r="F1398" s="205">
        <f t="shared" si="44"/>
        <v>1.764</v>
      </c>
      <c r="G1398" s="27">
        <f t="shared" si="45"/>
        <v>10.763999999999999</v>
      </c>
    </row>
    <row r="1399" spans="1:7" x14ac:dyDescent="0.2">
      <c r="A1399">
        <v>402</v>
      </c>
      <c r="B1399" t="s">
        <v>429</v>
      </c>
      <c r="C1399" s="2" t="s">
        <v>585</v>
      </c>
      <c r="D1399" t="s">
        <v>1790</v>
      </c>
      <c r="E1399" s="173">
        <v>13.95</v>
      </c>
      <c r="F1399" s="205">
        <f t="shared" si="44"/>
        <v>2.7342</v>
      </c>
      <c r="G1399" s="27">
        <f t="shared" si="45"/>
        <v>16.684200000000001</v>
      </c>
    </row>
    <row r="1400" spans="1:7" x14ac:dyDescent="0.2">
      <c r="A1400">
        <v>403</v>
      </c>
      <c r="B1400" t="s">
        <v>430</v>
      </c>
      <c r="C1400" s="2" t="s">
        <v>585</v>
      </c>
      <c r="D1400" t="s">
        <v>25</v>
      </c>
      <c r="E1400" s="173">
        <v>44</v>
      </c>
      <c r="F1400" s="205">
        <f t="shared" si="44"/>
        <v>8.6240000000000006</v>
      </c>
      <c r="G1400" s="27">
        <f t="shared" si="45"/>
        <v>52.624000000000002</v>
      </c>
    </row>
    <row r="1401" spans="1:7" x14ac:dyDescent="0.2">
      <c r="A1401">
        <v>404</v>
      </c>
      <c r="B1401" t="s">
        <v>431</v>
      </c>
      <c r="C1401" s="2" t="s">
        <v>585</v>
      </c>
      <c r="D1401" t="s">
        <v>25</v>
      </c>
      <c r="E1401" s="173">
        <v>16.329999999999998</v>
      </c>
      <c r="F1401" s="205">
        <f t="shared" si="44"/>
        <v>3.2006799999999997</v>
      </c>
      <c r="G1401" s="27">
        <f t="shared" si="45"/>
        <v>19.530679999999997</v>
      </c>
    </row>
    <row r="1402" spans="1:7" x14ac:dyDescent="0.2">
      <c r="A1402">
        <v>405</v>
      </c>
      <c r="B1402" t="s">
        <v>432</v>
      </c>
      <c r="C1402" s="2" t="s">
        <v>585</v>
      </c>
      <c r="D1402" t="s">
        <v>25</v>
      </c>
      <c r="E1402" s="173">
        <v>9.4</v>
      </c>
      <c r="F1402" s="205">
        <f t="shared" si="44"/>
        <v>1.8424</v>
      </c>
      <c r="G1402" s="27">
        <f t="shared" si="45"/>
        <v>11.2424</v>
      </c>
    </row>
    <row r="1403" spans="1:7" x14ac:dyDescent="0.2">
      <c r="A1403">
        <v>406</v>
      </c>
      <c r="B1403" t="s">
        <v>433</v>
      </c>
      <c r="C1403" s="2" t="s">
        <v>585</v>
      </c>
      <c r="D1403" t="s">
        <v>25</v>
      </c>
      <c r="E1403" s="173">
        <v>9.8000000000000007</v>
      </c>
      <c r="F1403" s="205">
        <f t="shared" si="44"/>
        <v>1.9208000000000003</v>
      </c>
      <c r="G1403" s="27">
        <f t="shared" si="45"/>
        <v>11.720800000000001</v>
      </c>
    </row>
    <row r="1404" spans="1:7" x14ac:dyDescent="0.2">
      <c r="A1404">
        <v>407</v>
      </c>
      <c r="B1404" t="s">
        <v>434</v>
      </c>
      <c r="C1404" s="2" t="s">
        <v>585</v>
      </c>
      <c r="D1404" t="s">
        <v>25</v>
      </c>
      <c r="E1404" s="173">
        <v>6.5</v>
      </c>
      <c r="F1404" s="205">
        <f t="shared" si="44"/>
        <v>1.274</v>
      </c>
      <c r="G1404" s="27">
        <f t="shared" si="45"/>
        <v>7.774</v>
      </c>
    </row>
    <row r="1405" spans="1:7" x14ac:dyDescent="0.2">
      <c r="A1405">
        <v>408</v>
      </c>
      <c r="B1405" t="s">
        <v>435</v>
      </c>
      <c r="C1405" s="2" t="s">
        <v>585</v>
      </c>
      <c r="D1405" t="s">
        <v>25</v>
      </c>
      <c r="E1405" s="173">
        <v>8.5</v>
      </c>
      <c r="F1405" s="205">
        <f t="shared" si="44"/>
        <v>1.6660000000000001</v>
      </c>
      <c r="G1405" s="27">
        <f t="shared" si="45"/>
        <v>10.166</v>
      </c>
    </row>
    <row r="1406" spans="1:7" x14ac:dyDescent="0.2">
      <c r="A1406">
        <v>409</v>
      </c>
      <c r="B1406" t="s">
        <v>436</v>
      </c>
      <c r="C1406" s="2" t="s">
        <v>585</v>
      </c>
      <c r="D1406" t="s">
        <v>25</v>
      </c>
      <c r="E1406" s="173">
        <v>6</v>
      </c>
      <c r="F1406" s="205">
        <f t="shared" si="44"/>
        <v>1.1760000000000002</v>
      </c>
      <c r="G1406" s="27">
        <f t="shared" si="45"/>
        <v>7.1760000000000002</v>
      </c>
    </row>
    <row r="1407" spans="1:7" x14ac:dyDescent="0.2">
      <c r="A1407">
        <v>410</v>
      </c>
      <c r="B1407" t="s">
        <v>437</v>
      </c>
      <c r="C1407" s="2" t="s">
        <v>585</v>
      </c>
      <c r="D1407" t="s">
        <v>25</v>
      </c>
      <c r="E1407" s="173">
        <v>4.5</v>
      </c>
      <c r="F1407" s="205">
        <f t="shared" si="44"/>
        <v>0.88200000000000001</v>
      </c>
      <c r="G1407" s="27">
        <f t="shared" si="45"/>
        <v>5.3819999999999997</v>
      </c>
    </row>
    <row r="1408" spans="1:7" x14ac:dyDescent="0.2">
      <c r="A1408">
        <v>411</v>
      </c>
      <c r="B1408" t="s">
        <v>438</v>
      </c>
      <c r="C1408" s="2" t="s">
        <v>585</v>
      </c>
      <c r="D1408" t="s">
        <v>25</v>
      </c>
      <c r="E1408" s="173">
        <v>13.7</v>
      </c>
      <c r="F1408" s="205">
        <f t="shared" si="44"/>
        <v>2.6852</v>
      </c>
      <c r="G1408" s="27">
        <f t="shared" si="45"/>
        <v>16.385199999999998</v>
      </c>
    </row>
    <row r="1409" spans="1:7" x14ac:dyDescent="0.2">
      <c r="A1409">
        <v>412</v>
      </c>
      <c r="B1409" t="s">
        <v>439</v>
      </c>
      <c r="C1409" s="2" t="s">
        <v>585</v>
      </c>
      <c r="D1409" t="s">
        <v>25</v>
      </c>
      <c r="E1409" s="173">
        <v>15.63</v>
      </c>
      <c r="F1409" s="205">
        <f t="shared" si="44"/>
        <v>3.0634800000000002</v>
      </c>
      <c r="G1409" s="27">
        <f t="shared" si="45"/>
        <v>18.693480000000001</v>
      </c>
    </row>
    <row r="1410" spans="1:7" x14ac:dyDescent="0.2">
      <c r="A1410">
        <v>414</v>
      </c>
      <c r="B1410" t="s">
        <v>441</v>
      </c>
      <c r="C1410" s="2" t="s">
        <v>585</v>
      </c>
      <c r="D1410" t="s">
        <v>25</v>
      </c>
      <c r="E1410" s="173">
        <v>14</v>
      </c>
      <c r="F1410" s="205">
        <f t="shared" si="44"/>
        <v>2.7440000000000002</v>
      </c>
      <c r="G1410" s="27">
        <f t="shared" si="45"/>
        <v>16.744</v>
      </c>
    </row>
    <row r="1411" spans="1:7" x14ac:dyDescent="0.2">
      <c r="A1411">
        <v>413</v>
      </c>
      <c r="B1411" t="s">
        <v>440</v>
      </c>
      <c r="C1411" s="2" t="s">
        <v>585</v>
      </c>
      <c r="D1411" t="s">
        <v>25</v>
      </c>
      <c r="E1411" s="173">
        <v>10.5</v>
      </c>
      <c r="F1411" s="205">
        <f t="shared" si="44"/>
        <v>2.0580000000000003</v>
      </c>
      <c r="G1411" s="27">
        <f t="shared" si="45"/>
        <v>12.558</v>
      </c>
    </row>
    <row r="1412" spans="1:7" x14ac:dyDescent="0.2">
      <c r="A1412">
        <v>415</v>
      </c>
      <c r="B1412" t="s">
        <v>442</v>
      </c>
      <c r="C1412" s="2" t="s">
        <v>585</v>
      </c>
      <c r="D1412" t="s">
        <v>25</v>
      </c>
      <c r="E1412" s="173">
        <v>4</v>
      </c>
      <c r="F1412" s="205">
        <f t="shared" si="44"/>
        <v>0.78400000000000003</v>
      </c>
      <c r="G1412" s="27">
        <f t="shared" si="45"/>
        <v>4.7839999999999998</v>
      </c>
    </row>
    <row r="1413" spans="1:7" x14ac:dyDescent="0.2">
      <c r="A1413">
        <v>416</v>
      </c>
      <c r="B1413" t="s">
        <v>443</v>
      </c>
      <c r="C1413" s="2" t="s">
        <v>585</v>
      </c>
      <c r="D1413" t="s">
        <v>1790</v>
      </c>
      <c r="F1413" s="205">
        <f t="shared" si="44"/>
        <v>0</v>
      </c>
      <c r="G1413" s="27">
        <f t="shared" si="45"/>
        <v>0</v>
      </c>
    </row>
    <row r="1414" spans="1:7" x14ac:dyDescent="0.2">
      <c r="A1414">
        <v>417</v>
      </c>
      <c r="B1414" t="s">
        <v>444</v>
      </c>
      <c r="C1414" s="2" t="s">
        <v>585</v>
      </c>
      <c r="D1414" t="s">
        <v>25</v>
      </c>
      <c r="F1414" s="205">
        <f t="shared" si="44"/>
        <v>0</v>
      </c>
      <c r="G1414" s="27">
        <f t="shared" si="45"/>
        <v>0</v>
      </c>
    </row>
    <row r="1415" spans="1:7" x14ac:dyDescent="0.2">
      <c r="A1415">
        <v>418</v>
      </c>
      <c r="B1415" t="s">
        <v>445</v>
      </c>
      <c r="C1415" s="2" t="s">
        <v>585</v>
      </c>
      <c r="D1415" t="s">
        <v>25</v>
      </c>
      <c r="F1415" s="205">
        <f t="shared" si="44"/>
        <v>0</v>
      </c>
      <c r="G1415" s="27">
        <f t="shared" si="45"/>
        <v>0</v>
      </c>
    </row>
    <row r="1416" spans="1:7" x14ac:dyDescent="0.2">
      <c r="A1416">
        <v>419</v>
      </c>
      <c r="B1416" t="s">
        <v>446</v>
      </c>
      <c r="C1416" s="2" t="s">
        <v>585</v>
      </c>
      <c r="D1416" t="s">
        <v>25</v>
      </c>
      <c r="E1416" s="173">
        <v>14.6</v>
      </c>
      <c r="F1416" s="205">
        <f t="shared" si="44"/>
        <v>2.8616000000000001</v>
      </c>
      <c r="G1416" s="27">
        <f t="shared" si="45"/>
        <v>17.461600000000001</v>
      </c>
    </row>
    <row r="1417" spans="1:7" x14ac:dyDescent="0.2">
      <c r="A1417">
        <v>420</v>
      </c>
      <c r="B1417" t="s">
        <v>447</v>
      </c>
      <c r="C1417" s="2" t="s">
        <v>585</v>
      </c>
      <c r="D1417" t="s">
        <v>25</v>
      </c>
      <c r="F1417" s="205">
        <f t="shared" si="44"/>
        <v>0</v>
      </c>
      <c r="G1417" s="27">
        <f t="shared" si="45"/>
        <v>0</v>
      </c>
    </row>
    <row r="1418" spans="1:7" x14ac:dyDescent="0.2">
      <c r="A1418">
        <v>421</v>
      </c>
      <c r="B1418" t="s">
        <v>448</v>
      </c>
      <c r="C1418" s="2" t="s">
        <v>585</v>
      </c>
      <c r="D1418" t="s">
        <v>25</v>
      </c>
      <c r="E1418" s="173">
        <v>4.5</v>
      </c>
      <c r="F1418" s="205">
        <f t="shared" si="44"/>
        <v>0.88200000000000001</v>
      </c>
      <c r="G1418" s="27">
        <f t="shared" si="45"/>
        <v>5.3819999999999997</v>
      </c>
    </row>
    <row r="1419" spans="1:7" x14ac:dyDescent="0.2">
      <c r="A1419">
        <v>422</v>
      </c>
      <c r="B1419" t="s">
        <v>449</v>
      </c>
      <c r="C1419" s="2" t="s">
        <v>585</v>
      </c>
      <c r="D1419" t="s">
        <v>25</v>
      </c>
      <c r="E1419" s="173">
        <v>17.5</v>
      </c>
      <c r="F1419" s="205">
        <f t="shared" si="44"/>
        <v>3.43</v>
      </c>
      <c r="G1419" s="27">
        <f t="shared" si="45"/>
        <v>20.93</v>
      </c>
    </row>
    <row r="1420" spans="1:7" x14ac:dyDescent="0.2">
      <c r="A1420">
        <v>423</v>
      </c>
      <c r="B1420" t="s">
        <v>450</v>
      </c>
      <c r="C1420" s="2" t="s">
        <v>585</v>
      </c>
      <c r="D1420" t="s">
        <v>25</v>
      </c>
      <c r="E1420" s="173">
        <v>23</v>
      </c>
      <c r="F1420" s="205">
        <f t="shared" si="44"/>
        <v>4.508</v>
      </c>
      <c r="G1420" s="27">
        <f t="shared" si="45"/>
        <v>27.507999999999999</v>
      </c>
    </row>
    <row r="1421" spans="1:7" x14ac:dyDescent="0.2">
      <c r="A1421">
        <v>424</v>
      </c>
      <c r="B1421" t="s">
        <v>451</v>
      </c>
      <c r="C1421" s="2" t="s">
        <v>585</v>
      </c>
      <c r="D1421" t="s">
        <v>1790</v>
      </c>
      <c r="E1421" s="173">
        <v>1.55</v>
      </c>
      <c r="F1421" s="205">
        <f t="shared" si="44"/>
        <v>0.30380000000000001</v>
      </c>
      <c r="G1421" s="27">
        <f t="shared" si="45"/>
        <v>1.8538000000000001</v>
      </c>
    </row>
    <row r="1422" spans="1:7" x14ac:dyDescent="0.2">
      <c r="A1422">
        <v>425</v>
      </c>
      <c r="B1422" t="s">
        <v>452</v>
      </c>
      <c r="C1422" s="2" t="s">
        <v>585</v>
      </c>
      <c r="D1422" t="s">
        <v>25</v>
      </c>
      <c r="F1422" s="205">
        <f t="shared" si="44"/>
        <v>0</v>
      </c>
      <c r="G1422" s="27">
        <f t="shared" si="45"/>
        <v>0</v>
      </c>
    </row>
    <row r="1423" spans="1:7" x14ac:dyDescent="0.2">
      <c r="A1423">
        <v>426</v>
      </c>
      <c r="B1423" t="s">
        <v>453</v>
      </c>
      <c r="C1423" s="2" t="s">
        <v>585</v>
      </c>
      <c r="D1423" t="s">
        <v>25</v>
      </c>
      <c r="E1423" s="173">
        <v>8</v>
      </c>
      <c r="F1423" s="205">
        <f t="shared" si="44"/>
        <v>1.5680000000000001</v>
      </c>
      <c r="G1423" s="27">
        <f t="shared" si="45"/>
        <v>9.5679999999999996</v>
      </c>
    </row>
    <row r="1424" spans="1:7" x14ac:dyDescent="0.2">
      <c r="A1424">
        <v>427</v>
      </c>
      <c r="B1424" t="s">
        <v>454</v>
      </c>
      <c r="C1424" s="2" t="s">
        <v>585</v>
      </c>
      <c r="D1424" t="s">
        <v>25</v>
      </c>
      <c r="E1424" s="173">
        <v>7.8</v>
      </c>
      <c r="F1424" s="205">
        <f t="shared" si="44"/>
        <v>1.5287999999999999</v>
      </c>
      <c r="G1424" s="27">
        <f t="shared" si="45"/>
        <v>9.3287999999999993</v>
      </c>
    </row>
    <row r="1425" spans="1:7" x14ac:dyDescent="0.2">
      <c r="A1425">
        <v>428</v>
      </c>
      <c r="B1425" t="s">
        <v>455</v>
      </c>
      <c r="C1425" s="2" t="s">
        <v>585</v>
      </c>
      <c r="D1425" t="s">
        <v>25</v>
      </c>
      <c r="E1425" s="173">
        <v>11.5</v>
      </c>
      <c r="F1425" s="205">
        <f t="shared" si="44"/>
        <v>2.254</v>
      </c>
      <c r="G1425" s="27">
        <f t="shared" si="45"/>
        <v>13.754</v>
      </c>
    </row>
    <row r="1426" spans="1:7" x14ac:dyDescent="0.2">
      <c r="A1426">
        <v>429</v>
      </c>
      <c r="B1426" t="s">
        <v>456</v>
      </c>
      <c r="C1426" s="2" t="s">
        <v>585</v>
      </c>
      <c r="D1426" t="s">
        <v>25</v>
      </c>
      <c r="E1426" s="173">
        <v>44</v>
      </c>
      <c r="F1426" s="205">
        <f t="shared" si="44"/>
        <v>8.6240000000000006</v>
      </c>
      <c r="G1426" s="27">
        <f t="shared" si="45"/>
        <v>52.624000000000002</v>
      </c>
    </row>
    <row r="1427" spans="1:7" x14ac:dyDescent="0.2">
      <c r="A1427">
        <v>430</v>
      </c>
      <c r="B1427" t="s">
        <v>457</v>
      </c>
      <c r="C1427" s="2" t="s">
        <v>585</v>
      </c>
      <c r="D1427" t="s">
        <v>25</v>
      </c>
      <c r="E1427" s="173">
        <v>5.5</v>
      </c>
      <c r="F1427" s="205">
        <f t="shared" si="44"/>
        <v>1.0780000000000001</v>
      </c>
      <c r="G1427" s="27">
        <f t="shared" si="45"/>
        <v>6.5780000000000003</v>
      </c>
    </row>
    <row r="1428" spans="1:7" x14ac:dyDescent="0.2">
      <c r="A1428">
        <v>431</v>
      </c>
      <c r="B1428" t="s">
        <v>458</v>
      </c>
      <c r="C1428" s="2" t="s">
        <v>585</v>
      </c>
      <c r="D1428" t="s">
        <v>25</v>
      </c>
      <c r="E1428" s="173">
        <v>12.5</v>
      </c>
      <c r="F1428" s="205">
        <f t="shared" si="44"/>
        <v>2.4500000000000002</v>
      </c>
      <c r="G1428" s="27">
        <f t="shared" si="45"/>
        <v>14.95</v>
      </c>
    </row>
    <row r="1429" spans="1:7" x14ac:dyDescent="0.2">
      <c r="A1429">
        <v>432</v>
      </c>
      <c r="B1429" t="s">
        <v>459</v>
      </c>
      <c r="C1429" s="2" t="s">
        <v>585</v>
      </c>
      <c r="D1429" t="s">
        <v>25</v>
      </c>
      <c r="E1429" s="173">
        <v>7</v>
      </c>
      <c r="F1429" s="205">
        <f t="shared" si="44"/>
        <v>1.3720000000000001</v>
      </c>
      <c r="G1429" s="27">
        <f t="shared" si="45"/>
        <v>8.3719999999999999</v>
      </c>
    </row>
    <row r="1430" spans="1:7" x14ac:dyDescent="0.2">
      <c r="A1430">
        <v>433</v>
      </c>
      <c r="B1430" t="s">
        <v>460</v>
      </c>
      <c r="C1430" s="2" t="s">
        <v>585</v>
      </c>
      <c r="D1430" t="s">
        <v>25</v>
      </c>
      <c r="E1430" s="173">
        <v>17.5</v>
      </c>
      <c r="F1430" s="205">
        <f t="shared" si="44"/>
        <v>3.43</v>
      </c>
      <c r="G1430" s="27">
        <f t="shared" si="45"/>
        <v>20.93</v>
      </c>
    </row>
    <row r="1431" spans="1:7" x14ac:dyDescent="0.2">
      <c r="A1431">
        <v>434</v>
      </c>
      <c r="B1431" t="s">
        <v>461</v>
      </c>
      <c r="C1431" s="2" t="s">
        <v>585</v>
      </c>
      <c r="D1431" t="s">
        <v>25</v>
      </c>
      <c r="E1431" s="173">
        <v>23.8</v>
      </c>
      <c r="F1431" s="205">
        <f t="shared" si="44"/>
        <v>4.6648000000000005</v>
      </c>
      <c r="G1431" s="27">
        <f t="shared" si="45"/>
        <v>28.4648</v>
      </c>
    </row>
    <row r="1432" spans="1:7" x14ac:dyDescent="0.2">
      <c r="A1432">
        <v>435</v>
      </c>
      <c r="B1432" t="s">
        <v>462</v>
      </c>
      <c r="C1432" s="2" t="s">
        <v>585</v>
      </c>
      <c r="D1432" t="s">
        <v>25</v>
      </c>
      <c r="E1432" s="173">
        <v>18</v>
      </c>
      <c r="F1432" s="205">
        <f t="shared" si="44"/>
        <v>3.528</v>
      </c>
      <c r="G1432" s="27">
        <f t="shared" si="45"/>
        <v>21.527999999999999</v>
      </c>
    </row>
    <row r="1433" spans="1:7" x14ac:dyDescent="0.2">
      <c r="A1433">
        <v>436</v>
      </c>
      <c r="B1433" t="s">
        <v>463</v>
      </c>
      <c r="C1433" s="2" t="s">
        <v>585</v>
      </c>
      <c r="D1433" t="s">
        <v>1790</v>
      </c>
      <c r="F1433" s="205">
        <f t="shared" si="44"/>
        <v>0</v>
      </c>
      <c r="G1433" s="27">
        <f t="shared" si="45"/>
        <v>0</v>
      </c>
    </row>
    <row r="1434" spans="1:7" x14ac:dyDescent="0.2">
      <c r="A1434">
        <v>437</v>
      </c>
      <c r="B1434" t="s">
        <v>464</v>
      </c>
      <c r="C1434" s="2" t="s">
        <v>585</v>
      </c>
      <c r="D1434" t="s">
        <v>1790</v>
      </c>
      <c r="E1434" s="173">
        <v>38</v>
      </c>
      <c r="F1434" s="205">
        <f t="shared" si="44"/>
        <v>7.4480000000000004</v>
      </c>
      <c r="G1434" s="27">
        <f t="shared" si="45"/>
        <v>45.448</v>
      </c>
    </row>
    <row r="1435" spans="1:7" x14ac:dyDescent="0.2">
      <c r="A1435">
        <v>438</v>
      </c>
      <c r="B1435" t="s">
        <v>465</v>
      </c>
      <c r="C1435" s="2" t="s">
        <v>585</v>
      </c>
      <c r="D1435" t="s">
        <v>1790</v>
      </c>
      <c r="F1435" s="205">
        <f t="shared" si="44"/>
        <v>0</v>
      </c>
      <c r="G1435" s="27">
        <f t="shared" si="45"/>
        <v>0</v>
      </c>
    </row>
    <row r="1436" spans="1:7" x14ac:dyDescent="0.2">
      <c r="A1436">
        <v>439</v>
      </c>
      <c r="B1436" t="s">
        <v>466</v>
      </c>
      <c r="C1436" s="2" t="s">
        <v>585</v>
      </c>
      <c r="D1436" t="s">
        <v>1790</v>
      </c>
      <c r="F1436" s="205">
        <f t="shared" si="44"/>
        <v>0</v>
      </c>
      <c r="G1436" s="27">
        <f t="shared" si="45"/>
        <v>0</v>
      </c>
    </row>
    <row r="1437" spans="1:7" x14ac:dyDescent="0.2">
      <c r="A1437">
        <v>440</v>
      </c>
      <c r="B1437" t="s">
        <v>467</v>
      </c>
      <c r="C1437" s="2" t="s">
        <v>585</v>
      </c>
      <c r="D1437" t="s">
        <v>1790</v>
      </c>
      <c r="F1437" s="205">
        <f t="shared" si="44"/>
        <v>0</v>
      </c>
      <c r="G1437" s="27">
        <f t="shared" si="45"/>
        <v>0</v>
      </c>
    </row>
    <row r="1438" spans="1:7" x14ac:dyDescent="0.2">
      <c r="A1438">
        <v>441</v>
      </c>
      <c r="B1438" t="s">
        <v>468</v>
      </c>
      <c r="C1438" s="2" t="s">
        <v>585</v>
      </c>
      <c r="D1438" t="s">
        <v>1790</v>
      </c>
      <c r="F1438" s="205">
        <f t="shared" si="44"/>
        <v>0</v>
      </c>
      <c r="G1438" s="27">
        <f t="shared" si="45"/>
        <v>0</v>
      </c>
    </row>
    <row r="1439" spans="1:7" x14ac:dyDescent="0.2">
      <c r="A1439">
        <v>442</v>
      </c>
      <c r="B1439" t="s">
        <v>469</v>
      </c>
      <c r="C1439" s="2" t="s">
        <v>585</v>
      </c>
      <c r="D1439" t="s">
        <v>1790</v>
      </c>
      <c r="E1439" s="173">
        <v>0.55000000000000004</v>
      </c>
      <c r="F1439" s="205">
        <f t="shared" si="44"/>
        <v>0.10780000000000001</v>
      </c>
      <c r="G1439" s="27">
        <f t="shared" si="45"/>
        <v>0.65780000000000005</v>
      </c>
    </row>
    <row r="1440" spans="1:7" x14ac:dyDescent="0.2">
      <c r="A1440">
        <v>443</v>
      </c>
      <c r="B1440" t="s">
        <v>470</v>
      </c>
      <c r="C1440" s="2" t="s">
        <v>585</v>
      </c>
      <c r="D1440" t="s">
        <v>1790</v>
      </c>
      <c r="E1440" s="173">
        <v>0.44</v>
      </c>
      <c r="F1440" s="205">
        <f t="shared" si="44"/>
        <v>8.6239999999999997E-2</v>
      </c>
      <c r="G1440" s="27">
        <f t="shared" si="45"/>
        <v>0.52624000000000004</v>
      </c>
    </row>
    <row r="1441" spans="1:7" x14ac:dyDescent="0.2">
      <c r="A1441">
        <v>444</v>
      </c>
      <c r="B1441" t="s">
        <v>471</v>
      </c>
      <c r="C1441" s="2" t="s">
        <v>585</v>
      </c>
      <c r="D1441" t="s">
        <v>25</v>
      </c>
      <c r="E1441" s="173">
        <v>55</v>
      </c>
      <c r="F1441" s="205">
        <f t="shared" si="44"/>
        <v>10.780000000000001</v>
      </c>
      <c r="G1441" s="27">
        <f t="shared" si="45"/>
        <v>65.78</v>
      </c>
    </row>
    <row r="1442" spans="1:7" x14ac:dyDescent="0.2">
      <c r="A1442">
        <v>445</v>
      </c>
      <c r="B1442" t="s">
        <v>472</v>
      </c>
      <c r="C1442" s="2" t="s">
        <v>585</v>
      </c>
      <c r="D1442" t="s">
        <v>25</v>
      </c>
      <c r="E1442" s="173">
        <v>54</v>
      </c>
      <c r="F1442" s="205">
        <f t="shared" si="44"/>
        <v>10.584</v>
      </c>
      <c r="G1442" s="27">
        <f t="shared" si="45"/>
        <v>64.584000000000003</v>
      </c>
    </row>
    <row r="1443" spans="1:7" x14ac:dyDescent="0.2">
      <c r="A1443">
        <v>446</v>
      </c>
      <c r="B1443" t="s">
        <v>473</v>
      </c>
      <c r="C1443" s="2" t="s">
        <v>585</v>
      </c>
      <c r="D1443" t="s">
        <v>1790</v>
      </c>
      <c r="F1443" s="205">
        <f t="shared" si="44"/>
        <v>0</v>
      </c>
      <c r="G1443" s="27">
        <f t="shared" si="45"/>
        <v>0</v>
      </c>
    </row>
    <row r="1444" spans="1:7" x14ac:dyDescent="0.2">
      <c r="A1444">
        <v>447</v>
      </c>
      <c r="B1444" t="s">
        <v>474</v>
      </c>
      <c r="C1444" s="2" t="s">
        <v>585</v>
      </c>
      <c r="D1444" t="s">
        <v>1790</v>
      </c>
      <c r="F1444" s="205">
        <f t="shared" si="44"/>
        <v>0</v>
      </c>
      <c r="G1444" s="27">
        <f t="shared" si="45"/>
        <v>0</v>
      </c>
    </row>
    <row r="1445" spans="1:7" x14ac:dyDescent="0.2">
      <c r="A1445">
        <v>448</v>
      </c>
      <c r="B1445" t="s">
        <v>475</v>
      </c>
      <c r="C1445" s="2" t="s">
        <v>585</v>
      </c>
      <c r="D1445" t="s">
        <v>1790</v>
      </c>
      <c r="E1445" s="173">
        <v>0.82</v>
      </c>
      <c r="F1445" s="205">
        <f t="shared" si="44"/>
        <v>0.16072</v>
      </c>
      <c r="G1445" s="27">
        <f t="shared" si="45"/>
        <v>0.98071999999999993</v>
      </c>
    </row>
    <row r="1446" spans="1:7" x14ac:dyDescent="0.2">
      <c r="A1446">
        <v>449</v>
      </c>
      <c r="B1446" t="s">
        <v>476</v>
      </c>
      <c r="C1446" s="2" t="s">
        <v>585</v>
      </c>
      <c r="D1446" t="s">
        <v>1790</v>
      </c>
      <c r="F1446" s="205">
        <f t="shared" si="44"/>
        <v>0</v>
      </c>
      <c r="G1446" s="27">
        <f t="shared" si="45"/>
        <v>0</v>
      </c>
    </row>
    <row r="1447" spans="1:7" x14ac:dyDescent="0.2">
      <c r="A1447">
        <v>450</v>
      </c>
      <c r="B1447" t="s">
        <v>477</v>
      </c>
      <c r="C1447" s="2" t="s">
        <v>585</v>
      </c>
      <c r="D1447" t="s">
        <v>25</v>
      </c>
      <c r="E1447" s="173">
        <v>7.5</v>
      </c>
      <c r="F1447" s="205">
        <f t="shared" si="44"/>
        <v>1.47</v>
      </c>
      <c r="G1447" s="27">
        <f t="shared" si="45"/>
        <v>8.9700000000000006</v>
      </c>
    </row>
    <row r="1448" spans="1:7" x14ac:dyDescent="0.2">
      <c r="A1448">
        <v>451</v>
      </c>
      <c r="B1448" t="s">
        <v>478</v>
      </c>
      <c r="C1448" s="2" t="s">
        <v>585</v>
      </c>
      <c r="D1448" t="s">
        <v>25</v>
      </c>
      <c r="E1448" s="173">
        <v>23</v>
      </c>
      <c r="F1448" s="205">
        <f t="shared" si="44"/>
        <v>4.508</v>
      </c>
      <c r="G1448" s="27">
        <f t="shared" si="45"/>
        <v>27.507999999999999</v>
      </c>
    </row>
    <row r="1449" spans="1:7" x14ac:dyDescent="0.2">
      <c r="A1449">
        <v>452</v>
      </c>
      <c r="B1449" t="s">
        <v>479</v>
      </c>
      <c r="C1449" s="2" t="s">
        <v>585</v>
      </c>
      <c r="D1449" t="s">
        <v>25</v>
      </c>
      <c r="E1449" s="173">
        <v>16</v>
      </c>
      <c r="F1449" s="205">
        <f t="shared" si="44"/>
        <v>3.1360000000000001</v>
      </c>
      <c r="G1449" s="27">
        <f t="shared" si="45"/>
        <v>19.135999999999999</v>
      </c>
    </row>
    <row r="1450" spans="1:7" x14ac:dyDescent="0.2">
      <c r="A1450">
        <v>453</v>
      </c>
      <c r="B1450" t="s">
        <v>480</v>
      </c>
      <c r="C1450" s="2" t="s">
        <v>585</v>
      </c>
      <c r="D1450" t="s">
        <v>25</v>
      </c>
      <c r="F1450" s="205">
        <f t="shared" si="44"/>
        <v>0</v>
      </c>
      <c r="G1450" s="27">
        <f t="shared" si="45"/>
        <v>0</v>
      </c>
    </row>
    <row r="1451" spans="1:7" x14ac:dyDescent="0.2">
      <c r="A1451">
        <v>454</v>
      </c>
      <c r="B1451" t="s">
        <v>481</v>
      </c>
      <c r="C1451" s="2" t="s">
        <v>585</v>
      </c>
      <c r="D1451" t="s">
        <v>25</v>
      </c>
      <c r="F1451" s="205">
        <f t="shared" si="44"/>
        <v>0</v>
      </c>
      <c r="G1451" s="27">
        <f t="shared" si="45"/>
        <v>0</v>
      </c>
    </row>
    <row r="1452" spans="1:7" x14ac:dyDescent="0.2">
      <c r="A1452">
        <v>455</v>
      </c>
      <c r="B1452" t="s">
        <v>482</v>
      </c>
      <c r="C1452" s="2" t="s">
        <v>585</v>
      </c>
      <c r="D1452" t="s">
        <v>25</v>
      </c>
      <c r="E1452" s="173">
        <v>8.84</v>
      </c>
      <c r="F1452" s="205">
        <f t="shared" si="44"/>
        <v>1.73264</v>
      </c>
      <c r="G1452" s="27">
        <f t="shared" si="45"/>
        <v>10.57264</v>
      </c>
    </row>
    <row r="1453" spans="1:7" x14ac:dyDescent="0.2">
      <c r="A1453">
        <v>456</v>
      </c>
      <c r="B1453" t="s">
        <v>483</v>
      </c>
      <c r="C1453" s="2" t="s">
        <v>585</v>
      </c>
      <c r="D1453" t="s">
        <v>25</v>
      </c>
      <c r="E1453" s="173">
        <v>4</v>
      </c>
      <c r="F1453" s="205">
        <f t="shared" si="44"/>
        <v>0.78400000000000003</v>
      </c>
      <c r="G1453" s="27">
        <f t="shared" si="45"/>
        <v>4.7839999999999998</v>
      </c>
    </row>
    <row r="1454" spans="1:7" x14ac:dyDescent="0.2">
      <c r="A1454">
        <v>457</v>
      </c>
      <c r="B1454" t="s">
        <v>484</v>
      </c>
      <c r="C1454" s="2" t="s">
        <v>585</v>
      </c>
      <c r="D1454" t="s">
        <v>25</v>
      </c>
      <c r="E1454" s="173">
        <v>7</v>
      </c>
      <c r="F1454" s="205">
        <f t="shared" si="44"/>
        <v>1.3720000000000001</v>
      </c>
      <c r="G1454" s="27">
        <f t="shared" si="45"/>
        <v>8.3719999999999999</v>
      </c>
    </row>
    <row r="1455" spans="1:7" x14ac:dyDescent="0.2">
      <c r="A1455">
        <v>458</v>
      </c>
      <c r="B1455" t="s">
        <v>485</v>
      </c>
      <c r="C1455" s="2" t="s">
        <v>585</v>
      </c>
      <c r="D1455" t="s">
        <v>25</v>
      </c>
      <c r="F1455" s="205">
        <f t="shared" si="44"/>
        <v>0</v>
      </c>
      <c r="G1455" s="27">
        <f t="shared" si="45"/>
        <v>0</v>
      </c>
    </row>
    <row r="1456" spans="1:7" x14ac:dyDescent="0.2">
      <c r="A1456">
        <v>459</v>
      </c>
      <c r="B1456" t="s">
        <v>486</v>
      </c>
      <c r="C1456" s="2" t="s">
        <v>585</v>
      </c>
      <c r="D1456" t="s">
        <v>25</v>
      </c>
      <c r="F1456" s="205">
        <f t="shared" ref="F1456:F1519" si="46">E1456*19.6%</f>
        <v>0</v>
      </c>
      <c r="G1456" s="27">
        <f t="shared" ref="G1456:G1519" si="47">E1456+F1456</f>
        <v>0</v>
      </c>
    </row>
    <row r="1457" spans="1:7" x14ac:dyDescent="0.2">
      <c r="A1457">
        <v>461</v>
      </c>
      <c r="B1457" t="s">
        <v>488</v>
      </c>
      <c r="C1457" s="2" t="s">
        <v>585</v>
      </c>
      <c r="D1457" t="s">
        <v>25</v>
      </c>
      <c r="E1457" s="173">
        <v>18.12</v>
      </c>
      <c r="F1457" s="205">
        <f t="shared" si="46"/>
        <v>3.5515200000000005</v>
      </c>
      <c r="G1457" s="27">
        <f t="shared" si="47"/>
        <v>21.671520000000001</v>
      </c>
    </row>
    <row r="1458" spans="1:7" x14ac:dyDescent="0.2">
      <c r="A1458">
        <v>460</v>
      </c>
      <c r="B1458" t="s">
        <v>487</v>
      </c>
      <c r="C1458" s="2" t="s">
        <v>585</v>
      </c>
      <c r="D1458" t="s">
        <v>25</v>
      </c>
      <c r="F1458" s="205">
        <f t="shared" si="46"/>
        <v>0</v>
      </c>
      <c r="G1458" s="27">
        <f t="shared" si="47"/>
        <v>0</v>
      </c>
    </row>
    <row r="1459" spans="1:7" x14ac:dyDescent="0.2">
      <c r="A1459">
        <v>462</v>
      </c>
      <c r="B1459" t="s">
        <v>489</v>
      </c>
      <c r="C1459" s="2" t="s">
        <v>585</v>
      </c>
      <c r="D1459" t="s">
        <v>25</v>
      </c>
      <c r="F1459" s="205">
        <f t="shared" si="46"/>
        <v>0</v>
      </c>
      <c r="G1459" s="27">
        <f t="shared" si="47"/>
        <v>0</v>
      </c>
    </row>
    <row r="1460" spans="1:7" x14ac:dyDescent="0.2">
      <c r="A1460">
        <v>464</v>
      </c>
      <c r="B1460" t="s">
        <v>491</v>
      </c>
      <c r="C1460" s="2" t="s">
        <v>585</v>
      </c>
      <c r="D1460" t="s">
        <v>25</v>
      </c>
      <c r="E1460" s="173">
        <v>28</v>
      </c>
      <c r="F1460" s="205">
        <f t="shared" si="46"/>
        <v>5.4880000000000004</v>
      </c>
      <c r="G1460" s="27">
        <f t="shared" si="47"/>
        <v>33.488</v>
      </c>
    </row>
    <row r="1461" spans="1:7" x14ac:dyDescent="0.2">
      <c r="A1461">
        <v>463</v>
      </c>
      <c r="B1461" t="s">
        <v>490</v>
      </c>
      <c r="C1461" s="2" t="s">
        <v>585</v>
      </c>
      <c r="D1461" t="s">
        <v>25</v>
      </c>
      <c r="E1461" s="173">
        <v>26</v>
      </c>
      <c r="F1461" s="205">
        <f t="shared" si="46"/>
        <v>5.0960000000000001</v>
      </c>
      <c r="G1461" s="27">
        <f t="shared" si="47"/>
        <v>31.096</v>
      </c>
    </row>
    <row r="1462" spans="1:7" x14ac:dyDescent="0.2">
      <c r="A1462">
        <v>465</v>
      </c>
      <c r="B1462" t="s">
        <v>492</v>
      </c>
      <c r="C1462" s="2" t="s">
        <v>585</v>
      </c>
      <c r="D1462" t="s">
        <v>25</v>
      </c>
      <c r="F1462" s="205">
        <f t="shared" si="46"/>
        <v>0</v>
      </c>
      <c r="G1462" s="27">
        <f t="shared" si="47"/>
        <v>0</v>
      </c>
    </row>
    <row r="1463" spans="1:7" x14ac:dyDescent="0.2">
      <c r="A1463">
        <v>467</v>
      </c>
      <c r="B1463" t="s">
        <v>494</v>
      </c>
      <c r="C1463" s="2" t="s">
        <v>585</v>
      </c>
      <c r="D1463" t="s">
        <v>25</v>
      </c>
      <c r="F1463" s="205">
        <f t="shared" si="46"/>
        <v>0</v>
      </c>
      <c r="G1463" s="27">
        <f t="shared" si="47"/>
        <v>0</v>
      </c>
    </row>
    <row r="1464" spans="1:7" x14ac:dyDescent="0.2">
      <c r="A1464">
        <v>466</v>
      </c>
      <c r="B1464" t="s">
        <v>493</v>
      </c>
      <c r="C1464" s="2" t="s">
        <v>585</v>
      </c>
      <c r="D1464" t="s">
        <v>25</v>
      </c>
      <c r="E1464" s="173">
        <v>13</v>
      </c>
      <c r="F1464" s="205">
        <f t="shared" si="46"/>
        <v>2.548</v>
      </c>
      <c r="G1464" s="27">
        <f t="shared" si="47"/>
        <v>15.548</v>
      </c>
    </row>
    <row r="1465" spans="1:7" x14ac:dyDescent="0.2">
      <c r="A1465">
        <v>469</v>
      </c>
      <c r="B1465" t="s">
        <v>496</v>
      </c>
      <c r="C1465" s="2" t="s">
        <v>585</v>
      </c>
      <c r="D1465" t="s">
        <v>25</v>
      </c>
      <c r="E1465" s="173">
        <v>8</v>
      </c>
      <c r="F1465" s="205">
        <f t="shared" si="46"/>
        <v>1.5680000000000001</v>
      </c>
      <c r="G1465" s="27">
        <f t="shared" si="47"/>
        <v>9.5679999999999996</v>
      </c>
    </row>
    <row r="1466" spans="1:7" x14ac:dyDescent="0.2">
      <c r="A1466">
        <v>468</v>
      </c>
      <c r="B1466" t="s">
        <v>495</v>
      </c>
      <c r="C1466" s="2" t="s">
        <v>585</v>
      </c>
      <c r="D1466" t="s">
        <v>25</v>
      </c>
      <c r="E1466" s="173">
        <v>9.1</v>
      </c>
      <c r="F1466" s="205">
        <f t="shared" si="46"/>
        <v>1.7836000000000001</v>
      </c>
      <c r="G1466" s="27">
        <f t="shared" si="47"/>
        <v>10.883599999999999</v>
      </c>
    </row>
    <row r="1467" spans="1:7" x14ac:dyDescent="0.2">
      <c r="A1467">
        <v>470</v>
      </c>
      <c r="B1467" t="s">
        <v>497</v>
      </c>
      <c r="C1467" s="2" t="s">
        <v>585</v>
      </c>
      <c r="D1467" t="s">
        <v>25</v>
      </c>
      <c r="E1467" s="173">
        <v>10.34</v>
      </c>
      <c r="F1467" s="205">
        <f t="shared" si="46"/>
        <v>2.02664</v>
      </c>
      <c r="G1467" s="27">
        <f t="shared" si="47"/>
        <v>12.36664</v>
      </c>
    </row>
    <row r="1468" spans="1:7" x14ac:dyDescent="0.2">
      <c r="A1468">
        <v>471</v>
      </c>
      <c r="B1468" t="s">
        <v>498</v>
      </c>
      <c r="C1468" s="2" t="s">
        <v>585</v>
      </c>
      <c r="D1468" t="s">
        <v>25</v>
      </c>
      <c r="F1468" s="205">
        <f t="shared" si="46"/>
        <v>0</v>
      </c>
      <c r="G1468" s="27">
        <f t="shared" si="47"/>
        <v>0</v>
      </c>
    </row>
    <row r="1469" spans="1:7" x14ac:dyDescent="0.2">
      <c r="A1469">
        <v>472</v>
      </c>
      <c r="B1469" t="s">
        <v>499</v>
      </c>
      <c r="C1469" s="2" t="s">
        <v>585</v>
      </c>
      <c r="D1469" t="s">
        <v>25</v>
      </c>
      <c r="F1469" s="205">
        <f t="shared" si="46"/>
        <v>0</v>
      </c>
      <c r="G1469" s="27">
        <f t="shared" si="47"/>
        <v>0</v>
      </c>
    </row>
    <row r="1470" spans="1:7" x14ac:dyDescent="0.2">
      <c r="A1470">
        <v>473</v>
      </c>
      <c r="B1470" t="s">
        <v>500</v>
      </c>
      <c r="C1470" s="2" t="s">
        <v>585</v>
      </c>
      <c r="D1470" t="s">
        <v>25</v>
      </c>
      <c r="F1470" s="205">
        <f t="shared" si="46"/>
        <v>0</v>
      </c>
      <c r="G1470" s="27">
        <f t="shared" si="47"/>
        <v>0</v>
      </c>
    </row>
    <row r="1471" spans="1:7" x14ac:dyDescent="0.2">
      <c r="A1471">
        <v>474</v>
      </c>
      <c r="B1471" t="s">
        <v>501</v>
      </c>
      <c r="C1471" s="2" t="s">
        <v>585</v>
      </c>
      <c r="D1471" t="s">
        <v>25</v>
      </c>
      <c r="F1471" s="205">
        <f t="shared" si="46"/>
        <v>0</v>
      </c>
      <c r="G1471" s="27">
        <f t="shared" si="47"/>
        <v>0</v>
      </c>
    </row>
    <row r="1472" spans="1:7" x14ac:dyDescent="0.2">
      <c r="A1472">
        <v>475</v>
      </c>
      <c r="B1472" t="s">
        <v>502</v>
      </c>
      <c r="C1472" s="2" t="s">
        <v>585</v>
      </c>
      <c r="D1472" t="s">
        <v>25</v>
      </c>
      <c r="E1472" s="173">
        <v>14</v>
      </c>
      <c r="F1472" s="205">
        <f t="shared" si="46"/>
        <v>2.7440000000000002</v>
      </c>
      <c r="G1472" s="27">
        <f t="shared" si="47"/>
        <v>16.744</v>
      </c>
    </row>
    <row r="1473" spans="1:7" x14ac:dyDescent="0.2">
      <c r="A1473">
        <v>476</v>
      </c>
      <c r="B1473" t="s">
        <v>503</v>
      </c>
      <c r="C1473" s="2" t="s">
        <v>585</v>
      </c>
      <c r="D1473" t="s">
        <v>25</v>
      </c>
      <c r="E1473" s="173">
        <v>3</v>
      </c>
      <c r="F1473" s="205">
        <f t="shared" si="46"/>
        <v>0.58800000000000008</v>
      </c>
      <c r="G1473" s="27">
        <f t="shared" si="47"/>
        <v>3.5880000000000001</v>
      </c>
    </row>
    <row r="1474" spans="1:7" x14ac:dyDescent="0.2">
      <c r="A1474">
        <v>477</v>
      </c>
      <c r="B1474" t="s">
        <v>504</v>
      </c>
      <c r="C1474" s="2" t="s">
        <v>585</v>
      </c>
      <c r="D1474" t="s">
        <v>25</v>
      </c>
      <c r="E1474" s="173">
        <v>2.5</v>
      </c>
      <c r="F1474" s="205">
        <f t="shared" si="46"/>
        <v>0.49</v>
      </c>
      <c r="G1474" s="27">
        <f t="shared" si="47"/>
        <v>2.99</v>
      </c>
    </row>
    <row r="1475" spans="1:7" x14ac:dyDescent="0.2">
      <c r="A1475">
        <v>478</v>
      </c>
      <c r="B1475" t="s">
        <v>505</v>
      </c>
      <c r="C1475" s="2" t="s">
        <v>585</v>
      </c>
      <c r="D1475" t="s">
        <v>25</v>
      </c>
      <c r="E1475" s="173">
        <v>3</v>
      </c>
      <c r="F1475" s="205">
        <f t="shared" si="46"/>
        <v>0.58800000000000008</v>
      </c>
      <c r="G1475" s="27">
        <f t="shared" si="47"/>
        <v>3.5880000000000001</v>
      </c>
    </row>
    <row r="1476" spans="1:7" x14ac:dyDescent="0.2">
      <c r="A1476">
        <v>479</v>
      </c>
      <c r="B1476" t="s">
        <v>506</v>
      </c>
      <c r="C1476" s="2" t="s">
        <v>585</v>
      </c>
      <c r="D1476" t="s">
        <v>25</v>
      </c>
      <c r="E1476" s="173">
        <v>14.23</v>
      </c>
      <c r="F1476" s="205">
        <f t="shared" si="46"/>
        <v>2.7890800000000002</v>
      </c>
      <c r="G1476" s="27">
        <f t="shared" si="47"/>
        <v>17.019080000000002</v>
      </c>
    </row>
    <row r="1477" spans="1:7" x14ac:dyDescent="0.2">
      <c r="A1477">
        <v>480</v>
      </c>
      <c r="B1477" t="s">
        <v>507</v>
      </c>
      <c r="C1477" s="2" t="s">
        <v>585</v>
      </c>
      <c r="D1477" t="s">
        <v>25</v>
      </c>
      <c r="E1477" s="173">
        <v>25</v>
      </c>
      <c r="F1477" s="205">
        <f t="shared" si="46"/>
        <v>4.9000000000000004</v>
      </c>
      <c r="G1477" s="27">
        <f t="shared" si="47"/>
        <v>29.9</v>
      </c>
    </row>
    <row r="1478" spans="1:7" x14ac:dyDescent="0.2">
      <c r="A1478">
        <v>481</v>
      </c>
      <c r="B1478" t="s">
        <v>508</v>
      </c>
      <c r="C1478" s="2" t="s">
        <v>585</v>
      </c>
      <c r="D1478" t="s">
        <v>25</v>
      </c>
      <c r="F1478" s="205">
        <f t="shared" si="46"/>
        <v>0</v>
      </c>
      <c r="G1478" s="27">
        <f t="shared" si="47"/>
        <v>0</v>
      </c>
    </row>
    <row r="1479" spans="1:7" x14ac:dyDescent="0.2">
      <c r="A1479">
        <v>482</v>
      </c>
      <c r="B1479" t="s">
        <v>509</v>
      </c>
      <c r="C1479" s="2" t="s">
        <v>585</v>
      </c>
      <c r="D1479" t="s">
        <v>1790</v>
      </c>
      <c r="E1479" s="173">
        <v>2.2000000000000002</v>
      </c>
      <c r="F1479" s="205">
        <f t="shared" si="46"/>
        <v>0.43120000000000003</v>
      </c>
      <c r="G1479" s="27">
        <f t="shared" si="47"/>
        <v>2.6312000000000002</v>
      </c>
    </row>
    <row r="1480" spans="1:7" x14ac:dyDescent="0.2">
      <c r="A1480">
        <v>483</v>
      </c>
      <c r="B1480" t="s">
        <v>510</v>
      </c>
      <c r="C1480" s="2" t="s">
        <v>585</v>
      </c>
      <c r="D1480" t="s">
        <v>1790</v>
      </c>
      <c r="E1480" s="173">
        <v>2.2000000000000002</v>
      </c>
      <c r="F1480" s="205">
        <f t="shared" si="46"/>
        <v>0.43120000000000003</v>
      </c>
      <c r="G1480" s="27">
        <f t="shared" si="47"/>
        <v>2.6312000000000002</v>
      </c>
    </row>
    <row r="1481" spans="1:7" x14ac:dyDescent="0.2">
      <c r="A1481">
        <v>484</v>
      </c>
      <c r="B1481" t="s">
        <v>511</v>
      </c>
      <c r="C1481" s="2" t="s">
        <v>585</v>
      </c>
      <c r="D1481" t="s">
        <v>1790</v>
      </c>
      <c r="E1481" s="173">
        <v>8</v>
      </c>
      <c r="F1481" s="205">
        <f t="shared" si="46"/>
        <v>1.5680000000000001</v>
      </c>
      <c r="G1481" s="27">
        <f t="shared" si="47"/>
        <v>9.5679999999999996</v>
      </c>
    </row>
    <row r="1482" spans="1:7" x14ac:dyDescent="0.2">
      <c r="A1482">
        <v>485</v>
      </c>
      <c r="B1482" t="s">
        <v>512</v>
      </c>
      <c r="C1482" s="2" t="s">
        <v>585</v>
      </c>
      <c r="D1482" t="s">
        <v>1790</v>
      </c>
      <c r="E1482" s="173">
        <v>28</v>
      </c>
      <c r="F1482" s="205">
        <f t="shared" si="46"/>
        <v>5.4880000000000004</v>
      </c>
      <c r="G1482" s="27">
        <f t="shared" si="47"/>
        <v>33.488</v>
      </c>
    </row>
    <row r="1483" spans="1:7" x14ac:dyDescent="0.2">
      <c r="A1483">
        <v>486</v>
      </c>
      <c r="B1483" t="s">
        <v>513</v>
      </c>
      <c r="C1483" s="2" t="s">
        <v>585</v>
      </c>
      <c r="D1483" t="s">
        <v>25</v>
      </c>
      <c r="F1483" s="205">
        <f t="shared" si="46"/>
        <v>0</v>
      </c>
      <c r="G1483" s="27">
        <f t="shared" si="47"/>
        <v>0</v>
      </c>
    </row>
    <row r="1484" spans="1:7" x14ac:dyDescent="0.2">
      <c r="A1484">
        <v>487</v>
      </c>
      <c r="B1484" t="s">
        <v>514</v>
      </c>
      <c r="C1484" s="2" t="s">
        <v>585</v>
      </c>
      <c r="D1484" t="s">
        <v>25</v>
      </c>
      <c r="E1484" s="173">
        <v>13.8</v>
      </c>
      <c r="F1484" s="205">
        <f t="shared" si="46"/>
        <v>2.7048000000000001</v>
      </c>
      <c r="G1484" s="27">
        <f t="shared" si="47"/>
        <v>16.504799999999999</v>
      </c>
    </row>
    <row r="1485" spans="1:7" x14ac:dyDescent="0.2">
      <c r="A1485">
        <v>488</v>
      </c>
      <c r="B1485" t="s">
        <v>515</v>
      </c>
      <c r="C1485" s="2" t="s">
        <v>585</v>
      </c>
      <c r="D1485" t="s">
        <v>25</v>
      </c>
      <c r="E1485" s="173">
        <v>9</v>
      </c>
      <c r="F1485" s="205">
        <f t="shared" si="46"/>
        <v>1.764</v>
      </c>
      <c r="G1485" s="27">
        <f t="shared" si="47"/>
        <v>10.763999999999999</v>
      </c>
    </row>
    <row r="1486" spans="1:7" x14ac:dyDescent="0.2">
      <c r="A1486">
        <v>489</v>
      </c>
      <c r="B1486" t="s">
        <v>516</v>
      </c>
      <c r="C1486" s="2" t="s">
        <v>585</v>
      </c>
      <c r="D1486" t="s">
        <v>25</v>
      </c>
      <c r="E1486" s="173">
        <v>4.5</v>
      </c>
      <c r="F1486" s="205">
        <f t="shared" si="46"/>
        <v>0.88200000000000001</v>
      </c>
      <c r="G1486" s="27">
        <f t="shared" si="47"/>
        <v>5.3819999999999997</v>
      </c>
    </row>
    <row r="1487" spans="1:7" x14ac:dyDescent="0.2">
      <c r="A1487">
        <v>490</v>
      </c>
      <c r="B1487" t="s">
        <v>517</v>
      </c>
      <c r="C1487" s="2" t="s">
        <v>585</v>
      </c>
      <c r="D1487" t="s">
        <v>25</v>
      </c>
      <c r="E1487" s="173">
        <v>8.5</v>
      </c>
      <c r="F1487" s="205">
        <f t="shared" si="46"/>
        <v>1.6660000000000001</v>
      </c>
      <c r="G1487" s="27">
        <f t="shared" si="47"/>
        <v>10.166</v>
      </c>
    </row>
    <row r="1488" spans="1:7" x14ac:dyDescent="0.2">
      <c r="A1488">
        <v>491</v>
      </c>
      <c r="B1488" t="s">
        <v>518</v>
      </c>
      <c r="C1488" s="2" t="s">
        <v>585</v>
      </c>
      <c r="D1488" t="s">
        <v>25</v>
      </c>
      <c r="E1488" s="173">
        <v>14.5</v>
      </c>
      <c r="F1488" s="205">
        <f t="shared" si="46"/>
        <v>2.8420000000000001</v>
      </c>
      <c r="G1488" s="27">
        <f t="shared" si="47"/>
        <v>17.341999999999999</v>
      </c>
    </row>
    <row r="1489" spans="1:7" x14ac:dyDescent="0.2">
      <c r="A1489">
        <v>492</v>
      </c>
      <c r="B1489" t="s">
        <v>519</v>
      </c>
      <c r="C1489" s="2" t="s">
        <v>585</v>
      </c>
      <c r="D1489" t="s">
        <v>25</v>
      </c>
      <c r="F1489" s="205">
        <f t="shared" si="46"/>
        <v>0</v>
      </c>
      <c r="G1489" s="27">
        <f t="shared" si="47"/>
        <v>0</v>
      </c>
    </row>
    <row r="1490" spans="1:7" x14ac:dyDescent="0.2">
      <c r="A1490">
        <v>493</v>
      </c>
      <c r="B1490" t="s">
        <v>520</v>
      </c>
      <c r="C1490" s="2" t="s">
        <v>585</v>
      </c>
      <c r="D1490" t="s">
        <v>25</v>
      </c>
      <c r="E1490" s="173">
        <v>89.5</v>
      </c>
      <c r="F1490" s="205">
        <f t="shared" si="46"/>
        <v>17.542000000000002</v>
      </c>
      <c r="G1490" s="27">
        <f t="shared" si="47"/>
        <v>107.042</v>
      </c>
    </row>
    <row r="1491" spans="1:7" x14ac:dyDescent="0.2">
      <c r="A1491">
        <v>494</v>
      </c>
      <c r="B1491" t="s">
        <v>521</v>
      </c>
      <c r="C1491" s="2" t="s">
        <v>585</v>
      </c>
      <c r="D1491" t="s">
        <v>25</v>
      </c>
      <c r="E1491" s="173">
        <v>9.8000000000000007</v>
      </c>
      <c r="F1491" s="205">
        <f t="shared" si="46"/>
        <v>1.9208000000000003</v>
      </c>
      <c r="G1491" s="27">
        <f t="shared" si="47"/>
        <v>11.720800000000001</v>
      </c>
    </row>
    <row r="1492" spans="1:7" x14ac:dyDescent="0.2">
      <c r="A1492">
        <v>495</v>
      </c>
      <c r="B1492" t="s">
        <v>522</v>
      </c>
      <c r="C1492" s="2" t="s">
        <v>585</v>
      </c>
      <c r="D1492" t="s">
        <v>25</v>
      </c>
      <c r="E1492" s="173">
        <v>2.1</v>
      </c>
      <c r="F1492" s="205">
        <f t="shared" si="46"/>
        <v>0.41160000000000002</v>
      </c>
      <c r="G1492" s="27">
        <f t="shared" si="47"/>
        <v>2.5116000000000001</v>
      </c>
    </row>
    <row r="1493" spans="1:7" x14ac:dyDescent="0.2">
      <c r="A1493">
        <v>496</v>
      </c>
      <c r="B1493" t="s">
        <v>523</v>
      </c>
      <c r="C1493" s="2" t="s">
        <v>585</v>
      </c>
      <c r="D1493" t="s">
        <v>25</v>
      </c>
      <c r="E1493" s="173">
        <v>7.5</v>
      </c>
      <c r="F1493" s="205">
        <f t="shared" si="46"/>
        <v>1.47</v>
      </c>
      <c r="G1493" s="27">
        <f t="shared" si="47"/>
        <v>8.9700000000000006</v>
      </c>
    </row>
    <row r="1494" spans="1:7" x14ac:dyDescent="0.2">
      <c r="A1494">
        <v>497</v>
      </c>
      <c r="B1494" t="s">
        <v>524</v>
      </c>
      <c r="C1494" s="2" t="s">
        <v>585</v>
      </c>
      <c r="D1494" t="s">
        <v>25</v>
      </c>
      <c r="E1494" s="173">
        <v>8</v>
      </c>
      <c r="F1494" s="205">
        <f t="shared" si="46"/>
        <v>1.5680000000000001</v>
      </c>
      <c r="G1494" s="27">
        <f t="shared" si="47"/>
        <v>9.5679999999999996</v>
      </c>
    </row>
    <row r="1495" spans="1:7" x14ac:dyDescent="0.2">
      <c r="A1495">
        <v>498</v>
      </c>
      <c r="B1495" t="s">
        <v>525</v>
      </c>
      <c r="C1495" s="2" t="s">
        <v>585</v>
      </c>
      <c r="D1495" t="s">
        <v>25</v>
      </c>
      <c r="E1495" s="173">
        <v>11.5</v>
      </c>
      <c r="F1495" s="205">
        <f t="shared" si="46"/>
        <v>2.254</v>
      </c>
      <c r="G1495" s="27">
        <f t="shared" si="47"/>
        <v>13.754</v>
      </c>
    </row>
    <row r="1496" spans="1:7" x14ac:dyDescent="0.2">
      <c r="A1496">
        <v>499</v>
      </c>
      <c r="B1496" t="s">
        <v>526</v>
      </c>
      <c r="C1496" s="2" t="s">
        <v>585</v>
      </c>
      <c r="D1496" t="s">
        <v>25</v>
      </c>
      <c r="F1496" s="205">
        <f t="shared" si="46"/>
        <v>0</v>
      </c>
      <c r="G1496" s="27">
        <f t="shared" si="47"/>
        <v>0</v>
      </c>
    </row>
    <row r="1497" spans="1:7" x14ac:dyDescent="0.2">
      <c r="A1497">
        <v>500</v>
      </c>
      <c r="B1497" t="s">
        <v>527</v>
      </c>
      <c r="C1497" s="2" t="s">
        <v>585</v>
      </c>
      <c r="D1497" t="s">
        <v>25</v>
      </c>
      <c r="E1497" s="173">
        <v>13</v>
      </c>
      <c r="F1497" s="205">
        <f t="shared" si="46"/>
        <v>2.548</v>
      </c>
      <c r="G1497" s="27">
        <f t="shared" si="47"/>
        <v>15.548</v>
      </c>
    </row>
    <row r="1498" spans="1:7" x14ac:dyDescent="0.2">
      <c r="A1498">
        <v>501</v>
      </c>
      <c r="B1498" t="s">
        <v>528</v>
      </c>
      <c r="C1498" s="2" t="s">
        <v>585</v>
      </c>
      <c r="D1498" t="s">
        <v>25</v>
      </c>
      <c r="E1498" s="173">
        <v>23.8</v>
      </c>
      <c r="F1498" s="205">
        <f t="shared" si="46"/>
        <v>4.6648000000000005</v>
      </c>
      <c r="G1498" s="27">
        <f t="shared" si="47"/>
        <v>28.4648</v>
      </c>
    </row>
    <row r="1499" spans="1:7" x14ac:dyDescent="0.2">
      <c r="A1499">
        <v>502</v>
      </c>
      <c r="B1499" t="s">
        <v>529</v>
      </c>
      <c r="C1499" s="2" t="s">
        <v>585</v>
      </c>
      <c r="D1499" t="s">
        <v>25</v>
      </c>
      <c r="E1499" s="173">
        <v>7.28</v>
      </c>
      <c r="F1499" s="205">
        <f t="shared" si="46"/>
        <v>1.4268800000000001</v>
      </c>
      <c r="G1499" s="27">
        <f t="shared" si="47"/>
        <v>8.70688</v>
      </c>
    </row>
    <row r="1500" spans="1:7" x14ac:dyDescent="0.2">
      <c r="A1500">
        <v>503</v>
      </c>
      <c r="B1500" t="s">
        <v>530</v>
      </c>
      <c r="C1500" s="2" t="s">
        <v>585</v>
      </c>
      <c r="D1500" t="s">
        <v>25</v>
      </c>
      <c r="E1500" s="173">
        <v>9.75</v>
      </c>
      <c r="F1500" s="205">
        <f t="shared" si="46"/>
        <v>1.911</v>
      </c>
      <c r="G1500" s="27">
        <f t="shared" si="47"/>
        <v>11.661</v>
      </c>
    </row>
    <row r="1501" spans="1:7" x14ac:dyDescent="0.2">
      <c r="A1501">
        <v>504</v>
      </c>
      <c r="B1501" t="s">
        <v>531</v>
      </c>
      <c r="C1501" s="2" t="s">
        <v>585</v>
      </c>
      <c r="D1501" t="s">
        <v>25</v>
      </c>
      <c r="E1501" s="173">
        <v>3.95</v>
      </c>
      <c r="F1501" s="205">
        <f t="shared" si="46"/>
        <v>0.77420000000000011</v>
      </c>
      <c r="G1501" s="27">
        <f t="shared" si="47"/>
        <v>4.7242000000000006</v>
      </c>
    </row>
    <row r="1502" spans="1:7" x14ac:dyDescent="0.2">
      <c r="A1502">
        <v>505</v>
      </c>
      <c r="B1502" t="s">
        <v>532</v>
      </c>
      <c r="C1502" s="2" t="s">
        <v>585</v>
      </c>
      <c r="D1502" t="s">
        <v>25</v>
      </c>
      <c r="E1502" s="173">
        <v>5.0999999999999996</v>
      </c>
      <c r="F1502" s="205">
        <f t="shared" si="46"/>
        <v>0.99959999999999993</v>
      </c>
      <c r="G1502" s="27">
        <f t="shared" si="47"/>
        <v>6.0995999999999997</v>
      </c>
    </row>
    <row r="1503" spans="1:7" x14ac:dyDescent="0.2">
      <c r="A1503">
        <v>506</v>
      </c>
      <c r="B1503" t="s">
        <v>533</v>
      </c>
      <c r="C1503" s="2" t="s">
        <v>585</v>
      </c>
      <c r="D1503" t="s">
        <v>25</v>
      </c>
      <c r="E1503" s="173">
        <v>25</v>
      </c>
      <c r="F1503" s="205">
        <f t="shared" si="46"/>
        <v>4.9000000000000004</v>
      </c>
      <c r="G1503" s="27">
        <f t="shared" si="47"/>
        <v>29.9</v>
      </c>
    </row>
    <row r="1504" spans="1:7" x14ac:dyDescent="0.2">
      <c r="A1504">
        <v>507</v>
      </c>
      <c r="B1504" t="s">
        <v>534</v>
      </c>
      <c r="C1504" s="2" t="s">
        <v>585</v>
      </c>
      <c r="D1504" t="s">
        <v>25</v>
      </c>
      <c r="E1504" s="173">
        <v>24</v>
      </c>
      <c r="F1504" s="205">
        <f t="shared" si="46"/>
        <v>4.7040000000000006</v>
      </c>
      <c r="G1504" s="27">
        <f t="shared" si="47"/>
        <v>28.704000000000001</v>
      </c>
    </row>
    <row r="1505" spans="1:7" x14ac:dyDescent="0.2">
      <c r="A1505">
        <v>508</v>
      </c>
      <c r="B1505" t="s">
        <v>535</v>
      </c>
      <c r="C1505" s="2" t="s">
        <v>585</v>
      </c>
      <c r="D1505" t="s">
        <v>25</v>
      </c>
      <c r="F1505" s="205">
        <f t="shared" si="46"/>
        <v>0</v>
      </c>
      <c r="G1505" s="27">
        <f t="shared" si="47"/>
        <v>0</v>
      </c>
    </row>
    <row r="1506" spans="1:7" x14ac:dyDescent="0.2">
      <c r="A1506">
        <v>509</v>
      </c>
      <c r="B1506" t="s">
        <v>536</v>
      </c>
      <c r="C1506" s="2" t="s">
        <v>585</v>
      </c>
      <c r="D1506" t="s">
        <v>537</v>
      </c>
      <c r="E1506" s="173">
        <v>12</v>
      </c>
      <c r="F1506" s="205">
        <f t="shared" si="46"/>
        <v>2.3520000000000003</v>
      </c>
      <c r="G1506" s="27">
        <f t="shared" si="47"/>
        <v>14.352</v>
      </c>
    </row>
    <row r="1507" spans="1:7" x14ac:dyDescent="0.2">
      <c r="A1507">
        <v>510</v>
      </c>
      <c r="B1507" t="s">
        <v>538</v>
      </c>
      <c r="C1507" s="2" t="s">
        <v>585</v>
      </c>
      <c r="D1507" t="s">
        <v>537</v>
      </c>
      <c r="E1507" s="173">
        <v>16</v>
      </c>
      <c r="F1507" s="205">
        <f t="shared" si="46"/>
        <v>3.1360000000000001</v>
      </c>
      <c r="G1507" s="27">
        <f t="shared" si="47"/>
        <v>19.135999999999999</v>
      </c>
    </row>
    <row r="1508" spans="1:7" x14ac:dyDescent="0.2">
      <c r="A1508">
        <v>511</v>
      </c>
      <c r="B1508" t="s">
        <v>539</v>
      </c>
      <c r="C1508" s="2" t="s">
        <v>585</v>
      </c>
      <c r="D1508" t="s">
        <v>25</v>
      </c>
      <c r="E1508" s="173">
        <v>20.3</v>
      </c>
      <c r="F1508" s="205">
        <f t="shared" si="46"/>
        <v>3.9788000000000001</v>
      </c>
      <c r="G1508" s="27">
        <f t="shared" si="47"/>
        <v>24.2788</v>
      </c>
    </row>
    <row r="1509" spans="1:7" x14ac:dyDescent="0.2">
      <c r="A1509">
        <v>512</v>
      </c>
      <c r="B1509" t="s">
        <v>540</v>
      </c>
      <c r="C1509" s="2" t="s">
        <v>585</v>
      </c>
      <c r="D1509" t="s">
        <v>25</v>
      </c>
      <c r="E1509" s="173">
        <v>4.5</v>
      </c>
      <c r="F1509" s="205">
        <f t="shared" si="46"/>
        <v>0.88200000000000001</v>
      </c>
      <c r="G1509" s="27">
        <f t="shared" si="47"/>
        <v>5.3819999999999997</v>
      </c>
    </row>
    <row r="1510" spans="1:7" x14ac:dyDescent="0.2">
      <c r="A1510">
        <v>513</v>
      </c>
      <c r="B1510" t="s">
        <v>541</v>
      </c>
      <c r="C1510" s="2" t="s">
        <v>585</v>
      </c>
      <c r="D1510" t="s">
        <v>25</v>
      </c>
      <c r="E1510" s="173">
        <v>9.9</v>
      </c>
      <c r="F1510" s="205">
        <f t="shared" si="46"/>
        <v>1.9404000000000001</v>
      </c>
      <c r="G1510" s="27">
        <f t="shared" si="47"/>
        <v>11.840400000000001</v>
      </c>
    </row>
    <row r="1511" spans="1:7" x14ac:dyDescent="0.2">
      <c r="A1511">
        <v>514</v>
      </c>
      <c r="B1511" t="s">
        <v>542</v>
      </c>
      <c r="C1511" s="2" t="s">
        <v>585</v>
      </c>
      <c r="D1511" t="s">
        <v>25</v>
      </c>
      <c r="F1511" s="205">
        <f t="shared" si="46"/>
        <v>0</v>
      </c>
      <c r="G1511" s="27">
        <f t="shared" si="47"/>
        <v>0</v>
      </c>
    </row>
    <row r="1512" spans="1:7" x14ac:dyDescent="0.2">
      <c r="A1512">
        <v>515</v>
      </c>
      <c r="B1512" t="s">
        <v>543</v>
      </c>
      <c r="C1512" s="2" t="s">
        <v>585</v>
      </c>
      <c r="D1512" t="s">
        <v>25</v>
      </c>
      <c r="F1512" s="205">
        <f t="shared" si="46"/>
        <v>0</v>
      </c>
      <c r="G1512" s="27">
        <f t="shared" si="47"/>
        <v>0</v>
      </c>
    </row>
    <row r="1513" spans="1:7" x14ac:dyDescent="0.2">
      <c r="A1513">
        <v>519</v>
      </c>
      <c r="B1513" t="s">
        <v>547</v>
      </c>
      <c r="C1513" s="2" t="s">
        <v>585</v>
      </c>
      <c r="D1513" t="s">
        <v>25</v>
      </c>
      <c r="E1513" s="173">
        <v>8.7100000000000009</v>
      </c>
      <c r="F1513" s="205">
        <f t="shared" si="46"/>
        <v>1.7071600000000002</v>
      </c>
      <c r="G1513" s="27">
        <f t="shared" si="47"/>
        <v>10.417160000000001</v>
      </c>
    </row>
    <row r="1514" spans="1:7" x14ac:dyDescent="0.2">
      <c r="A1514">
        <v>520</v>
      </c>
      <c r="B1514" t="s">
        <v>548</v>
      </c>
      <c r="C1514" s="2" t="s">
        <v>585</v>
      </c>
      <c r="D1514" t="s">
        <v>25</v>
      </c>
      <c r="E1514" s="173">
        <v>9.1999999999999993</v>
      </c>
      <c r="F1514" s="205">
        <f t="shared" si="46"/>
        <v>1.8031999999999999</v>
      </c>
      <c r="G1514" s="27">
        <f t="shared" si="47"/>
        <v>11.0032</v>
      </c>
    </row>
    <row r="1515" spans="1:7" x14ac:dyDescent="0.2">
      <c r="A1515">
        <v>517</v>
      </c>
      <c r="B1515" t="s">
        <v>545</v>
      </c>
      <c r="C1515" s="2" t="s">
        <v>585</v>
      </c>
      <c r="D1515" t="s">
        <v>25</v>
      </c>
      <c r="E1515" s="173">
        <v>34</v>
      </c>
      <c r="F1515" s="205">
        <f t="shared" si="46"/>
        <v>6.6640000000000006</v>
      </c>
      <c r="G1515" s="27">
        <f t="shared" si="47"/>
        <v>40.664000000000001</v>
      </c>
    </row>
    <row r="1516" spans="1:7" x14ac:dyDescent="0.2">
      <c r="A1516">
        <v>516</v>
      </c>
      <c r="B1516" t="s">
        <v>544</v>
      </c>
      <c r="C1516" s="2" t="s">
        <v>585</v>
      </c>
      <c r="D1516" t="s">
        <v>25</v>
      </c>
      <c r="E1516" s="173">
        <v>9.1999999999999993</v>
      </c>
      <c r="F1516" s="205">
        <f t="shared" si="46"/>
        <v>1.8031999999999999</v>
      </c>
      <c r="G1516" s="27">
        <f t="shared" si="47"/>
        <v>11.0032</v>
      </c>
    </row>
    <row r="1517" spans="1:7" x14ac:dyDescent="0.2">
      <c r="A1517">
        <v>522</v>
      </c>
      <c r="B1517" t="s">
        <v>550</v>
      </c>
      <c r="C1517" s="2" t="s">
        <v>585</v>
      </c>
      <c r="D1517" t="s">
        <v>25</v>
      </c>
      <c r="E1517" s="173">
        <v>9.5</v>
      </c>
      <c r="F1517" s="205">
        <f t="shared" si="46"/>
        <v>1.8620000000000001</v>
      </c>
      <c r="G1517" s="27">
        <f t="shared" si="47"/>
        <v>11.362</v>
      </c>
    </row>
    <row r="1518" spans="1:7" x14ac:dyDescent="0.2">
      <c r="A1518">
        <v>523</v>
      </c>
      <c r="B1518" t="s">
        <v>551</v>
      </c>
      <c r="C1518" s="2" t="s">
        <v>585</v>
      </c>
      <c r="D1518" t="s">
        <v>25</v>
      </c>
      <c r="E1518" s="173">
        <v>10.4</v>
      </c>
      <c r="F1518" s="205">
        <f t="shared" si="46"/>
        <v>2.0384000000000002</v>
      </c>
      <c r="G1518" s="27">
        <f t="shared" si="47"/>
        <v>12.438400000000001</v>
      </c>
    </row>
    <row r="1519" spans="1:7" x14ac:dyDescent="0.2">
      <c r="A1519">
        <v>521</v>
      </c>
      <c r="B1519" t="s">
        <v>549</v>
      </c>
      <c r="C1519" s="2" t="s">
        <v>585</v>
      </c>
      <c r="D1519" t="s">
        <v>25</v>
      </c>
      <c r="E1519" s="173">
        <v>41.15</v>
      </c>
      <c r="F1519" s="205">
        <f t="shared" si="46"/>
        <v>8.0654000000000003</v>
      </c>
      <c r="G1519" s="27">
        <f t="shared" si="47"/>
        <v>49.215400000000002</v>
      </c>
    </row>
    <row r="1520" spans="1:7" x14ac:dyDescent="0.2">
      <c r="A1520">
        <v>524</v>
      </c>
      <c r="B1520" t="s">
        <v>552</v>
      </c>
      <c r="C1520" s="2" t="s">
        <v>585</v>
      </c>
      <c r="D1520" t="s">
        <v>25</v>
      </c>
      <c r="E1520" s="173">
        <v>10.5</v>
      </c>
      <c r="F1520" s="205">
        <f t="shared" ref="F1520:F1583" si="48">E1520*19.6%</f>
        <v>2.0580000000000003</v>
      </c>
      <c r="G1520" s="27">
        <f t="shared" ref="G1520:G1583" si="49">E1520+F1520</f>
        <v>12.558</v>
      </c>
    </row>
    <row r="1521" spans="1:7" x14ac:dyDescent="0.2">
      <c r="A1521">
        <v>527</v>
      </c>
      <c r="B1521" t="s">
        <v>555</v>
      </c>
      <c r="C1521" s="2" t="s">
        <v>585</v>
      </c>
      <c r="D1521" t="s">
        <v>1790</v>
      </c>
      <c r="E1521" s="173">
        <v>27.5</v>
      </c>
      <c r="F1521" s="205">
        <f t="shared" si="48"/>
        <v>5.3900000000000006</v>
      </c>
      <c r="G1521" s="27">
        <f t="shared" si="49"/>
        <v>32.89</v>
      </c>
    </row>
    <row r="1522" spans="1:7" x14ac:dyDescent="0.2">
      <c r="A1522">
        <v>528</v>
      </c>
      <c r="B1522" t="s">
        <v>556</v>
      </c>
      <c r="C1522" s="2" t="s">
        <v>585</v>
      </c>
      <c r="D1522" t="s">
        <v>25</v>
      </c>
      <c r="E1522" s="173">
        <v>40</v>
      </c>
      <c r="F1522" s="205">
        <f t="shared" si="48"/>
        <v>7.84</v>
      </c>
      <c r="G1522" s="27">
        <f t="shared" si="49"/>
        <v>47.84</v>
      </c>
    </row>
    <row r="1523" spans="1:7" x14ac:dyDescent="0.2">
      <c r="A1523">
        <v>525</v>
      </c>
      <c r="B1523" t="s">
        <v>553</v>
      </c>
      <c r="C1523" s="2" t="s">
        <v>585</v>
      </c>
      <c r="D1523" t="s">
        <v>25</v>
      </c>
      <c r="E1523" s="173">
        <v>18</v>
      </c>
      <c r="F1523" s="205">
        <f t="shared" si="48"/>
        <v>3.528</v>
      </c>
      <c r="G1523" s="27">
        <f t="shared" si="49"/>
        <v>21.527999999999999</v>
      </c>
    </row>
    <row r="1524" spans="1:7" x14ac:dyDescent="0.2">
      <c r="A1524">
        <v>526</v>
      </c>
      <c r="B1524" t="s">
        <v>554</v>
      </c>
      <c r="C1524" s="2" t="s">
        <v>585</v>
      </c>
      <c r="D1524" t="s">
        <v>25</v>
      </c>
      <c r="E1524" s="173">
        <v>19</v>
      </c>
      <c r="F1524" s="205">
        <f t="shared" si="48"/>
        <v>3.7240000000000002</v>
      </c>
      <c r="G1524" s="27">
        <f t="shared" si="49"/>
        <v>22.724</v>
      </c>
    </row>
    <row r="1525" spans="1:7" x14ac:dyDescent="0.2">
      <c r="A1525">
        <v>518</v>
      </c>
      <c r="B1525" t="s">
        <v>546</v>
      </c>
      <c r="C1525" s="2" t="s">
        <v>585</v>
      </c>
      <c r="D1525" t="s">
        <v>25</v>
      </c>
      <c r="E1525" s="173">
        <v>27</v>
      </c>
      <c r="F1525" s="205">
        <f t="shared" si="48"/>
        <v>5.2919999999999998</v>
      </c>
      <c r="G1525" s="27">
        <f t="shared" si="49"/>
        <v>32.292000000000002</v>
      </c>
    </row>
    <row r="1526" spans="1:7" x14ac:dyDescent="0.2">
      <c r="A1526">
        <v>529</v>
      </c>
      <c r="B1526" t="s">
        <v>557</v>
      </c>
      <c r="C1526" s="2" t="s">
        <v>585</v>
      </c>
      <c r="D1526" t="s">
        <v>25</v>
      </c>
      <c r="F1526" s="205">
        <f t="shared" si="48"/>
        <v>0</v>
      </c>
      <c r="G1526" s="27">
        <f t="shared" si="49"/>
        <v>0</v>
      </c>
    </row>
    <row r="1527" spans="1:7" x14ac:dyDescent="0.2">
      <c r="A1527">
        <v>530</v>
      </c>
      <c r="B1527" t="s">
        <v>558</v>
      </c>
      <c r="C1527" s="2" t="s">
        <v>585</v>
      </c>
      <c r="D1527" t="s">
        <v>25</v>
      </c>
      <c r="E1527" s="173">
        <v>3.5</v>
      </c>
      <c r="F1527" s="205">
        <f t="shared" si="48"/>
        <v>0.68600000000000005</v>
      </c>
      <c r="G1527" s="27">
        <f t="shared" si="49"/>
        <v>4.1859999999999999</v>
      </c>
    </row>
    <row r="1528" spans="1:7" x14ac:dyDescent="0.2">
      <c r="A1528">
        <v>531</v>
      </c>
      <c r="B1528" t="s">
        <v>559</v>
      </c>
      <c r="C1528" s="2" t="s">
        <v>585</v>
      </c>
      <c r="D1528" t="s">
        <v>25</v>
      </c>
      <c r="E1528" s="173">
        <v>21.25</v>
      </c>
      <c r="F1528" s="205">
        <f t="shared" si="48"/>
        <v>4.165</v>
      </c>
      <c r="G1528" s="27">
        <f t="shared" si="49"/>
        <v>25.414999999999999</v>
      </c>
    </row>
    <row r="1529" spans="1:7" x14ac:dyDescent="0.2">
      <c r="A1529">
        <v>535</v>
      </c>
      <c r="B1529" t="s">
        <v>563</v>
      </c>
      <c r="C1529" s="2" t="s">
        <v>585</v>
      </c>
      <c r="D1529" t="s">
        <v>25</v>
      </c>
      <c r="E1529" s="173">
        <v>26</v>
      </c>
      <c r="F1529" s="205">
        <f t="shared" si="48"/>
        <v>5.0960000000000001</v>
      </c>
      <c r="G1529" s="27">
        <f t="shared" si="49"/>
        <v>31.096</v>
      </c>
    </row>
    <row r="1530" spans="1:7" x14ac:dyDescent="0.2">
      <c r="A1530">
        <v>532</v>
      </c>
      <c r="B1530" t="s">
        <v>560</v>
      </c>
      <c r="C1530" s="2" t="s">
        <v>585</v>
      </c>
      <c r="D1530" t="s">
        <v>25</v>
      </c>
      <c r="E1530" s="173">
        <v>16.5</v>
      </c>
      <c r="F1530" s="205">
        <f t="shared" si="48"/>
        <v>3.234</v>
      </c>
      <c r="G1530" s="27">
        <f t="shared" si="49"/>
        <v>19.734000000000002</v>
      </c>
    </row>
    <row r="1531" spans="1:7" x14ac:dyDescent="0.2">
      <c r="A1531">
        <v>533</v>
      </c>
      <c r="B1531" t="s">
        <v>561</v>
      </c>
      <c r="C1531" s="2" t="s">
        <v>585</v>
      </c>
      <c r="D1531" t="s">
        <v>25</v>
      </c>
      <c r="E1531" s="173">
        <v>18</v>
      </c>
      <c r="F1531" s="205">
        <f t="shared" si="48"/>
        <v>3.528</v>
      </c>
      <c r="G1531" s="27">
        <f t="shared" si="49"/>
        <v>21.527999999999999</v>
      </c>
    </row>
    <row r="1532" spans="1:7" x14ac:dyDescent="0.2">
      <c r="A1532">
        <v>534</v>
      </c>
      <c r="B1532" t="s">
        <v>562</v>
      </c>
      <c r="C1532" s="2" t="s">
        <v>585</v>
      </c>
      <c r="D1532" t="s">
        <v>25</v>
      </c>
      <c r="E1532" s="173">
        <v>33.5</v>
      </c>
      <c r="F1532" s="205">
        <f t="shared" si="48"/>
        <v>6.5659999999999998</v>
      </c>
      <c r="G1532" s="27">
        <f t="shared" si="49"/>
        <v>40.066000000000003</v>
      </c>
    </row>
    <row r="1533" spans="1:7" x14ac:dyDescent="0.2">
      <c r="A1533">
        <v>536</v>
      </c>
      <c r="B1533" t="s">
        <v>564</v>
      </c>
      <c r="C1533" s="2" t="s">
        <v>585</v>
      </c>
      <c r="D1533" t="s">
        <v>25</v>
      </c>
      <c r="F1533" s="205">
        <f t="shared" si="48"/>
        <v>0</v>
      </c>
      <c r="G1533" s="27">
        <f t="shared" si="49"/>
        <v>0</v>
      </c>
    </row>
    <row r="1534" spans="1:7" x14ac:dyDescent="0.2">
      <c r="A1534">
        <v>537</v>
      </c>
      <c r="B1534" t="s">
        <v>565</v>
      </c>
      <c r="C1534" s="2" t="s">
        <v>585</v>
      </c>
      <c r="D1534" t="s">
        <v>25</v>
      </c>
      <c r="F1534" s="205">
        <f t="shared" si="48"/>
        <v>0</v>
      </c>
      <c r="G1534" s="27">
        <f t="shared" si="49"/>
        <v>0</v>
      </c>
    </row>
    <row r="1535" spans="1:7" x14ac:dyDescent="0.2">
      <c r="A1535">
        <v>538</v>
      </c>
      <c r="B1535" t="s">
        <v>566</v>
      </c>
      <c r="C1535" s="2" t="s">
        <v>585</v>
      </c>
      <c r="D1535" t="s">
        <v>25</v>
      </c>
      <c r="F1535" s="205">
        <f t="shared" si="48"/>
        <v>0</v>
      </c>
      <c r="G1535" s="27">
        <f t="shared" si="49"/>
        <v>0</v>
      </c>
    </row>
    <row r="1536" spans="1:7" x14ac:dyDescent="0.2">
      <c r="A1536">
        <v>539</v>
      </c>
      <c r="B1536" t="s">
        <v>567</v>
      </c>
      <c r="C1536" s="2" t="s">
        <v>585</v>
      </c>
      <c r="D1536" t="s">
        <v>25</v>
      </c>
      <c r="F1536" s="205">
        <f t="shared" si="48"/>
        <v>0</v>
      </c>
      <c r="G1536" s="27">
        <f t="shared" si="49"/>
        <v>0</v>
      </c>
    </row>
    <row r="1537" spans="1:7" x14ac:dyDescent="0.2">
      <c r="A1537">
        <v>540</v>
      </c>
      <c r="B1537" t="s">
        <v>568</v>
      </c>
      <c r="C1537" s="2" t="s">
        <v>585</v>
      </c>
      <c r="D1537" t="s">
        <v>25</v>
      </c>
      <c r="E1537" s="173">
        <v>10.5</v>
      </c>
      <c r="F1537" s="205">
        <f t="shared" si="48"/>
        <v>2.0580000000000003</v>
      </c>
      <c r="G1537" s="27">
        <f t="shared" si="49"/>
        <v>12.558</v>
      </c>
    </row>
    <row r="1538" spans="1:7" x14ac:dyDescent="0.2">
      <c r="A1538">
        <v>541</v>
      </c>
      <c r="B1538" t="s">
        <v>569</v>
      </c>
      <c r="C1538" s="2" t="s">
        <v>585</v>
      </c>
      <c r="D1538" t="s">
        <v>25</v>
      </c>
      <c r="E1538" s="173">
        <v>9.5</v>
      </c>
      <c r="F1538" s="205">
        <f t="shared" si="48"/>
        <v>1.8620000000000001</v>
      </c>
      <c r="G1538" s="27">
        <f t="shared" si="49"/>
        <v>11.362</v>
      </c>
    </row>
    <row r="1539" spans="1:7" x14ac:dyDescent="0.2">
      <c r="A1539">
        <v>542</v>
      </c>
      <c r="B1539" t="s">
        <v>570</v>
      </c>
      <c r="C1539" s="2" t="s">
        <v>585</v>
      </c>
      <c r="D1539" t="s">
        <v>25</v>
      </c>
      <c r="E1539" s="173">
        <v>20.8</v>
      </c>
      <c r="F1539" s="205">
        <f t="shared" si="48"/>
        <v>4.0768000000000004</v>
      </c>
      <c r="G1539" s="27">
        <f t="shared" si="49"/>
        <v>24.876800000000003</v>
      </c>
    </row>
    <row r="1540" spans="1:7" x14ac:dyDescent="0.2">
      <c r="A1540">
        <v>543</v>
      </c>
      <c r="B1540" t="s">
        <v>571</v>
      </c>
      <c r="C1540" s="2" t="s">
        <v>585</v>
      </c>
      <c r="D1540" t="s">
        <v>25</v>
      </c>
      <c r="E1540" s="173">
        <v>4.2</v>
      </c>
      <c r="F1540" s="205">
        <f t="shared" si="48"/>
        <v>0.82320000000000004</v>
      </c>
      <c r="G1540" s="27">
        <f t="shared" si="49"/>
        <v>5.0232000000000001</v>
      </c>
    </row>
    <row r="1541" spans="1:7" x14ac:dyDescent="0.2">
      <c r="A1541">
        <v>544</v>
      </c>
      <c r="B1541" t="s">
        <v>572</v>
      </c>
      <c r="C1541" s="2" t="s">
        <v>585</v>
      </c>
      <c r="D1541" t="s">
        <v>25</v>
      </c>
      <c r="E1541" s="173">
        <v>37</v>
      </c>
      <c r="F1541" s="205">
        <f t="shared" si="48"/>
        <v>7.2520000000000007</v>
      </c>
      <c r="G1541" s="27">
        <f t="shared" si="49"/>
        <v>44.252000000000002</v>
      </c>
    </row>
    <row r="1542" spans="1:7" x14ac:dyDescent="0.2">
      <c r="A1542">
        <v>546</v>
      </c>
      <c r="B1542" t="s">
        <v>574</v>
      </c>
      <c r="C1542" s="2" t="s">
        <v>585</v>
      </c>
      <c r="D1542" t="s">
        <v>25</v>
      </c>
      <c r="E1542" s="173">
        <v>8.5</v>
      </c>
      <c r="F1542" s="205">
        <f t="shared" si="48"/>
        <v>1.6660000000000001</v>
      </c>
      <c r="G1542" s="27">
        <f t="shared" si="49"/>
        <v>10.166</v>
      </c>
    </row>
    <row r="1543" spans="1:7" x14ac:dyDescent="0.2">
      <c r="A1543">
        <v>547</v>
      </c>
      <c r="B1543" t="s">
        <v>575</v>
      </c>
      <c r="C1543" s="2" t="s">
        <v>585</v>
      </c>
      <c r="D1543" t="s">
        <v>25</v>
      </c>
      <c r="F1543" s="205">
        <f t="shared" si="48"/>
        <v>0</v>
      </c>
      <c r="G1543" s="27">
        <f t="shared" si="49"/>
        <v>0</v>
      </c>
    </row>
    <row r="1544" spans="1:7" x14ac:dyDescent="0.2">
      <c r="A1544">
        <v>548</v>
      </c>
      <c r="B1544" t="s">
        <v>576</v>
      </c>
      <c r="C1544" s="2" t="s">
        <v>585</v>
      </c>
      <c r="D1544" t="s">
        <v>25</v>
      </c>
      <c r="E1544" s="173">
        <v>23.8</v>
      </c>
      <c r="F1544" s="205">
        <f t="shared" si="48"/>
        <v>4.6648000000000005</v>
      </c>
      <c r="G1544" s="27">
        <f t="shared" si="49"/>
        <v>28.4648</v>
      </c>
    </row>
    <row r="1545" spans="1:7" x14ac:dyDescent="0.2">
      <c r="A1545">
        <v>545</v>
      </c>
      <c r="B1545" t="s">
        <v>573</v>
      </c>
      <c r="C1545" s="2" t="s">
        <v>585</v>
      </c>
      <c r="D1545" t="s">
        <v>25</v>
      </c>
      <c r="E1545" s="173">
        <v>5.5</v>
      </c>
      <c r="F1545" s="205">
        <f t="shared" si="48"/>
        <v>1.0780000000000001</v>
      </c>
      <c r="G1545" s="27">
        <f t="shared" si="49"/>
        <v>6.5780000000000003</v>
      </c>
    </row>
    <row r="1546" spans="1:7" x14ac:dyDescent="0.2">
      <c r="A1546">
        <v>549</v>
      </c>
      <c r="B1546" t="s">
        <v>577</v>
      </c>
      <c r="C1546" s="2" t="s">
        <v>585</v>
      </c>
      <c r="D1546" t="s">
        <v>25</v>
      </c>
      <c r="E1546" s="173">
        <v>4.8</v>
      </c>
      <c r="F1546" s="205">
        <f t="shared" si="48"/>
        <v>0.94079999999999997</v>
      </c>
      <c r="G1546" s="27">
        <f t="shared" si="49"/>
        <v>5.7408000000000001</v>
      </c>
    </row>
    <row r="1547" spans="1:7" x14ac:dyDescent="0.2">
      <c r="A1547">
        <v>550</v>
      </c>
      <c r="B1547" t="s">
        <v>578</v>
      </c>
      <c r="C1547" s="2" t="s">
        <v>585</v>
      </c>
      <c r="D1547" t="s">
        <v>25</v>
      </c>
      <c r="F1547" s="205">
        <f t="shared" si="48"/>
        <v>0</v>
      </c>
      <c r="G1547" s="27">
        <f t="shared" si="49"/>
        <v>0</v>
      </c>
    </row>
    <row r="1548" spans="1:7" x14ac:dyDescent="0.2">
      <c r="A1548">
        <v>552</v>
      </c>
      <c r="B1548" t="s">
        <v>580</v>
      </c>
      <c r="C1548" s="2" t="s">
        <v>585</v>
      </c>
      <c r="D1548" t="s">
        <v>25</v>
      </c>
      <c r="E1548" s="173">
        <v>11.5</v>
      </c>
      <c r="F1548" s="205">
        <f t="shared" si="48"/>
        <v>2.254</v>
      </c>
      <c r="G1548" s="27">
        <f t="shared" si="49"/>
        <v>13.754</v>
      </c>
    </row>
    <row r="1549" spans="1:7" x14ac:dyDescent="0.2">
      <c r="A1549">
        <v>551</v>
      </c>
      <c r="B1549" t="s">
        <v>579</v>
      </c>
      <c r="C1549" s="2" t="s">
        <v>585</v>
      </c>
      <c r="D1549" t="s">
        <v>25</v>
      </c>
      <c r="E1549" s="173">
        <v>28</v>
      </c>
      <c r="F1549" s="205">
        <f t="shared" si="48"/>
        <v>5.4880000000000004</v>
      </c>
      <c r="G1549" s="27">
        <f t="shared" si="49"/>
        <v>33.488</v>
      </c>
    </row>
    <row r="1550" spans="1:7" x14ac:dyDescent="0.2">
      <c r="A1550">
        <v>553</v>
      </c>
      <c r="B1550" t="s">
        <v>581</v>
      </c>
      <c r="C1550" s="2" t="s">
        <v>585</v>
      </c>
      <c r="D1550" t="s">
        <v>25</v>
      </c>
      <c r="F1550" s="205">
        <f t="shared" si="48"/>
        <v>0</v>
      </c>
      <c r="G1550" s="27">
        <f t="shared" si="49"/>
        <v>0</v>
      </c>
    </row>
    <row r="1551" spans="1:7" x14ac:dyDescent="0.2">
      <c r="A1551">
        <v>554</v>
      </c>
      <c r="B1551" t="s">
        <v>582</v>
      </c>
      <c r="C1551" s="2" t="s">
        <v>585</v>
      </c>
      <c r="D1551" t="s">
        <v>25</v>
      </c>
      <c r="E1551" s="173">
        <v>4.8</v>
      </c>
      <c r="F1551" s="205">
        <f t="shared" si="48"/>
        <v>0.94079999999999997</v>
      </c>
      <c r="G1551" s="27">
        <f t="shared" si="49"/>
        <v>5.7408000000000001</v>
      </c>
    </row>
    <row r="1552" spans="1:7" x14ac:dyDescent="0.2">
      <c r="A1552">
        <v>555</v>
      </c>
      <c r="B1552" t="s">
        <v>583</v>
      </c>
      <c r="C1552" s="2" t="s">
        <v>585</v>
      </c>
      <c r="D1552" t="s">
        <v>25</v>
      </c>
      <c r="F1552" s="205">
        <f t="shared" si="48"/>
        <v>0</v>
      </c>
      <c r="G1552" s="27">
        <f t="shared" si="49"/>
        <v>0</v>
      </c>
    </row>
    <row r="1553" spans="1:7" x14ac:dyDescent="0.2">
      <c r="A1553">
        <v>556</v>
      </c>
      <c r="B1553" t="s">
        <v>584</v>
      </c>
      <c r="C1553" s="2" t="s">
        <v>585</v>
      </c>
      <c r="D1553" t="s">
        <v>25</v>
      </c>
      <c r="F1553" s="205">
        <f t="shared" si="48"/>
        <v>0</v>
      </c>
      <c r="G1553" s="27">
        <f t="shared" si="49"/>
        <v>0</v>
      </c>
    </row>
    <row r="1554" spans="1:7" x14ac:dyDescent="0.2">
      <c r="A1554">
        <v>1051</v>
      </c>
      <c r="B1554" t="s">
        <v>1081</v>
      </c>
      <c r="C1554" s="2" t="s">
        <v>1131</v>
      </c>
      <c r="D1554" t="s">
        <v>25</v>
      </c>
      <c r="E1554" s="173">
        <v>7.14</v>
      </c>
      <c r="F1554" s="205">
        <f t="shared" si="48"/>
        <v>1.39944</v>
      </c>
      <c r="G1554" s="27">
        <f t="shared" si="49"/>
        <v>8.539439999999999</v>
      </c>
    </row>
    <row r="1555" spans="1:7" x14ac:dyDescent="0.2">
      <c r="A1555">
        <v>1001</v>
      </c>
      <c r="B1555" t="s">
        <v>1032</v>
      </c>
      <c r="C1555" s="2" t="s">
        <v>1131</v>
      </c>
      <c r="D1555" t="s">
        <v>25</v>
      </c>
      <c r="E1555" s="173">
        <v>5.3</v>
      </c>
      <c r="F1555" s="205">
        <f t="shared" si="48"/>
        <v>1.0387999999999999</v>
      </c>
      <c r="G1555" s="27">
        <f t="shared" si="49"/>
        <v>6.3388</v>
      </c>
    </row>
    <row r="1556" spans="1:7" x14ac:dyDescent="0.2">
      <c r="A1556">
        <v>1002</v>
      </c>
      <c r="B1556" t="s">
        <v>1033</v>
      </c>
      <c r="C1556" s="2" t="s">
        <v>1131</v>
      </c>
      <c r="D1556" t="s">
        <v>25</v>
      </c>
      <c r="E1556" s="173">
        <v>11.65</v>
      </c>
      <c r="F1556" s="205">
        <f t="shared" si="48"/>
        <v>2.2834000000000003</v>
      </c>
      <c r="G1556" s="27">
        <f t="shared" si="49"/>
        <v>13.933400000000001</v>
      </c>
    </row>
    <row r="1557" spans="1:7" x14ac:dyDescent="0.2">
      <c r="A1557">
        <v>1003</v>
      </c>
      <c r="B1557" t="s">
        <v>1034</v>
      </c>
      <c r="C1557" s="2" t="s">
        <v>1131</v>
      </c>
      <c r="D1557" t="s">
        <v>25</v>
      </c>
      <c r="E1557" s="173">
        <v>2.86</v>
      </c>
      <c r="F1557" s="205">
        <f t="shared" si="48"/>
        <v>0.56055999999999995</v>
      </c>
      <c r="G1557" s="27">
        <f t="shared" si="49"/>
        <v>3.42056</v>
      </c>
    </row>
    <row r="1558" spans="1:7" x14ac:dyDescent="0.2">
      <c r="A1558">
        <v>1036</v>
      </c>
      <c r="B1558" t="s">
        <v>1067</v>
      </c>
      <c r="C1558" s="2" t="s">
        <v>1131</v>
      </c>
      <c r="D1558" t="s">
        <v>25</v>
      </c>
      <c r="E1558" s="173">
        <v>4.5</v>
      </c>
      <c r="F1558" s="205">
        <f t="shared" si="48"/>
        <v>0.88200000000000001</v>
      </c>
      <c r="G1558" s="27">
        <f t="shared" si="49"/>
        <v>5.3819999999999997</v>
      </c>
    </row>
    <row r="1559" spans="1:7" x14ac:dyDescent="0.2">
      <c r="A1559">
        <v>1099</v>
      </c>
      <c r="B1559" t="s">
        <v>1130</v>
      </c>
      <c r="C1559" s="2" t="s">
        <v>1131</v>
      </c>
      <c r="D1559" t="s">
        <v>1790</v>
      </c>
      <c r="E1559" s="173">
        <v>50</v>
      </c>
      <c r="F1559" s="205">
        <f t="shared" si="48"/>
        <v>9.8000000000000007</v>
      </c>
      <c r="G1559" s="27">
        <f t="shared" si="49"/>
        <v>59.8</v>
      </c>
    </row>
    <row r="1560" spans="1:7" x14ac:dyDescent="0.2">
      <c r="A1560">
        <v>1004</v>
      </c>
      <c r="B1560" t="s">
        <v>1035</v>
      </c>
      <c r="C1560" s="2" t="s">
        <v>1131</v>
      </c>
      <c r="D1560" t="s">
        <v>25</v>
      </c>
      <c r="E1560" s="173">
        <v>1.44</v>
      </c>
      <c r="F1560" s="205">
        <f t="shared" si="48"/>
        <v>0.28223999999999999</v>
      </c>
      <c r="G1560" s="27">
        <f t="shared" si="49"/>
        <v>1.72224</v>
      </c>
    </row>
    <row r="1561" spans="1:7" x14ac:dyDescent="0.2">
      <c r="A1561">
        <v>1005</v>
      </c>
      <c r="B1561" t="s">
        <v>1036</v>
      </c>
      <c r="C1561" s="2" t="s">
        <v>1131</v>
      </c>
      <c r="D1561" t="s">
        <v>25</v>
      </c>
      <c r="F1561" s="205">
        <f t="shared" si="48"/>
        <v>0</v>
      </c>
      <c r="G1561" s="27">
        <f t="shared" si="49"/>
        <v>0</v>
      </c>
    </row>
    <row r="1562" spans="1:7" x14ac:dyDescent="0.2">
      <c r="A1562">
        <v>1052</v>
      </c>
      <c r="B1562" t="s">
        <v>1082</v>
      </c>
      <c r="C1562" s="2" t="s">
        <v>1131</v>
      </c>
      <c r="D1562" t="s">
        <v>25</v>
      </c>
      <c r="E1562" s="173">
        <v>6.01</v>
      </c>
      <c r="F1562" s="205">
        <f t="shared" si="48"/>
        <v>1.1779599999999999</v>
      </c>
      <c r="G1562" s="27">
        <f t="shared" si="49"/>
        <v>7.1879599999999995</v>
      </c>
    </row>
    <row r="1563" spans="1:7" x14ac:dyDescent="0.2">
      <c r="A1563">
        <v>1006</v>
      </c>
      <c r="B1563" t="s">
        <v>1037</v>
      </c>
      <c r="C1563" s="2" t="s">
        <v>1131</v>
      </c>
      <c r="D1563" t="s">
        <v>25</v>
      </c>
      <c r="E1563" s="173">
        <v>13.8</v>
      </c>
      <c r="F1563" s="205">
        <f t="shared" si="48"/>
        <v>2.7048000000000001</v>
      </c>
      <c r="G1563" s="27">
        <f t="shared" si="49"/>
        <v>16.504799999999999</v>
      </c>
    </row>
    <row r="1564" spans="1:7" x14ac:dyDescent="0.2">
      <c r="A1564">
        <v>1053</v>
      </c>
      <c r="B1564" t="s">
        <v>1083</v>
      </c>
      <c r="C1564" s="2" t="s">
        <v>1131</v>
      </c>
      <c r="D1564" t="s">
        <v>25</v>
      </c>
      <c r="E1564" s="173">
        <v>4.28</v>
      </c>
      <c r="F1564" s="205">
        <f t="shared" si="48"/>
        <v>0.83888000000000007</v>
      </c>
      <c r="G1564" s="27">
        <f t="shared" si="49"/>
        <v>5.1188800000000008</v>
      </c>
    </row>
    <row r="1565" spans="1:7" x14ac:dyDescent="0.2">
      <c r="A1565">
        <v>1007</v>
      </c>
      <c r="B1565" t="s">
        <v>1038</v>
      </c>
      <c r="C1565" s="2" t="s">
        <v>1131</v>
      </c>
      <c r="D1565" t="s">
        <v>25</v>
      </c>
      <c r="E1565" s="173">
        <v>1.91</v>
      </c>
      <c r="F1565" s="205">
        <f t="shared" si="48"/>
        <v>0.37436000000000003</v>
      </c>
      <c r="G1565" s="27">
        <f t="shared" si="49"/>
        <v>2.2843599999999999</v>
      </c>
    </row>
    <row r="1566" spans="1:7" x14ac:dyDescent="0.2">
      <c r="A1566">
        <v>1008</v>
      </c>
      <c r="B1566" t="s">
        <v>1039</v>
      </c>
      <c r="C1566" s="2" t="s">
        <v>1131</v>
      </c>
      <c r="D1566" t="s">
        <v>25</v>
      </c>
      <c r="E1566" s="173">
        <v>2.2599999999999998</v>
      </c>
      <c r="F1566" s="205">
        <f t="shared" si="48"/>
        <v>0.44295999999999996</v>
      </c>
      <c r="G1566" s="27">
        <f t="shared" si="49"/>
        <v>2.7029599999999996</v>
      </c>
    </row>
    <row r="1567" spans="1:7" x14ac:dyDescent="0.2">
      <c r="A1567">
        <v>1054</v>
      </c>
      <c r="B1567" t="s">
        <v>1084</v>
      </c>
      <c r="C1567" s="2" t="s">
        <v>1131</v>
      </c>
      <c r="D1567" t="s">
        <v>25</v>
      </c>
      <c r="E1567" s="173">
        <v>3.89</v>
      </c>
      <c r="F1567" s="205">
        <f t="shared" si="48"/>
        <v>0.76244000000000001</v>
      </c>
      <c r="G1567" s="27">
        <f t="shared" si="49"/>
        <v>4.6524400000000004</v>
      </c>
    </row>
    <row r="1568" spans="1:7" x14ac:dyDescent="0.2">
      <c r="A1568">
        <v>1037</v>
      </c>
      <c r="B1568" t="s">
        <v>1068</v>
      </c>
      <c r="C1568" s="2" t="s">
        <v>1131</v>
      </c>
      <c r="D1568" t="s">
        <v>25</v>
      </c>
      <c r="E1568" s="173">
        <v>6.4</v>
      </c>
      <c r="F1568" s="205">
        <f t="shared" si="48"/>
        <v>1.2544000000000002</v>
      </c>
      <c r="G1568" s="27">
        <f t="shared" si="49"/>
        <v>7.6544000000000008</v>
      </c>
    </row>
    <row r="1569" spans="1:7" x14ac:dyDescent="0.2">
      <c r="A1569">
        <v>1009</v>
      </c>
      <c r="B1569" t="s">
        <v>1040</v>
      </c>
      <c r="C1569" s="2" t="s">
        <v>1131</v>
      </c>
      <c r="D1569" t="s">
        <v>25</v>
      </c>
      <c r="E1569" s="173">
        <v>1.78</v>
      </c>
      <c r="F1569" s="205">
        <f t="shared" si="48"/>
        <v>0.34888000000000002</v>
      </c>
      <c r="G1569" s="27">
        <f t="shared" si="49"/>
        <v>2.1288800000000001</v>
      </c>
    </row>
    <row r="1570" spans="1:7" x14ac:dyDescent="0.2">
      <c r="A1570">
        <v>1038</v>
      </c>
      <c r="B1570" t="s">
        <v>1069</v>
      </c>
      <c r="C1570" s="2" t="s">
        <v>1131</v>
      </c>
      <c r="D1570" t="s">
        <v>25</v>
      </c>
      <c r="E1570" s="173">
        <v>6.44</v>
      </c>
      <c r="F1570" s="205">
        <f t="shared" si="48"/>
        <v>1.26224</v>
      </c>
      <c r="G1570" s="27">
        <f t="shared" si="49"/>
        <v>7.7022400000000006</v>
      </c>
    </row>
    <row r="1571" spans="1:7" x14ac:dyDescent="0.2">
      <c r="A1571">
        <v>1031</v>
      </c>
      <c r="B1571" t="s">
        <v>1062</v>
      </c>
      <c r="C1571" s="2" t="s">
        <v>1131</v>
      </c>
      <c r="D1571" t="s">
        <v>25</v>
      </c>
      <c r="E1571" s="173">
        <v>5.0999999999999996</v>
      </c>
      <c r="F1571" s="205">
        <f t="shared" si="48"/>
        <v>0.99959999999999993</v>
      </c>
      <c r="G1571" s="27">
        <f t="shared" si="49"/>
        <v>6.0995999999999997</v>
      </c>
    </row>
    <row r="1572" spans="1:7" x14ac:dyDescent="0.2">
      <c r="A1572">
        <v>1010</v>
      </c>
      <c r="B1572" t="s">
        <v>1041</v>
      </c>
      <c r="C1572" s="2" t="s">
        <v>1131</v>
      </c>
      <c r="D1572" t="s">
        <v>25</v>
      </c>
      <c r="E1572" s="173">
        <v>6.57</v>
      </c>
      <c r="F1572" s="205">
        <f t="shared" si="48"/>
        <v>1.2877200000000002</v>
      </c>
      <c r="G1572" s="27">
        <f t="shared" si="49"/>
        <v>7.8577200000000005</v>
      </c>
    </row>
    <row r="1573" spans="1:7" x14ac:dyDescent="0.2">
      <c r="A1573">
        <v>1039</v>
      </c>
      <c r="B1573" t="s">
        <v>1070</v>
      </c>
      <c r="C1573" s="2" t="s">
        <v>1131</v>
      </c>
      <c r="D1573" t="s">
        <v>25</v>
      </c>
      <c r="E1573" s="173">
        <v>7.67</v>
      </c>
      <c r="F1573" s="205">
        <f t="shared" si="48"/>
        <v>1.50332</v>
      </c>
      <c r="G1573" s="27">
        <f t="shared" si="49"/>
        <v>9.1733200000000004</v>
      </c>
    </row>
    <row r="1574" spans="1:7" x14ac:dyDescent="0.2">
      <c r="A1574">
        <v>1011</v>
      </c>
      <c r="B1574" t="s">
        <v>1042</v>
      </c>
      <c r="C1574" s="2" t="s">
        <v>1131</v>
      </c>
      <c r="D1574" t="s">
        <v>25</v>
      </c>
      <c r="E1574" s="173">
        <v>1.8</v>
      </c>
      <c r="F1574" s="205">
        <f t="shared" si="48"/>
        <v>0.3528</v>
      </c>
      <c r="G1574" s="27">
        <f t="shared" si="49"/>
        <v>2.1528</v>
      </c>
    </row>
    <row r="1575" spans="1:7" x14ac:dyDescent="0.2">
      <c r="A1575">
        <v>1012</v>
      </c>
      <c r="B1575" t="s">
        <v>1043</v>
      </c>
      <c r="C1575" s="2" t="s">
        <v>1131</v>
      </c>
      <c r="D1575" t="s">
        <v>25</v>
      </c>
      <c r="E1575" s="173">
        <v>3.38</v>
      </c>
      <c r="F1575" s="205">
        <f t="shared" si="48"/>
        <v>0.66247999999999996</v>
      </c>
      <c r="G1575" s="27">
        <f t="shared" si="49"/>
        <v>4.0424799999999994</v>
      </c>
    </row>
    <row r="1576" spans="1:7" x14ac:dyDescent="0.2">
      <c r="A1576">
        <v>1040</v>
      </c>
      <c r="B1576" t="s">
        <v>1071</v>
      </c>
      <c r="C1576" s="2" t="s">
        <v>1131</v>
      </c>
      <c r="D1576" t="s">
        <v>25</v>
      </c>
      <c r="E1576" s="173">
        <v>18.5</v>
      </c>
      <c r="F1576" s="205">
        <f t="shared" si="48"/>
        <v>3.6260000000000003</v>
      </c>
      <c r="G1576" s="27">
        <f t="shared" si="49"/>
        <v>22.126000000000001</v>
      </c>
    </row>
    <row r="1577" spans="1:7" x14ac:dyDescent="0.2">
      <c r="A1577">
        <v>1013</v>
      </c>
      <c r="B1577" t="s">
        <v>1044</v>
      </c>
      <c r="C1577" s="2" t="s">
        <v>1131</v>
      </c>
      <c r="D1577" t="s">
        <v>25</v>
      </c>
      <c r="E1577" s="173">
        <v>2.95</v>
      </c>
      <c r="F1577" s="205">
        <f t="shared" si="48"/>
        <v>0.57820000000000005</v>
      </c>
      <c r="G1577" s="27">
        <f t="shared" si="49"/>
        <v>3.5282</v>
      </c>
    </row>
    <row r="1578" spans="1:7" x14ac:dyDescent="0.2">
      <c r="A1578">
        <v>1032</v>
      </c>
      <c r="B1578" t="s">
        <v>1063</v>
      </c>
      <c r="C1578" s="2" t="s">
        <v>1131</v>
      </c>
      <c r="D1578" t="s">
        <v>25</v>
      </c>
      <c r="E1578" s="173">
        <v>34.5</v>
      </c>
      <c r="F1578" s="205">
        <f t="shared" si="48"/>
        <v>6.7620000000000005</v>
      </c>
      <c r="G1578" s="27">
        <f t="shared" si="49"/>
        <v>41.262</v>
      </c>
    </row>
    <row r="1579" spans="1:7" x14ac:dyDescent="0.2">
      <c r="A1579">
        <v>1014</v>
      </c>
      <c r="B1579" t="s">
        <v>1045</v>
      </c>
      <c r="C1579" s="2" t="s">
        <v>1131</v>
      </c>
      <c r="D1579" t="s">
        <v>25</v>
      </c>
      <c r="E1579" s="173">
        <v>5.85</v>
      </c>
      <c r="F1579" s="205">
        <f t="shared" si="48"/>
        <v>1.1466000000000001</v>
      </c>
      <c r="G1579" s="27">
        <f t="shared" si="49"/>
        <v>6.9965999999999999</v>
      </c>
    </row>
    <row r="1580" spans="1:7" x14ac:dyDescent="0.2">
      <c r="A1580">
        <v>1055</v>
      </c>
      <c r="B1580" t="s">
        <v>1085</v>
      </c>
      <c r="C1580" s="2" t="s">
        <v>1131</v>
      </c>
      <c r="D1580" t="s">
        <v>25</v>
      </c>
      <c r="E1580" s="173">
        <v>3.94</v>
      </c>
      <c r="F1580" s="205">
        <f t="shared" si="48"/>
        <v>0.77224000000000004</v>
      </c>
      <c r="G1580" s="27">
        <f t="shared" si="49"/>
        <v>4.7122399999999995</v>
      </c>
    </row>
    <row r="1581" spans="1:7" x14ac:dyDescent="0.2">
      <c r="A1581">
        <v>1056</v>
      </c>
      <c r="B1581" t="s">
        <v>1086</v>
      </c>
      <c r="C1581" s="2" t="s">
        <v>1131</v>
      </c>
      <c r="D1581" t="s">
        <v>25</v>
      </c>
      <c r="E1581" s="173">
        <v>5.45</v>
      </c>
      <c r="F1581" s="205">
        <f t="shared" si="48"/>
        <v>1.0682</v>
      </c>
      <c r="G1581" s="27">
        <f t="shared" si="49"/>
        <v>6.5182000000000002</v>
      </c>
    </row>
    <row r="1582" spans="1:7" x14ac:dyDescent="0.2">
      <c r="A1582">
        <v>1057</v>
      </c>
      <c r="B1582" t="s">
        <v>1087</v>
      </c>
      <c r="C1582" s="2" t="s">
        <v>1131</v>
      </c>
      <c r="D1582" t="s">
        <v>25</v>
      </c>
      <c r="E1582" s="173">
        <v>6.08</v>
      </c>
      <c r="F1582" s="205">
        <f t="shared" si="48"/>
        <v>1.1916800000000001</v>
      </c>
      <c r="G1582" s="27">
        <f t="shared" si="49"/>
        <v>7.2716799999999999</v>
      </c>
    </row>
    <row r="1583" spans="1:7" x14ac:dyDescent="0.2">
      <c r="A1583">
        <v>1015</v>
      </c>
      <c r="B1583" t="s">
        <v>1046</v>
      </c>
      <c r="C1583" s="2" t="s">
        <v>1131</v>
      </c>
      <c r="D1583" t="s">
        <v>25</v>
      </c>
      <c r="E1583" s="173">
        <v>1.1599999999999999</v>
      </c>
      <c r="F1583" s="205">
        <f t="shared" si="48"/>
        <v>0.22736000000000001</v>
      </c>
      <c r="G1583" s="27">
        <f t="shared" si="49"/>
        <v>1.3873599999999999</v>
      </c>
    </row>
    <row r="1584" spans="1:7" x14ac:dyDescent="0.2">
      <c r="A1584">
        <v>1058</v>
      </c>
      <c r="B1584" t="s">
        <v>1088</v>
      </c>
      <c r="C1584" s="2" t="s">
        <v>1131</v>
      </c>
      <c r="D1584" t="s">
        <v>25</v>
      </c>
      <c r="E1584" s="173">
        <v>7.5</v>
      </c>
      <c r="F1584" s="205">
        <f t="shared" ref="F1584:F1647" si="50">E1584*19.6%</f>
        <v>1.47</v>
      </c>
      <c r="G1584" s="27">
        <f t="shared" ref="G1584:G1647" si="51">E1584+F1584</f>
        <v>8.9700000000000006</v>
      </c>
    </row>
    <row r="1585" spans="1:7" x14ac:dyDescent="0.2">
      <c r="A1585">
        <v>1016</v>
      </c>
      <c r="B1585" t="s">
        <v>1047</v>
      </c>
      <c r="C1585" s="2" t="s">
        <v>1131</v>
      </c>
      <c r="D1585" t="s">
        <v>25</v>
      </c>
      <c r="E1585" s="173">
        <v>12.58</v>
      </c>
      <c r="F1585" s="205">
        <f t="shared" si="50"/>
        <v>2.4656800000000003</v>
      </c>
      <c r="G1585" s="27">
        <f t="shared" si="51"/>
        <v>15.045680000000001</v>
      </c>
    </row>
    <row r="1586" spans="1:7" x14ac:dyDescent="0.2">
      <c r="A1586">
        <v>1083</v>
      </c>
      <c r="B1586" t="s">
        <v>1114</v>
      </c>
      <c r="C1586" s="2" t="s">
        <v>1131</v>
      </c>
      <c r="D1586" t="s">
        <v>1790</v>
      </c>
      <c r="E1586" s="173">
        <v>16.100000000000001</v>
      </c>
      <c r="F1586" s="205">
        <f t="shared" si="50"/>
        <v>3.1556000000000002</v>
      </c>
      <c r="G1586" s="27">
        <f t="shared" si="51"/>
        <v>19.255600000000001</v>
      </c>
    </row>
    <row r="1587" spans="1:7" x14ac:dyDescent="0.2">
      <c r="A1587">
        <v>1084</v>
      </c>
      <c r="B1587" t="s">
        <v>1115</v>
      </c>
      <c r="C1587" s="2" t="s">
        <v>1131</v>
      </c>
      <c r="D1587" t="s">
        <v>1790</v>
      </c>
      <c r="E1587" s="173">
        <v>13.73</v>
      </c>
      <c r="F1587" s="205">
        <f t="shared" si="50"/>
        <v>2.6910800000000004</v>
      </c>
      <c r="G1587" s="27">
        <f t="shared" si="51"/>
        <v>16.42108</v>
      </c>
    </row>
    <row r="1588" spans="1:7" x14ac:dyDescent="0.2">
      <c r="A1588">
        <v>1085</v>
      </c>
      <c r="B1588" t="s">
        <v>1116</v>
      </c>
      <c r="C1588" s="2" t="s">
        <v>1131</v>
      </c>
      <c r="D1588" t="s">
        <v>1790</v>
      </c>
      <c r="E1588" s="173">
        <v>13.73</v>
      </c>
      <c r="F1588" s="205">
        <f t="shared" si="50"/>
        <v>2.6910800000000004</v>
      </c>
      <c r="G1588" s="27">
        <f t="shared" si="51"/>
        <v>16.42108</v>
      </c>
    </row>
    <row r="1589" spans="1:7" x14ac:dyDescent="0.2">
      <c r="A1589">
        <v>1086</v>
      </c>
      <c r="B1589" t="s">
        <v>1117</v>
      </c>
      <c r="C1589" s="2" t="s">
        <v>1131</v>
      </c>
      <c r="D1589" t="s">
        <v>1790</v>
      </c>
      <c r="E1589" s="173">
        <v>13.73</v>
      </c>
      <c r="F1589" s="205">
        <f t="shared" si="50"/>
        <v>2.6910800000000004</v>
      </c>
      <c r="G1589" s="27">
        <f t="shared" si="51"/>
        <v>16.42108</v>
      </c>
    </row>
    <row r="1590" spans="1:7" x14ac:dyDescent="0.2">
      <c r="A1590">
        <v>1087</v>
      </c>
      <c r="B1590" t="s">
        <v>1118</v>
      </c>
      <c r="C1590" s="2" t="s">
        <v>1131</v>
      </c>
      <c r="D1590" t="s">
        <v>1790</v>
      </c>
      <c r="E1590" s="173">
        <v>13.73</v>
      </c>
      <c r="F1590" s="205">
        <f t="shared" si="50"/>
        <v>2.6910800000000004</v>
      </c>
      <c r="G1590" s="27">
        <f t="shared" si="51"/>
        <v>16.42108</v>
      </c>
    </row>
    <row r="1591" spans="1:7" x14ac:dyDescent="0.2">
      <c r="A1591">
        <v>1088</v>
      </c>
      <c r="B1591" t="s">
        <v>1119</v>
      </c>
      <c r="C1591" s="2" t="s">
        <v>1131</v>
      </c>
      <c r="D1591" t="s">
        <v>1790</v>
      </c>
      <c r="E1591" s="173">
        <v>13.73</v>
      </c>
      <c r="F1591" s="205">
        <f t="shared" si="50"/>
        <v>2.6910800000000004</v>
      </c>
      <c r="G1591" s="27">
        <f t="shared" si="51"/>
        <v>16.42108</v>
      </c>
    </row>
    <row r="1592" spans="1:7" x14ac:dyDescent="0.2">
      <c r="A1592">
        <v>1089</v>
      </c>
      <c r="B1592" t="s">
        <v>1120</v>
      </c>
      <c r="C1592" s="2" t="s">
        <v>1131</v>
      </c>
      <c r="D1592" t="s">
        <v>1791</v>
      </c>
      <c r="E1592" s="173">
        <v>13.73</v>
      </c>
      <c r="F1592" s="205">
        <f t="shared" si="50"/>
        <v>2.6910800000000004</v>
      </c>
      <c r="G1592" s="27">
        <f t="shared" si="51"/>
        <v>16.42108</v>
      </c>
    </row>
    <row r="1593" spans="1:7" x14ac:dyDescent="0.2">
      <c r="A1593">
        <v>1059</v>
      </c>
      <c r="B1593" t="s">
        <v>1089</v>
      </c>
      <c r="C1593" s="2" t="s">
        <v>1131</v>
      </c>
      <c r="D1593" t="s">
        <v>25</v>
      </c>
      <c r="E1593" s="173">
        <v>4.67</v>
      </c>
      <c r="F1593" s="205">
        <f t="shared" si="50"/>
        <v>0.91532000000000002</v>
      </c>
      <c r="G1593" s="27">
        <f t="shared" si="51"/>
        <v>5.5853200000000003</v>
      </c>
    </row>
    <row r="1594" spans="1:7" x14ac:dyDescent="0.2">
      <c r="A1594">
        <v>1017</v>
      </c>
      <c r="B1594" t="s">
        <v>1048</v>
      </c>
      <c r="C1594" s="2" t="s">
        <v>1131</v>
      </c>
      <c r="D1594" t="s">
        <v>25</v>
      </c>
      <c r="E1594" s="173">
        <v>2.7</v>
      </c>
      <c r="F1594" s="205">
        <f t="shared" si="50"/>
        <v>0.5292</v>
      </c>
      <c r="G1594" s="27">
        <f t="shared" si="51"/>
        <v>3.2292000000000001</v>
      </c>
    </row>
    <row r="1595" spans="1:7" x14ac:dyDescent="0.2">
      <c r="A1595">
        <v>1041</v>
      </c>
      <c r="B1595" t="s">
        <v>1072</v>
      </c>
      <c r="C1595" s="2" t="s">
        <v>1131</v>
      </c>
      <c r="D1595" t="s">
        <v>25</v>
      </c>
      <c r="F1595" s="205">
        <f t="shared" si="50"/>
        <v>0</v>
      </c>
      <c r="G1595" s="27">
        <f t="shared" si="51"/>
        <v>0</v>
      </c>
    </row>
    <row r="1596" spans="1:7" x14ac:dyDescent="0.2">
      <c r="A1596">
        <v>1018</v>
      </c>
      <c r="B1596" t="s">
        <v>1049</v>
      </c>
      <c r="C1596" s="2" t="s">
        <v>1131</v>
      </c>
      <c r="D1596" t="s">
        <v>25</v>
      </c>
      <c r="E1596" s="173">
        <v>2.2999999999999998</v>
      </c>
      <c r="F1596" s="205">
        <f t="shared" si="50"/>
        <v>0.45079999999999998</v>
      </c>
      <c r="G1596" s="27">
        <f t="shared" si="51"/>
        <v>2.7507999999999999</v>
      </c>
    </row>
    <row r="1597" spans="1:7" x14ac:dyDescent="0.2">
      <c r="A1597">
        <v>1042</v>
      </c>
      <c r="B1597" t="s">
        <v>1073</v>
      </c>
      <c r="C1597" s="2" t="s">
        <v>1131</v>
      </c>
      <c r="D1597" t="s">
        <v>25</v>
      </c>
      <c r="E1597" s="173">
        <v>29.4</v>
      </c>
      <c r="F1597" s="205">
        <f t="shared" si="50"/>
        <v>5.7623999999999995</v>
      </c>
      <c r="G1597" s="27">
        <f t="shared" si="51"/>
        <v>35.162399999999998</v>
      </c>
    </row>
    <row r="1598" spans="1:7" x14ac:dyDescent="0.2">
      <c r="A1598">
        <v>1033</v>
      </c>
      <c r="B1598" t="s">
        <v>1064</v>
      </c>
      <c r="C1598" s="2" t="s">
        <v>1131</v>
      </c>
      <c r="D1598" t="s">
        <v>25</v>
      </c>
      <c r="E1598" s="173">
        <v>5.64</v>
      </c>
      <c r="F1598" s="205">
        <f t="shared" si="50"/>
        <v>1.10544</v>
      </c>
      <c r="G1598" s="27">
        <f t="shared" si="51"/>
        <v>6.7454399999999994</v>
      </c>
    </row>
    <row r="1599" spans="1:7" x14ac:dyDescent="0.2">
      <c r="A1599">
        <v>1019</v>
      </c>
      <c r="B1599" t="s">
        <v>1050</v>
      </c>
      <c r="C1599" s="2" t="s">
        <v>1131</v>
      </c>
      <c r="D1599" t="s">
        <v>25</v>
      </c>
      <c r="E1599" s="173">
        <v>1.7</v>
      </c>
      <c r="F1599" s="205">
        <f t="shared" si="50"/>
        <v>0.3332</v>
      </c>
      <c r="G1599" s="27">
        <f t="shared" si="51"/>
        <v>2.0331999999999999</v>
      </c>
    </row>
    <row r="1600" spans="1:7" x14ac:dyDescent="0.2">
      <c r="A1600">
        <v>1020</v>
      </c>
      <c r="B1600" t="s">
        <v>1051</v>
      </c>
      <c r="C1600" s="2" t="s">
        <v>1131</v>
      </c>
      <c r="D1600" t="s">
        <v>25</v>
      </c>
      <c r="E1600" s="173">
        <v>5.41</v>
      </c>
      <c r="F1600" s="205">
        <f t="shared" si="50"/>
        <v>1.06036</v>
      </c>
      <c r="G1600" s="27">
        <f t="shared" si="51"/>
        <v>6.4703600000000003</v>
      </c>
    </row>
    <row r="1601" spans="1:7" x14ac:dyDescent="0.2">
      <c r="A1601">
        <v>1060</v>
      </c>
      <c r="B1601" t="s">
        <v>1090</v>
      </c>
      <c r="C1601" s="2" t="s">
        <v>1131</v>
      </c>
      <c r="D1601" t="s">
        <v>1091</v>
      </c>
      <c r="E1601" s="173">
        <v>21.89</v>
      </c>
      <c r="F1601" s="205">
        <f t="shared" si="50"/>
        <v>4.2904400000000003</v>
      </c>
      <c r="G1601" s="27">
        <f t="shared" si="51"/>
        <v>26.180440000000001</v>
      </c>
    </row>
    <row r="1602" spans="1:7" x14ac:dyDescent="0.2">
      <c r="A1602">
        <v>1043</v>
      </c>
      <c r="B1602" t="s">
        <v>1074</v>
      </c>
      <c r="C1602" s="2" t="s">
        <v>1131</v>
      </c>
      <c r="D1602" t="s">
        <v>25</v>
      </c>
      <c r="E1602" s="173">
        <v>3.35</v>
      </c>
      <c r="F1602" s="205">
        <f t="shared" si="50"/>
        <v>0.65660000000000007</v>
      </c>
      <c r="G1602" s="27">
        <f t="shared" si="51"/>
        <v>4.0066000000000006</v>
      </c>
    </row>
    <row r="1603" spans="1:7" x14ac:dyDescent="0.2">
      <c r="A1603">
        <v>1021</v>
      </c>
      <c r="B1603" t="s">
        <v>1052</v>
      </c>
      <c r="C1603" s="2" t="s">
        <v>1131</v>
      </c>
      <c r="D1603" t="s">
        <v>25</v>
      </c>
      <c r="E1603" s="173">
        <v>16.190000000000001</v>
      </c>
      <c r="F1603" s="205">
        <f t="shared" si="50"/>
        <v>3.1732400000000003</v>
      </c>
      <c r="G1603" s="27">
        <f t="shared" si="51"/>
        <v>19.363240000000001</v>
      </c>
    </row>
    <row r="1604" spans="1:7" x14ac:dyDescent="0.2">
      <c r="A1604">
        <v>1061</v>
      </c>
      <c r="B1604" t="s">
        <v>1092</v>
      </c>
      <c r="C1604" s="2" t="s">
        <v>1131</v>
      </c>
      <c r="D1604" t="s">
        <v>25</v>
      </c>
      <c r="E1604" s="173">
        <v>6.66</v>
      </c>
      <c r="F1604" s="205">
        <f t="shared" si="50"/>
        <v>1.3053600000000001</v>
      </c>
      <c r="G1604" s="27">
        <f t="shared" si="51"/>
        <v>7.9653600000000004</v>
      </c>
    </row>
    <row r="1605" spans="1:7" x14ac:dyDescent="0.2">
      <c r="A1605">
        <v>1062</v>
      </c>
      <c r="B1605" t="s">
        <v>1093</v>
      </c>
      <c r="C1605" s="2" t="s">
        <v>1131</v>
      </c>
      <c r="D1605" t="s">
        <v>25</v>
      </c>
      <c r="F1605" s="205">
        <f t="shared" si="50"/>
        <v>0</v>
      </c>
      <c r="G1605" s="27">
        <f t="shared" si="51"/>
        <v>0</v>
      </c>
    </row>
    <row r="1606" spans="1:7" x14ac:dyDescent="0.2">
      <c r="A1606">
        <v>1022</v>
      </c>
      <c r="B1606" t="s">
        <v>1053</v>
      </c>
      <c r="C1606" s="2" t="s">
        <v>1131</v>
      </c>
      <c r="D1606" t="s">
        <v>25</v>
      </c>
      <c r="E1606" s="173">
        <v>5.94</v>
      </c>
      <c r="F1606" s="205">
        <f t="shared" si="50"/>
        <v>1.1642400000000002</v>
      </c>
      <c r="G1606" s="27">
        <f t="shared" si="51"/>
        <v>7.1042400000000008</v>
      </c>
    </row>
    <row r="1607" spans="1:7" x14ac:dyDescent="0.2">
      <c r="A1607">
        <v>1045</v>
      </c>
      <c r="B1607" t="s">
        <v>506</v>
      </c>
      <c r="C1607" s="2" t="s">
        <v>1131</v>
      </c>
      <c r="D1607" t="s">
        <v>25</v>
      </c>
      <c r="E1607" s="173">
        <v>17.27</v>
      </c>
      <c r="F1607" s="205">
        <f t="shared" si="50"/>
        <v>3.3849200000000002</v>
      </c>
      <c r="G1607" s="27">
        <f t="shared" si="51"/>
        <v>20.654920000000001</v>
      </c>
    </row>
    <row r="1608" spans="1:7" x14ac:dyDescent="0.2">
      <c r="A1608">
        <v>1044</v>
      </c>
      <c r="B1608" t="s">
        <v>1075</v>
      </c>
      <c r="C1608" s="2" t="s">
        <v>1131</v>
      </c>
      <c r="D1608" t="s">
        <v>25</v>
      </c>
      <c r="E1608" s="173">
        <v>24.95</v>
      </c>
      <c r="F1608" s="205">
        <f t="shared" si="50"/>
        <v>4.8902000000000001</v>
      </c>
      <c r="G1608" s="27">
        <f t="shared" si="51"/>
        <v>29.840199999999999</v>
      </c>
    </row>
    <row r="1609" spans="1:7" x14ac:dyDescent="0.2">
      <c r="A1609">
        <v>1023</v>
      </c>
      <c r="B1609" t="s">
        <v>1054</v>
      </c>
      <c r="C1609" s="2" t="s">
        <v>1131</v>
      </c>
      <c r="D1609" t="s">
        <v>25</v>
      </c>
      <c r="E1609" s="173">
        <v>1.8</v>
      </c>
      <c r="F1609" s="205">
        <f t="shared" si="50"/>
        <v>0.3528</v>
      </c>
      <c r="G1609" s="27">
        <f t="shared" si="51"/>
        <v>2.1528</v>
      </c>
    </row>
    <row r="1610" spans="1:7" x14ac:dyDescent="0.2">
      <c r="A1610">
        <v>1024</v>
      </c>
      <c r="B1610" t="s">
        <v>1055</v>
      </c>
      <c r="C1610" s="2" t="s">
        <v>1131</v>
      </c>
      <c r="D1610" t="s">
        <v>25</v>
      </c>
      <c r="E1610" s="173">
        <v>3.16</v>
      </c>
      <c r="F1610" s="205">
        <f t="shared" si="50"/>
        <v>0.61936000000000002</v>
      </c>
      <c r="G1610" s="27">
        <f t="shared" si="51"/>
        <v>3.7793600000000001</v>
      </c>
    </row>
    <row r="1611" spans="1:7" x14ac:dyDescent="0.2">
      <c r="A1611">
        <v>1081</v>
      </c>
      <c r="B1611" t="s">
        <v>1112</v>
      </c>
      <c r="C1611" s="2" t="s">
        <v>1131</v>
      </c>
      <c r="D1611" t="s">
        <v>25</v>
      </c>
      <c r="E1611" s="173">
        <v>4.78</v>
      </c>
      <c r="F1611" s="205">
        <f t="shared" si="50"/>
        <v>0.93688000000000005</v>
      </c>
      <c r="G1611" s="27">
        <f t="shared" si="51"/>
        <v>5.7168800000000006</v>
      </c>
    </row>
    <row r="1612" spans="1:7" x14ac:dyDescent="0.2">
      <c r="A1612">
        <v>1082</v>
      </c>
      <c r="B1612" t="s">
        <v>1113</v>
      </c>
      <c r="C1612" s="2" t="s">
        <v>1131</v>
      </c>
      <c r="D1612" t="s">
        <v>25</v>
      </c>
      <c r="E1612" s="173">
        <v>49.99</v>
      </c>
      <c r="F1612" s="205">
        <f t="shared" si="50"/>
        <v>9.7980400000000003</v>
      </c>
      <c r="G1612" s="27">
        <f t="shared" si="51"/>
        <v>59.788040000000002</v>
      </c>
    </row>
    <row r="1613" spans="1:7" x14ac:dyDescent="0.2">
      <c r="A1613">
        <v>1025</v>
      </c>
      <c r="B1613" t="s">
        <v>1056</v>
      </c>
      <c r="C1613" s="2" t="s">
        <v>1131</v>
      </c>
      <c r="D1613" t="s">
        <v>25</v>
      </c>
      <c r="E1613" s="173">
        <v>3.59</v>
      </c>
      <c r="F1613" s="205">
        <f t="shared" si="50"/>
        <v>0.70364000000000004</v>
      </c>
      <c r="G1613" s="27">
        <f t="shared" si="51"/>
        <v>4.2936399999999999</v>
      </c>
    </row>
    <row r="1614" spans="1:7" x14ac:dyDescent="0.2">
      <c r="A1614">
        <v>1034</v>
      </c>
      <c r="B1614" t="s">
        <v>1065</v>
      </c>
      <c r="C1614" s="2" t="s">
        <v>1131</v>
      </c>
      <c r="D1614" t="s">
        <v>25</v>
      </c>
      <c r="F1614" s="205">
        <f t="shared" si="50"/>
        <v>0</v>
      </c>
      <c r="G1614" s="27">
        <f t="shared" si="51"/>
        <v>0</v>
      </c>
    </row>
    <row r="1615" spans="1:7" x14ac:dyDescent="0.2">
      <c r="A1615">
        <v>1026</v>
      </c>
      <c r="B1615" t="s">
        <v>1057</v>
      </c>
      <c r="C1615" s="2" t="s">
        <v>1131</v>
      </c>
      <c r="D1615" t="s">
        <v>25</v>
      </c>
      <c r="F1615" s="205">
        <f t="shared" si="50"/>
        <v>0</v>
      </c>
      <c r="G1615" s="27">
        <f t="shared" si="51"/>
        <v>0</v>
      </c>
    </row>
    <row r="1616" spans="1:7" x14ac:dyDescent="0.2">
      <c r="A1616">
        <v>1063</v>
      </c>
      <c r="B1616" t="s">
        <v>1094</v>
      </c>
      <c r="C1616" s="2" t="s">
        <v>1131</v>
      </c>
      <c r="D1616" t="s">
        <v>25</v>
      </c>
      <c r="E1616" s="173">
        <v>4.8</v>
      </c>
      <c r="F1616" s="205">
        <f t="shared" si="50"/>
        <v>0.94079999999999997</v>
      </c>
      <c r="G1616" s="27">
        <f t="shared" si="51"/>
        <v>5.7408000000000001</v>
      </c>
    </row>
    <row r="1617" spans="1:7" x14ac:dyDescent="0.2">
      <c r="A1617">
        <v>1064</v>
      </c>
      <c r="B1617" t="s">
        <v>1095</v>
      </c>
      <c r="C1617" s="2" t="s">
        <v>1131</v>
      </c>
      <c r="D1617" t="s">
        <v>25</v>
      </c>
      <c r="E1617" s="173">
        <v>5.25</v>
      </c>
      <c r="F1617" s="205">
        <f t="shared" si="50"/>
        <v>1.0290000000000001</v>
      </c>
      <c r="G1617" s="27">
        <f t="shared" si="51"/>
        <v>6.2789999999999999</v>
      </c>
    </row>
    <row r="1618" spans="1:7" x14ac:dyDescent="0.2">
      <c r="A1618">
        <v>1065</v>
      </c>
      <c r="B1618" t="s">
        <v>1096</v>
      </c>
      <c r="C1618" s="2" t="s">
        <v>1131</v>
      </c>
      <c r="D1618" t="s">
        <v>25</v>
      </c>
      <c r="E1618" s="173">
        <v>4.2699999999999996</v>
      </c>
      <c r="F1618" s="205">
        <f t="shared" si="50"/>
        <v>0.83692</v>
      </c>
      <c r="G1618" s="27">
        <f t="shared" si="51"/>
        <v>5.1069199999999997</v>
      </c>
    </row>
    <row r="1619" spans="1:7" x14ac:dyDescent="0.2">
      <c r="A1619">
        <v>1066</v>
      </c>
      <c r="B1619" t="s">
        <v>1097</v>
      </c>
      <c r="C1619" s="2" t="s">
        <v>1131</v>
      </c>
      <c r="D1619" t="s">
        <v>25</v>
      </c>
      <c r="E1619" s="173">
        <v>6.86</v>
      </c>
      <c r="F1619" s="205">
        <f t="shared" si="50"/>
        <v>1.3445600000000002</v>
      </c>
      <c r="G1619" s="27">
        <f t="shared" si="51"/>
        <v>8.2045600000000007</v>
      </c>
    </row>
    <row r="1620" spans="1:7" x14ac:dyDescent="0.2">
      <c r="A1620">
        <v>1067</v>
      </c>
      <c r="B1620" t="s">
        <v>1098</v>
      </c>
      <c r="C1620" s="2" t="s">
        <v>1131</v>
      </c>
      <c r="D1620" t="s">
        <v>25</v>
      </c>
      <c r="E1620" s="173">
        <v>7.77</v>
      </c>
      <c r="F1620" s="205">
        <f t="shared" si="50"/>
        <v>1.5229200000000001</v>
      </c>
      <c r="G1620" s="27">
        <f t="shared" si="51"/>
        <v>9.2929199999999987</v>
      </c>
    </row>
    <row r="1621" spans="1:7" x14ac:dyDescent="0.2">
      <c r="A1621">
        <v>1068</v>
      </c>
      <c r="B1621" t="s">
        <v>1099</v>
      </c>
      <c r="C1621" s="2" t="s">
        <v>1131</v>
      </c>
      <c r="D1621" t="s">
        <v>25</v>
      </c>
      <c r="E1621" s="173">
        <v>5.73</v>
      </c>
      <c r="F1621" s="205">
        <f t="shared" si="50"/>
        <v>1.1230800000000001</v>
      </c>
      <c r="G1621" s="27">
        <f t="shared" si="51"/>
        <v>6.8530800000000003</v>
      </c>
    </row>
    <row r="1622" spans="1:7" x14ac:dyDescent="0.2">
      <c r="A1622">
        <v>1069</v>
      </c>
      <c r="B1622" t="s">
        <v>1100</v>
      </c>
      <c r="C1622" s="2" t="s">
        <v>1131</v>
      </c>
      <c r="D1622" t="s">
        <v>25</v>
      </c>
      <c r="E1622" s="173">
        <v>6.22</v>
      </c>
      <c r="F1622" s="205">
        <f t="shared" si="50"/>
        <v>1.21912</v>
      </c>
      <c r="G1622" s="27">
        <f t="shared" si="51"/>
        <v>7.43912</v>
      </c>
    </row>
    <row r="1623" spans="1:7" x14ac:dyDescent="0.2">
      <c r="A1623">
        <v>1027</v>
      </c>
      <c r="B1623" t="s">
        <v>1058</v>
      </c>
      <c r="C1623" s="2" t="s">
        <v>1131</v>
      </c>
      <c r="D1623" t="s">
        <v>25</v>
      </c>
      <c r="E1623" s="173">
        <v>3.2</v>
      </c>
      <c r="F1623" s="205">
        <f t="shared" si="50"/>
        <v>0.62720000000000009</v>
      </c>
      <c r="G1623" s="27">
        <f t="shared" si="51"/>
        <v>3.8272000000000004</v>
      </c>
    </row>
    <row r="1624" spans="1:7" x14ac:dyDescent="0.2">
      <c r="A1624">
        <v>1028</v>
      </c>
      <c r="B1624" t="s">
        <v>1059</v>
      </c>
      <c r="C1624" s="2" t="s">
        <v>1131</v>
      </c>
      <c r="D1624" t="s">
        <v>25</v>
      </c>
      <c r="E1624" s="173">
        <v>2.54</v>
      </c>
      <c r="F1624" s="205">
        <f t="shared" si="50"/>
        <v>0.49784</v>
      </c>
      <c r="G1624" s="27">
        <f t="shared" si="51"/>
        <v>3.0378400000000001</v>
      </c>
    </row>
    <row r="1625" spans="1:7" x14ac:dyDescent="0.2">
      <c r="A1625">
        <v>1029</v>
      </c>
      <c r="B1625" t="s">
        <v>1060</v>
      </c>
      <c r="C1625" s="2" t="s">
        <v>1131</v>
      </c>
      <c r="D1625" t="s">
        <v>25</v>
      </c>
      <c r="E1625" s="173">
        <v>2.42</v>
      </c>
      <c r="F1625" s="205">
        <f t="shared" si="50"/>
        <v>0.47432000000000002</v>
      </c>
      <c r="G1625" s="27">
        <f t="shared" si="51"/>
        <v>2.89432</v>
      </c>
    </row>
    <row r="1626" spans="1:7" x14ac:dyDescent="0.2">
      <c r="A1626">
        <v>1071</v>
      </c>
      <c r="B1626" t="s">
        <v>1102</v>
      </c>
      <c r="C1626" s="2" t="s">
        <v>1131</v>
      </c>
      <c r="D1626" t="s">
        <v>25</v>
      </c>
      <c r="E1626" s="173">
        <v>5.18</v>
      </c>
      <c r="F1626" s="205">
        <f t="shared" si="50"/>
        <v>1.01528</v>
      </c>
      <c r="G1626" s="27">
        <f t="shared" si="51"/>
        <v>6.1952799999999995</v>
      </c>
    </row>
    <row r="1627" spans="1:7" x14ac:dyDescent="0.2">
      <c r="A1627">
        <v>1072</v>
      </c>
      <c r="B1627" t="s">
        <v>1103</v>
      </c>
      <c r="C1627" s="2" t="s">
        <v>1131</v>
      </c>
      <c r="D1627" t="s">
        <v>25</v>
      </c>
      <c r="E1627" s="173">
        <v>3.87</v>
      </c>
      <c r="F1627" s="205">
        <f t="shared" si="50"/>
        <v>0.75852000000000008</v>
      </c>
      <c r="G1627" s="27">
        <f t="shared" si="51"/>
        <v>4.62852</v>
      </c>
    </row>
    <row r="1628" spans="1:7" x14ac:dyDescent="0.2">
      <c r="A1628">
        <v>1070</v>
      </c>
      <c r="B1628" t="s">
        <v>1101</v>
      </c>
      <c r="C1628" s="2" t="s">
        <v>1131</v>
      </c>
      <c r="D1628" t="s">
        <v>25</v>
      </c>
      <c r="E1628" s="173">
        <v>6.9</v>
      </c>
      <c r="F1628" s="205">
        <f t="shared" si="50"/>
        <v>1.3524</v>
      </c>
      <c r="G1628" s="27">
        <f t="shared" si="51"/>
        <v>8.2523999999999997</v>
      </c>
    </row>
    <row r="1629" spans="1:7" x14ac:dyDescent="0.2">
      <c r="A1629">
        <v>1073</v>
      </c>
      <c r="B1629" t="s">
        <v>1104</v>
      </c>
      <c r="C1629" s="2" t="s">
        <v>1131</v>
      </c>
      <c r="D1629" t="s">
        <v>25</v>
      </c>
      <c r="E1629" s="173">
        <v>6.42</v>
      </c>
      <c r="F1629" s="205">
        <f t="shared" si="50"/>
        <v>1.2583200000000001</v>
      </c>
      <c r="G1629" s="27">
        <f t="shared" si="51"/>
        <v>7.6783200000000003</v>
      </c>
    </row>
    <row r="1630" spans="1:7" x14ac:dyDescent="0.2">
      <c r="A1630">
        <v>1074</v>
      </c>
      <c r="B1630" t="s">
        <v>1105</v>
      </c>
      <c r="C1630" s="2" t="s">
        <v>1131</v>
      </c>
      <c r="D1630" t="s">
        <v>25</v>
      </c>
      <c r="E1630" s="173">
        <v>7.91</v>
      </c>
      <c r="F1630" s="205">
        <f t="shared" si="50"/>
        <v>1.5503600000000002</v>
      </c>
      <c r="G1630" s="27">
        <f t="shared" si="51"/>
        <v>9.4603599999999997</v>
      </c>
    </row>
    <row r="1631" spans="1:7" x14ac:dyDescent="0.2">
      <c r="A1631">
        <v>1075</v>
      </c>
      <c r="B1631" t="s">
        <v>1106</v>
      </c>
      <c r="C1631" s="2" t="s">
        <v>1131</v>
      </c>
      <c r="D1631" t="s">
        <v>25</v>
      </c>
      <c r="F1631" s="205">
        <f t="shared" si="50"/>
        <v>0</v>
      </c>
      <c r="G1631" s="27">
        <f t="shared" si="51"/>
        <v>0</v>
      </c>
    </row>
    <row r="1632" spans="1:7" x14ac:dyDescent="0.2">
      <c r="A1632">
        <v>1076</v>
      </c>
      <c r="B1632" t="s">
        <v>1107</v>
      </c>
      <c r="C1632" s="2" t="s">
        <v>1131</v>
      </c>
      <c r="D1632" t="s">
        <v>25</v>
      </c>
      <c r="E1632" s="173">
        <v>6.86</v>
      </c>
      <c r="F1632" s="205">
        <f t="shared" si="50"/>
        <v>1.3445600000000002</v>
      </c>
      <c r="G1632" s="27">
        <f t="shared" si="51"/>
        <v>8.2045600000000007</v>
      </c>
    </row>
    <row r="1633" spans="1:7" x14ac:dyDescent="0.2">
      <c r="A1633">
        <v>1077</v>
      </c>
      <c r="B1633" t="s">
        <v>1108</v>
      </c>
      <c r="C1633" s="2" t="s">
        <v>1131</v>
      </c>
      <c r="D1633" t="s">
        <v>25</v>
      </c>
      <c r="E1633" s="173">
        <v>5.4</v>
      </c>
      <c r="F1633" s="205">
        <f t="shared" si="50"/>
        <v>1.0584</v>
      </c>
      <c r="G1633" s="27">
        <f t="shared" si="51"/>
        <v>6.4584000000000001</v>
      </c>
    </row>
    <row r="1634" spans="1:7" x14ac:dyDescent="0.2">
      <c r="A1634">
        <v>1078</v>
      </c>
      <c r="B1634" t="s">
        <v>1109</v>
      </c>
      <c r="C1634" s="2" t="s">
        <v>1131</v>
      </c>
      <c r="D1634" t="s">
        <v>25</v>
      </c>
      <c r="E1634" s="173">
        <v>3.62</v>
      </c>
      <c r="F1634" s="205">
        <f t="shared" si="50"/>
        <v>0.70952000000000004</v>
      </c>
      <c r="G1634" s="27">
        <f t="shared" si="51"/>
        <v>4.3295200000000005</v>
      </c>
    </row>
    <row r="1635" spans="1:7" x14ac:dyDescent="0.2">
      <c r="A1635">
        <v>1079</v>
      </c>
      <c r="B1635" t="s">
        <v>1110</v>
      </c>
      <c r="C1635" s="2" t="s">
        <v>1131</v>
      </c>
      <c r="D1635" t="s">
        <v>25</v>
      </c>
      <c r="E1635" s="173">
        <v>3.99</v>
      </c>
      <c r="F1635" s="205">
        <f t="shared" si="50"/>
        <v>0.78204000000000007</v>
      </c>
      <c r="G1635" s="27">
        <f t="shared" si="51"/>
        <v>4.7720400000000005</v>
      </c>
    </row>
    <row r="1636" spans="1:7" x14ac:dyDescent="0.2">
      <c r="A1636">
        <v>1080</v>
      </c>
      <c r="B1636" t="s">
        <v>1111</v>
      </c>
      <c r="C1636" s="2" t="s">
        <v>1131</v>
      </c>
      <c r="D1636" t="s">
        <v>25</v>
      </c>
      <c r="E1636" s="173">
        <v>4.96</v>
      </c>
      <c r="F1636" s="205">
        <f t="shared" si="50"/>
        <v>0.97216000000000002</v>
      </c>
      <c r="G1636" s="27">
        <f t="shared" si="51"/>
        <v>5.9321599999999997</v>
      </c>
    </row>
    <row r="1637" spans="1:7" x14ac:dyDescent="0.2">
      <c r="A1637">
        <v>1035</v>
      </c>
      <c r="B1637" t="s">
        <v>1066</v>
      </c>
      <c r="C1637" s="2" t="s">
        <v>1131</v>
      </c>
      <c r="D1637" t="s">
        <v>25</v>
      </c>
      <c r="F1637" s="205">
        <f t="shared" si="50"/>
        <v>0</v>
      </c>
      <c r="G1637" s="27">
        <f t="shared" si="51"/>
        <v>0</v>
      </c>
    </row>
    <row r="1638" spans="1:7" x14ac:dyDescent="0.2">
      <c r="A1638">
        <v>1046</v>
      </c>
      <c r="B1638" t="s">
        <v>1076</v>
      </c>
      <c r="C1638" s="2" t="s">
        <v>1131</v>
      </c>
      <c r="D1638" t="s">
        <v>25</v>
      </c>
      <c r="E1638" s="173">
        <v>26.46</v>
      </c>
      <c r="F1638" s="205">
        <f t="shared" si="50"/>
        <v>5.1861600000000001</v>
      </c>
      <c r="G1638" s="27">
        <f t="shared" si="51"/>
        <v>31.646160000000002</v>
      </c>
    </row>
    <row r="1639" spans="1:7" x14ac:dyDescent="0.2">
      <c r="A1639">
        <v>1047</v>
      </c>
      <c r="B1639" t="s">
        <v>1077</v>
      </c>
      <c r="C1639" s="2" t="s">
        <v>1131</v>
      </c>
      <c r="D1639" t="s">
        <v>25</v>
      </c>
      <c r="E1639" s="173">
        <v>4.6900000000000004</v>
      </c>
      <c r="F1639" s="205">
        <f t="shared" si="50"/>
        <v>0.91924000000000006</v>
      </c>
      <c r="G1639" s="27">
        <f t="shared" si="51"/>
        <v>5.6092400000000007</v>
      </c>
    </row>
    <row r="1640" spans="1:7" x14ac:dyDescent="0.2">
      <c r="A1640">
        <v>1048</v>
      </c>
      <c r="B1640" t="s">
        <v>1078</v>
      </c>
      <c r="C1640" s="2" t="s">
        <v>1131</v>
      </c>
      <c r="D1640" t="s">
        <v>25</v>
      </c>
      <c r="E1640" s="173">
        <v>9</v>
      </c>
      <c r="F1640" s="205">
        <f t="shared" si="50"/>
        <v>1.764</v>
      </c>
      <c r="G1640" s="27">
        <f t="shared" si="51"/>
        <v>10.763999999999999</v>
      </c>
    </row>
    <row r="1641" spans="1:7" x14ac:dyDescent="0.2">
      <c r="A1641">
        <v>1049</v>
      </c>
      <c r="B1641" t="s">
        <v>1079</v>
      </c>
      <c r="C1641" s="2" t="s">
        <v>1131</v>
      </c>
      <c r="D1641" t="s">
        <v>25</v>
      </c>
      <c r="E1641" s="173">
        <v>25.2</v>
      </c>
      <c r="F1641" s="205">
        <f t="shared" si="50"/>
        <v>4.9392000000000005</v>
      </c>
      <c r="G1641" s="27">
        <f t="shared" si="51"/>
        <v>30.139199999999999</v>
      </c>
    </row>
    <row r="1642" spans="1:7" x14ac:dyDescent="0.2">
      <c r="A1642">
        <v>1090</v>
      </c>
      <c r="B1642" t="s">
        <v>1121</v>
      </c>
      <c r="C1642" s="2" t="s">
        <v>1131</v>
      </c>
      <c r="D1642" t="s">
        <v>1791</v>
      </c>
      <c r="E1642" s="173">
        <v>13.84</v>
      </c>
      <c r="F1642" s="205">
        <f t="shared" si="50"/>
        <v>2.7126399999999999</v>
      </c>
      <c r="G1642" s="27">
        <f t="shared" si="51"/>
        <v>16.55264</v>
      </c>
    </row>
    <row r="1643" spans="1:7" x14ac:dyDescent="0.2">
      <c r="A1643">
        <v>1091</v>
      </c>
      <c r="B1643" t="s">
        <v>1122</v>
      </c>
      <c r="C1643" s="2" t="s">
        <v>1131</v>
      </c>
      <c r="D1643" t="s">
        <v>1790</v>
      </c>
      <c r="E1643" s="173">
        <v>12.02</v>
      </c>
      <c r="F1643" s="205">
        <f t="shared" si="50"/>
        <v>2.3559199999999998</v>
      </c>
      <c r="G1643" s="27">
        <f t="shared" si="51"/>
        <v>14.375919999999999</v>
      </c>
    </row>
    <row r="1644" spans="1:7" x14ac:dyDescent="0.2">
      <c r="A1644">
        <v>1092</v>
      </c>
      <c r="B1644" t="s">
        <v>1123</v>
      </c>
      <c r="C1644" s="2" t="s">
        <v>1131</v>
      </c>
      <c r="D1644" t="s">
        <v>1791</v>
      </c>
      <c r="E1644" s="173">
        <v>12.5</v>
      </c>
      <c r="F1644" s="205">
        <f t="shared" si="50"/>
        <v>2.4500000000000002</v>
      </c>
      <c r="G1644" s="27">
        <f t="shared" si="51"/>
        <v>14.95</v>
      </c>
    </row>
    <row r="1645" spans="1:7" x14ac:dyDescent="0.2">
      <c r="A1645">
        <v>1093</v>
      </c>
      <c r="B1645" t="s">
        <v>1124</v>
      </c>
      <c r="C1645" s="2" t="s">
        <v>1131</v>
      </c>
      <c r="D1645" t="s">
        <v>1790</v>
      </c>
      <c r="E1645" s="173">
        <v>14.44</v>
      </c>
      <c r="F1645" s="205">
        <f t="shared" si="50"/>
        <v>2.8302399999999999</v>
      </c>
      <c r="G1645" s="27">
        <f t="shared" si="51"/>
        <v>17.270240000000001</v>
      </c>
    </row>
    <row r="1646" spans="1:7" x14ac:dyDescent="0.2">
      <c r="A1646">
        <v>1094</v>
      </c>
      <c r="B1646" t="s">
        <v>1125</v>
      </c>
      <c r="C1646" s="2" t="s">
        <v>1131</v>
      </c>
      <c r="D1646" t="s">
        <v>1791</v>
      </c>
      <c r="E1646" s="173">
        <v>16.93</v>
      </c>
      <c r="F1646" s="205">
        <f t="shared" si="50"/>
        <v>3.3182800000000001</v>
      </c>
      <c r="G1646" s="27">
        <f t="shared" si="51"/>
        <v>20.248280000000001</v>
      </c>
    </row>
    <row r="1647" spans="1:7" x14ac:dyDescent="0.2">
      <c r="A1647">
        <v>1095</v>
      </c>
      <c r="B1647" t="s">
        <v>1126</v>
      </c>
      <c r="C1647" s="2" t="s">
        <v>1131</v>
      </c>
      <c r="D1647" t="s">
        <v>1791</v>
      </c>
      <c r="E1647" s="173">
        <v>14.44</v>
      </c>
      <c r="F1647" s="205">
        <f t="shared" si="50"/>
        <v>2.8302399999999999</v>
      </c>
      <c r="G1647" s="27">
        <f t="shared" si="51"/>
        <v>17.270240000000001</v>
      </c>
    </row>
    <row r="1648" spans="1:7" x14ac:dyDescent="0.2">
      <c r="A1648">
        <v>1096</v>
      </c>
      <c r="B1648" t="s">
        <v>1127</v>
      </c>
      <c r="C1648" s="2" t="s">
        <v>1131</v>
      </c>
      <c r="D1648" t="s">
        <v>1791</v>
      </c>
      <c r="E1648" s="173">
        <v>21.97</v>
      </c>
      <c r="F1648" s="205">
        <f t="shared" ref="F1648:F1711" si="52">E1648*19.6%</f>
        <v>4.3061199999999999</v>
      </c>
      <c r="G1648" s="27">
        <f t="shared" ref="G1648:G1711" si="53">E1648+F1648</f>
        <v>26.276119999999999</v>
      </c>
    </row>
    <row r="1649" spans="1:7" x14ac:dyDescent="0.2">
      <c r="A1649">
        <v>1097</v>
      </c>
      <c r="B1649" t="s">
        <v>1128</v>
      </c>
      <c r="C1649" s="2" t="s">
        <v>1131</v>
      </c>
      <c r="D1649" t="s">
        <v>1790</v>
      </c>
      <c r="E1649" s="173">
        <v>13.84</v>
      </c>
      <c r="F1649" s="205">
        <f t="shared" si="52"/>
        <v>2.7126399999999999</v>
      </c>
      <c r="G1649" s="27">
        <f t="shared" si="53"/>
        <v>16.55264</v>
      </c>
    </row>
    <row r="1650" spans="1:7" x14ac:dyDescent="0.2">
      <c r="A1650">
        <v>1098</v>
      </c>
      <c r="B1650" t="s">
        <v>1129</v>
      </c>
      <c r="C1650" s="2" t="s">
        <v>1131</v>
      </c>
      <c r="D1650" t="s">
        <v>1791</v>
      </c>
      <c r="E1650" s="173">
        <v>13.84</v>
      </c>
      <c r="F1650" s="205">
        <f t="shared" si="52"/>
        <v>2.7126399999999999</v>
      </c>
      <c r="G1650" s="27">
        <f t="shared" si="53"/>
        <v>16.55264</v>
      </c>
    </row>
    <row r="1651" spans="1:7" x14ac:dyDescent="0.2">
      <c r="A1651">
        <v>1030</v>
      </c>
      <c r="B1651" t="s">
        <v>1061</v>
      </c>
      <c r="C1651" s="2" t="s">
        <v>1131</v>
      </c>
      <c r="D1651" t="s">
        <v>25</v>
      </c>
      <c r="F1651" s="205">
        <f t="shared" si="52"/>
        <v>0</v>
      </c>
      <c r="G1651" s="27">
        <f t="shared" si="53"/>
        <v>0</v>
      </c>
    </row>
    <row r="1652" spans="1:7" x14ac:dyDescent="0.2">
      <c r="A1652">
        <v>1050</v>
      </c>
      <c r="B1652" t="s">
        <v>1080</v>
      </c>
      <c r="C1652" s="2" t="s">
        <v>1131</v>
      </c>
      <c r="D1652" t="s">
        <v>25</v>
      </c>
      <c r="F1652" s="205">
        <f t="shared" si="52"/>
        <v>0</v>
      </c>
      <c r="G1652" s="27">
        <f t="shared" si="53"/>
        <v>0</v>
      </c>
    </row>
    <row r="1653" spans="1:7" x14ac:dyDescent="0.2">
      <c r="A1653">
        <v>221</v>
      </c>
      <c r="B1653" t="s">
        <v>246</v>
      </c>
      <c r="C1653" s="2" t="s">
        <v>348</v>
      </c>
      <c r="D1653" t="s">
        <v>25</v>
      </c>
      <c r="F1653" s="205">
        <f t="shared" si="52"/>
        <v>0</v>
      </c>
      <c r="G1653" s="27">
        <f t="shared" si="53"/>
        <v>0</v>
      </c>
    </row>
    <row r="1654" spans="1:7" x14ac:dyDescent="0.2">
      <c r="A1654">
        <v>222</v>
      </c>
      <c r="B1654" t="s">
        <v>247</v>
      </c>
      <c r="C1654" s="2" t="s">
        <v>348</v>
      </c>
      <c r="D1654" t="s">
        <v>25</v>
      </c>
      <c r="E1654" s="173">
        <v>12.75</v>
      </c>
      <c r="F1654" s="205">
        <f t="shared" si="52"/>
        <v>2.4990000000000001</v>
      </c>
      <c r="G1654" s="27">
        <f t="shared" si="53"/>
        <v>15.249000000000001</v>
      </c>
    </row>
    <row r="1655" spans="1:7" x14ac:dyDescent="0.2">
      <c r="A1655">
        <v>223</v>
      </c>
      <c r="B1655" t="s">
        <v>248</v>
      </c>
      <c r="C1655" s="2" t="s">
        <v>348</v>
      </c>
      <c r="D1655" t="s">
        <v>25</v>
      </c>
      <c r="F1655" s="205">
        <f t="shared" si="52"/>
        <v>0</v>
      </c>
      <c r="G1655" s="27">
        <f t="shared" si="53"/>
        <v>0</v>
      </c>
    </row>
    <row r="1656" spans="1:7" x14ac:dyDescent="0.2">
      <c r="A1656">
        <v>225</v>
      </c>
      <c r="B1656" t="s">
        <v>250</v>
      </c>
      <c r="C1656" s="2" t="s">
        <v>348</v>
      </c>
      <c r="D1656" t="s">
        <v>25</v>
      </c>
      <c r="E1656" s="173">
        <v>2.85</v>
      </c>
      <c r="F1656" s="205">
        <f t="shared" si="52"/>
        <v>0.55859999999999999</v>
      </c>
      <c r="G1656" s="27">
        <f t="shared" si="53"/>
        <v>3.4085999999999999</v>
      </c>
    </row>
    <row r="1657" spans="1:7" x14ac:dyDescent="0.2">
      <c r="A1657">
        <v>224</v>
      </c>
      <c r="B1657" t="s">
        <v>249</v>
      </c>
      <c r="C1657" s="2" t="s">
        <v>348</v>
      </c>
      <c r="D1657" t="s">
        <v>25</v>
      </c>
      <c r="E1657" s="173">
        <v>4.95</v>
      </c>
      <c r="F1657" s="205">
        <f t="shared" si="52"/>
        <v>0.97020000000000006</v>
      </c>
      <c r="G1657" s="27">
        <f t="shared" si="53"/>
        <v>5.9202000000000004</v>
      </c>
    </row>
    <row r="1658" spans="1:7" x14ac:dyDescent="0.2">
      <c r="A1658">
        <v>226</v>
      </c>
      <c r="B1658" t="s">
        <v>251</v>
      </c>
      <c r="C1658" s="2" t="s">
        <v>348</v>
      </c>
      <c r="D1658" t="s">
        <v>25</v>
      </c>
      <c r="F1658" s="205">
        <f t="shared" si="52"/>
        <v>0</v>
      </c>
      <c r="G1658" s="27">
        <f t="shared" si="53"/>
        <v>0</v>
      </c>
    </row>
    <row r="1659" spans="1:7" x14ac:dyDescent="0.2">
      <c r="A1659">
        <v>227</v>
      </c>
      <c r="B1659" t="s">
        <v>252</v>
      </c>
      <c r="C1659" s="2" t="s">
        <v>348</v>
      </c>
      <c r="D1659" t="s">
        <v>25</v>
      </c>
      <c r="E1659" s="173">
        <v>6.8</v>
      </c>
      <c r="F1659" s="205">
        <f t="shared" si="52"/>
        <v>1.3328</v>
      </c>
      <c r="G1659" s="27">
        <f t="shared" si="53"/>
        <v>8.1327999999999996</v>
      </c>
    </row>
    <row r="1660" spans="1:7" x14ac:dyDescent="0.2">
      <c r="A1660">
        <v>228</v>
      </c>
      <c r="B1660" t="s">
        <v>253</v>
      </c>
      <c r="C1660" s="2" t="s">
        <v>348</v>
      </c>
      <c r="D1660" t="s">
        <v>25</v>
      </c>
      <c r="E1660" s="173">
        <v>7.5</v>
      </c>
      <c r="F1660" s="205">
        <f t="shared" si="52"/>
        <v>1.47</v>
      </c>
      <c r="G1660" s="27">
        <f t="shared" si="53"/>
        <v>8.9700000000000006</v>
      </c>
    </row>
    <row r="1661" spans="1:7" x14ac:dyDescent="0.2">
      <c r="A1661">
        <v>229</v>
      </c>
      <c r="B1661" t="s">
        <v>254</v>
      </c>
      <c r="C1661" s="2" t="s">
        <v>348</v>
      </c>
      <c r="D1661" t="s">
        <v>25</v>
      </c>
      <c r="F1661" s="205">
        <f t="shared" si="52"/>
        <v>0</v>
      </c>
      <c r="G1661" s="27">
        <f t="shared" si="53"/>
        <v>0</v>
      </c>
    </row>
    <row r="1662" spans="1:7" x14ac:dyDescent="0.2">
      <c r="A1662">
        <v>230</v>
      </c>
      <c r="B1662" t="s">
        <v>255</v>
      </c>
      <c r="C1662" s="2" t="s">
        <v>348</v>
      </c>
      <c r="D1662" t="s">
        <v>1790</v>
      </c>
      <c r="F1662" s="205">
        <f t="shared" si="52"/>
        <v>0</v>
      </c>
      <c r="G1662" s="27">
        <f t="shared" si="53"/>
        <v>0</v>
      </c>
    </row>
    <row r="1663" spans="1:7" x14ac:dyDescent="0.2">
      <c r="A1663">
        <v>231</v>
      </c>
      <c r="B1663" t="s">
        <v>256</v>
      </c>
      <c r="C1663" s="2" t="s">
        <v>348</v>
      </c>
      <c r="D1663" t="s">
        <v>1790</v>
      </c>
      <c r="E1663" s="173">
        <v>4.0999999999999996</v>
      </c>
      <c r="F1663" s="205">
        <f t="shared" si="52"/>
        <v>0.80359999999999998</v>
      </c>
      <c r="G1663" s="27">
        <f t="shared" si="53"/>
        <v>4.9036</v>
      </c>
    </row>
    <row r="1664" spans="1:7" x14ac:dyDescent="0.2">
      <c r="A1664">
        <v>232</v>
      </c>
      <c r="B1664" t="s">
        <v>257</v>
      </c>
      <c r="C1664" s="2" t="s">
        <v>348</v>
      </c>
      <c r="D1664" t="s">
        <v>25</v>
      </c>
      <c r="E1664" s="173">
        <v>8.8000000000000007</v>
      </c>
      <c r="F1664" s="205">
        <f t="shared" si="52"/>
        <v>1.7248000000000001</v>
      </c>
      <c r="G1664" s="27">
        <f t="shared" si="53"/>
        <v>10.524800000000001</v>
      </c>
    </row>
    <row r="1665" spans="1:7" x14ac:dyDescent="0.2">
      <c r="A1665">
        <v>233</v>
      </c>
      <c r="B1665" t="s">
        <v>258</v>
      </c>
      <c r="C1665" s="2" t="s">
        <v>348</v>
      </c>
      <c r="D1665" t="s">
        <v>25</v>
      </c>
      <c r="E1665" s="173">
        <v>5</v>
      </c>
      <c r="F1665" s="205">
        <f t="shared" si="52"/>
        <v>0.98</v>
      </c>
      <c r="G1665" s="27">
        <f t="shared" si="53"/>
        <v>5.98</v>
      </c>
    </row>
    <row r="1666" spans="1:7" x14ac:dyDescent="0.2">
      <c r="A1666">
        <v>234</v>
      </c>
      <c r="B1666" t="s">
        <v>259</v>
      </c>
      <c r="C1666" s="2" t="s">
        <v>348</v>
      </c>
      <c r="D1666" t="s">
        <v>25</v>
      </c>
      <c r="F1666" s="205">
        <f t="shared" si="52"/>
        <v>0</v>
      </c>
      <c r="G1666" s="27">
        <f t="shared" si="53"/>
        <v>0</v>
      </c>
    </row>
    <row r="1667" spans="1:7" x14ac:dyDescent="0.2">
      <c r="A1667">
        <v>235</v>
      </c>
      <c r="B1667" t="s">
        <v>260</v>
      </c>
      <c r="C1667" s="2" t="s">
        <v>348</v>
      </c>
      <c r="D1667" t="s">
        <v>25</v>
      </c>
      <c r="E1667" s="173">
        <v>6.9</v>
      </c>
      <c r="F1667" s="205">
        <f t="shared" si="52"/>
        <v>1.3524</v>
      </c>
      <c r="G1667" s="27">
        <f t="shared" si="53"/>
        <v>8.2523999999999997</v>
      </c>
    </row>
    <row r="1668" spans="1:7" x14ac:dyDescent="0.2">
      <c r="A1668">
        <v>236</v>
      </c>
      <c r="B1668" t="s">
        <v>261</v>
      </c>
      <c r="C1668" s="2" t="s">
        <v>348</v>
      </c>
      <c r="D1668" t="s">
        <v>25</v>
      </c>
      <c r="F1668" s="205">
        <f t="shared" si="52"/>
        <v>0</v>
      </c>
      <c r="G1668" s="27">
        <f t="shared" si="53"/>
        <v>0</v>
      </c>
    </row>
    <row r="1669" spans="1:7" x14ac:dyDescent="0.2">
      <c r="A1669">
        <v>237</v>
      </c>
      <c r="B1669" t="s">
        <v>262</v>
      </c>
      <c r="C1669" s="2" t="s">
        <v>348</v>
      </c>
      <c r="D1669" t="s">
        <v>25</v>
      </c>
      <c r="F1669" s="205">
        <f t="shared" si="52"/>
        <v>0</v>
      </c>
      <c r="G1669" s="27">
        <f t="shared" si="53"/>
        <v>0</v>
      </c>
    </row>
    <row r="1670" spans="1:7" x14ac:dyDescent="0.2">
      <c r="A1670">
        <v>238</v>
      </c>
      <c r="B1670" t="s">
        <v>263</v>
      </c>
      <c r="C1670" s="2" t="s">
        <v>348</v>
      </c>
      <c r="D1670" t="s">
        <v>25</v>
      </c>
      <c r="E1670" s="173">
        <v>6.45</v>
      </c>
      <c r="F1670" s="205">
        <f t="shared" si="52"/>
        <v>1.2642</v>
      </c>
      <c r="G1670" s="27">
        <f t="shared" si="53"/>
        <v>7.7141999999999999</v>
      </c>
    </row>
    <row r="1671" spans="1:7" x14ac:dyDescent="0.2">
      <c r="A1671">
        <v>239</v>
      </c>
      <c r="B1671" t="s">
        <v>264</v>
      </c>
      <c r="C1671" s="2" t="s">
        <v>348</v>
      </c>
      <c r="D1671" t="s">
        <v>25</v>
      </c>
      <c r="F1671" s="205">
        <f t="shared" si="52"/>
        <v>0</v>
      </c>
      <c r="G1671" s="27">
        <f t="shared" si="53"/>
        <v>0</v>
      </c>
    </row>
    <row r="1672" spans="1:7" x14ac:dyDescent="0.2">
      <c r="A1672">
        <v>240</v>
      </c>
      <c r="B1672" t="s">
        <v>265</v>
      </c>
      <c r="C1672" s="2" t="s">
        <v>348</v>
      </c>
      <c r="D1672" t="s">
        <v>25</v>
      </c>
      <c r="E1672" s="173">
        <v>7</v>
      </c>
      <c r="F1672" s="205">
        <f t="shared" si="52"/>
        <v>1.3720000000000001</v>
      </c>
      <c r="G1672" s="27">
        <f t="shared" si="53"/>
        <v>8.3719999999999999</v>
      </c>
    </row>
    <row r="1673" spans="1:7" x14ac:dyDescent="0.2">
      <c r="A1673">
        <v>241</v>
      </c>
      <c r="B1673" t="s">
        <v>266</v>
      </c>
      <c r="C1673" s="2" t="s">
        <v>348</v>
      </c>
      <c r="D1673" t="s">
        <v>25</v>
      </c>
      <c r="E1673" s="173">
        <v>6.16</v>
      </c>
      <c r="F1673" s="205">
        <f t="shared" si="52"/>
        <v>1.20736</v>
      </c>
      <c r="G1673" s="27">
        <f t="shared" si="53"/>
        <v>7.3673599999999997</v>
      </c>
    </row>
    <row r="1674" spans="1:7" x14ac:dyDescent="0.2">
      <c r="A1674">
        <v>242</v>
      </c>
      <c r="B1674" t="s">
        <v>267</v>
      </c>
      <c r="C1674" s="2" t="s">
        <v>348</v>
      </c>
      <c r="D1674" t="s">
        <v>25</v>
      </c>
      <c r="E1674" s="173">
        <v>3.5</v>
      </c>
      <c r="F1674" s="205">
        <f t="shared" si="52"/>
        <v>0.68600000000000005</v>
      </c>
      <c r="G1674" s="27">
        <f t="shared" si="53"/>
        <v>4.1859999999999999</v>
      </c>
    </row>
    <row r="1675" spans="1:7" x14ac:dyDescent="0.2">
      <c r="A1675">
        <v>243</v>
      </c>
      <c r="B1675" t="s">
        <v>268</v>
      </c>
      <c r="C1675" s="2" t="s">
        <v>348</v>
      </c>
      <c r="D1675" t="s">
        <v>25</v>
      </c>
      <c r="F1675" s="205">
        <f t="shared" si="52"/>
        <v>0</v>
      </c>
      <c r="G1675" s="27">
        <f t="shared" si="53"/>
        <v>0</v>
      </c>
    </row>
    <row r="1676" spans="1:7" x14ac:dyDescent="0.2">
      <c r="A1676">
        <v>244</v>
      </c>
      <c r="B1676" t="s">
        <v>269</v>
      </c>
      <c r="C1676" s="2" t="s">
        <v>348</v>
      </c>
      <c r="D1676" t="s">
        <v>25</v>
      </c>
      <c r="F1676" s="205">
        <f t="shared" si="52"/>
        <v>0</v>
      </c>
      <c r="G1676" s="27">
        <f t="shared" si="53"/>
        <v>0</v>
      </c>
    </row>
    <row r="1677" spans="1:7" x14ac:dyDescent="0.2">
      <c r="A1677">
        <v>245</v>
      </c>
      <c r="B1677" t="s">
        <v>270</v>
      </c>
      <c r="C1677" s="2" t="s">
        <v>348</v>
      </c>
      <c r="D1677" t="s">
        <v>25</v>
      </c>
      <c r="E1677" s="173">
        <v>5.04</v>
      </c>
      <c r="F1677" s="205">
        <f t="shared" si="52"/>
        <v>0.98784000000000005</v>
      </c>
      <c r="G1677" s="27">
        <f t="shared" si="53"/>
        <v>6.0278400000000003</v>
      </c>
    </row>
    <row r="1678" spans="1:7" x14ac:dyDescent="0.2">
      <c r="A1678">
        <v>248</v>
      </c>
      <c r="B1678" t="s">
        <v>273</v>
      </c>
      <c r="C1678" s="2" t="s">
        <v>348</v>
      </c>
      <c r="D1678" t="s">
        <v>1790</v>
      </c>
      <c r="E1678" s="173">
        <v>6.8</v>
      </c>
      <c r="F1678" s="205">
        <f t="shared" si="52"/>
        <v>1.3328</v>
      </c>
      <c r="G1678" s="27">
        <f t="shared" si="53"/>
        <v>8.1327999999999996</v>
      </c>
    </row>
    <row r="1679" spans="1:7" x14ac:dyDescent="0.2">
      <c r="A1679">
        <v>246</v>
      </c>
      <c r="B1679" t="s">
        <v>271</v>
      </c>
      <c r="C1679" s="2" t="s">
        <v>348</v>
      </c>
      <c r="D1679" t="s">
        <v>1790</v>
      </c>
      <c r="E1679" s="173">
        <v>4.0599999999999996</v>
      </c>
      <c r="F1679" s="205">
        <f t="shared" si="52"/>
        <v>0.79575999999999991</v>
      </c>
      <c r="G1679" s="27">
        <f t="shared" si="53"/>
        <v>4.8557599999999992</v>
      </c>
    </row>
    <row r="1680" spans="1:7" x14ac:dyDescent="0.2">
      <c r="A1680">
        <v>247</v>
      </c>
      <c r="B1680" t="s">
        <v>272</v>
      </c>
      <c r="C1680" s="2" t="s">
        <v>348</v>
      </c>
      <c r="D1680" t="s">
        <v>1790</v>
      </c>
      <c r="E1680" s="173">
        <v>4.0599999999999996</v>
      </c>
      <c r="F1680" s="205">
        <f t="shared" si="52"/>
        <v>0.79575999999999991</v>
      </c>
      <c r="G1680" s="27">
        <f t="shared" si="53"/>
        <v>4.8557599999999992</v>
      </c>
    </row>
    <row r="1681" spans="1:7" x14ac:dyDescent="0.2">
      <c r="A1681">
        <v>249</v>
      </c>
      <c r="B1681" t="s">
        <v>274</v>
      </c>
      <c r="C1681" s="2" t="s">
        <v>348</v>
      </c>
      <c r="D1681" t="s">
        <v>1790</v>
      </c>
      <c r="F1681" s="205">
        <f t="shared" si="52"/>
        <v>0</v>
      </c>
      <c r="G1681" s="27">
        <f t="shared" si="53"/>
        <v>0</v>
      </c>
    </row>
    <row r="1682" spans="1:7" x14ac:dyDescent="0.2">
      <c r="A1682">
        <v>250</v>
      </c>
      <c r="B1682" t="s">
        <v>275</v>
      </c>
      <c r="C1682" s="2" t="s">
        <v>348</v>
      </c>
      <c r="D1682" t="s">
        <v>25</v>
      </c>
      <c r="E1682" s="173">
        <v>16.5</v>
      </c>
      <c r="F1682" s="205">
        <f t="shared" si="52"/>
        <v>3.234</v>
      </c>
      <c r="G1682" s="27">
        <f t="shared" si="53"/>
        <v>19.734000000000002</v>
      </c>
    </row>
    <row r="1683" spans="1:7" x14ac:dyDescent="0.2">
      <c r="A1683">
        <v>251</v>
      </c>
      <c r="B1683" t="s">
        <v>276</v>
      </c>
      <c r="C1683" s="2" t="s">
        <v>348</v>
      </c>
      <c r="D1683" t="s">
        <v>25</v>
      </c>
      <c r="E1683" s="173">
        <v>4.7699999999999996</v>
      </c>
      <c r="F1683" s="205">
        <f t="shared" si="52"/>
        <v>0.93491999999999997</v>
      </c>
      <c r="G1683" s="27">
        <f t="shared" si="53"/>
        <v>5.7049199999999995</v>
      </c>
    </row>
    <row r="1684" spans="1:7" x14ac:dyDescent="0.2">
      <c r="A1684">
        <v>252</v>
      </c>
      <c r="B1684" t="s">
        <v>277</v>
      </c>
      <c r="C1684" s="2" t="s">
        <v>348</v>
      </c>
      <c r="D1684" t="s">
        <v>25</v>
      </c>
      <c r="E1684" s="173">
        <v>17.82</v>
      </c>
      <c r="F1684" s="205">
        <f t="shared" si="52"/>
        <v>3.4927200000000003</v>
      </c>
      <c r="G1684" s="27">
        <f t="shared" si="53"/>
        <v>21.312719999999999</v>
      </c>
    </row>
    <row r="1685" spans="1:7" x14ac:dyDescent="0.2">
      <c r="A1685">
        <v>253</v>
      </c>
      <c r="B1685" t="s">
        <v>278</v>
      </c>
      <c r="C1685" s="2" t="s">
        <v>348</v>
      </c>
      <c r="D1685" t="s">
        <v>25</v>
      </c>
      <c r="F1685" s="205">
        <f t="shared" si="52"/>
        <v>0</v>
      </c>
      <c r="G1685" s="27">
        <f t="shared" si="53"/>
        <v>0</v>
      </c>
    </row>
    <row r="1686" spans="1:7" x14ac:dyDescent="0.2">
      <c r="A1686">
        <v>254</v>
      </c>
      <c r="B1686" t="s">
        <v>279</v>
      </c>
      <c r="C1686" s="2" t="s">
        <v>348</v>
      </c>
      <c r="D1686" t="s">
        <v>25</v>
      </c>
      <c r="E1686" s="173">
        <v>7.1</v>
      </c>
      <c r="F1686" s="205">
        <f t="shared" si="52"/>
        <v>1.3915999999999999</v>
      </c>
      <c r="G1686" s="27">
        <f t="shared" si="53"/>
        <v>8.4916</v>
      </c>
    </row>
    <row r="1687" spans="1:7" x14ac:dyDescent="0.2">
      <c r="A1687">
        <v>255</v>
      </c>
      <c r="B1687" t="s">
        <v>280</v>
      </c>
      <c r="C1687" s="2" t="s">
        <v>348</v>
      </c>
      <c r="D1687" t="s">
        <v>25</v>
      </c>
      <c r="F1687" s="205">
        <f t="shared" si="52"/>
        <v>0</v>
      </c>
      <c r="G1687" s="27">
        <f t="shared" si="53"/>
        <v>0</v>
      </c>
    </row>
    <row r="1688" spans="1:7" x14ac:dyDescent="0.2">
      <c r="A1688">
        <v>256</v>
      </c>
      <c r="B1688" t="s">
        <v>281</v>
      </c>
      <c r="C1688" s="2" t="s">
        <v>348</v>
      </c>
      <c r="D1688" t="s">
        <v>25</v>
      </c>
      <c r="E1688" s="173">
        <v>11.8</v>
      </c>
      <c r="F1688" s="205">
        <f t="shared" si="52"/>
        <v>2.3128000000000002</v>
      </c>
      <c r="G1688" s="27">
        <f t="shared" si="53"/>
        <v>14.1128</v>
      </c>
    </row>
    <row r="1689" spans="1:7" x14ac:dyDescent="0.2">
      <c r="A1689">
        <v>257</v>
      </c>
      <c r="B1689" t="s">
        <v>282</v>
      </c>
      <c r="C1689" s="2" t="s">
        <v>348</v>
      </c>
      <c r="D1689" t="s">
        <v>25</v>
      </c>
      <c r="E1689" s="173">
        <v>7.77</v>
      </c>
      <c r="F1689" s="205">
        <f t="shared" si="52"/>
        <v>1.5229200000000001</v>
      </c>
      <c r="G1689" s="27">
        <f t="shared" si="53"/>
        <v>9.2929199999999987</v>
      </c>
    </row>
    <row r="1690" spans="1:7" x14ac:dyDescent="0.2">
      <c r="A1690">
        <v>258</v>
      </c>
      <c r="B1690" t="s">
        <v>283</v>
      </c>
      <c r="C1690" s="2" t="s">
        <v>348</v>
      </c>
      <c r="D1690" t="s">
        <v>25</v>
      </c>
      <c r="E1690" s="173">
        <v>3.2</v>
      </c>
      <c r="F1690" s="205">
        <f t="shared" si="52"/>
        <v>0.62720000000000009</v>
      </c>
      <c r="G1690" s="27">
        <f t="shared" si="53"/>
        <v>3.8272000000000004</v>
      </c>
    </row>
    <row r="1691" spans="1:7" x14ac:dyDescent="0.2">
      <c r="A1691">
        <v>259</v>
      </c>
      <c r="B1691" t="s">
        <v>284</v>
      </c>
      <c r="C1691" s="2" t="s">
        <v>348</v>
      </c>
      <c r="D1691" t="s">
        <v>25</v>
      </c>
      <c r="E1691" s="173">
        <v>5</v>
      </c>
      <c r="F1691" s="205">
        <f t="shared" si="52"/>
        <v>0.98</v>
      </c>
      <c r="G1691" s="27">
        <f t="shared" si="53"/>
        <v>5.98</v>
      </c>
    </row>
    <row r="1692" spans="1:7" x14ac:dyDescent="0.2">
      <c r="A1692">
        <v>260</v>
      </c>
      <c r="B1692" t="s">
        <v>285</v>
      </c>
      <c r="C1692" s="2" t="s">
        <v>348</v>
      </c>
      <c r="D1692" t="s">
        <v>25</v>
      </c>
      <c r="F1692" s="205">
        <f t="shared" si="52"/>
        <v>0</v>
      </c>
      <c r="G1692" s="27">
        <f t="shared" si="53"/>
        <v>0</v>
      </c>
    </row>
    <row r="1693" spans="1:7" x14ac:dyDescent="0.2">
      <c r="A1693">
        <v>261</v>
      </c>
      <c r="B1693" t="s">
        <v>286</v>
      </c>
      <c r="C1693" s="2" t="s">
        <v>348</v>
      </c>
      <c r="D1693" t="s">
        <v>25</v>
      </c>
      <c r="F1693" s="205">
        <f t="shared" si="52"/>
        <v>0</v>
      </c>
      <c r="G1693" s="27">
        <f t="shared" si="53"/>
        <v>0</v>
      </c>
    </row>
    <row r="1694" spans="1:7" x14ac:dyDescent="0.2">
      <c r="A1694">
        <v>262</v>
      </c>
      <c r="B1694" t="s">
        <v>287</v>
      </c>
      <c r="C1694" s="2" t="s">
        <v>348</v>
      </c>
      <c r="D1694" t="s">
        <v>25</v>
      </c>
      <c r="E1694" s="173">
        <v>8.25</v>
      </c>
      <c r="F1694" s="205">
        <f t="shared" si="52"/>
        <v>1.617</v>
      </c>
      <c r="G1694" s="27">
        <f t="shared" si="53"/>
        <v>9.8670000000000009</v>
      </c>
    </row>
    <row r="1695" spans="1:7" x14ac:dyDescent="0.2">
      <c r="A1695">
        <v>263</v>
      </c>
      <c r="B1695" t="s">
        <v>288</v>
      </c>
      <c r="C1695" s="2" t="s">
        <v>348</v>
      </c>
      <c r="D1695" t="s">
        <v>25</v>
      </c>
      <c r="E1695" s="173">
        <v>79.11</v>
      </c>
      <c r="F1695" s="205">
        <f t="shared" si="52"/>
        <v>15.505560000000001</v>
      </c>
      <c r="G1695" s="27">
        <f t="shared" si="53"/>
        <v>94.615560000000002</v>
      </c>
    </row>
    <row r="1696" spans="1:7" x14ac:dyDescent="0.2">
      <c r="A1696">
        <v>264</v>
      </c>
      <c r="B1696" t="s">
        <v>289</v>
      </c>
      <c r="C1696" s="2" t="s">
        <v>348</v>
      </c>
      <c r="D1696" t="s">
        <v>25</v>
      </c>
      <c r="E1696" s="173">
        <v>14.8</v>
      </c>
      <c r="F1696" s="205">
        <f t="shared" si="52"/>
        <v>2.9008000000000003</v>
      </c>
      <c r="G1696" s="27">
        <f t="shared" si="53"/>
        <v>17.700800000000001</v>
      </c>
    </row>
    <row r="1697" spans="1:7" x14ac:dyDescent="0.2">
      <c r="A1697">
        <v>265</v>
      </c>
      <c r="B1697" t="s">
        <v>290</v>
      </c>
      <c r="C1697" s="2" t="s">
        <v>348</v>
      </c>
      <c r="D1697" t="s">
        <v>25</v>
      </c>
      <c r="F1697" s="205">
        <f t="shared" si="52"/>
        <v>0</v>
      </c>
      <c r="G1697" s="27">
        <f t="shared" si="53"/>
        <v>0</v>
      </c>
    </row>
    <row r="1698" spans="1:7" x14ac:dyDescent="0.2">
      <c r="A1698">
        <v>266</v>
      </c>
      <c r="B1698" t="s">
        <v>291</v>
      </c>
      <c r="C1698" s="2" t="s">
        <v>348</v>
      </c>
      <c r="D1698" t="s">
        <v>25</v>
      </c>
      <c r="F1698" s="205">
        <f t="shared" si="52"/>
        <v>0</v>
      </c>
      <c r="G1698" s="27">
        <f t="shared" si="53"/>
        <v>0</v>
      </c>
    </row>
    <row r="1699" spans="1:7" x14ac:dyDescent="0.2">
      <c r="A1699">
        <v>267</v>
      </c>
      <c r="B1699" t="s">
        <v>292</v>
      </c>
      <c r="C1699" s="2" t="s">
        <v>348</v>
      </c>
      <c r="D1699" t="s">
        <v>25</v>
      </c>
      <c r="E1699" s="173">
        <v>14.8</v>
      </c>
      <c r="F1699" s="205">
        <f t="shared" si="52"/>
        <v>2.9008000000000003</v>
      </c>
      <c r="G1699" s="27">
        <f t="shared" si="53"/>
        <v>17.700800000000001</v>
      </c>
    </row>
    <row r="1700" spans="1:7" x14ac:dyDescent="0.2">
      <c r="A1700">
        <v>268</v>
      </c>
      <c r="B1700" t="s">
        <v>293</v>
      </c>
      <c r="C1700" s="2" t="s">
        <v>348</v>
      </c>
      <c r="D1700" t="s">
        <v>25</v>
      </c>
      <c r="E1700" s="173">
        <v>7.5</v>
      </c>
      <c r="F1700" s="205">
        <f t="shared" si="52"/>
        <v>1.47</v>
      </c>
      <c r="G1700" s="27">
        <f t="shared" si="53"/>
        <v>8.9700000000000006</v>
      </c>
    </row>
    <row r="1701" spans="1:7" x14ac:dyDescent="0.2">
      <c r="A1701">
        <v>269</v>
      </c>
      <c r="B1701" t="s">
        <v>294</v>
      </c>
      <c r="C1701" s="2" t="s">
        <v>348</v>
      </c>
      <c r="D1701" t="s">
        <v>25</v>
      </c>
      <c r="E1701" s="173">
        <v>13.95</v>
      </c>
      <c r="F1701" s="205">
        <f t="shared" si="52"/>
        <v>2.7342</v>
      </c>
      <c r="G1701" s="27">
        <f t="shared" si="53"/>
        <v>16.684200000000001</v>
      </c>
    </row>
    <row r="1702" spans="1:7" x14ac:dyDescent="0.2">
      <c r="A1702">
        <v>270</v>
      </c>
      <c r="B1702" t="s">
        <v>295</v>
      </c>
      <c r="C1702" s="2" t="s">
        <v>348</v>
      </c>
      <c r="D1702" t="s">
        <v>25</v>
      </c>
      <c r="E1702" s="173">
        <v>27.14</v>
      </c>
      <c r="F1702" s="205">
        <f t="shared" si="52"/>
        <v>5.3194400000000002</v>
      </c>
      <c r="G1702" s="27">
        <f t="shared" si="53"/>
        <v>32.459440000000001</v>
      </c>
    </row>
    <row r="1703" spans="1:7" x14ac:dyDescent="0.2">
      <c r="A1703">
        <v>271</v>
      </c>
      <c r="B1703" t="s">
        <v>296</v>
      </c>
      <c r="C1703" s="2" t="s">
        <v>348</v>
      </c>
      <c r="D1703" t="s">
        <v>25</v>
      </c>
      <c r="F1703" s="205">
        <f t="shared" si="52"/>
        <v>0</v>
      </c>
      <c r="G1703" s="27">
        <f t="shared" si="53"/>
        <v>0</v>
      </c>
    </row>
    <row r="1704" spans="1:7" x14ac:dyDescent="0.2">
      <c r="A1704">
        <v>272</v>
      </c>
      <c r="B1704" t="s">
        <v>297</v>
      </c>
      <c r="C1704" s="2" t="s">
        <v>348</v>
      </c>
      <c r="D1704" t="s">
        <v>25</v>
      </c>
      <c r="E1704" s="173">
        <v>3.8</v>
      </c>
      <c r="F1704" s="205">
        <f t="shared" si="52"/>
        <v>0.74480000000000002</v>
      </c>
      <c r="G1704" s="27">
        <f t="shared" si="53"/>
        <v>4.5447999999999995</v>
      </c>
    </row>
    <row r="1705" spans="1:7" x14ac:dyDescent="0.2">
      <c r="A1705">
        <v>273</v>
      </c>
      <c r="B1705" t="s">
        <v>298</v>
      </c>
      <c r="C1705" s="2" t="s">
        <v>348</v>
      </c>
      <c r="D1705" t="s">
        <v>1790</v>
      </c>
      <c r="E1705" s="173">
        <v>5.5</v>
      </c>
      <c r="F1705" s="205">
        <f t="shared" si="52"/>
        <v>1.0780000000000001</v>
      </c>
      <c r="G1705" s="27">
        <f t="shared" si="53"/>
        <v>6.5780000000000003</v>
      </c>
    </row>
    <row r="1706" spans="1:7" x14ac:dyDescent="0.2">
      <c r="A1706">
        <v>274</v>
      </c>
      <c r="B1706" t="s">
        <v>299</v>
      </c>
      <c r="C1706" s="2" t="s">
        <v>348</v>
      </c>
      <c r="D1706" t="s">
        <v>25</v>
      </c>
      <c r="F1706" s="205">
        <f t="shared" si="52"/>
        <v>0</v>
      </c>
      <c r="G1706" s="27">
        <f t="shared" si="53"/>
        <v>0</v>
      </c>
    </row>
    <row r="1707" spans="1:7" x14ac:dyDescent="0.2">
      <c r="A1707">
        <v>275</v>
      </c>
      <c r="B1707" t="s">
        <v>300</v>
      </c>
      <c r="C1707" s="2" t="s">
        <v>348</v>
      </c>
      <c r="D1707" t="s">
        <v>25</v>
      </c>
      <c r="F1707" s="205">
        <f t="shared" si="52"/>
        <v>0</v>
      </c>
      <c r="G1707" s="27">
        <f t="shared" si="53"/>
        <v>0</v>
      </c>
    </row>
    <row r="1708" spans="1:7" x14ac:dyDescent="0.2">
      <c r="A1708">
        <v>276</v>
      </c>
      <c r="B1708" t="s">
        <v>301</v>
      </c>
      <c r="C1708" s="2" t="s">
        <v>348</v>
      </c>
      <c r="D1708" t="s">
        <v>25</v>
      </c>
      <c r="E1708" s="173">
        <v>9.39</v>
      </c>
      <c r="F1708" s="205">
        <f t="shared" si="52"/>
        <v>1.8404400000000001</v>
      </c>
      <c r="G1708" s="27">
        <f t="shared" si="53"/>
        <v>11.230440000000002</v>
      </c>
    </row>
    <row r="1709" spans="1:7" x14ac:dyDescent="0.2">
      <c r="A1709">
        <v>277</v>
      </c>
      <c r="B1709" t="s">
        <v>302</v>
      </c>
      <c r="C1709" s="2" t="s">
        <v>348</v>
      </c>
      <c r="D1709" t="s">
        <v>25</v>
      </c>
      <c r="F1709" s="205">
        <f t="shared" si="52"/>
        <v>0</v>
      </c>
      <c r="G1709" s="27">
        <f t="shared" si="53"/>
        <v>0</v>
      </c>
    </row>
    <row r="1710" spans="1:7" x14ac:dyDescent="0.2">
      <c r="A1710">
        <v>278</v>
      </c>
      <c r="B1710" t="s">
        <v>303</v>
      </c>
      <c r="C1710" s="2" t="s">
        <v>348</v>
      </c>
      <c r="D1710" t="s">
        <v>25</v>
      </c>
      <c r="E1710" s="173">
        <v>6.1</v>
      </c>
      <c r="F1710" s="205">
        <f t="shared" si="52"/>
        <v>1.1956</v>
      </c>
      <c r="G1710" s="27">
        <f t="shared" si="53"/>
        <v>7.2955999999999994</v>
      </c>
    </row>
    <row r="1711" spans="1:7" x14ac:dyDescent="0.2">
      <c r="A1711">
        <v>279</v>
      </c>
      <c r="B1711" t="s">
        <v>304</v>
      </c>
      <c r="C1711" s="2" t="s">
        <v>348</v>
      </c>
      <c r="D1711" t="s">
        <v>25</v>
      </c>
      <c r="E1711" s="173">
        <v>7.8</v>
      </c>
      <c r="F1711" s="205">
        <f t="shared" si="52"/>
        <v>1.5287999999999999</v>
      </c>
      <c r="G1711" s="27">
        <f t="shared" si="53"/>
        <v>9.3287999999999993</v>
      </c>
    </row>
    <row r="1712" spans="1:7" x14ac:dyDescent="0.2">
      <c r="A1712">
        <v>280</v>
      </c>
      <c r="B1712" t="s">
        <v>305</v>
      </c>
      <c r="C1712" s="2" t="s">
        <v>348</v>
      </c>
      <c r="D1712" t="s">
        <v>25</v>
      </c>
      <c r="E1712" s="173">
        <v>8.23</v>
      </c>
      <c r="F1712" s="205">
        <f t="shared" ref="F1712:F1754" si="54">E1712*19.6%</f>
        <v>1.6130800000000001</v>
      </c>
      <c r="G1712" s="27">
        <f t="shared" ref="G1712:G1754" si="55">E1712+F1712</f>
        <v>9.8430800000000005</v>
      </c>
    </row>
    <row r="1713" spans="1:7" x14ac:dyDescent="0.2">
      <c r="A1713">
        <v>281</v>
      </c>
      <c r="B1713" t="s">
        <v>306</v>
      </c>
      <c r="C1713" s="2" t="s">
        <v>348</v>
      </c>
      <c r="D1713" t="s">
        <v>25</v>
      </c>
      <c r="E1713" s="173">
        <v>8.23</v>
      </c>
      <c r="F1713" s="205">
        <f t="shared" si="54"/>
        <v>1.6130800000000001</v>
      </c>
      <c r="G1713" s="27">
        <f t="shared" si="55"/>
        <v>9.8430800000000005</v>
      </c>
    </row>
    <row r="1714" spans="1:7" x14ac:dyDescent="0.2">
      <c r="A1714">
        <v>282</v>
      </c>
      <c r="B1714" t="s">
        <v>307</v>
      </c>
      <c r="C1714" s="2" t="s">
        <v>348</v>
      </c>
      <c r="D1714" t="s">
        <v>25</v>
      </c>
      <c r="E1714" s="173">
        <v>30.5</v>
      </c>
      <c r="F1714" s="205">
        <f t="shared" si="54"/>
        <v>5.9780000000000006</v>
      </c>
      <c r="G1714" s="27">
        <f t="shared" si="55"/>
        <v>36.478000000000002</v>
      </c>
    </row>
    <row r="1715" spans="1:7" x14ac:dyDescent="0.2">
      <c r="A1715">
        <v>283</v>
      </c>
      <c r="B1715" t="s">
        <v>308</v>
      </c>
      <c r="C1715" s="2" t="s">
        <v>348</v>
      </c>
      <c r="D1715" t="s">
        <v>25</v>
      </c>
      <c r="E1715" s="173">
        <v>11.4</v>
      </c>
      <c r="F1715" s="205">
        <f t="shared" si="54"/>
        <v>2.2343999999999999</v>
      </c>
      <c r="G1715" s="27">
        <f t="shared" si="55"/>
        <v>13.634399999999999</v>
      </c>
    </row>
    <row r="1716" spans="1:7" x14ac:dyDescent="0.2">
      <c r="A1716">
        <v>284</v>
      </c>
      <c r="B1716" t="s">
        <v>309</v>
      </c>
      <c r="C1716" s="2" t="s">
        <v>348</v>
      </c>
      <c r="D1716" t="s">
        <v>25</v>
      </c>
      <c r="E1716" s="173">
        <v>12.8</v>
      </c>
      <c r="F1716" s="205">
        <f t="shared" si="54"/>
        <v>2.5088000000000004</v>
      </c>
      <c r="G1716" s="27">
        <f t="shared" si="55"/>
        <v>15.308800000000002</v>
      </c>
    </row>
    <row r="1717" spans="1:7" x14ac:dyDescent="0.2">
      <c r="A1717">
        <v>285</v>
      </c>
      <c r="B1717" t="s">
        <v>310</v>
      </c>
      <c r="C1717" s="2" t="s">
        <v>348</v>
      </c>
      <c r="D1717" t="s">
        <v>25</v>
      </c>
      <c r="F1717" s="205">
        <f t="shared" si="54"/>
        <v>0</v>
      </c>
      <c r="G1717" s="27">
        <f t="shared" si="55"/>
        <v>0</v>
      </c>
    </row>
    <row r="1718" spans="1:7" x14ac:dyDescent="0.2">
      <c r="A1718">
        <v>286</v>
      </c>
      <c r="B1718" t="s">
        <v>311</v>
      </c>
      <c r="C1718" s="2" t="s">
        <v>348</v>
      </c>
      <c r="D1718" t="s">
        <v>25</v>
      </c>
      <c r="F1718" s="205">
        <f t="shared" si="54"/>
        <v>0</v>
      </c>
      <c r="G1718" s="27">
        <f t="shared" si="55"/>
        <v>0</v>
      </c>
    </row>
    <row r="1719" spans="1:7" x14ac:dyDescent="0.2">
      <c r="A1719">
        <v>287</v>
      </c>
      <c r="B1719" t="s">
        <v>312</v>
      </c>
      <c r="C1719" s="2" t="s">
        <v>348</v>
      </c>
      <c r="D1719" t="s">
        <v>25</v>
      </c>
      <c r="F1719" s="205">
        <f t="shared" si="54"/>
        <v>0</v>
      </c>
      <c r="G1719" s="27">
        <f t="shared" si="55"/>
        <v>0</v>
      </c>
    </row>
    <row r="1720" spans="1:7" x14ac:dyDescent="0.2">
      <c r="A1720">
        <v>288</v>
      </c>
      <c r="B1720" t="s">
        <v>313</v>
      </c>
      <c r="C1720" s="2" t="s">
        <v>348</v>
      </c>
      <c r="D1720" t="s">
        <v>25</v>
      </c>
      <c r="E1720" s="173">
        <v>5.95</v>
      </c>
      <c r="F1720" s="205">
        <f t="shared" si="54"/>
        <v>1.1662000000000001</v>
      </c>
      <c r="G1720" s="27">
        <f t="shared" si="55"/>
        <v>7.1162000000000001</v>
      </c>
    </row>
    <row r="1721" spans="1:7" x14ac:dyDescent="0.2">
      <c r="A1721">
        <v>289</v>
      </c>
      <c r="B1721" t="s">
        <v>314</v>
      </c>
      <c r="C1721" s="2" t="s">
        <v>348</v>
      </c>
      <c r="D1721" t="s">
        <v>25</v>
      </c>
      <c r="E1721" s="173">
        <v>4.5</v>
      </c>
      <c r="F1721" s="205">
        <f t="shared" si="54"/>
        <v>0.88200000000000001</v>
      </c>
      <c r="G1721" s="27">
        <f t="shared" si="55"/>
        <v>5.3819999999999997</v>
      </c>
    </row>
    <row r="1722" spans="1:7" x14ac:dyDescent="0.2">
      <c r="A1722">
        <v>290</v>
      </c>
      <c r="B1722" t="s">
        <v>315</v>
      </c>
      <c r="C1722" s="2" t="s">
        <v>348</v>
      </c>
      <c r="D1722" t="s">
        <v>25</v>
      </c>
      <c r="F1722" s="205">
        <f t="shared" si="54"/>
        <v>0</v>
      </c>
      <c r="G1722" s="27">
        <f t="shared" si="55"/>
        <v>0</v>
      </c>
    </row>
    <row r="1723" spans="1:7" x14ac:dyDescent="0.2">
      <c r="A1723">
        <v>291</v>
      </c>
      <c r="B1723" t="s">
        <v>316</v>
      </c>
      <c r="C1723" s="2" t="s">
        <v>348</v>
      </c>
      <c r="D1723" t="s">
        <v>1790</v>
      </c>
      <c r="F1723" s="205">
        <f t="shared" si="54"/>
        <v>0</v>
      </c>
      <c r="G1723" s="27">
        <f t="shared" si="55"/>
        <v>0</v>
      </c>
    </row>
    <row r="1724" spans="1:7" x14ac:dyDescent="0.2">
      <c r="A1724">
        <v>292</v>
      </c>
      <c r="B1724" t="s">
        <v>317</v>
      </c>
      <c r="C1724" s="2" t="s">
        <v>348</v>
      </c>
      <c r="D1724" t="s">
        <v>1790</v>
      </c>
      <c r="E1724" s="173">
        <v>13.95</v>
      </c>
      <c r="F1724" s="205">
        <f t="shared" si="54"/>
        <v>2.7342</v>
      </c>
      <c r="G1724" s="27">
        <f t="shared" si="55"/>
        <v>16.684200000000001</v>
      </c>
    </row>
    <row r="1725" spans="1:7" x14ac:dyDescent="0.2">
      <c r="A1725">
        <v>293</v>
      </c>
      <c r="B1725" t="s">
        <v>318</v>
      </c>
      <c r="C1725" s="2" t="s">
        <v>348</v>
      </c>
      <c r="D1725" t="s">
        <v>25</v>
      </c>
      <c r="E1725" s="173">
        <v>9</v>
      </c>
      <c r="F1725" s="205">
        <f t="shared" si="54"/>
        <v>1.764</v>
      </c>
      <c r="G1725" s="27">
        <f t="shared" si="55"/>
        <v>10.763999999999999</v>
      </c>
    </row>
    <row r="1726" spans="1:7" x14ac:dyDescent="0.2">
      <c r="A1726">
        <v>294</v>
      </c>
      <c r="B1726" t="s">
        <v>319</v>
      </c>
      <c r="C1726" s="2" t="s">
        <v>348</v>
      </c>
      <c r="D1726" t="s">
        <v>25</v>
      </c>
      <c r="E1726" s="173">
        <v>7.8</v>
      </c>
      <c r="F1726" s="205">
        <f t="shared" si="54"/>
        <v>1.5287999999999999</v>
      </c>
      <c r="G1726" s="27">
        <f t="shared" si="55"/>
        <v>9.3287999999999993</v>
      </c>
    </row>
    <row r="1727" spans="1:7" x14ac:dyDescent="0.2">
      <c r="A1727">
        <v>295</v>
      </c>
      <c r="B1727" t="s">
        <v>320</v>
      </c>
      <c r="C1727" s="2" t="s">
        <v>348</v>
      </c>
      <c r="D1727" t="s">
        <v>25</v>
      </c>
      <c r="E1727" s="173">
        <v>6.9</v>
      </c>
      <c r="F1727" s="205">
        <f t="shared" si="54"/>
        <v>1.3524</v>
      </c>
      <c r="G1727" s="27">
        <f t="shared" si="55"/>
        <v>8.2523999999999997</v>
      </c>
    </row>
    <row r="1728" spans="1:7" x14ac:dyDescent="0.2">
      <c r="A1728">
        <v>296</v>
      </c>
      <c r="B1728" t="s">
        <v>321</v>
      </c>
      <c r="C1728" s="2" t="s">
        <v>348</v>
      </c>
      <c r="D1728" t="s">
        <v>25</v>
      </c>
      <c r="E1728" s="173">
        <v>5.46</v>
      </c>
      <c r="F1728" s="205">
        <f t="shared" si="54"/>
        <v>1.07016</v>
      </c>
      <c r="G1728" s="27">
        <f t="shared" si="55"/>
        <v>6.5301600000000004</v>
      </c>
    </row>
    <row r="1729" spans="1:7" x14ac:dyDescent="0.2">
      <c r="A1729">
        <v>297</v>
      </c>
      <c r="B1729" t="s">
        <v>322</v>
      </c>
      <c r="C1729" s="2" t="s">
        <v>348</v>
      </c>
      <c r="D1729" t="s">
        <v>25</v>
      </c>
      <c r="E1729" s="173">
        <v>4.25</v>
      </c>
      <c r="F1729" s="205">
        <f t="shared" si="54"/>
        <v>0.83300000000000007</v>
      </c>
      <c r="G1729" s="27">
        <f t="shared" si="55"/>
        <v>5.0830000000000002</v>
      </c>
    </row>
    <row r="1730" spans="1:7" x14ac:dyDescent="0.2">
      <c r="A1730">
        <v>299</v>
      </c>
      <c r="B1730" t="s">
        <v>324</v>
      </c>
      <c r="C1730" s="2" t="s">
        <v>348</v>
      </c>
      <c r="D1730" t="s">
        <v>25</v>
      </c>
      <c r="E1730" s="173">
        <v>22.8</v>
      </c>
      <c r="F1730" s="205">
        <f t="shared" si="54"/>
        <v>4.4687999999999999</v>
      </c>
      <c r="G1730" s="27">
        <f t="shared" si="55"/>
        <v>27.268799999999999</v>
      </c>
    </row>
    <row r="1731" spans="1:7" x14ac:dyDescent="0.2">
      <c r="A1731">
        <v>298</v>
      </c>
      <c r="B1731" t="s">
        <v>323</v>
      </c>
      <c r="C1731" s="2" t="s">
        <v>348</v>
      </c>
      <c r="D1731" t="s">
        <v>25</v>
      </c>
      <c r="E1731" s="173">
        <v>28.8</v>
      </c>
      <c r="F1731" s="205">
        <f t="shared" si="54"/>
        <v>5.6448</v>
      </c>
      <c r="G1731" s="27">
        <f t="shared" si="55"/>
        <v>34.444800000000001</v>
      </c>
    </row>
    <row r="1732" spans="1:7" x14ac:dyDescent="0.2">
      <c r="A1732">
        <v>300</v>
      </c>
      <c r="B1732" t="s">
        <v>325</v>
      </c>
      <c r="C1732" s="2" t="s">
        <v>348</v>
      </c>
      <c r="D1732" t="s">
        <v>25</v>
      </c>
      <c r="E1732" s="173">
        <v>3.64</v>
      </c>
      <c r="F1732" s="205">
        <f t="shared" si="54"/>
        <v>0.71344000000000007</v>
      </c>
      <c r="G1732" s="27">
        <f t="shared" si="55"/>
        <v>4.35344</v>
      </c>
    </row>
    <row r="1733" spans="1:7" x14ac:dyDescent="0.2">
      <c r="A1733">
        <v>301</v>
      </c>
      <c r="B1733" t="s">
        <v>326</v>
      </c>
      <c r="C1733" s="2" t="s">
        <v>348</v>
      </c>
      <c r="D1733" t="s">
        <v>25</v>
      </c>
      <c r="F1733" s="205">
        <f t="shared" si="54"/>
        <v>0</v>
      </c>
      <c r="G1733" s="27">
        <f t="shared" si="55"/>
        <v>0</v>
      </c>
    </row>
    <row r="1734" spans="1:7" x14ac:dyDescent="0.2">
      <c r="A1734">
        <v>302</v>
      </c>
      <c r="B1734" t="s">
        <v>327</v>
      </c>
      <c r="C1734" s="2" t="s">
        <v>348</v>
      </c>
      <c r="D1734" t="s">
        <v>25</v>
      </c>
      <c r="E1734" s="173">
        <v>11</v>
      </c>
      <c r="F1734" s="205">
        <f t="shared" si="54"/>
        <v>2.1560000000000001</v>
      </c>
      <c r="G1734" s="27">
        <f t="shared" si="55"/>
        <v>13.156000000000001</v>
      </c>
    </row>
    <row r="1735" spans="1:7" x14ac:dyDescent="0.2">
      <c r="A1735">
        <v>303</v>
      </c>
      <c r="B1735" t="s">
        <v>328</v>
      </c>
      <c r="C1735" s="2" t="s">
        <v>348</v>
      </c>
      <c r="D1735" t="s">
        <v>25</v>
      </c>
      <c r="E1735" s="173">
        <v>5.8</v>
      </c>
      <c r="F1735" s="205">
        <f t="shared" si="54"/>
        <v>1.1368</v>
      </c>
      <c r="G1735" s="27">
        <f t="shared" si="55"/>
        <v>6.9367999999999999</v>
      </c>
    </row>
    <row r="1736" spans="1:7" x14ac:dyDescent="0.2">
      <c r="A1736">
        <v>304</v>
      </c>
      <c r="B1736" t="s">
        <v>329</v>
      </c>
      <c r="C1736" s="2" t="s">
        <v>348</v>
      </c>
      <c r="D1736" t="s">
        <v>25</v>
      </c>
      <c r="F1736" s="205">
        <f t="shared" si="54"/>
        <v>0</v>
      </c>
      <c r="G1736" s="27">
        <f t="shared" si="55"/>
        <v>0</v>
      </c>
    </row>
    <row r="1737" spans="1:7" x14ac:dyDescent="0.2">
      <c r="A1737">
        <v>305</v>
      </c>
      <c r="B1737" t="s">
        <v>330</v>
      </c>
      <c r="C1737" s="2" t="s">
        <v>348</v>
      </c>
      <c r="D1737" t="s">
        <v>25</v>
      </c>
      <c r="E1737" s="173">
        <v>5.47</v>
      </c>
      <c r="F1737" s="205">
        <f t="shared" si="54"/>
        <v>1.07212</v>
      </c>
      <c r="G1737" s="27">
        <f t="shared" si="55"/>
        <v>6.5421199999999997</v>
      </c>
    </row>
    <row r="1738" spans="1:7" x14ac:dyDescent="0.2">
      <c r="A1738">
        <v>306</v>
      </c>
      <c r="B1738" t="s">
        <v>331</v>
      </c>
      <c r="C1738" s="2" t="s">
        <v>348</v>
      </c>
      <c r="D1738" t="s">
        <v>25</v>
      </c>
      <c r="F1738" s="205">
        <f t="shared" si="54"/>
        <v>0</v>
      </c>
      <c r="G1738" s="27">
        <f t="shared" si="55"/>
        <v>0</v>
      </c>
    </row>
    <row r="1739" spans="1:7" x14ac:dyDescent="0.2">
      <c r="A1739">
        <v>307</v>
      </c>
      <c r="B1739" t="s">
        <v>332</v>
      </c>
      <c r="C1739" s="2" t="s">
        <v>348</v>
      </c>
      <c r="D1739" t="s">
        <v>25</v>
      </c>
      <c r="F1739" s="205">
        <f t="shared" si="54"/>
        <v>0</v>
      </c>
      <c r="G1739" s="27">
        <f t="shared" si="55"/>
        <v>0</v>
      </c>
    </row>
    <row r="1740" spans="1:7" x14ac:dyDescent="0.2">
      <c r="A1740">
        <v>308</v>
      </c>
      <c r="B1740" t="s">
        <v>333</v>
      </c>
      <c r="C1740" s="2" t="s">
        <v>348</v>
      </c>
      <c r="D1740" t="s">
        <v>25</v>
      </c>
      <c r="E1740" s="173">
        <v>3.77</v>
      </c>
      <c r="F1740" s="205">
        <f t="shared" si="54"/>
        <v>0.73892000000000002</v>
      </c>
      <c r="G1740" s="27">
        <f t="shared" si="55"/>
        <v>4.5089199999999998</v>
      </c>
    </row>
    <row r="1741" spans="1:7" x14ac:dyDescent="0.2">
      <c r="A1741">
        <v>309</v>
      </c>
      <c r="B1741" t="s">
        <v>334</v>
      </c>
      <c r="C1741" s="2" t="s">
        <v>348</v>
      </c>
      <c r="D1741" t="s">
        <v>25</v>
      </c>
      <c r="E1741" s="173">
        <v>6.35</v>
      </c>
      <c r="F1741" s="205">
        <f t="shared" si="54"/>
        <v>1.2445999999999999</v>
      </c>
      <c r="G1741" s="27">
        <f t="shared" si="55"/>
        <v>7.5945999999999998</v>
      </c>
    </row>
    <row r="1742" spans="1:7" x14ac:dyDescent="0.2">
      <c r="A1742">
        <v>310</v>
      </c>
      <c r="B1742" t="s">
        <v>335</v>
      </c>
      <c r="C1742" s="2" t="s">
        <v>348</v>
      </c>
      <c r="D1742" t="s">
        <v>25</v>
      </c>
      <c r="F1742" s="205">
        <f t="shared" si="54"/>
        <v>0</v>
      </c>
      <c r="G1742" s="27">
        <f t="shared" si="55"/>
        <v>0</v>
      </c>
    </row>
    <row r="1743" spans="1:7" x14ac:dyDescent="0.2">
      <c r="A1743">
        <v>311</v>
      </c>
      <c r="B1743" t="s">
        <v>336</v>
      </c>
      <c r="C1743" s="2" t="s">
        <v>348</v>
      </c>
      <c r="D1743" t="s">
        <v>25</v>
      </c>
      <c r="F1743" s="205">
        <f t="shared" si="54"/>
        <v>0</v>
      </c>
      <c r="G1743" s="27">
        <f t="shared" si="55"/>
        <v>0</v>
      </c>
    </row>
    <row r="1744" spans="1:7" x14ac:dyDescent="0.2">
      <c r="A1744">
        <v>312</v>
      </c>
      <c r="B1744" t="s">
        <v>337</v>
      </c>
      <c r="C1744" s="2" t="s">
        <v>348</v>
      </c>
      <c r="D1744" t="s">
        <v>25</v>
      </c>
      <c r="F1744" s="205">
        <f t="shared" si="54"/>
        <v>0</v>
      </c>
      <c r="G1744" s="27">
        <f t="shared" si="55"/>
        <v>0</v>
      </c>
    </row>
    <row r="1745" spans="1:7" x14ac:dyDescent="0.2">
      <c r="A1745">
        <v>313</v>
      </c>
      <c r="B1745" t="s">
        <v>338</v>
      </c>
      <c r="C1745" s="2" t="s">
        <v>348</v>
      </c>
      <c r="D1745" t="s">
        <v>25</v>
      </c>
      <c r="E1745" s="173">
        <v>3.46</v>
      </c>
      <c r="F1745" s="205">
        <f t="shared" si="54"/>
        <v>0.67815999999999999</v>
      </c>
      <c r="G1745" s="27">
        <f t="shared" si="55"/>
        <v>4.1381600000000001</v>
      </c>
    </row>
    <row r="1746" spans="1:7" x14ac:dyDescent="0.2">
      <c r="A1746">
        <v>314</v>
      </c>
      <c r="B1746" t="s">
        <v>339</v>
      </c>
      <c r="C1746" s="2" t="s">
        <v>348</v>
      </c>
      <c r="D1746" t="s">
        <v>25</v>
      </c>
      <c r="F1746" s="205">
        <f t="shared" si="54"/>
        <v>0</v>
      </c>
      <c r="G1746" s="27">
        <f t="shared" si="55"/>
        <v>0</v>
      </c>
    </row>
    <row r="1747" spans="1:7" x14ac:dyDescent="0.2">
      <c r="A1747">
        <v>315</v>
      </c>
      <c r="B1747" t="s">
        <v>340</v>
      </c>
      <c r="C1747" s="2" t="s">
        <v>348</v>
      </c>
      <c r="D1747" t="s">
        <v>25</v>
      </c>
      <c r="E1747" s="173">
        <v>11.8</v>
      </c>
      <c r="F1747" s="205">
        <f t="shared" si="54"/>
        <v>2.3128000000000002</v>
      </c>
      <c r="G1747" s="27">
        <f t="shared" si="55"/>
        <v>14.1128</v>
      </c>
    </row>
    <row r="1748" spans="1:7" x14ac:dyDescent="0.2">
      <c r="A1748">
        <v>316</v>
      </c>
      <c r="B1748" t="s">
        <v>341</v>
      </c>
      <c r="C1748" s="2" t="s">
        <v>348</v>
      </c>
      <c r="D1748" t="s">
        <v>25</v>
      </c>
      <c r="E1748" s="173">
        <v>8.1999999999999993</v>
      </c>
      <c r="F1748" s="205">
        <f t="shared" si="54"/>
        <v>1.6072</v>
      </c>
      <c r="G1748" s="27">
        <f t="shared" si="55"/>
        <v>9.8071999999999999</v>
      </c>
    </row>
    <row r="1749" spans="1:7" x14ac:dyDescent="0.2">
      <c r="A1749">
        <v>317</v>
      </c>
      <c r="B1749" t="s">
        <v>342</v>
      </c>
      <c r="C1749" s="2" t="s">
        <v>348</v>
      </c>
      <c r="D1749" t="s">
        <v>25</v>
      </c>
      <c r="E1749" s="173">
        <v>3.8</v>
      </c>
      <c r="F1749" s="205">
        <f t="shared" si="54"/>
        <v>0.74480000000000002</v>
      </c>
      <c r="G1749" s="27">
        <f t="shared" si="55"/>
        <v>4.5447999999999995</v>
      </c>
    </row>
    <row r="1750" spans="1:7" x14ac:dyDescent="0.2">
      <c r="A1750">
        <v>318</v>
      </c>
      <c r="B1750" t="s">
        <v>343</v>
      </c>
      <c r="C1750" s="2" t="s">
        <v>348</v>
      </c>
      <c r="D1750" t="s">
        <v>25</v>
      </c>
      <c r="E1750" s="173">
        <v>7.35</v>
      </c>
      <c r="F1750" s="205">
        <f t="shared" si="54"/>
        <v>1.4405999999999999</v>
      </c>
      <c r="G1750" s="27">
        <f t="shared" si="55"/>
        <v>8.7905999999999995</v>
      </c>
    </row>
    <row r="1751" spans="1:7" x14ac:dyDescent="0.2">
      <c r="A1751">
        <v>319</v>
      </c>
      <c r="B1751" t="s">
        <v>344</v>
      </c>
      <c r="C1751" s="2" t="s">
        <v>348</v>
      </c>
      <c r="D1751" t="s">
        <v>25</v>
      </c>
      <c r="E1751" s="173">
        <v>8.89</v>
      </c>
      <c r="F1751" s="205">
        <f t="shared" si="54"/>
        <v>1.7424400000000002</v>
      </c>
      <c r="G1751" s="27">
        <f t="shared" si="55"/>
        <v>10.632440000000001</v>
      </c>
    </row>
    <row r="1752" spans="1:7" x14ac:dyDescent="0.2">
      <c r="A1752">
        <v>320</v>
      </c>
      <c r="B1752" t="s">
        <v>345</v>
      </c>
      <c r="C1752" s="2" t="s">
        <v>348</v>
      </c>
      <c r="D1752" t="s">
        <v>25</v>
      </c>
      <c r="E1752" s="173">
        <v>12.32</v>
      </c>
      <c r="F1752" s="205">
        <f t="shared" si="54"/>
        <v>2.41472</v>
      </c>
      <c r="G1752" s="27">
        <f t="shared" si="55"/>
        <v>14.734719999999999</v>
      </c>
    </row>
    <row r="1753" spans="1:7" x14ac:dyDescent="0.2">
      <c r="A1753">
        <v>321</v>
      </c>
      <c r="B1753" t="s">
        <v>346</v>
      </c>
      <c r="C1753" s="2" t="s">
        <v>348</v>
      </c>
      <c r="D1753" t="s">
        <v>25</v>
      </c>
      <c r="F1753" s="205">
        <f t="shared" si="54"/>
        <v>0</v>
      </c>
      <c r="G1753" s="27">
        <f t="shared" si="55"/>
        <v>0</v>
      </c>
    </row>
    <row r="1754" spans="1:7" x14ac:dyDescent="0.2">
      <c r="A1754">
        <v>322</v>
      </c>
      <c r="B1754" t="s">
        <v>347</v>
      </c>
      <c r="C1754" s="2" t="s">
        <v>348</v>
      </c>
      <c r="D1754" t="s">
        <v>25</v>
      </c>
      <c r="E1754" s="173">
        <v>9.8000000000000007</v>
      </c>
      <c r="F1754" s="205">
        <f t="shared" si="54"/>
        <v>1.9208000000000003</v>
      </c>
      <c r="G1754" s="27">
        <f t="shared" si="55"/>
        <v>11.720800000000001</v>
      </c>
    </row>
  </sheetData>
  <sortState ref="A2:L1754">
    <sortCondition ref="C2"/>
    <sortCondition ref="B2"/>
  </sortState>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G6"/>
  <sheetViews>
    <sheetView workbookViewId="0">
      <selection activeCell="A2" sqref="A2:XFD2"/>
    </sheetView>
  </sheetViews>
  <sheetFormatPr baseColWidth="10" defaultRowHeight="12.75" x14ac:dyDescent="0.2"/>
  <cols>
    <col min="3" max="3" width="11.42578125" style="29"/>
    <col min="4" max="4" width="11.42578125" style="33"/>
    <col min="6" max="6" width="11.42578125" style="31"/>
  </cols>
  <sheetData>
    <row r="1" spans="1:7" x14ac:dyDescent="0.2">
      <c r="A1" s="8" t="s">
        <v>0</v>
      </c>
      <c r="B1" s="11" t="s">
        <v>1809</v>
      </c>
      <c r="C1" s="28" t="s">
        <v>1805</v>
      </c>
      <c r="D1" s="32" t="s">
        <v>15</v>
      </c>
      <c r="E1" s="20" t="s">
        <v>1808</v>
      </c>
      <c r="F1" s="30" t="s">
        <v>1806</v>
      </c>
      <c r="G1" s="20" t="s">
        <v>1807</v>
      </c>
    </row>
    <row r="2" spans="1:7" x14ac:dyDescent="0.2">
      <c r="A2" s="8">
        <v>5</v>
      </c>
      <c r="B2" s="11" t="s">
        <v>1812</v>
      </c>
      <c r="C2" s="28">
        <v>10</v>
      </c>
      <c r="D2" s="32">
        <v>42005</v>
      </c>
      <c r="E2" s="20" t="s">
        <v>1813</v>
      </c>
      <c r="F2" s="30">
        <v>5</v>
      </c>
      <c r="G2" s="20">
        <v>50</v>
      </c>
    </row>
    <row r="3" spans="1:7" x14ac:dyDescent="0.2">
      <c r="A3" s="8">
        <v>2</v>
      </c>
      <c r="B3" s="11" t="s">
        <v>1812</v>
      </c>
      <c r="C3" s="28">
        <v>10</v>
      </c>
      <c r="D3" s="32">
        <v>42005</v>
      </c>
      <c r="E3" s="20" t="s">
        <v>1813</v>
      </c>
      <c r="F3" s="30">
        <v>5</v>
      </c>
      <c r="G3" s="20">
        <v>50</v>
      </c>
    </row>
    <row r="4" spans="1:7" x14ac:dyDescent="0.2">
      <c r="A4" s="8">
        <v>1</v>
      </c>
      <c r="B4" s="11" t="s">
        <v>1810</v>
      </c>
      <c r="C4" s="28">
        <v>5</v>
      </c>
      <c r="D4" s="32">
        <v>42005</v>
      </c>
      <c r="E4" s="20" t="s">
        <v>1811</v>
      </c>
      <c r="F4" s="30">
        <v>5</v>
      </c>
      <c r="G4" s="20">
        <v>25</v>
      </c>
    </row>
    <row r="5" spans="1:7" x14ac:dyDescent="0.2">
      <c r="A5" s="8">
        <v>4</v>
      </c>
      <c r="B5" s="11" t="s">
        <v>1815</v>
      </c>
      <c r="C5" s="28">
        <v>21</v>
      </c>
      <c r="D5" s="32">
        <v>42005</v>
      </c>
      <c r="E5" s="20" t="s">
        <v>1813</v>
      </c>
      <c r="F5" s="30">
        <v>10</v>
      </c>
      <c r="G5" s="20">
        <v>210</v>
      </c>
    </row>
    <row r="6" spans="1:7" x14ac:dyDescent="0.2">
      <c r="A6" s="8">
        <v>3</v>
      </c>
      <c r="B6" s="11" t="s">
        <v>1814</v>
      </c>
      <c r="C6" s="28">
        <v>15</v>
      </c>
      <c r="D6" s="32">
        <v>42036</v>
      </c>
      <c r="E6" s="20" t="s">
        <v>1813</v>
      </c>
      <c r="F6" s="30">
        <v>10</v>
      </c>
      <c r="G6" s="20">
        <v>150</v>
      </c>
    </row>
  </sheetData>
  <sortState ref="A2:G6">
    <sortCondition ref="B2"/>
  </sortState>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G1"/>
  <sheetViews>
    <sheetView workbookViewId="0"/>
  </sheetViews>
  <sheetFormatPr baseColWidth="10" defaultRowHeight="12.75" x14ac:dyDescent="0.2"/>
  <sheetData>
    <row r="1" spans="1:7" x14ac:dyDescent="0.2">
      <c r="A1" s="8" t="s">
        <v>0</v>
      </c>
      <c r="B1" s="11" t="s">
        <v>1809</v>
      </c>
      <c r="C1" s="28" t="s">
        <v>1805</v>
      </c>
      <c r="D1" s="32" t="s">
        <v>15</v>
      </c>
      <c r="E1" s="20" t="s">
        <v>1808</v>
      </c>
      <c r="F1" s="30" t="s">
        <v>1806</v>
      </c>
      <c r="G1" s="20" t="s">
        <v>1807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2:B10"/>
  <sheetViews>
    <sheetView workbookViewId="0">
      <selection activeCell="B4" sqref="B4"/>
    </sheetView>
  </sheetViews>
  <sheetFormatPr baseColWidth="10" defaultRowHeight="12.75" x14ac:dyDescent="0.2"/>
  <cols>
    <col min="1" max="1" width="35.42578125" customWidth="1"/>
  </cols>
  <sheetData>
    <row r="2" spans="1:2" x14ac:dyDescent="0.2">
      <c r="A2" s="2" t="s">
        <v>1817</v>
      </c>
      <c r="B2">
        <v>8</v>
      </c>
    </row>
    <row r="3" spans="1:2" x14ac:dyDescent="0.2">
      <c r="A3" s="2" t="s">
        <v>1818</v>
      </c>
      <c r="B3">
        <v>1326</v>
      </c>
    </row>
    <row r="4" spans="1:2" x14ac:dyDescent="0.2">
      <c r="A4" s="2" t="s">
        <v>1820</v>
      </c>
      <c r="B4">
        <v>2</v>
      </c>
    </row>
    <row r="5" spans="1:2" x14ac:dyDescent="0.2">
      <c r="A5" s="2" t="s">
        <v>1819</v>
      </c>
    </row>
    <row r="7" spans="1:2" x14ac:dyDescent="0.2">
      <c r="A7" s="2" t="s">
        <v>1824</v>
      </c>
      <c r="B7">
        <f>COUNTA(BD_Fact!A:A)-1</f>
        <v>37</v>
      </c>
    </row>
    <row r="8" spans="1:2" x14ac:dyDescent="0.2">
      <c r="A8" s="2" t="s">
        <v>1821</v>
      </c>
      <c r="B8">
        <f>COUNTA(BD_Prod!A:A)-1</f>
        <v>1753</v>
      </c>
    </row>
    <row r="9" spans="1:2" x14ac:dyDescent="0.2">
      <c r="A9" s="2" t="s">
        <v>1822</v>
      </c>
      <c r="B9">
        <f>COUNTA(BD_Rec!A:A)-1</f>
        <v>5</v>
      </c>
    </row>
    <row r="10" spans="1:2" x14ac:dyDescent="0.2">
      <c r="A10" s="2" t="s">
        <v>1823</v>
      </c>
      <c r="B10">
        <f>COUNTA(BD_Plats!A:A)-1</f>
        <v>0</v>
      </c>
    </row>
  </sheetData>
  <phoneticPr fontId="2" type="noConversion"/>
  <pageMargins left="0.78740157499999996" right="0.78740157499999996" top="0.984251969" bottom="0.984251969" header="0.4921259845" footer="0.4921259845"/>
  <headerFooter alignWithMargins="0"/>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theme="8" tint="-0.249977111117893"/>
    <pageSetUpPr fitToPage="1"/>
  </sheetPr>
  <dimension ref="B1:J44"/>
  <sheetViews>
    <sheetView showZeros="0" workbookViewId="0">
      <selection activeCell="G35" sqref="G35"/>
    </sheetView>
  </sheetViews>
  <sheetFormatPr baseColWidth="10" defaultRowHeight="12.75" x14ac:dyDescent="0.2"/>
  <cols>
    <col min="1" max="1" width="3.42578125" style="63" customWidth="1"/>
    <col min="2" max="2" width="40" style="63" customWidth="1"/>
    <col min="3" max="3" width="12.42578125" style="63" bestFit="1" customWidth="1"/>
    <col min="4" max="4" width="11.42578125" style="63"/>
    <col min="5" max="5" width="19.140625" style="63" customWidth="1"/>
    <col min="6" max="6" width="5.5703125" style="63" customWidth="1"/>
    <col min="7" max="7" width="14.42578125" style="63" customWidth="1"/>
    <col min="8" max="16384" width="11.42578125" style="63"/>
  </cols>
  <sheetData>
    <row r="1" spans="2:6" x14ac:dyDescent="0.2">
      <c r="B1" s="62" t="s">
        <v>1856</v>
      </c>
    </row>
    <row r="2" spans="2:6" x14ac:dyDescent="0.2">
      <c r="B2" s="63" t="s">
        <v>1857</v>
      </c>
      <c r="C2" s="64">
        <v>9.5299999999999994</v>
      </c>
      <c r="F2" s="65"/>
    </row>
    <row r="3" spans="2:6" x14ac:dyDescent="0.2">
      <c r="B3" s="63" t="s">
        <v>1858</v>
      </c>
      <c r="C3" s="64">
        <v>3.51</v>
      </c>
      <c r="D3" s="63" t="s">
        <v>1859</v>
      </c>
      <c r="F3" s="65"/>
    </row>
    <row r="4" spans="2:6" x14ac:dyDescent="0.2">
      <c r="B4" s="63" t="s">
        <v>1860</v>
      </c>
      <c r="C4" s="64">
        <v>3129</v>
      </c>
      <c r="F4" s="66"/>
    </row>
    <row r="5" spans="2:6" x14ac:dyDescent="0.2">
      <c r="C5" s="64"/>
      <c r="F5" s="66"/>
    </row>
    <row r="6" spans="2:6" x14ac:dyDescent="0.2">
      <c r="B6" s="67" t="s">
        <v>1861</v>
      </c>
      <c r="C6" s="68"/>
      <c r="D6" s="68"/>
      <c r="E6" s="68"/>
      <c r="F6" s="66"/>
    </row>
    <row r="7" spans="2:6" x14ac:dyDescent="0.2">
      <c r="B7" s="69" t="s">
        <v>1862</v>
      </c>
      <c r="C7" s="70" t="s">
        <v>1863</v>
      </c>
      <c r="D7" s="71" t="s">
        <v>1864</v>
      </c>
      <c r="E7" s="70" t="s">
        <v>1865</v>
      </c>
      <c r="F7" s="65"/>
    </row>
    <row r="8" spans="2:6" x14ac:dyDescent="0.2">
      <c r="B8" s="72"/>
      <c r="C8" s="73" t="s">
        <v>1866</v>
      </c>
      <c r="D8" s="65" t="s">
        <v>1867</v>
      </c>
      <c r="E8" s="73" t="s">
        <v>1868</v>
      </c>
      <c r="F8" s="65"/>
    </row>
    <row r="9" spans="2:6" x14ac:dyDescent="0.2">
      <c r="B9" s="74" t="s">
        <v>1869</v>
      </c>
      <c r="C9" s="75"/>
      <c r="D9" s="76">
        <v>5.0999999999999997E-2</v>
      </c>
      <c r="E9" s="70" t="s">
        <v>1870</v>
      </c>
      <c r="F9" s="65"/>
    </row>
    <row r="10" spans="2:6" x14ac:dyDescent="0.2">
      <c r="B10" s="77" t="s">
        <v>1871</v>
      </c>
      <c r="C10" s="78"/>
      <c r="D10" s="79">
        <v>2.4E-2</v>
      </c>
      <c r="E10" s="73" t="s">
        <v>1870</v>
      </c>
      <c r="F10" s="65"/>
    </row>
    <row r="11" spans="2:6" x14ac:dyDescent="0.2">
      <c r="B11" s="77" t="s">
        <v>1872</v>
      </c>
      <c r="C11" s="78"/>
      <c r="D11" s="79">
        <v>5.0000000000000001E-3</v>
      </c>
      <c r="E11" s="73" t="s">
        <v>1870</v>
      </c>
      <c r="F11" s="65"/>
    </row>
    <row r="12" spans="2:6" x14ac:dyDescent="0.2">
      <c r="B12" s="77" t="s">
        <v>1873</v>
      </c>
      <c r="C12" s="78"/>
      <c r="D12" s="80"/>
      <c r="E12" s="73"/>
      <c r="F12" s="65"/>
    </row>
    <row r="13" spans="2:6" x14ac:dyDescent="0.2">
      <c r="B13" s="81" t="s">
        <v>1874</v>
      </c>
      <c r="C13" s="82">
        <v>0.128</v>
      </c>
      <c r="D13" s="83">
        <v>7.4999999999999997E-3</v>
      </c>
      <c r="E13" s="73" t="s">
        <v>1875</v>
      </c>
      <c r="F13" s="65"/>
    </row>
    <row r="14" spans="2:6" x14ac:dyDescent="0.2">
      <c r="B14" s="81" t="s">
        <v>1876</v>
      </c>
      <c r="C14" s="82">
        <v>1.7500000000000002E-2</v>
      </c>
      <c r="D14" s="83">
        <v>2.5000000000000001E-3</v>
      </c>
      <c r="E14" s="73" t="s">
        <v>1875</v>
      </c>
      <c r="F14" s="65"/>
    </row>
    <row r="15" spans="2:6" x14ac:dyDescent="0.2">
      <c r="B15" s="81" t="s">
        <v>1877</v>
      </c>
      <c r="C15" s="82">
        <v>8.4500000000000006E-2</v>
      </c>
      <c r="D15" s="83">
        <v>6.8000000000000005E-2</v>
      </c>
      <c r="E15" s="73" t="s">
        <v>1878</v>
      </c>
      <c r="F15" s="65"/>
    </row>
    <row r="16" spans="2:6" x14ac:dyDescent="0.2">
      <c r="B16" s="81" t="s">
        <v>1879</v>
      </c>
      <c r="C16" s="82">
        <v>3.0000000000000001E-3</v>
      </c>
      <c r="D16" s="83"/>
      <c r="E16" s="73" t="s">
        <v>1875</v>
      </c>
      <c r="F16" s="65"/>
    </row>
    <row r="17" spans="2:10" x14ac:dyDescent="0.2">
      <c r="B17" s="81" t="s">
        <v>1880</v>
      </c>
      <c r="C17" s="82">
        <v>5.2499999999999998E-2</v>
      </c>
      <c r="D17" s="80"/>
      <c r="E17" s="73" t="s">
        <v>1875</v>
      </c>
      <c r="F17" s="65"/>
    </row>
    <row r="18" spans="2:10" x14ac:dyDescent="0.2">
      <c r="B18" s="81" t="s">
        <v>1881</v>
      </c>
      <c r="C18" s="78"/>
      <c r="D18" s="80"/>
      <c r="E18" s="73"/>
      <c r="F18" s="65"/>
    </row>
    <row r="19" spans="2:10" x14ac:dyDescent="0.2">
      <c r="B19" s="81" t="s">
        <v>1882</v>
      </c>
      <c r="C19" s="82">
        <v>1E-3</v>
      </c>
      <c r="D19" s="80"/>
      <c r="E19" s="73" t="s">
        <v>1878</v>
      </c>
      <c r="F19" s="66"/>
    </row>
    <row r="20" spans="2:10" x14ac:dyDescent="0.2">
      <c r="B20" s="81" t="s">
        <v>1883</v>
      </c>
      <c r="C20" s="82">
        <v>1E-3</v>
      </c>
      <c r="D20" s="80"/>
      <c r="E20" s="73" t="s">
        <v>1878</v>
      </c>
      <c r="F20" s="78"/>
    </row>
    <row r="21" spans="2:10" x14ac:dyDescent="0.2">
      <c r="B21" s="81"/>
      <c r="C21" s="82">
        <v>5.0000000000000001E-3</v>
      </c>
      <c r="D21" s="80"/>
      <c r="E21" s="73" t="s">
        <v>1875</v>
      </c>
      <c r="F21" s="65"/>
    </row>
    <row r="22" spans="2:10" x14ac:dyDescent="0.2">
      <c r="B22" s="81" t="s">
        <v>1884</v>
      </c>
      <c r="C22" s="82">
        <v>2.4E-2</v>
      </c>
      <c r="D22" s="80"/>
      <c r="E22" s="73" t="s">
        <v>1875</v>
      </c>
      <c r="F22" s="65"/>
    </row>
    <row r="23" spans="2:10" x14ac:dyDescent="0.2">
      <c r="B23" s="81" t="s">
        <v>1885</v>
      </c>
      <c r="C23" s="65" t="s">
        <v>1886</v>
      </c>
      <c r="D23" s="80"/>
      <c r="E23" s="73" t="s">
        <v>1875</v>
      </c>
      <c r="F23" s="65"/>
    </row>
    <row r="24" spans="2:10" x14ac:dyDescent="0.2">
      <c r="B24" s="77" t="s">
        <v>1887</v>
      </c>
      <c r="C24" s="78"/>
      <c r="D24" s="80"/>
      <c r="E24" s="73"/>
      <c r="F24" s="65"/>
    </row>
    <row r="25" spans="2:10" x14ac:dyDescent="0.2">
      <c r="B25" s="81" t="s">
        <v>1888</v>
      </c>
      <c r="C25" s="82">
        <v>4.2999999999999997E-2</v>
      </c>
      <c r="D25" s="83">
        <v>2.4E-2</v>
      </c>
      <c r="E25" s="73" t="s">
        <v>1889</v>
      </c>
      <c r="F25" s="65"/>
    </row>
    <row r="26" spans="2:10" x14ac:dyDescent="0.2">
      <c r="B26" s="77" t="s">
        <v>1890</v>
      </c>
      <c r="C26" s="82"/>
      <c r="D26" s="83"/>
      <c r="E26" s="73"/>
      <c r="F26" s="78"/>
    </row>
    <row r="27" spans="2:10" x14ac:dyDescent="0.2">
      <c r="B27" s="81" t="s">
        <v>1891</v>
      </c>
      <c r="C27" s="82">
        <v>1.2E-2</v>
      </c>
      <c r="D27" s="83">
        <v>8.0000000000000002E-3</v>
      </c>
      <c r="E27" s="73" t="s">
        <v>1878</v>
      </c>
      <c r="F27" s="78"/>
    </row>
    <row r="28" spans="2:10" x14ac:dyDescent="0.2">
      <c r="B28" s="81" t="s">
        <v>1892</v>
      </c>
      <c r="C28" s="82">
        <v>1.2999999999999999E-2</v>
      </c>
      <c r="D28" s="79">
        <v>8.9999999999999993E-3</v>
      </c>
      <c r="E28" s="73" t="s">
        <v>1893</v>
      </c>
    </row>
    <row r="29" spans="2:10" x14ac:dyDescent="0.2">
      <c r="B29" s="77" t="s">
        <v>1894</v>
      </c>
      <c r="C29" s="78"/>
      <c r="D29" s="80"/>
      <c r="E29" s="73"/>
    </row>
    <row r="30" spans="2:10" x14ac:dyDescent="0.2">
      <c r="B30" s="81" t="s">
        <v>1895</v>
      </c>
      <c r="C30" s="82">
        <v>3.8199999999999998E-2</v>
      </c>
      <c r="D30" s="83">
        <v>3.8199999999999998E-2</v>
      </c>
      <c r="E30" s="73" t="s">
        <v>1878</v>
      </c>
    </row>
    <row r="31" spans="2:10" x14ac:dyDescent="0.2">
      <c r="B31" s="81" t="s">
        <v>1896</v>
      </c>
      <c r="C31" s="82">
        <v>0.1208</v>
      </c>
      <c r="D31" s="83">
        <v>8.0500000000000002E-2</v>
      </c>
      <c r="E31" s="73" t="s">
        <v>1893</v>
      </c>
      <c r="J31" s="63" t="s">
        <v>1897</v>
      </c>
    </row>
    <row r="32" spans="2:10" x14ac:dyDescent="0.2">
      <c r="B32" s="84" t="s">
        <v>1898</v>
      </c>
      <c r="C32" s="85">
        <v>4.0000000000000001E-3</v>
      </c>
      <c r="D32" s="83">
        <v>4.0000000000000001E-3</v>
      </c>
      <c r="E32" s="86" t="s">
        <v>1875</v>
      </c>
    </row>
    <row r="33" spans="2:5" x14ac:dyDescent="0.2">
      <c r="B33" s="84" t="s">
        <v>1899</v>
      </c>
      <c r="C33" s="78"/>
      <c r="D33" s="80"/>
      <c r="E33" s="81"/>
    </row>
    <row r="34" spans="2:5" x14ac:dyDescent="0.2">
      <c r="B34" s="87" t="s">
        <v>1900</v>
      </c>
      <c r="C34" s="82">
        <v>4.4999999999999997E-3</v>
      </c>
      <c r="D34" s="80"/>
      <c r="E34" s="86" t="s">
        <v>1875</v>
      </c>
    </row>
    <row r="35" spans="2:5" x14ac:dyDescent="0.2">
      <c r="B35" s="87" t="s">
        <v>1901</v>
      </c>
      <c r="C35" s="82">
        <v>6.7999999999999996E-3</v>
      </c>
      <c r="D35" s="80"/>
      <c r="E35" s="86" t="s">
        <v>1875</v>
      </c>
    </row>
    <row r="36" spans="2:5" x14ac:dyDescent="0.2">
      <c r="B36" s="84" t="s">
        <v>1902</v>
      </c>
      <c r="C36" s="78"/>
      <c r="D36" s="80"/>
      <c r="E36" s="81"/>
    </row>
    <row r="37" spans="2:5" x14ac:dyDescent="0.2">
      <c r="B37" s="87" t="s">
        <v>1903</v>
      </c>
      <c r="C37" s="82">
        <v>5.4999999999999997E-3</v>
      </c>
      <c r="D37" s="80"/>
      <c r="E37" s="86" t="s">
        <v>1875</v>
      </c>
    </row>
    <row r="38" spans="2:5" x14ac:dyDescent="0.2">
      <c r="B38" s="87" t="s">
        <v>1904</v>
      </c>
      <c r="C38" s="82">
        <v>1.0500000000000001E-2</v>
      </c>
      <c r="D38" s="80"/>
      <c r="E38" s="86" t="s">
        <v>1875</v>
      </c>
    </row>
    <row r="39" spans="2:5" x14ac:dyDescent="0.2">
      <c r="B39" s="88" t="s">
        <v>1905</v>
      </c>
      <c r="C39" s="89">
        <v>1.6E-2</v>
      </c>
      <c r="D39" s="72"/>
      <c r="E39" s="90" t="s">
        <v>1875</v>
      </c>
    </row>
    <row r="40" spans="2:5" x14ac:dyDescent="0.2">
      <c r="B40" s="91" t="s">
        <v>1906</v>
      </c>
    </row>
    <row r="41" spans="2:5" x14ac:dyDescent="0.2">
      <c r="B41" s="91" t="s">
        <v>1907</v>
      </c>
    </row>
    <row r="42" spans="2:5" x14ac:dyDescent="0.2">
      <c r="B42" s="92" t="s">
        <v>1908</v>
      </c>
    </row>
    <row r="43" spans="2:5" x14ac:dyDescent="0.2">
      <c r="B43" s="93" t="s">
        <v>1909</v>
      </c>
    </row>
    <row r="44" spans="2:5" x14ac:dyDescent="0.2">
      <c r="B44" s="93"/>
    </row>
  </sheetData>
  <printOptions horizontalCentered="1" verticalCentered="1" headings="1"/>
  <pageMargins left="0.78740157480314965" right="0.78740157480314965" top="0.98425196850393704" bottom="0.98425196850393704" header="0.51181102362204722" footer="0.51181102362204722"/>
  <pageSetup paperSize="9" scale="60" orientation="portrait" horizontalDpi="4294967295" verticalDpi="300" r:id="rId1"/>
  <headerFooter alignWithMargins="0"/>
  <drawing r:id="rId2"/>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8">
    <tabColor theme="8" tint="-0.249977111117893"/>
    <pageSetUpPr fitToPage="1"/>
  </sheetPr>
  <dimension ref="B1:J150"/>
  <sheetViews>
    <sheetView showZeros="0" topLeftCell="A10" workbookViewId="0">
      <selection activeCell="J27" sqref="J27"/>
    </sheetView>
  </sheetViews>
  <sheetFormatPr baseColWidth="10" defaultRowHeight="12.75" x14ac:dyDescent="0.2"/>
  <cols>
    <col min="1" max="1" width="5.42578125" style="63" customWidth="1"/>
    <col min="2" max="2" width="32.85546875" style="63" customWidth="1"/>
    <col min="3" max="3" width="10.28515625" style="63" customWidth="1"/>
    <col min="4" max="4" width="9" style="63" customWidth="1"/>
    <col min="5" max="5" width="10.28515625" style="63" customWidth="1"/>
    <col min="6" max="6" width="11" style="63" customWidth="1"/>
    <col min="7" max="7" width="7.42578125" style="63" customWidth="1"/>
    <col min="8" max="8" width="11.5703125" style="63" customWidth="1"/>
    <col min="9" max="9" width="6.140625" style="63" customWidth="1"/>
    <col min="10" max="10" width="10.28515625" style="63" customWidth="1"/>
    <col min="11" max="16384" width="11.42578125" style="63"/>
  </cols>
  <sheetData>
    <row r="1" spans="2:8" x14ac:dyDescent="0.2">
      <c r="B1" s="94"/>
      <c r="C1" s="78"/>
      <c r="D1" s="78"/>
      <c r="E1" s="78"/>
      <c r="F1" s="78"/>
      <c r="G1" s="78"/>
      <c r="H1" s="78"/>
    </row>
    <row r="2" spans="2:8" x14ac:dyDescent="0.2">
      <c r="B2" s="95"/>
      <c r="C2" s="78"/>
      <c r="D2" s="94"/>
      <c r="E2" s="78"/>
      <c r="F2" s="78"/>
      <c r="G2" s="78"/>
      <c r="H2" s="78"/>
    </row>
    <row r="3" spans="2:8" x14ac:dyDescent="0.2">
      <c r="B3" s="96"/>
    </row>
    <row r="4" spans="2:8" x14ac:dyDescent="0.2">
      <c r="B4" s="96"/>
    </row>
    <row r="5" spans="2:8" x14ac:dyDescent="0.2">
      <c r="B5" s="62"/>
    </row>
    <row r="6" spans="2:8" x14ac:dyDescent="0.2">
      <c r="B6" s="62"/>
    </row>
    <row r="7" spans="2:8" x14ac:dyDescent="0.2">
      <c r="B7" s="62"/>
    </row>
    <row r="8" spans="2:8" x14ac:dyDescent="0.2">
      <c r="B8" s="62"/>
    </row>
    <row r="9" spans="2:8" x14ac:dyDescent="0.2">
      <c r="B9" s="62"/>
    </row>
    <row r="10" spans="2:8" x14ac:dyDescent="0.2">
      <c r="B10" s="62"/>
    </row>
    <row r="11" spans="2:8" ht="15.75" x14ac:dyDescent="0.25">
      <c r="B11" s="97" t="s">
        <v>1910</v>
      </c>
      <c r="C11" s="98">
        <v>1</v>
      </c>
    </row>
    <row r="12" spans="2:8" ht="15.75" x14ac:dyDescent="0.25">
      <c r="B12" s="99"/>
      <c r="C12" s="100"/>
    </row>
    <row r="13" spans="2:8" x14ac:dyDescent="0.2">
      <c r="B13" s="78"/>
      <c r="C13" s="65"/>
      <c r="D13" s="65"/>
      <c r="E13" s="65"/>
      <c r="F13" s="65"/>
      <c r="G13" s="78"/>
      <c r="H13" s="78"/>
    </row>
    <row r="14" spans="2:8" x14ac:dyDescent="0.2">
      <c r="B14" s="101"/>
      <c r="C14" s="102" t="s">
        <v>1806</v>
      </c>
      <c r="D14" s="103" t="s">
        <v>1864</v>
      </c>
      <c r="E14" s="104" t="s">
        <v>1911</v>
      </c>
      <c r="F14" s="78"/>
      <c r="G14" s="78"/>
      <c r="H14" s="78"/>
    </row>
    <row r="15" spans="2:8" x14ac:dyDescent="0.2">
      <c r="B15" s="105" t="s">
        <v>1912</v>
      </c>
      <c r="C15" s="106">
        <v>30</v>
      </c>
      <c r="D15" s="107">
        <f>ROUND(E15/C15,2)</f>
        <v>66.67</v>
      </c>
      <c r="E15" s="108">
        <v>2000</v>
      </c>
      <c r="F15" s="78"/>
      <c r="G15" s="78"/>
      <c r="H15" s="78"/>
    </row>
    <row r="16" spans="2:8" x14ac:dyDescent="0.2">
      <c r="B16" s="81" t="s">
        <v>1913</v>
      </c>
      <c r="C16" s="109"/>
      <c r="D16" s="110"/>
      <c r="E16" s="108">
        <v>5</v>
      </c>
      <c r="F16" s="78"/>
      <c r="G16" s="78"/>
      <c r="H16" s="78"/>
    </row>
    <row r="17" spans="2:10" x14ac:dyDescent="0.2">
      <c r="B17" s="105" t="s">
        <v>1914</v>
      </c>
      <c r="C17" s="111"/>
      <c r="D17" s="112">
        <f>Cotisations!$C$3</f>
        <v>3.51</v>
      </c>
      <c r="E17" s="113">
        <f>C17*D17</f>
        <v>0</v>
      </c>
      <c r="F17" s="78"/>
      <c r="G17" s="78"/>
      <c r="H17" s="78"/>
    </row>
    <row r="18" spans="2:10" x14ac:dyDescent="0.2">
      <c r="B18" s="105" t="s">
        <v>1915</v>
      </c>
      <c r="C18" s="114"/>
      <c r="D18" s="112">
        <f>Cotisations!$C$3</f>
        <v>3.51</v>
      </c>
      <c r="E18" s="115">
        <f>C18*D18</f>
        <v>0</v>
      </c>
      <c r="F18" s="78"/>
      <c r="G18" s="78"/>
      <c r="H18" s="78"/>
    </row>
    <row r="19" spans="2:10" x14ac:dyDescent="0.2">
      <c r="B19" s="105"/>
      <c r="C19" s="116"/>
      <c r="D19" s="116"/>
      <c r="E19" s="106"/>
      <c r="F19" s="117"/>
      <c r="G19" s="78"/>
      <c r="H19" s="78"/>
    </row>
    <row r="20" spans="2:10" x14ac:dyDescent="0.2">
      <c r="B20" s="105"/>
      <c r="C20" s="116"/>
      <c r="D20" s="116"/>
      <c r="E20" s="106"/>
      <c r="F20" s="78"/>
      <c r="G20" s="78"/>
      <c r="H20" s="78"/>
    </row>
    <row r="21" spans="2:10" x14ac:dyDescent="0.2">
      <c r="B21" s="105"/>
      <c r="C21" s="118"/>
      <c r="D21" s="118"/>
      <c r="E21" s="108"/>
      <c r="F21" s="78"/>
      <c r="G21" s="78"/>
      <c r="H21" s="78"/>
    </row>
    <row r="22" spans="2:10" x14ac:dyDescent="0.2">
      <c r="B22" s="119" t="s">
        <v>1916</v>
      </c>
      <c r="C22" s="120"/>
      <c r="D22" s="121"/>
      <c r="E22" s="120">
        <f>SUM(E15:E21)</f>
        <v>2005</v>
      </c>
      <c r="F22" s="80"/>
      <c r="G22" s="78"/>
      <c r="H22" s="78"/>
    </row>
    <row r="23" spans="2:10" x14ac:dyDescent="0.2">
      <c r="B23" s="122" t="s">
        <v>1917</v>
      </c>
      <c r="C23" s="123"/>
      <c r="D23" s="124" t="s">
        <v>1918</v>
      </c>
      <c r="E23" s="125"/>
      <c r="F23" s="123"/>
      <c r="G23" s="126" t="s">
        <v>1919</v>
      </c>
      <c r="H23" s="125"/>
    </row>
    <row r="24" spans="2:10" x14ac:dyDescent="0.2">
      <c r="B24" s="81"/>
      <c r="C24" s="127" t="s">
        <v>1920</v>
      </c>
      <c r="D24" s="127" t="s">
        <v>1864</v>
      </c>
      <c r="E24" s="127" t="s">
        <v>1911</v>
      </c>
      <c r="F24" s="127" t="s">
        <v>1920</v>
      </c>
      <c r="G24" s="127" t="s">
        <v>1864</v>
      </c>
      <c r="H24" s="128" t="s">
        <v>1911</v>
      </c>
    </row>
    <row r="25" spans="2:10" x14ac:dyDescent="0.2">
      <c r="B25" s="81" t="s">
        <v>1921</v>
      </c>
      <c r="C25" s="129"/>
      <c r="D25" s="130"/>
      <c r="E25" s="130"/>
      <c r="F25" s="131">
        <f>(E22+H39+H37)*98.25%</f>
        <v>1993.51215</v>
      </c>
      <c r="G25" s="132">
        <f>Cotisations!$D$9</f>
        <v>5.0999999999999997E-2</v>
      </c>
      <c r="H25" s="133">
        <f>ROUND(F25*G25,2)</f>
        <v>101.67</v>
      </c>
    </row>
    <row r="26" spans="2:10" x14ac:dyDescent="0.2">
      <c r="B26" s="81" t="s">
        <v>1922</v>
      </c>
      <c r="C26" s="134"/>
      <c r="D26" s="135"/>
      <c r="E26" s="136"/>
      <c r="F26" s="131">
        <f>F25</f>
        <v>1993.51215</v>
      </c>
      <c r="G26" s="137">
        <f>Cotisations!$D$10+Cotisations!$D$11</f>
        <v>2.9000000000000001E-2</v>
      </c>
      <c r="H26" s="138">
        <f>ROUND(F26*G26,2)</f>
        <v>57.81</v>
      </c>
    </row>
    <row r="27" spans="2:10" x14ac:dyDescent="0.2">
      <c r="B27" s="81" t="s">
        <v>1923</v>
      </c>
      <c r="C27" s="131"/>
      <c r="D27" s="137"/>
      <c r="E27" s="138"/>
      <c r="F27" s="131"/>
      <c r="G27" s="137"/>
      <c r="H27" s="138"/>
    </row>
    <row r="28" spans="2:10" x14ac:dyDescent="0.2">
      <c r="B28" s="139" t="s">
        <v>1924</v>
      </c>
      <c r="C28" s="131">
        <f>+E22</f>
        <v>2005</v>
      </c>
      <c r="D28" s="137">
        <f>+IF(C10&lt;10,+SUM(Cotisations!$C13:$C14,Cotisations!$C16:$C17,Cotisations!$C22),+SUM(Cotisations!$C13:$C14,Cotisations!$C16:$C17,Cotisations!$C21:$C22))</f>
        <v>0.22500000000000001</v>
      </c>
      <c r="E28" s="138">
        <f>ROUND(C28*D28,2)</f>
        <v>451.13</v>
      </c>
      <c r="F28" s="140">
        <f>+E22</f>
        <v>2005</v>
      </c>
      <c r="G28" s="141">
        <f>Cotisations!$D13+Cotisations!$D14</f>
        <v>0.01</v>
      </c>
      <c r="H28" s="138">
        <f t="shared" ref="H28:H37" si="0">ROUND(F28*G28,2)</f>
        <v>20.05</v>
      </c>
    </row>
    <row r="29" spans="2:10" x14ac:dyDescent="0.2">
      <c r="B29" s="139" t="s">
        <v>1925</v>
      </c>
      <c r="C29" s="131">
        <f>IF(E22&lt;+Cotisations!$C$4,+E22,+Cotisations!$C$4)</f>
        <v>2005</v>
      </c>
      <c r="D29" s="137">
        <f>Cotisations!$C15+Cotisations!$C19</f>
        <v>8.5500000000000007E-2</v>
      </c>
      <c r="E29" s="138">
        <f>ROUND(C29*D29,2)</f>
        <v>171.43</v>
      </c>
      <c r="F29" s="131">
        <f>IF(E22&lt;+Cotisations!$C$4,+E22,+Cotisations!$C$4)</f>
        <v>2005</v>
      </c>
      <c r="G29" s="137">
        <f>Cotisations!$D15</f>
        <v>6.8000000000000005E-2</v>
      </c>
      <c r="H29" s="138">
        <f t="shared" si="0"/>
        <v>136.34</v>
      </c>
      <c r="J29" s="64"/>
    </row>
    <row r="30" spans="2:10" x14ac:dyDescent="0.2">
      <c r="B30" s="81" t="s">
        <v>1887</v>
      </c>
      <c r="C30" s="140">
        <f>E22</f>
        <v>2005</v>
      </c>
      <c r="D30" s="141">
        <f>Cotisations!$C25</f>
        <v>4.2999999999999997E-2</v>
      </c>
      <c r="E30" s="138">
        <f>ROUND(C30*D30,5)</f>
        <v>86.215000000000003</v>
      </c>
      <c r="F30" s="140">
        <f>E22</f>
        <v>2005</v>
      </c>
      <c r="G30" s="141">
        <f>Cotisations!$D$25</f>
        <v>2.4E-2</v>
      </c>
      <c r="H30" s="138">
        <f t="shared" si="0"/>
        <v>48.12</v>
      </c>
    </row>
    <row r="31" spans="2:10" x14ac:dyDescent="0.2">
      <c r="B31" s="81" t="s">
        <v>1926</v>
      </c>
      <c r="C31" s="140"/>
      <c r="D31" s="141"/>
      <c r="E31" s="138">
        <f>ROUND(C31*D31,5)</f>
        <v>0</v>
      </c>
      <c r="F31" s="140"/>
      <c r="G31" s="87"/>
      <c r="H31" s="138">
        <f t="shared" si="0"/>
        <v>0</v>
      </c>
    </row>
    <row r="32" spans="2:10" x14ac:dyDescent="0.2">
      <c r="B32" s="139" t="s">
        <v>1927</v>
      </c>
      <c r="C32" s="131">
        <f>IF(E22&gt;Pl,Pl,E22)</f>
        <v>2005</v>
      </c>
      <c r="D32" s="141">
        <f>Cotisations!$C27</f>
        <v>1.2E-2</v>
      </c>
      <c r="E32" s="138">
        <f t="shared" ref="E32:E38" si="1">ROUND(C32*D32,2)</f>
        <v>24.06</v>
      </c>
      <c r="F32" s="131">
        <f>IF(E22&gt;Pl,Pl,E22)</f>
        <v>2005</v>
      </c>
      <c r="G32" s="141">
        <f>Cotisations!$D$27</f>
        <v>8.0000000000000002E-3</v>
      </c>
      <c r="H32" s="138">
        <f t="shared" si="0"/>
        <v>16.04</v>
      </c>
    </row>
    <row r="33" spans="2:9" x14ac:dyDescent="0.2">
      <c r="B33" s="139" t="s">
        <v>1928</v>
      </c>
      <c r="C33" s="131">
        <f>IF(E22&gt;Pl,E22-Pl,0)</f>
        <v>0</v>
      </c>
      <c r="D33" s="141">
        <f>Cotisations!$C28</f>
        <v>1.2999999999999999E-2</v>
      </c>
      <c r="E33" s="138">
        <f t="shared" si="1"/>
        <v>0</v>
      </c>
      <c r="F33" s="131">
        <f>IF(E22&gt;Pl,E22-Pl,0)</f>
        <v>0</v>
      </c>
      <c r="G33" s="141">
        <f>Cotisations!$D$28</f>
        <v>8.9999999999999993E-3</v>
      </c>
      <c r="H33" s="138">
        <f t="shared" si="0"/>
        <v>0</v>
      </c>
    </row>
    <row r="34" spans="2:9" x14ac:dyDescent="0.2">
      <c r="B34" s="81" t="s">
        <v>1929</v>
      </c>
      <c r="C34" s="140"/>
      <c r="D34" s="141"/>
      <c r="E34" s="138">
        <f t="shared" si="1"/>
        <v>0</v>
      </c>
      <c r="F34" s="140"/>
      <c r="G34" s="87"/>
      <c r="H34" s="138">
        <f t="shared" si="0"/>
        <v>0</v>
      </c>
    </row>
    <row r="35" spans="2:9" x14ac:dyDescent="0.2">
      <c r="B35" s="139" t="s">
        <v>1930</v>
      </c>
      <c r="C35" s="131">
        <f>IF(E22&gt;Pl,Pl,E22)</f>
        <v>2005</v>
      </c>
      <c r="D35" s="141">
        <f>Cotisations!$C30</f>
        <v>3.8199999999999998E-2</v>
      </c>
      <c r="E35" s="138">
        <f t="shared" si="1"/>
        <v>76.59</v>
      </c>
      <c r="F35" s="131">
        <f>IF(E22&gt;Pl,Pl,E22)</f>
        <v>2005</v>
      </c>
      <c r="G35" s="141">
        <f>Cotisations!$D$30</f>
        <v>3.8199999999999998E-2</v>
      </c>
      <c r="H35" s="138">
        <f t="shared" si="0"/>
        <v>76.59</v>
      </c>
    </row>
    <row r="36" spans="2:9" x14ac:dyDescent="0.2">
      <c r="B36" s="139" t="s">
        <v>1931</v>
      </c>
      <c r="C36" s="131">
        <f>IF(E22&gt;Pl,E22-Pl,0)</f>
        <v>0</v>
      </c>
      <c r="D36" s="137">
        <f>Cotisations!$C31</f>
        <v>0.1208</v>
      </c>
      <c r="E36" s="138">
        <f t="shared" si="1"/>
        <v>0</v>
      </c>
      <c r="F36" s="131">
        <f>IF(E22&gt;Pl,E22-Pl,0)</f>
        <v>0</v>
      </c>
      <c r="G36" s="137">
        <f>Cotisations!$D$31</f>
        <v>8.0500000000000002E-2</v>
      </c>
      <c r="H36" s="138">
        <f t="shared" si="0"/>
        <v>0</v>
      </c>
    </row>
    <row r="37" spans="2:9" x14ac:dyDescent="0.2">
      <c r="B37" s="87" t="s">
        <v>1898</v>
      </c>
      <c r="C37" s="64">
        <f>E22</f>
        <v>2005</v>
      </c>
      <c r="D37" s="137">
        <f>Cotisations!$C$32</f>
        <v>4.0000000000000001E-3</v>
      </c>
      <c r="E37" s="138">
        <f t="shared" si="1"/>
        <v>8.02</v>
      </c>
      <c r="F37" s="64">
        <f>E22</f>
        <v>2005</v>
      </c>
      <c r="G37" s="137">
        <f>Cotisations!$D$32</f>
        <v>4.0000000000000001E-3</v>
      </c>
      <c r="H37" s="138">
        <f t="shared" si="0"/>
        <v>8.02</v>
      </c>
    </row>
    <row r="38" spans="2:9" x14ac:dyDescent="0.2">
      <c r="B38" s="81" t="s">
        <v>1899</v>
      </c>
      <c r="C38" s="131">
        <f>E22</f>
        <v>2005</v>
      </c>
      <c r="D38" s="142">
        <f>IF(C10&lt;10,Cotisations!$C$35+Cotisations!$C$37,Cotisations!$C$34+Cotisations!$C$35+Cotisations!$C$39)</f>
        <v>1.2299999999999998E-2</v>
      </c>
      <c r="E38" s="138">
        <f t="shared" si="1"/>
        <v>24.66</v>
      </c>
      <c r="F38" s="134"/>
      <c r="G38" s="135"/>
      <c r="H38" s="136"/>
    </row>
    <row r="39" spans="2:9" x14ac:dyDescent="0.2">
      <c r="B39" s="87" t="s">
        <v>1932</v>
      </c>
      <c r="C39" s="143"/>
      <c r="D39" s="143"/>
      <c r="E39" s="138">
        <v>16</v>
      </c>
      <c r="F39" s="134"/>
      <c r="G39" s="135"/>
      <c r="H39" s="144">
        <v>16</v>
      </c>
    </row>
    <row r="40" spans="2:9" x14ac:dyDescent="0.2">
      <c r="B40" s="88" t="s">
        <v>1933</v>
      </c>
      <c r="C40" s="145">
        <f>C16</f>
        <v>0</v>
      </c>
      <c r="D40" s="146">
        <v>1.5</v>
      </c>
      <c r="E40" s="138">
        <f>-ROUND(C40*D40,5)</f>
        <v>0</v>
      </c>
      <c r="F40" s="145"/>
      <c r="G40" s="147"/>
      <c r="H40" s="146">
        <f>-F40*G40</f>
        <v>0</v>
      </c>
      <c r="I40" s="148"/>
    </row>
    <row r="41" spans="2:9" x14ac:dyDescent="0.2">
      <c r="B41" s="78"/>
      <c r="C41" s="78"/>
      <c r="D41" s="123" t="s">
        <v>1934</v>
      </c>
      <c r="E41" s="112">
        <f>SUM(E26:E40)</f>
        <v>858.1049999999999</v>
      </c>
      <c r="F41" s="117"/>
      <c r="G41" s="105" t="s">
        <v>1934</v>
      </c>
      <c r="H41" s="121">
        <f>SUM(H25:H40)</f>
        <v>480.64</v>
      </c>
      <c r="I41" s="148"/>
    </row>
    <row r="42" spans="2:9" x14ac:dyDescent="0.2">
      <c r="B42" s="78"/>
      <c r="C42" s="78"/>
      <c r="D42" s="75"/>
      <c r="E42" s="163" t="s">
        <v>1935</v>
      </c>
      <c r="F42" s="164"/>
      <c r="G42" s="165"/>
      <c r="H42" s="166">
        <f>+E22-H41-E17</f>
        <v>1524.3600000000001</v>
      </c>
    </row>
    <row r="43" spans="2:9" x14ac:dyDescent="0.2">
      <c r="B43" s="78"/>
      <c r="C43" s="149"/>
      <c r="D43" s="150"/>
      <c r="E43" s="167" t="s">
        <v>1936</v>
      </c>
      <c r="F43" s="168"/>
      <c r="G43" s="168"/>
      <c r="H43" s="166">
        <f>E22+E41</f>
        <v>2863.105</v>
      </c>
    </row>
    <row r="44" spans="2:9" x14ac:dyDescent="0.2">
      <c r="B44" s="78"/>
      <c r="C44" s="149"/>
      <c r="D44" s="150"/>
      <c r="E44" s="150"/>
      <c r="F44" s="151"/>
      <c r="G44" s="78"/>
      <c r="H44" s="78"/>
    </row>
    <row r="45" spans="2:9" x14ac:dyDescent="0.2">
      <c r="B45" s="78"/>
      <c r="C45" s="150"/>
      <c r="D45" s="150"/>
      <c r="E45" s="150"/>
      <c r="F45" s="151"/>
      <c r="G45" s="78"/>
      <c r="H45" s="78"/>
    </row>
    <row r="46" spans="2:9" x14ac:dyDescent="0.2">
      <c r="B46" s="94"/>
      <c r="C46" s="150"/>
      <c r="D46" s="150"/>
      <c r="E46" s="150"/>
      <c r="F46" s="151"/>
      <c r="G46" s="78"/>
      <c r="H46" s="78"/>
    </row>
    <row r="47" spans="2:9" x14ac:dyDescent="0.2">
      <c r="B47" s="65"/>
      <c r="C47" s="78"/>
      <c r="D47" s="152"/>
      <c r="E47" s="78"/>
      <c r="F47" s="78"/>
      <c r="G47" s="152"/>
      <c r="H47" s="78"/>
    </row>
    <row r="48" spans="2:9" x14ac:dyDescent="0.2">
      <c r="B48" s="78"/>
      <c r="C48" s="153"/>
      <c r="D48" s="153"/>
      <c r="E48" s="153"/>
      <c r="F48" s="153"/>
      <c r="G48" s="153"/>
      <c r="H48" s="153"/>
      <c r="I48" s="148"/>
    </row>
    <row r="49" spans="2:9" x14ac:dyDescent="0.2">
      <c r="B49" s="78"/>
      <c r="C49" s="154"/>
      <c r="D49" s="155"/>
      <c r="E49" s="155"/>
      <c r="F49" s="156"/>
      <c r="G49" s="157"/>
      <c r="H49" s="156"/>
      <c r="I49" s="148"/>
    </row>
    <row r="50" spans="2:9" x14ac:dyDescent="0.2">
      <c r="B50" s="78"/>
      <c r="C50" s="155"/>
      <c r="D50" s="155"/>
      <c r="E50" s="155"/>
      <c r="F50" s="156"/>
      <c r="G50" s="157"/>
      <c r="H50" s="156"/>
      <c r="I50" s="148"/>
    </row>
    <row r="51" spans="2:9" x14ac:dyDescent="0.2">
      <c r="B51" s="78"/>
      <c r="C51" s="156"/>
      <c r="D51" s="157"/>
      <c r="E51" s="156"/>
      <c r="F51" s="156"/>
      <c r="G51" s="157"/>
      <c r="H51" s="156"/>
      <c r="I51" s="148"/>
    </row>
    <row r="52" spans="2:9" x14ac:dyDescent="0.2">
      <c r="B52" s="78"/>
      <c r="C52" s="156"/>
      <c r="D52" s="157"/>
      <c r="E52" s="156"/>
      <c r="F52" s="156"/>
      <c r="G52" s="157"/>
      <c r="H52" s="156"/>
      <c r="I52" s="148"/>
    </row>
    <row r="53" spans="2:9" x14ac:dyDescent="0.2">
      <c r="B53" s="158"/>
      <c r="C53" s="156"/>
      <c r="D53" s="157"/>
      <c r="E53" s="156"/>
      <c r="F53" s="156"/>
      <c r="G53" s="157"/>
      <c r="H53" s="156"/>
      <c r="I53" s="148"/>
    </row>
    <row r="54" spans="2:9" x14ac:dyDescent="0.2">
      <c r="B54" s="158"/>
      <c r="C54" s="156"/>
      <c r="D54" s="157"/>
      <c r="E54" s="156"/>
      <c r="F54" s="156"/>
      <c r="G54" s="157"/>
      <c r="H54" s="156"/>
      <c r="I54" s="148"/>
    </row>
    <row r="55" spans="2:9" x14ac:dyDescent="0.2">
      <c r="B55" s="78"/>
      <c r="C55" s="156"/>
      <c r="D55" s="157"/>
      <c r="E55" s="156"/>
      <c r="F55" s="156"/>
      <c r="G55" s="157"/>
      <c r="H55" s="156"/>
      <c r="I55" s="148"/>
    </row>
    <row r="56" spans="2:9" x14ac:dyDescent="0.2">
      <c r="B56" s="78"/>
      <c r="C56" s="156"/>
      <c r="D56" s="157"/>
      <c r="E56" s="156"/>
      <c r="F56" s="156"/>
      <c r="G56" s="159"/>
      <c r="H56" s="156"/>
      <c r="I56" s="148"/>
    </row>
    <row r="57" spans="2:9" x14ac:dyDescent="0.2">
      <c r="B57" s="158"/>
      <c r="C57" s="156"/>
      <c r="D57" s="157"/>
      <c r="E57" s="156"/>
      <c r="F57" s="156"/>
      <c r="G57" s="157"/>
      <c r="H57" s="156"/>
      <c r="I57" s="148"/>
    </row>
    <row r="58" spans="2:9" x14ac:dyDescent="0.2">
      <c r="B58" s="158"/>
      <c r="C58" s="156"/>
      <c r="D58" s="157"/>
      <c r="E58" s="156"/>
      <c r="F58" s="156"/>
      <c r="G58" s="157"/>
      <c r="H58" s="156"/>
      <c r="I58" s="148"/>
    </row>
    <row r="59" spans="2:9" x14ac:dyDescent="0.2">
      <c r="B59" s="78"/>
      <c r="C59" s="156"/>
      <c r="D59" s="157"/>
      <c r="E59" s="156"/>
      <c r="F59" s="156"/>
      <c r="G59" s="159"/>
      <c r="H59" s="156"/>
      <c r="I59" s="148"/>
    </row>
    <row r="60" spans="2:9" x14ac:dyDescent="0.2">
      <c r="B60" s="158"/>
      <c r="C60" s="156"/>
      <c r="D60" s="157"/>
      <c r="E60" s="156"/>
      <c r="F60" s="156"/>
      <c r="G60" s="157"/>
      <c r="H60" s="156"/>
      <c r="I60" s="148"/>
    </row>
    <row r="61" spans="2:9" x14ac:dyDescent="0.2">
      <c r="B61" s="158"/>
      <c r="C61" s="156"/>
      <c r="D61" s="157"/>
      <c r="E61" s="156"/>
      <c r="F61" s="156"/>
      <c r="G61" s="157"/>
      <c r="H61" s="156"/>
      <c r="I61" s="148"/>
    </row>
    <row r="62" spans="2:9" x14ac:dyDescent="0.2">
      <c r="B62" s="78"/>
      <c r="C62" s="156"/>
      <c r="D62" s="157"/>
      <c r="E62" s="156"/>
      <c r="F62" s="156"/>
      <c r="G62" s="157"/>
      <c r="H62" s="156"/>
      <c r="I62" s="148"/>
    </row>
    <row r="63" spans="2:9" x14ac:dyDescent="0.2">
      <c r="B63" s="78"/>
      <c r="C63" s="156"/>
      <c r="D63" s="157"/>
      <c r="E63" s="156"/>
      <c r="F63" s="156"/>
      <c r="G63" s="157"/>
      <c r="H63" s="156"/>
      <c r="I63" s="148"/>
    </row>
    <row r="64" spans="2:9" x14ac:dyDescent="0.2">
      <c r="B64" s="78"/>
      <c r="C64" s="156"/>
      <c r="D64" s="156"/>
      <c r="E64" s="156"/>
      <c r="F64" s="160"/>
      <c r="G64" s="157"/>
      <c r="H64" s="156"/>
      <c r="I64" s="148"/>
    </row>
    <row r="65" spans="2:9" x14ac:dyDescent="0.2">
      <c r="B65" s="159"/>
      <c r="C65" s="156"/>
      <c r="D65" s="157"/>
      <c r="E65" s="156"/>
      <c r="F65" s="160"/>
      <c r="G65" s="157"/>
      <c r="H65" s="156"/>
      <c r="I65" s="148"/>
    </row>
    <row r="66" spans="2:9" x14ac:dyDescent="0.2">
      <c r="B66" s="78"/>
      <c r="C66" s="155"/>
      <c r="D66" s="155"/>
      <c r="E66" s="154"/>
      <c r="F66" s="154"/>
      <c r="G66" s="155"/>
      <c r="H66" s="156"/>
      <c r="I66" s="148"/>
    </row>
    <row r="67" spans="2:9" x14ac:dyDescent="0.2">
      <c r="B67" s="78"/>
      <c r="C67" s="159"/>
      <c r="D67" s="159"/>
      <c r="E67" s="159"/>
      <c r="F67" s="156"/>
      <c r="G67" s="159"/>
      <c r="H67" s="156"/>
      <c r="I67" s="148"/>
    </row>
    <row r="68" spans="2:9" x14ac:dyDescent="0.2">
      <c r="B68" s="78"/>
      <c r="C68" s="159"/>
      <c r="D68" s="159"/>
      <c r="E68" s="159"/>
      <c r="F68" s="156"/>
      <c r="G68" s="159"/>
      <c r="H68" s="156"/>
      <c r="I68" s="148"/>
    </row>
    <row r="69" spans="2:9" x14ac:dyDescent="0.2">
      <c r="B69" s="78"/>
      <c r="C69" s="159"/>
      <c r="D69" s="159"/>
      <c r="E69" s="159"/>
      <c r="F69" s="156"/>
      <c r="G69" s="159"/>
      <c r="H69" s="156"/>
      <c r="I69" s="148"/>
    </row>
    <row r="70" spans="2:9" x14ac:dyDescent="0.2">
      <c r="B70" s="78"/>
      <c r="C70" s="159"/>
      <c r="D70" s="159"/>
      <c r="E70" s="159"/>
      <c r="F70" s="156"/>
      <c r="G70" s="159"/>
      <c r="H70" s="156"/>
      <c r="I70" s="148"/>
    </row>
    <row r="71" spans="2:9" x14ac:dyDescent="0.2">
      <c r="B71" s="78"/>
      <c r="C71" s="159"/>
      <c r="D71" s="159"/>
      <c r="E71" s="159"/>
      <c r="F71" s="156"/>
      <c r="G71" s="159"/>
      <c r="H71" s="156"/>
      <c r="I71" s="148"/>
    </row>
    <row r="72" spans="2:9" x14ac:dyDescent="0.2">
      <c r="B72" s="161"/>
      <c r="C72" s="159"/>
      <c r="D72" s="159"/>
      <c r="E72" s="159"/>
      <c r="F72" s="156"/>
      <c r="G72" s="159"/>
      <c r="H72" s="156"/>
      <c r="I72" s="148"/>
    </row>
    <row r="73" spans="2:9" x14ac:dyDescent="0.2">
      <c r="B73" s="161"/>
      <c r="C73" s="159"/>
      <c r="D73" s="159"/>
      <c r="E73" s="159"/>
      <c r="F73" s="156"/>
      <c r="G73" s="159"/>
      <c r="H73" s="156"/>
      <c r="I73" s="148"/>
    </row>
    <row r="74" spans="2:9" x14ac:dyDescent="0.2">
      <c r="B74" s="161"/>
      <c r="C74" s="162"/>
      <c r="D74" s="159"/>
      <c r="E74" s="159"/>
      <c r="F74" s="159"/>
      <c r="G74" s="159"/>
      <c r="H74" s="156"/>
      <c r="I74" s="148"/>
    </row>
    <row r="75" spans="2:9" x14ac:dyDescent="0.2">
      <c r="B75" s="78"/>
      <c r="C75" s="159"/>
      <c r="D75" s="159"/>
      <c r="E75" s="159"/>
      <c r="F75" s="159"/>
      <c r="G75" s="159"/>
      <c r="H75" s="159"/>
      <c r="I75" s="148"/>
    </row>
    <row r="76" spans="2:9" x14ac:dyDescent="0.2">
      <c r="B76" s="78"/>
      <c r="C76" s="159"/>
      <c r="D76" s="159"/>
      <c r="E76" s="159"/>
      <c r="F76" s="159"/>
      <c r="G76" s="159"/>
      <c r="H76" s="159"/>
      <c r="I76" s="148"/>
    </row>
    <row r="77" spans="2:9" x14ac:dyDescent="0.2">
      <c r="B77" s="78"/>
      <c r="C77" s="159"/>
      <c r="D77" s="159"/>
      <c r="E77" s="159"/>
      <c r="F77" s="159"/>
      <c r="G77" s="159"/>
      <c r="H77" s="159"/>
      <c r="I77" s="148"/>
    </row>
    <row r="78" spans="2:9" x14ac:dyDescent="0.2">
      <c r="B78" s="78"/>
      <c r="C78" s="159"/>
      <c r="D78" s="159"/>
      <c r="E78" s="159"/>
      <c r="F78" s="159"/>
      <c r="G78" s="159"/>
      <c r="H78" s="159"/>
      <c r="I78" s="148"/>
    </row>
    <row r="79" spans="2:9" x14ac:dyDescent="0.2">
      <c r="B79" s="78"/>
      <c r="C79" s="159"/>
      <c r="D79" s="159"/>
      <c r="E79" s="159"/>
      <c r="F79" s="159"/>
      <c r="G79" s="159"/>
      <c r="H79" s="159"/>
      <c r="I79" s="148"/>
    </row>
    <row r="80" spans="2:9" x14ac:dyDescent="0.2">
      <c r="B80" s="78"/>
      <c r="C80" s="159"/>
      <c r="D80" s="159"/>
      <c r="E80" s="159"/>
      <c r="F80" s="159"/>
      <c r="G80" s="159"/>
      <c r="H80" s="159"/>
      <c r="I80" s="148"/>
    </row>
    <row r="81" spans="2:9" x14ac:dyDescent="0.2">
      <c r="B81" s="78"/>
      <c r="C81" s="159"/>
      <c r="D81" s="159"/>
      <c r="E81" s="159"/>
      <c r="F81" s="159"/>
      <c r="G81" s="159"/>
      <c r="H81" s="159"/>
      <c r="I81" s="148"/>
    </row>
    <row r="82" spans="2:9" x14ac:dyDescent="0.2">
      <c r="B82" s="78"/>
      <c r="C82" s="159"/>
      <c r="D82" s="159"/>
      <c r="E82" s="159"/>
      <c r="F82" s="159"/>
      <c r="G82" s="159"/>
      <c r="H82" s="159"/>
      <c r="I82" s="148"/>
    </row>
    <row r="83" spans="2:9" x14ac:dyDescent="0.2">
      <c r="B83" s="78"/>
      <c r="C83" s="159"/>
      <c r="D83" s="159"/>
      <c r="E83" s="159"/>
      <c r="F83" s="159"/>
      <c r="G83" s="159"/>
      <c r="H83" s="159"/>
      <c r="I83" s="148"/>
    </row>
    <row r="84" spans="2:9" x14ac:dyDescent="0.2">
      <c r="B84" s="78"/>
      <c r="C84" s="159"/>
      <c r="D84" s="159"/>
      <c r="E84" s="159"/>
      <c r="F84" s="159"/>
      <c r="G84" s="159"/>
      <c r="H84" s="159"/>
      <c r="I84" s="148"/>
    </row>
    <row r="85" spans="2:9" x14ac:dyDescent="0.2">
      <c r="B85" s="78"/>
      <c r="C85" s="159"/>
      <c r="D85" s="159"/>
      <c r="E85" s="159"/>
      <c r="F85" s="159"/>
      <c r="G85" s="159"/>
      <c r="H85" s="159"/>
      <c r="I85" s="148"/>
    </row>
    <row r="86" spans="2:9" x14ac:dyDescent="0.2">
      <c r="B86" s="78"/>
      <c r="C86" s="159"/>
      <c r="D86" s="159"/>
      <c r="E86" s="159"/>
      <c r="F86" s="159"/>
      <c r="G86" s="159"/>
      <c r="H86" s="159"/>
      <c r="I86" s="148"/>
    </row>
    <row r="87" spans="2:9" x14ac:dyDescent="0.2">
      <c r="B87" s="78"/>
      <c r="C87" s="159"/>
      <c r="D87" s="159"/>
      <c r="E87" s="159"/>
      <c r="F87" s="159"/>
      <c r="G87" s="159"/>
      <c r="H87" s="159"/>
      <c r="I87" s="148"/>
    </row>
    <row r="88" spans="2:9" x14ac:dyDescent="0.2">
      <c r="B88" s="78"/>
      <c r="C88" s="159"/>
      <c r="D88" s="159"/>
      <c r="E88" s="159"/>
      <c r="F88" s="159"/>
      <c r="G88" s="159"/>
      <c r="H88" s="159"/>
      <c r="I88" s="148"/>
    </row>
    <row r="89" spans="2:9" x14ac:dyDescent="0.2">
      <c r="B89" s="78"/>
      <c r="C89" s="159"/>
      <c r="D89" s="159"/>
      <c r="E89" s="159"/>
      <c r="F89" s="159"/>
      <c r="G89" s="159"/>
      <c r="H89" s="159"/>
      <c r="I89" s="148"/>
    </row>
    <row r="90" spans="2:9" x14ac:dyDescent="0.2">
      <c r="B90" s="78"/>
      <c r="C90" s="159"/>
      <c r="D90" s="159"/>
      <c r="E90" s="159"/>
      <c r="F90" s="159"/>
      <c r="G90" s="159"/>
      <c r="H90" s="159"/>
      <c r="I90" s="148"/>
    </row>
    <row r="91" spans="2:9" x14ac:dyDescent="0.2">
      <c r="B91" s="78"/>
      <c r="C91" s="159"/>
      <c r="D91" s="159"/>
      <c r="E91" s="159"/>
      <c r="F91" s="159"/>
      <c r="G91" s="159"/>
      <c r="H91" s="159"/>
      <c r="I91" s="148"/>
    </row>
    <row r="92" spans="2:9" x14ac:dyDescent="0.2">
      <c r="B92" s="78"/>
      <c r="C92" s="159"/>
      <c r="D92" s="159"/>
      <c r="E92" s="159"/>
      <c r="F92" s="159"/>
      <c r="G92" s="159"/>
      <c r="H92" s="159"/>
      <c r="I92" s="148"/>
    </row>
    <row r="93" spans="2:9" x14ac:dyDescent="0.2">
      <c r="B93" s="78"/>
      <c r="C93" s="159"/>
      <c r="D93" s="159"/>
      <c r="E93" s="159"/>
      <c r="F93" s="159"/>
      <c r="G93" s="159"/>
      <c r="H93" s="159"/>
      <c r="I93" s="148"/>
    </row>
    <row r="94" spans="2:9" x14ac:dyDescent="0.2">
      <c r="B94" s="78"/>
      <c r="C94" s="159"/>
      <c r="D94" s="159"/>
      <c r="E94" s="159"/>
      <c r="F94" s="159"/>
      <c r="G94" s="159"/>
      <c r="H94" s="159"/>
      <c r="I94" s="148"/>
    </row>
    <row r="95" spans="2:9" x14ac:dyDescent="0.2">
      <c r="B95" s="78"/>
      <c r="C95" s="159"/>
      <c r="D95" s="159"/>
      <c r="E95" s="159"/>
      <c r="F95" s="159"/>
      <c r="G95" s="159"/>
      <c r="H95" s="159"/>
      <c r="I95" s="148"/>
    </row>
    <row r="96" spans="2:9" x14ac:dyDescent="0.2">
      <c r="B96" s="78"/>
      <c r="C96" s="159"/>
      <c r="D96" s="159"/>
      <c r="E96" s="159"/>
      <c r="F96" s="159"/>
      <c r="G96" s="159"/>
      <c r="H96" s="159"/>
      <c r="I96" s="148"/>
    </row>
    <row r="97" spans="2:9" x14ac:dyDescent="0.2">
      <c r="B97" s="78"/>
      <c r="C97" s="159"/>
      <c r="D97" s="159"/>
      <c r="E97" s="159"/>
      <c r="F97" s="159"/>
      <c r="G97" s="159"/>
      <c r="H97" s="159"/>
      <c r="I97" s="148"/>
    </row>
    <row r="98" spans="2:9" x14ac:dyDescent="0.2">
      <c r="B98" s="78"/>
      <c r="C98" s="159"/>
      <c r="D98" s="159"/>
      <c r="E98" s="159"/>
      <c r="F98" s="159"/>
      <c r="G98" s="159"/>
      <c r="H98" s="159"/>
      <c r="I98" s="148"/>
    </row>
    <row r="99" spans="2:9" x14ac:dyDescent="0.2">
      <c r="C99" s="148"/>
      <c r="D99" s="148"/>
      <c r="E99" s="148"/>
      <c r="F99" s="148"/>
      <c r="G99" s="148"/>
      <c r="H99" s="148"/>
      <c r="I99" s="148"/>
    </row>
    <row r="100" spans="2:9" x14ac:dyDescent="0.2">
      <c r="C100" s="148"/>
      <c r="D100" s="148"/>
      <c r="E100" s="148"/>
      <c r="F100" s="148"/>
      <c r="G100" s="148"/>
      <c r="H100" s="148"/>
      <c r="I100" s="148"/>
    </row>
    <row r="101" spans="2:9" x14ac:dyDescent="0.2">
      <c r="C101" s="148"/>
      <c r="D101" s="148"/>
      <c r="E101" s="148"/>
      <c r="F101" s="148"/>
      <c r="G101" s="148"/>
      <c r="H101" s="148"/>
      <c r="I101" s="148"/>
    </row>
    <row r="102" spans="2:9" x14ac:dyDescent="0.2">
      <c r="C102" s="148"/>
      <c r="D102" s="148"/>
      <c r="E102" s="148"/>
      <c r="F102" s="148"/>
      <c r="G102" s="148"/>
      <c r="H102" s="148"/>
      <c r="I102" s="148"/>
    </row>
    <row r="103" spans="2:9" x14ac:dyDescent="0.2">
      <c r="C103" s="148"/>
      <c r="D103" s="148"/>
      <c r="E103" s="148"/>
      <c r="F103" s="148"/>
      <c r="G103" s="148"/>
      <c r="H103" s="148"/>
      <c r="I103" s="148"/>
    </row>
    <row r="104" spans="2:9" x14ac:dyDescent="0.2">
      <c r="C104" s="148"/>
      <c r="D104" s="148"/>
      <c r="E104" s="148"/>
      <c r="F104" s="148"/>
      <c r="G104" s="148"/>
      <c r="H104" s="148"/>
      <c r="I104" s="148"/>
    </row>
    <row r="105" spans="2:9" x14ac:dyDescent="0.2">
      <c r="C105" s="148"/>
      <c r="D105" s="148"/>
      <c r="E105" s="148"/>
      <c r="F105" s="148"/>
      <c r="G105" s="148"/>
      <c r="H105" s="148"/>
      <c r="I105" s="148"/>
    </row>
    <row r="106" spans="2:9" x14ac:dyDescent="0.2">
      <c r="C106" s="148"/>
      <c r="D106" s="148"/>
      <c r="E106" s="148"/>
      <c r="F106" s="148"/>
      <c r="G106" s="148"/>
      <c r="H106" s="148"/>
      <c r="I106" s="148"/>
    </row>
    <row r="107" spans="2:9" x14ac:dyDescent="0.2">
      <c r="C107" s="148"/>
      <c r="D107" s="148"/>
      <c r="E107" s="148"/>
      <c r="F107" s="148"/>
      <c r="G107" s="148"/>
      <c r="H107" s="148"/>
      <c r="I107" s="148"/>
    </row>
    <row r="108" spans="2:9" x14ac:dyDescent="0.2">
      <c r="C108" s="148"/>
      <c r="D108" s="148"/>
      <c r="E108" s="148"/>
      <c r="F108" s="148"/>
      <c r="G108" s="148"/>
      <c r="H108" s="148"/>
      <c r="I108" s="148"/>
    </row>
    <row r="109" spans="2:9" x14ac:dyDescent="0.2">
      <c r="C109" s="148"/>
      <c r="D109" s="148"/>
      <c r="E109" s="148"/>
      <c r="F109" s="148"/>
      <c r="G109" s="148"/>
      <c r="H109" s="148"/>
      <c r="I109" s="148"/>
    </row>
    <row r="110" spans="2:9" x14ac:dyDescent="0.2">
      <c r="C110" s="148"/>
      <c r="D110" s="148"/>
      <c r="E110" s="148"/>
      <c r="F110" s="148"/>
      <c r="G110" s="148"/>
      <c r="H110" s="148"/>
      <c r="I110" s="148"/>
    </row>
    <row r="111" spans="2:9" x14ac:dyDescent="0.2">
      <c r="C111" s="148"/>
      <c r="D111" s="148"/>
      <c r="E111" s="148"/>
      <c r="F111" s="148"/>
      <c r="G111" s="148"/>
      <c r="H111" s="148"/>
      <c r="I111" s="148"/>
    </row>
    <row r="112" spans="2:9" x14ac:dyDescent="0.2">
      <c r="C112" s="148"/>
      <c r="D112" s="148"/>
      <c r="E112" s="148"/>
      <c r="F112" s="148"/>
      <c r="G112" s="148"/>
      <c r="H112" s="148"/>
      <c r="I112" s="148"/>
    </row>
    <row r="113" spans="3:9" x14ac:dyDescent="0.2">
      <c r="C113" s="148"/>
      <c r="D113" s="148"/>
      <c r="E113" s="148"/>
      <c r="F113" s="148"/>
      <c r="G113" s="148"/>
      <c r="H113" s="148"/>
      <c r="I113" s="148"/>
    </row>
    <row r="114" spans="3:9" x14ac:dyDescent="0.2">
      <c r="C114" s="148"/>
      <c r="D114" s="148"/>
      <c r="E114" s="148"/>
      <c r="F114" s="148"/>
      <c r="G114" s="148"/>
      <c r="H114" s="148"/>
      <c r="I114" s="148"/>
    </row>
    <row r="115" spans="3:9" x14ac:dyDescent="0.2">
      <c r="C115" s="148"/>
      <c r="D115" s="148"/>
      <c r="E115" s="148"/>
      <c r="F115" s="148"/>
      <c r="G115" s="148"/>
      <c r="H115" s="148"/>
      <c r="I115" s="148"/>
    </row>
    <row r="116" spans="3:9" x14ac:dyDescent="0.2">
      <c r="C116" s="148"/>
      <c r="D116" s="148"/>
      <c r="E116" s="148"/>
      <c r="F116" s="148"/>
      <c r="G116" s="148"/>
      <c r="H116" s="148"/>
      <c r="I116" s="148"/>
    </row>
    <row r="117" spans="3:9" x14ac:dyDescent="0.2">
      <c r="C117" s="148"/>
      <c r="D117" s="148"/>
      <c r="E117" s="148"/>
      <c r="F117" s="148"/>
      <c r="G117" s="148"/>
      <c r="H117" s="148"/>
      <c r="I117" s="148"/>
    </row>
    <row r="118" spans="3:9" x14ac:dyDescent="0.2">
      <c r="C118" s="148"/>
      <c r="D118" s="148"/>
      <c r="E118" s="148"/>
      <c r="F118" s="148"/>
      <c r="G118" s="148"/>
      <c r="H118" s="148"/>
      <c r="I118" s="148"/>
    </row>
    <row r="119" spans="3:9" x14ac:dyDescent="0.2">
      <c r="C119" s="148"/>
      <c r="D119" s="148"/>
      <c r="E119" s="148"/>
      <c r="F119" s="148"/>
      <c r="G119" s="148"/>
      <c r="H119" s="148"/>
      <c r="I119" s="148"/>
    </row>
    <row r="120" spans="3:9" x14ac:dyDescent="0.2">
      <c r="C120" s="148"/>
      <c r="D120" s="148"/>
      <c r="E120" s="148"/>
      <c r="F120" s="148"/>
      <c r="G120" s="148"/>
      <c r="H120" s="148"/>
      <c r="I120" s="148"/>
    </row>
    <row r="121" spans="3:9" x14ac:dyDescent="0.2">
      <c r="C121" s="148"/>
      <c r="D121" s="148"/>
      <c r="E121" s="148"/>
      <c r="F121" s="148"/>
      <c r="G121" s="148"/>
      <c r="H121" s="148"/>
      <c r="I121" s="148"/>
    </row>
    <row r="122" spans="3:9" x14ac:dyDescent="0.2">
      <c r="C122" s="148"/>
      <c r="D122" s="148"/>
      <c r="E122" s="148"/>
      <c r="F122" s="148"/>
      <c r="G122" s="148"/>
      <c r="H122" s="148"/>
      <c r="I122" s="148"/>
    </row>
    <row r="123" spans="3:9" x14ac:dyDescent="0.2">
      <c r="C123" s="148"/>
      <c r="D123" s="148"/>
      <c r="E123" s="148"/>
      <c r="F123" s="148"/>
      <c r="G123" s="148"/>
      <c r="H123" s="148"/>
      <c r="I123" s="148"/>
    </row>
    <row r="124" spans="3:9" x14ac:dyDescent="0.2">
      <c r="C124" s="148"/>
      <c r="D124" s="148"/>
      <c r="E124" s="148"/>
      <c r="F124" s="148"/>
      <c r="G124" s="148"/>
      <c r="H124" s="148"/>
      <c r="I124" s="148"/>
    </row>
    <row r="125" spans="3:9" x14ac:dyDescent="0.2">
      <c r="C125" s="148"/>
      <c r="D125" s="148"/>
      <c r="E125" s="148"/>
      <c r="F125" s="148"/>
      <c r="G125" s="148"/>
      <c r="H125" s="148"/>
      <c r="I125" s="148"/>
    </row>
    <row r="126" spans="3:9" x14ac:dyDescent="0.2">
      <c r="C126" s="148"/>
      <c r="D126" s="148"/>
      <c r="E126" s="148"/>
      <c r="F126" s="148"/>
      <c r="G126" s="148"/>
      <c r="H126" s="148"/>
      <c r="I126" s="148"/>
    </row>
    <row r="127" spans="3:9" x14ac:dyDescent="0.2">
      <c r="C127" s="148"/>
      <c r="D127" s="148"/>
      <c r="E127" s="148"/>
      <c r="F127" s="148"/>
      <c r="G127" s="148"/>
      <c r="H127" s="148"/>
      <c r="I127" s="148"/>
    </row>
    <row r="128" spans="3:9" x14ac:dyDescent="0.2">
      <c r="C128" s="148"/>
      <c r="D128" s="148"/>
      <c r="E128" s="148"/>
      <c r="F128" s="148"/>
      <c r="G128" s="148"/>
      <c r="H128" s="148"/>
      <c r="I128" s="148"/>
    </row>
    <row r="129" spans="3:9" x14ac:dyDescent="0.2">
      <c r="C129" s="148"/>
      <c r="D129" s="148"/>
      <c r="E129" s="148"/>
      <c r="F129" s="148"/>
      <c r="G129" s="148"/>
      <c r="H129" s="148"/>
      <c r="I129" s="148"/>
    </row>
    <row r="130" spans="3:9" x14ac:dyDescent="0.2">
      <c r="C130" s="148"/>
      <c r="D130" s="148"/>
      <c r="E130" s="148"/>
      <c r="F130" s="148"/>
      <c r="G130" s="148"/>
      <c r="H130" s="148"/>
      <c r="I130" s="148"/>
    </row>
    <row r="131" spans="3:9" x14ac:dyDescent="0.2">
      <c r="C131" s="148"/>
      <c r="D131" s="148"/>
      <c r="E131" s="148"/>
      <c r="F131" s="148"/>
      <c r="G131" s="148"/>
      <c r="H131" s="148"/>
      <c r="I131" s="148"/>
    </row>
    <row r="132" spans="3:9" x14ac:dyDescent="0.2">
      <c r="C132" s="148"/>
      <c r="D132" s="148"/>
      <c r="E132" s="148"/>
      <c r="F132" s="148"/>
      <c r="G132" s="148"/>
      <c r="H132" s="148"/>
      <c r="I132" s="148"/>
    </row>
    <row r="133" spans="3:9" x14ac:dyDescent="0.2">
      <c r="C133" s="148"/>
      <c r="D133" s="148"/>
      <c r="E133" s="148"/>
      <c r="F133" s="148"/>
      <c r="G133" s="148"/>
      <c r="H133" s="148"/>
      <c r="I133" s="148"/>
    </row>
    <row r="134" spans="3:9" x14ac:dyDescent="0.2">
      <c r="C134" s="148"/>
      <c r="D134" s="148"/>
      <c r="E134" s="148"/>
      <c r="F134" s="148"/>
      <c r="G134" s="148"/>
      <c r="H134" s="148"/>
      <c r="I134" s="148"/>
    </row>
    <row r="135" spans="3:9" x14ac:dyDescent="0.2">
      <c r="C135" s="148"/>
      <c r="D135" s="148"/>
      <c r="E135" s="148"/>
      <c r="F135" s="148"/>
      <c r="G135" s="148"/>
      <c r="H135" s="148"/>
      <c r="I135" s="148"/>
    </row>
    <row r="136" spans="3:9" x14ac:dyDescent="0.2">
      <c r="C136" s="148"/>
      <c r="D136" s="148"/>
      <c r="E136" s="148"/>
      <c r="F136" s="148"/>
      <c r="G136" s="148"/>
      <c r="H136" s="148"/>
      <c r="I136" s="148"/>
    </row>
    <row r="137" spans="3:9" x14ac:dyDescent="0.2">
      <c r="C137" s="148"/>
      <c r="D137" s="148"/>
      <c r="E137" s="148"/>
      <c r="F137" s="148"/>
      <c r="G137" s="148"/>
      <c r="H137" s="148"/>
      <c r="I137" s="148"/>
    </row>
    <row r="138" spans="3:9" x14ac:dyDescent="0.2">
      <c r="C138" s="148"/>
      <c r="D138" s="148"/>
      <c r="E138" s="148"/>
      <c r="F138" s="148"/>
      <c r="G138" s="148"/>
      <c r="H138" s="148"/>
      <c r="I138" s="148"/>
    </row>
    <row r="139" spans="3:9" x14ac:dyDescent="0.2">
      <c r="C139" s="148"/>
      <c r="D139" s="148"/>
      <c r="E139" s="148"/>
      <c r="F139" s="148"/>
      <c r="G139" s="148"/>
      <c r="H139" s="148"/>
      <c r="I139" s="148"/>
    </row>
    <row r="140" spans="3:9" x14ac:dyDescent="0.2">
      <c r="C140" s="148"/>
      <c r="D140" s="148"/>
      <c r="E140" s="148"/>
      <c r="F140" s="148"/>
      <c r="G140" s="148"/>
      <c r="H140" s="148"/>
      <c r="I140" s="148"/>
    </row>
    <row r="141" spans="3:9" x14ac:dyDescent="0.2">
      <c r="C141" s="148"/>
      <c r="D141" s="148"/>
      <c r="E141" s="148"/>
      <c r="F141" s="148"/>
      <c r="G141" s="148"/>
      <c r="H141" s="148"/>
      <c r="I141" s="148"/>
    </row>
    <row r="142" spans="3:9" x14ac:dyDescent="0.2">
      <c r="C142" s="148"/>
      <c r="D142" s="148"/>
      <c r="E142" s="148"/>
      <c r="F142" s="148"/>
      <c r="G142" s="148"/>
      <c r="H142" s="148"/>
      <c r="I142" s="148"/>
    </row>
    <row r="143" spans="3:9" x14ac:dyDescent="0.2">
      <c r="C143" s="148"/>
      <c r="D143" s="148"/>
      <c r="E143" s="148"/>
      <c r="F143" s="148"/>
      <c r="G143" s="148"/>
      <c r="H143" s="148"/>
      <c r="I143" s="148"/>
    </row>
    <row r="144" spans="3:9" x14ac:dyDescent="0.2">
      <c r="C144" s="148"/>
      <c r="D144" s="148"/>
      <c r="E144" s="148"/>
      <c r="F144" s="148"/>
      <c r="G144" s="148"/>
      <c r="H144" s="148"/>
      <c r="I144" s="148"/>
    </row>
    <row r="145" spans="3:9" x14ac:dyDescent="0.2">
      <c r="C145" s="148"/>
      <c r="D145" s="148"/>
      <c r="E145" s="148"/>
      <c r="F145" s="148"/>
      <c r="G145" s="148"/>
      <c r="H145" s="148"/>
      <c r="I145" s="148"/>
    </row>
    <row r="146" spans="3:9" x14ac:dyDescent="0.2">
      <c r="C146" s="148"/>
      <c r="D146" s="148"/>
      <c r="E146" s="148"/>
      <c r="F146" s="148"/>
      <c r="G146" s="148"/>
      <c r="H146" s="148"/>
      <c r="I146" s="148"/>
    </row>
    <row r="147" spans="3:9" x14ac:dyDescent="0.2">
      <c r="C147" s="148"/>
      <c r="D147" s="148"/>
      <c r="E147" s="148"/>
      <c r="F147" s="148"/>
      <c r="G147" s="148"/>
      <c r="H147" s="148"/>
      <c r="I147" s="148"/>
    </row>
    <row r="148" spans="3:9" x14ac:dyDescent="0.2">
      <c r="C148" s="148"/>
      <c r="D148" s="148"/>
      <c r="E148" s="148"/>
      <c r="F148" s="148"/>
      <c r="G148" s="148"/>
      <c r="H148" s="148"/>
      <c r="I148" s="148"/>
    </row>
    <row r="149" spans="3:9" x14ac:dyDescent="0.2">
      <c r="C149" s="148"/>
      <c r="D149" s="148"/>
      <c r="E149" s="148"/>
      <c r="F149" s="148"/>
      <c r="G149" s="148"/>
      <c r="H149" s="148"/>
      <c r="I149" s="148"/>
    </row>
    <row r="150" spans="3:9" x14ac:dyDescent="0.2">
      <c r="C150" s="148"/>
      <c r="D150" s="148"/>
      <c r="E150" s="148"/>
      <c r="F150" s="148"/>
      <c r="G150" s="148"/>
      <c r="H150" s="148"/>
      <c r="I150" s="148"/>
    </row>
  </sheetData>
  <pageMargins left="0.78740157499999996" right="0.78740157499999996" top="0.984251969" bottom="0.984251969" header="0.4921259845" footer="0.4921259845"/>
  <pageSetup paperSize="9" scale="58" orientation="portrait" horizontalDpi="4294967295" verticalDpi="300" r:id="rId1"/>
  <headerFooter alignWithMargins="0"/>
  <drawing r:id="rId2"/>
  <legacy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11</vt:i4>
      </vt:variant>
      <vt:variant>
        <vt:lpstr>Plages nommées</vt:lpstr>
      </vt:variant>
      <vt:variant>
        <vt:i4>14</vt:i4>
      </vt:variant>
    </vt:vector>
  </HeadingPairs>
  <TitlesOfParts>
    <vt:vector size="25" baseType="lpstr">
      <vt:lpstr>Menu</vt:lpstr>
      <vt:lpstr>Consultation</vt:lpstr>
      <vt:lpstr>Ajout</vt:lpstr>
      <vt:lpstr>Fournisseurs</vt:lpstr>
      <vt:lpstr>BD_Fact</vt:lpstr>
      <vt:lpstr>BD_Prod</vt:lpstr>
      <vt:lpstr>BD_Rec</vt:lpstr>
      <vt:lpstr>BD_Plats</vt:lpstr>
      <vt:lpstr>Param</vt:lpstr>
      <vt:lpstr>Cotisations</vt:lpstr>
      <vt:lpstr>Coût salarié</vt:lpstr>
      <vt:lpstr>Add_four</vt:lpstr>
      <vt:lpstr>Consult_fact</vt:lpstr>
      <vt:lpstr>Fournisseur</vt:lpstr>
      <vt:lpstr>n_ligne_fact</vt:lpstr>
      <vt:lpstr>n_ligne_plat</vt:lpstr>
      <vt:lpstr>n_ligne_plats</vt:lpstr>
      <vt:lpstr>n_ligne_prod</vt:lpstr>
      <vt:lpstr>n_ligne_rec</vt:lpstr>
      <vt:lpstr>nb_enr_bd_fact</vt:lpstr>
      <vt:lpstr>nb_enr_bd_four</vt:lpstr>
      <vt:lpstr>nb_enr_bd_plat</vt:lpstr>
      <vt:lpstr>nb_enr_bd_prod</vt:lpstr>
      <vt:lpstr>nb_enr_bd_rec</vt:lpstr>
      <vt:lpstr>Pl</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Mourmant</dc:creator>
  <cp:lastModifiedBy>Benoît Andreau</cp:lastModifiedBy>
  <dcterms:created xsi:type="dcterms:W3CDTF">2006-11-02T22:53:44Z</dcterms:created>
  <dcterms:modified xsi:type="dcterms:W3CDTF">2015-02-18T10:12:16Z</dcterms:modified>
</cp:coreProperties>
</file>