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2011" sheetId="1" r:id="rId1"/>
  </sheets>
  <calcPr calcId="145621"/>
</workbook>
</file>

<file path=xl/calcChain.xml><?xml version="1.0" encoding="utf-8"?>
<calcChain xmlns="http://schemas.openxmlformats.org/spreadsheetml/2006/main">
  <c r="AB108" i="1" l="1"/>
  <c r="N108" i="1"/>
  <c r="M108" i="1"/>
  <c r="O108" i="1" s="1"/>
  <c r="K108" i="1"/>
  <c r="F108" i="1"/>
  <c r="G108" i="1" s="1"/>
  <c r="AB107" i="1"/>
  <c r="N107" i="1"/>
  <c r="M107" i="1"/>
  <c r="O107" i="1" s="1"/>
  <c r="G107" i="1"/>
  <c r="F107" i="1"/>
  <c r="AB106" i="1"/>
  <c r="N106" i="1"/>
  <c r="O106" i="1" s="1"/>
  <c r="M106" i="1"/>
  <c r="K106" i="1"/>
  <c r="F106" i="1"/>
  <c r="K107" i="1" s="1"/>
  <c r="AB105" i="1"/>
  <c r="O105" i="1"/>
  <c r="N105" i="1"/>
  <c r="M105" i="1"/>
  <c r="G105" i="1"/>
  <c r="F105" i="1"/>
  <c r="K105" i="1" s="1"/>
  <c r="AB104" i="1"/>
  <c r="N104" i="1"/>
  <c r="M104" i="1"/>
  <c r="O104" i="1" s="1"/>
  <c r="K104" i="1"/>
  <c r="F104" i="1"/>
  <c r="G104" i="1" s="1"/>
  <c r="AB103" i="1"/>
  <c r="M103" i="1"/>
  <c r="G103" i="1"/>
  <c r="F103" i="1"/>
  <c r="AB102" i="1"/>
  <c r="N102" i="1"/>
  <c r="M102" i="1"/>
  <c r="O102" i="1" s="1"/>
  <c r="K102" i="1"/>
  <c r="F102" i="1"/>
  <c r="K103" i="1" s="1"/>
  <c r="AB101" i="1"/>
  <c r="M101" i="1"/>
  <c r="N101" i="1" s="1"/>
  <c r="O101" i="1" s="1"/>
  <c r="K101" i="1"/>
  <c r="G101" i="1"/>
  <c r="F101" i="1"/>
  <c r="AB100" i="1"/>
  <c r="N100" i="1"/>
  <c r="M100" i="1"/>
  <c r="O100" i="1" s="1"/>
  <c r="K100" i="1"/>
  <c r="F100" i="1"/>
  <c r="G100" i="1" s="1"/>
  <c r="AB99" i="1"/>
  <c r="N99" i="1"/>
  <c r="M99" i="1"/>
  <c r="O99" i="1" s="1"/>
  <c r="G99" i="1"/>
  <c r="F99" i="1"/>
  <c r="AB98" i="1"/>
  <c r="N98" i="1"/>
  <c r="O98" i="1" s="1"/>
  <c r="M98" i="1"/>
  <c r="K98" i="1"/>
  <c r="F98" i="1"/>
  <c r="K99" i="1" s="1"/>
  <c r="AB97" i="1"/>
  <c r="O97" i="1"/>
  <c r="N97" i="1"/>
  <c r="M97" i="1"/>
  <c r="G97" i="1"/>
  <c r="F97" i="1"/>
  <c r="K97" i="1" s="1"/>
  <c r="AB96" i="1"/>
  <c r="N96" i="1"/>
  <c r="M96" i="1"/>
  <c r="O96" i="1" s="1"/>
  <c r="K96" i="1"/>
  <c r="F96" i="1"/>
  <c r="G96" i="1" s="1"/>
  <c r="AB95" i="1"/>
  <c r="N95" i="1"/>
  <c r="M95" i="1"/>
  <c r="O95" i="1" s="1"/>
  <c r="K95" i="1"/>
  <c r="G95" i="1"/>
  <c r="F95" i="1"/>
  <c r="AB94" i="1"/>
  <c r="N94" i="1"/>
  <c r="O94" i="1" s="1"/>
  <c r="M94" i="1"/>
  <c r="K94" i="1"/>
  <c r="F94" i="1"/>
  <c r="G94" i="1" s="1"/>
  <c r="AB93" i="1"/>
  <c r="O93" i="1"/>
  <c r="N93" i="1"/>
  <c r="M93" i="1"/>
  <c r="K93" i="1"/>
  <c r="G93" i="1"/>
  <c r="F93" i="1"/>
  <c r="AB92" i="1"/>
  <c r="N92" i="1"/>
  <c r="M92" i="1"/>
  <c r="O92" i="1" s="1"/>
  <c r="K92" i="1"/>
  <c r="F92" i="1"/>
  <c r="G92" i="1" s="1"/>
  <c r="AB91" i="1"/>
  <c r="M91" i="1"/>
  <c r="K91" i="1"/>
  <c r="G91" i="1"/>
  <c r="F91" i="1"/>
  <c r="AB90" i="1"/>
  <c r="N90" i="1"/>
  <c r="O90" i="1" s="1"/>
  <c r="M90" i="1"/>
  <c r="K90" i="1"/>
  <c r="F90" i="1"/>
  <c r="G90" i="1" s="1"/>
  <c r="AB89" i="1"/>
  <c r="O89" i="1"/>
  <c r="N89" i="1"/>
  <c r="M89" i="1"/>
  <c r="K89" i="1"/>
  <c r="G89" i="1"/>
  <c r="F89" i="1"/>
  <c r="AB88" i="1"/>
  <c r="N88" i="1"/>
  <c r="M88" i="1"/>
  <c r="O88" i="1" s="1"/>
  <c r="F88" i="1"/>
  <c r="K88" i="1" s="1"/>
  <c r="AB87" i="1"/>
  <c r="M87" i="1"/>
  <c r="G87" i="1"/>
  <c r="F87" i="1"/>
  <c r="AB86" i="1"/>
  <c r="O86" i="1"/>
  <c r="N86" i="1"/>
  <c r="M86" i="1"/>
  <c r="G86" i="1"/>
  <c r="F86" i="1"/>
  <c r="AB85" i="1"/>
  <c r="N85" i="1"/>
  <c r="O85" i="1" s="1"/>
  <c r="M85" i="1"/>
  <c r="F85" i="1"/>
  <c r="K85" i="1" s="1"/>
  <c r="AB84" i="1"/>
  <c r="N84" i="1"/>
  <c r="M84" i="1"/>
  <c r="O84" i="1" s="1"/>
  <c r="F84" i="1"/>
  <c r="K84" i="1" s="1"/>
  <c r="AB83" i="1"/>
  <c r="M83" i="1"/>
  <c r="K83" i="1"/>
  <c r="G83" i="1"/>
  <c r="F83" i="1"/>
  <c r="AB82" i="1"/>
  <c r="O82" i="1"/>
  <c r="N82" i="1"/>
  <c r="M82" i="1"/>
  <c r="G82" i="1"/>
  <c r="F82" i="1"/>
  <c r="AB81" i="1"/>
  <c r="N81" i="1"/>
  <c r="O81" i="1" s="1"/>
  <c r="M81" i="1"/>
  <c r="F81" i="1"/>
  <c r="K81" i="1" s="1"/>
  <c r="AB80" i="1"/>
  <c r="N80" i="1"/>
  <c r="M80" i="1"/>
  <c r="O80" i="1" s="1"/>
  <c r="F80" i="1"/>
  <c r="K80" i="1" s="1"/>
  <c r="AB79" i="1"/>
  <c r="N79" i="1"/>
  <c r="M79" i="1"/>
  <c r="O79" i="1" s="1"/>
  <c r="K79" i="1"/>
  <c r="G79" i="1"/>
  <c r="F79" i="1"/>
  <c r="AB78" i="1"/>
  <c r="O78" i="1"/>
  <c r="N78" i="1"/>
  <c r="M78" i="1"/>
  <c r="K78" i="1"/>
  <c r="G78" i="1"/>
  <c r="F78" i="1"/>
  <c r="AB77" i="1"/>
  <c r="N77" i="1"/>
  <c r="O77" i="1" s="1"/>
  <c r="M77" i="1"/>
  <c r="K77" i="1"/>
  <c r="F77" i="1"/>
  <c r="G77" i="1" s="1"/>
  <c r="AB76" i="1"/>
  <c r="N76" i="1"/>
  <c r="M76" i="1"/>
  <c r="O76" i="1" s="1"/>
  <c r="F76" i="1"/>
  <c r="K76" i="1" s="1"/>
  <c r="AB75" i="1"/>
  <c r="M75" i="1"/>
  <c r="K75" i="1"/>
  <c r="G75" i="1"/>
  <c r="F75" i="1"/>
  <c r="AB74" i="1"/>
  <c r="O74" i="1"/>
  <c r="N74" i="1"/>
  <c r="M74" i="1"/>
  <c r="G74" i="1"/>
  <c r="F74" i="1"/>
  <c r="AB73" i="1"/>
  <c r="N73" i="1"/>
  <c r="O73" i="1" s="1"/>
  <c r="M73" i="1"/>
  <c r="F73" i="1"/>
  <c r="K73" i="1" s="1"/>
  <c r="AB72" i="1"/>
  <c r="N72" i="1"/>
  <c r="M72" i="1"/>
  <c r="O72" i="1" s="1"/>
  <c r="K72" i="1"/>
  <c r="F72" i="1"/>
  <c r="G72" i="1" s="1"/>
  <c r="AB71" i="1"/>
  <c r="N71" i="1"/>
  <c r="M71" i="1"/>
  <c r="O71" i="1" s="1"/>
  <c r="K71" i="1"/>
  <c r="F71" i="1"/>
  <c r="G71" i="1" s="1"/>
  <c r="AB70" i="1"/>
  <c r="O70" i="1"/>
  <c r="N70" i="1"/>
  <c r="M70" i="1"/>
  <c r="K70" i="1"/>
  <c r="G70" i="1"/>
  <c r="F70" i="1"/>
  <c r="AB69" i="1"/>
  <c r="N69" i="1"/>
  <c r="O69" i="1" s="1"/>
  <c r="M69" i="1"/>
  <c r="K69" i="1"/>
  <c r="F69" i="1"/>
  <c r="G69" i="1" s="1"/>
  <c r="AB68" i="1"/>
  <c r="N68" i="1"/>
  <c r="M68" i="1"/>
  <c r="O68" i="1" s="1"/>
  <c r="F68" i="1"/>
  <c r="K68" i="1" s="1"/>
  <c r="AB67" i="1"/>
  <c r="M67" i="1"/>
  <c r="K67" i="1"/>
  <c r="F67" i="1"/>
  <c r="G67" i="1" s="1"/>
  <c r="AB66" i="1"/>
  <c r="O66" i="1"/>
  <c r="N66" i="1"/>
  <c r="M66" i="1"/>
  <c r="G66" i="1"/>
  <c r="F66" i="1"/>
  <c r="AB65" i="1"/>
  <c r="N65" i="1"/>
  <c r="O65" i="1" s="1"/>
  <c r="M65" i="1"/>
  <c r="F65" i="1"/>
  <c r="K65" i="1" s="1"/>
  <c r="AB64" i="1"/>
  <c r="M64" i="1"/>
  <c r="K64" i="1"/>
  <c r="F64" i="1"/>
  <c r="G64" i="1" s="1"/>
  <c r="AB63" i="1"/>
  <c r="N63" i="1"/>
  <c r="M63" i="1"/>
  <c r="O63" i="1" s="1"/>
  <c r="K63" i="1"/>
  <c r="F63" i="1"/>
  <c r="G63" i="1" s="1"/>
  <c r="AB62" i="1"/>
  <c r="O62" i="1"/>
  <c r="N62" i="1"/>
  <c r="M62" i="1"/>
  <c r="K62" i="1"/>
  <c r="G62" i="1"/>
  <c r="F62" i="1"/>
  <c r="AB61" i="1"/>
  <c r="N61" i="1"/>
  <c r="O61" i="1" s="1"/>
  <c r="M61" i="1"/>
  <c r="K61" i="1"/>
  <c r="F61" i="1"/>
  <c r="G61" i="1" s="1"/>
  <c r="AB60" i="1"/>
  <c r="N60" i="1"/>
  <c r="M60" i="1"/>
  <c r="O60" i="1" s="1"/>
  <c r="K60" i="1"/>
  <c r="F60" i="1"/>
  <c r="G60" i="1" s="1"/>
  <c r="AB59" i="1"/>
  <c r="N59" i="1"/>
  <c r="M59" i="1"/>
  <c r="O59" i="1" s="1"/>
  <c r="K59" i="1"/>
  <c r="G59" i="1"/>
  <c r="F59" i="1"/>
  <c r="AB58" i="1"/>
  <c r="O58" i="1"/>
  <c r="N58" i="1"/>
  <c r="M58" i="1"/>
  <c r="G58" i="1"/>
  <c r="F58" i="1"/>
  <c r="AB57" i="1"/>
  <c r="N57" i="1"/>
  <c r="O57" i="1" s="1"/>
  <c r="M57" i="1"/>
  <c r="K57" i="1"/>
  <c r="F57" i="1"/>
  <c r="K58" i="1" s="1"/>
  <c r="AB56" i="1"/>
  <c r="M56" i="1"/>
  <c r="F56" i="1"/>
  <c r="K56" i="1" s="1"/>
  <c r="AB55" i="1"/>
  <c r="N55" i="1"/>
  <c r="M55" i="1"/>
  <c r="O55" i="1" s="1"/>
  <c r="K55" i="1"/>
  <c r="G55" i="1"/>
  <c r="F55" i="1"/>
  <c r="AB54" i="1"/>
  <c r="O54" i="1"/>
  <c r="N54" i="1"/>
  <c r="M54" i="1"/>
  <c r="K54" i="1"/>
  <c r="G54" i="1"/>
  <c r="F54" i="1"/>
  <c r="AB53" i="1"/>
  <c r="N53" i="1"/>
  <c r="O53" i="1" s="1"/>
  <c r="M53" i="1"/>
  <c r="K53" i="1"/>
  <c r="F53" i="1"/>
  <c r="G53" i="1" s="1"/>
  <c r="AB52" i="1"/>
  <c r="N52" i="1"/>
  <c r="M52" i="1"/>
  <c r="O52" i="1" s="1"/>
  <c r="K52" i="1"/>
  <c r="F52" i="1"/>
  <c r="G52" i="1" s="1"/>
  <c r="AB51" i="1"/>
  <c r="M51" i="1"/>
  <c r="K51" i="1"/>
  <c r="G51" i="1"/>
  <c r="F51" i="1"/>
  <c r="AB50" i="1"/>
  <c r="O50" i="1"/>
  <c r="N50" i="1"/>
  <c r="M50" i="1"/>
  <c r="K50" i="1"/>
  <c r="G50" i="1"/>
  <c r="F50" i="1"/>
  <c r="AB49" i="1"/>
  <c r="N49" i="1"/>
  <c r="O49" i="1" s="1"/>
  <c r="M49" i="1"/>
  <c r="F49" i="1"/>
  <c r="K49" i="1" s="1"/>
  <c r="AB48" i="1"/>
  <c r="M48" i="1"/>
  <c r="F48" i="1"/>
  <c r="K48" i="1" s="1"/>
  <c r="AB47" i="1"/>
  <c r="M47" i="1"/>
  <c r="K47" i="1"/>
  <c r="G47" i="1"/>
  <c r="F47" i="1"/>
  <c r="AB46" i="1"/>
  <c r="O46" i="1"/>
  <c r="N46" i="1"/>
  <c r="M46" i="1"/>
  <c r="K46" i="1"/>
  <c r="G46" i="1"/>
  <c r="F46" i="1"/>
  <c r="AB45" i="1"/>
  <c r="N45" i="1"/>
  <c r="M45" i="1"/>
  <c r="O45" i="1" s="1"/>
  <c r="F45" i="1"/>
  <c r="K45" i="1" s="1"/>
  <c r="AB44" i="1"/>
  <c r="M44" i="1"/>
  <c r="K44" i="1"/>
  <c r="F44" i="1"/>
  <c r="G44" i="1" s="1"/>
  <c r="AB43" i="1"/>
  <c r="N43" i="1"/>
  <c r="M43" i="1"/>
  <c r="O43" i="1" s="1"/>
  <c r="K43" i="1"/>
  <c r="G43" i="1"/>
  <c r="F43" i="1"/>
  <c r="AB42" i="1"/>
  <c r="O42" i="1"/>
  <c r="N42" i="1"/>
  <c r="M42" i="1"/>
  <c r="G42" i="1"/>
  <c r="F42" i="1"/>
  <c r="K42" i="1" s="1"/>
  <c r="AB41" i="1"/>
  <c r="N41" i="1"/>
  <c r="M41" i="1"/>
  <c r="O41" i="1" s="1"/>
  <c r="K41" i="1"/>
  <c r="F41" i="1"/>
  <c r="G41" i="1" s="1"/>
  <c r="AB40" i="1"/>
  <c r="N40" i="1"/>
  <c r="M40" i="1"/>
  <c r="O40" i="1" s="1"/>
  <c r="K40" i="1"/>
  <c r="F40" i="1"/>
  <c r="G40" i="1" s="1"/>
  <c r="AB39" i="1"/>
  <c r="N39" i="1"/>
  <c r="M39" i="1"/>
  <c r="O39" i="1" s="1"/>
  <c r="K39" i="1"/>
  <c r="G39" i="1"/>
  <c r="F39" i="1"/>
  <c r="AB38" i="1"/>
  <c r="O38" i="1"/>
  <c r="N38" i="1"/>
  <c r="M38" i="1"/>
  <c r="G38" i="1"/>
  <c r="F38" i="1"/>
  <c r="AB37" i="1"/>
  <c r="N37" i="1"/>
  <c r="O37" i="1" s="1"/>
  <c r="M37" i="1"/>
  <c r="K37" i="1"/>
  <c r="F37" i="1"/>
  <c r="K38" i="1" s="1"/>
  <c r="AB36" i="1"/>
  <c r="M36" i="1"/>
  <c r="K36" i="1"/>
  <c r="F36" i="1"/>
  <c r="G36" i="1" s="1"/>
  <c r="AB35" i="1"/>
  <c r="N35" i="1"/>
  <c r="M35" i="1"/>
  <c r="O35" i="1" s="1"/>
  <c r="K35" i="1"/>
  <c r="G35" i="1"/>
  <c r="F35" i="1"/>
  <c r="AB34" i="1"/>
  <c r="O34" i="1"/>
  <c r="N34" i="1"/>
  <c r="M34" i="1"/>
  <c r="K34" i="1"/>
  <c r="G34" i="1"/>
  <c r="F34" i="1"/>
  <c r="AB33" i="1"/>
  <c r="N33" i="1"/>
  <c r="O33" i="1" s="1"/>
  <c r="M33" i="1"/>
  <c r="K33" i="1"/>
  <c r="F33" i="1"/>
  <c r="G33" i="1" s="1"/>
  <c r="AB32" i="1"/>
  <c r="M32" i="1"/>
  <c r="K32" i="1"/>
  <c r="F32" i="1"/>
  <c r="G32" i="1" s="1"/>
  <c r="AB31" i="1"/>
  <c r="N31" i="1"/>
  <c r="M31" i="1"/>
  <c r="O31" i="1" s="1"/>
  <c r="K31" i="1"/>
  <c r="G31" i="1"/>
  <c r="F31" i="1"/>
  <c r="AB30" i="1"/>
  <c r="O30" i="1"/>
  <c r="N30" i="1"/>
  <c r="M30" i="1"/>
  <c r="G30" i="1"/>
  <c r="F30" i="1"/>
  <c r="AB29" i="1"/>
  <c r="N29" i="1"/>
  <c r="O29" i="1" s="1"/>
  <c r="M29" i="1"/>
  <c r="F29" i="1"/>
  <c r="K29" i="1" s="1"/>
  <c r="AB28" i="1"/>
  <c r="M28" i="1"/>
  <c r="F28" i="1"/>
  <c r="K28" i="1" s="1"/>
  <c r="AB27" i="1"/>
  <c r="N27" i="1"/>
  <c r="M27" i="1"/>
  <c r="O27" i="1" s="1"/>
  <c r="K27" i="1"/>
  <c r="G27" i="1"/>
  <c r="F27" i="1"/>
  <c r="AB26" i="1"/>
  <c r="O26" i="1"/>
  <c r="N26" i="1"/>
  <c r="M26" i="1"/>
  <c r="G26" i="1"/>
  <c r="F26" i="1"/>
  <c r="AB25" i="1"/>
  <c r="N25" i="1"/>
  <c r="O25" i="1" s="1"/>
  <c r="M25" i="1"/>
  <c r="F25" i="1"/>
  <c r="K25" i="1" s="1"/>
  <c r="AB24" i="1"/>
  <c r="M24" i="1"/>
  <c r="F24" i="1"/>
  <c r="K24" i="1" s="1"/>
  <c r="AB23" i="1"/>
  <c r="N23" i="1"/>
  <c r="M23" i="1"/>
  <c r="O23" i="1" s="1"/>
  <c r="K23" i="1"/>
  <c r="G23" i="1"/>
  <c r="F23" i="1"/>
  <c r="AB22" i="1"/>
  <c r="O22" i="1"/>
  <c r="N22" i="1"/>
  <c r="M22" i="1"/>
  <c r="G22" i="1"/>
  <c r="F22" i="1"/>
  <c r="AB21" i="1"/>
  <c r="N21" i="1"/>
  <c r="O21" i="1" s="1"/>
  <c r="M21" i="1"/>
  <c r="K21" i="1"/>
  <c r="F21" i="1"/>
  <c r="K22" i="1" s="1"/>
  <c r="AB20" i="1"/>
  <c r="N20" i="1"/>
  <c r="M20" i="1"/>
  <c r="O20" i="1" s="1"/>
  <c r="F20" i="1"/>
  <c r="K20" i="1" s="1"/>
  <c r="AB19" i="1"/>
  <c r="M19" i="1"/>
  <c r="K19" i="1"/>
  <c r="G19" i="1"/>
  <c r="F19" i="1"/>
  <c r="AB18" i="1"/>
  <c r="O18" i="1"/>
  <c r="N18" i="1"/>
  <c r="M18" i="1"/>
  <c r="K18" i="1"/>
  <c r="G18" i="1"/>
  <c r="F18" i="1"/>
  <c r="AB17" i="1"/>
  <c r="N17" i="1"/>
  <c r="O17" i="1" s="1"/>
  <c r="M17" i="1"/>
  <c r="K17" i="1"/>
  <c r="F17" i="1"/>
  <c r="G17" i="1" s="1"/>
  <c r="AB16" i="1"/>
  <c r="M16" i="1"/>
  <c r="K16" i="1"/>
  <c r="F16" i="1"/>
  <c r="G16" i="1" s="1"/>
  <c r="AB15" i="1"/>
  <c r="N15" i="1"/>
  <c r="M15" i="1"/>
  <c r="O15" i="1" s="1"/>
  <c r="K15" i="1"/>
  <c r="G15" i="1"/>
  <c r="F15" i="1"/>
  <c r="AB14" i="1"/>
  <c r="O14" i="1"/>
  <c r="N14" i="1"/>
  <c r="M14" i="1"/>
  <c r="G14" i="1"/>
  <c r="F14" i="1"/>
  <c r="AB13" i="1"/>
  <c r="N13" i="1"/>
  <c r="O13" i="1" s="1"/>
  <c r="M13" i="1"/>
  <c r="K13" i="1"/>
  <c r="F13" i="1"/>
  <c r="AB12" i="1"/>
  <c r="N12" i="1"/>
  <c r="M12" i="1"/>
  <c r="O12" i="1" s="1"/>
  <c r="F12" i="1"/>
  <c r="K12" i="1" s="1"/>
  <c r="AB11" i="1"/>
  <c r="M11" i="1"/>
  <c r="K11" i="1"/>
  <c r="G11" i="1"/>
  <c r="F11" i="1"/>
  <c r="AB10" i="1"/>
  <c r="O10" i="1"/>
  <c r="N10" i="1"/>
  <c r="M10" i="1"/>
  <c r="G10" i="1"/>
  <c r="F10" i="1"/>
  <c r="AB9" i="1"/>
  <c r="N9" i="1"/>
  <c r="O9" i="1" s="1"/>
  <c r="M9" i="1"/>
  <c r="F9" i="1"/>
  <c r="AB8" i="1"/>
  <c r="N8" i="1"/>
  <c r="M8" i="1"/>
  <c r="O8" i="1" s="1"/>
  <c r="F8" i="1"/>
  <c r="K8" i="1" s="1"/>
  <c r="AB7" i="1"/>
  <c r="N7" i="1"/>
  <c r="M7" i="1"/>
  <c r="O7" i="1" s="1"/>
  <c r="K7" i="1"/>
  <c r="G7" i="1"/>
  <c r="F7" i="1"/>
  <c r="AB6" i="1"/>
  <c r="O6" i="1"/>
  <c r="N6" i="1"/>
  <c r="M6" i="1"/>
  <c r="K6" i="1"/>
  <c r="G6" i="1"/>
  <c r="F6" i="1"/>
  <c r="AB5" i="1"/>
  <c r="N5" i="1"/>
  <c r="M5" i="1"/>
  <c r="O5" i="1" s="1"/>
  <c r="F5" i="1"/>
  <c r="AB4" i="1"/>
  <c r="M4" i="1"/>
  <c r="F4" i="1"/>
  <c r="G4" i="1" s="1"/>
  <c r="AB3" i="1"/>
  <c r="O3" i="1"/>
  <c r="N3" i="1"/>
  <c r="M3" i="1"/>
  <c r="G3" i="1"/>
  <c r="F3" i="1"/>
  <c r="AB2" i="1"/>
  <c r="O2" i="1"/>
  <c r="N2" i="1"/>
  <c r="M2" i="1"/>
  <c r="F2" i="1"/>
  <c r="K2" i="1" s="1"/>
  <c r="G2" i="1" l="1"/>
  <c r="K4" i="1"/>
  <c r="N4" i="1"/>
  <c r="O4" i="1" s="1"/>
  <c r="N16" i="1"/>
  <c r="O16" i="1" s="1"/>
  <c r="K14" i="1"/>
  <c r="G13" i="1"/>
  <c r="K3" i="1"/>
  <c r="K5" i="1"/>
  <c r="G5" i="1"/>
  <c r="K9" i="1"/>
  <c r="G9" i="1"/>
  <c r="K10" i="1"/>
  <c r="K87" i="1"/>
  <c r="G98" i="1"/>
  <c r="G102" i="1"/>
  <c r="G106" i="1"/>
  <c r="G21" i="1"/>
  <c r="G25" i="1"/>
  <c r="K26" i="1"/>
  <c r="N28" i="1"/>
  <c r="O28" i="1" s="1"/>
  <c r="G29" i="1"/>
  <c r="K30" i="1"/>
  <c r="N32" i="1"/>
  <c r="O32" i="1" s="1"/>
  <c r="N36" i="1"/>
  <c r="O36" i="1" s="1"/>
  <c r="G37" i="1"/>
  <c r="N44" i="1"/>
  <c r="O44" i="1" s="1"/>
  <c r="G45" i="1"/>
  <c r="N48" i="1"/>
  <c r="O48" i="1" s="1"/>
  <c r="G49" i="1"/>
  <c r="N56" i="1"/>
  <c r="O56" i="1" s="1"/>
  <c r="G57" i="1"/>
  <c r="N64" i="1"/>
  <c r="O64" i="1" s="1"/>
  <c r="G65" i="1"/>
  <c r="K66" i="1"/>
  <c r="G73" i="1"/>
  <c r="K74" i="1"/>
  <c r="G81" i="1"/>
  <c r="K82" i="1"/>
  <c r="G85" i="1"/>
  <c r="K86" i="1"/>
  <c r="N24" i="1"/>
  <c r="O24" i="1" s="1"/>
  <c r="G8" i="1"/>
  <c r="N11" i="1"/>
  <c r="O11" i="1" s="1"/>
  <c r="G12" i="1"/>
  <c r="N19" i="1"/>
  <c r="O19" i="1" s="1"/>
  <c r="G20" i="1"/>
  <c r="G24" i="1"/>
  <c r="G28" i="1"/>
  <c r="N47" i="1"/>
  <c r="O47" i="1" s="1"/>
  <c r="G48" i="1"/>
  <c r="N51" i="1"/>
  <c r="O51" i="1" s="1"/>
  <c r="G56" i="1"/>
  <c r="N67" i="1"/>
  <c r="O67" i="1" s="1"/>
  <c r="G68" i="1"/>
  <c r="N75" i="1"/>
  <c r="O75" i="1" s="1"/>
  <c r="G76" i="1"/>
  <c r="G80" i="1"/>
  <c r="N83" i="1"/>
  <c r="O83" i="1" s="1"/>
  <c r="G84" i="1"/>
  <c r="N87" i="1"/>
  <c r="O87" i="1" s="1"/>
  <c r="G88" i="1"/>
  <c r="N91" i="1"/>
  <c r="O91" i="1" s="1"/>
  <c r="N103" i="1"/>
  <c r="O103" i="1" s="1"/>
</calcChain>
</file>

<file path=xl/sharedStrings.xml><?xml version="1.0" encoding="utf-8"?>
<sst xmlns="http://schemas.openxmlformats.org/spreadsheetml/2006/main" count="1048" uniqueCount="233">
  <si>
    <t>GROUPE</t>
  </si>
  <si>
    <t>Nom GRPE</t>
  </si>
  <si>
    <t>BUDGE ANNEE</t>
  </si>
  <si>
    <t>LIGNE_ORIG</t>
  </si>
  <si>
    <t>LIGNE</t>
  </si>
  <si>
    <t>Code</t>
  </si>
  <si>
    <t>FOYER</t>
  </si>
  <si>
    <t>ENtreprise</t>
  </si>
  <si>
    <t>NOM ENTR</t>
  </si>
  <si>
    <t>LIB</t>
  </si>
  <si>
    <t>LIBELLE</t>
  </si>
  <si>
    <t>TYPE MVT</t>
  </si>
  <si>
    <t>STATUT1</t>
  </si>
  <si>
    <t>STATUT2</t>
  </si>
  <si>
    <t>STATUT</t>
  </si>
  <si>
    <t>MONTANT</t>
  </si>
  <si>
    <t>LIb Engagement</t>
  </si>
  <si>
    <t>GEGR</t>
  </si>
  <si>
    <t>NUM RUE</t>
  </si>
  <si>
    <t>RUE</t>
  </si>
  <si>
    <t>CODE BUDGET</t>
  </si>
  <si>
    <t>LIBELLE BUDGET</t>
  </si>
  <si>
    <t>NATURE</t>
  </si>
  <si>
    <t>LIBELLE NAT</t>
  </si>
  <si>
    <t>ENGAGEMENT</t>
  </si>
  <si>
    <t>Colonne1</t>
  </si>
  <si>
    <t>Colonne2</t>
  </si>
  <si>
    <t>ET travaux</t>
  </si>
  <si>
    <t>TOTAL HT</t>
  </si>
  <si>
    <t>Date ENG</t>
  </si>
  <si>
    <t>DELAI</t>
  </si>
  <si>
    <t>**CENTRE DE VIE SAINGHIN EN W,</t>
  </si>
  <si>
    <t>A PARTIEL</t>
  </si>
  <si>
    <t>I</t>
  </si>
  <si>
    <t>GE</t>
  </si>
  <si>
    <t>RUE CAPITAINE LHEUREUX</t>
  </si>
  <si>
    <t>PE50</t>
  </si>
  <si>
    <t>PEINTURES PRODUITS SPECIFIQUES</t>
  </si>
  <si>
    <t>PE</t>
  </si>
  <si>
    <t>PEINTURE</t>
  </si>
  <si>
    <t>REP 2013</t>
  </si>
  <si>
    <t>M</t>
  </si>
  <si>
    <t>**F,P,A LES GOELANDS LOOS/GOHE</t>
  </si>
  <si>
    <t>A PARTIEL C</t>
  </si>
  <si>
    <t>RUE LANNES</t>
  </si>
  <si>
    <t>**F,P,A, BEAUSEJOUR AUBY</t>
  </si>
  <si>
    <t xml:space="preserve"> BENJAMIN MENUISERIE</t>
  </si>
  <si>
    <t>BLOCS BAIES</t>
  </si>
  <si>
    <t>GI</t>
  </si>
  <si>
    <t>RUE DU MISSISSIPI</t>
  </si>
  <si>
    <t>FE50</t>
  </si>
  <si>
    <t>REMPLT MENUISERIES PRODUITS SPEC,</t>
  </si>
  <si>
    <t>FE</t>
  </si>
  <si>
    <t>FERMETURE</t>
  </si>
  <si>
    <t>AUBY FOYER BEAUSEJOUR</t>
  </si>
  <si>
    <t>PERTE AO</t>
  </si>
  <si>
    <t>FAIENCE MURALE</t>
  </si>
  <si>
    <t>GE50</t>
  </si>
  <si>
    <t>GE CIBLE PRODUITS SPECIFIQUES</t>
  </si>
  <si>
    <t>FI</t>
  </si>
  <si>
    <t>FINITIONS EMBELLISSEMENTS</t>
  </si>
  <si>
    <t>ANNULE</t>
  </si>
  <si>
    <t xml:space="preserve"> FRANCE GAZ DEPANNAGE</t>
  </si>
  <si>
    <t>APPAREILS SANITAIRES</t>
  </si>
  <si>
    <t>GL</t>
  </si>
  <si>
    <t>WS</t>
  </si>
  <si>
    <t>PLOMBERIE SANITAIRE</t>
  </si>
  <si>
    <t>AUBY FOYER BEAUSEJOUR 16 APPTS</t>
  </si>
  <si>
    <t>SAS SOPAREC</t>
  </si>
  <si>
    <t>DEMONT ET REMONT RADIATEURS</t>
  </si>
  <si>
    <t>**F,P,A, HENRI HOTTE MERICOURT</t>
  </si>
  <si>
    <t>C</t>
  </si>
  <si>
    <t>RUE JULES MOUSSERON</t>
  </si>
  <si>
    <t>SAS IDEX ENERGIES</t>
  </si>
  <si>
    <t>REMPL CHAUDIERE</t>
  </si>
  <si>
    <t>GI50</t>
  </si>
  <si>
    <t>GI CIBLE PRODUITS SPECIFIQUES</t>
  </si>
  <si>
    <t>YG</t>
  </si>
  <si>
    <t>CHAUFFAGE GAZ</t>
  </si>
  <si>
    <t>FPA HENRI HOTTE MERICOURT</t>
  </si>
  <si>
    <t>**F,P,A, LES BLEUETS LALLAING</t>
  </si>
  <si>
    <t>SAS SSICOOR</t>
  </si>
  <si>
    <t>MISSION SYST SECURITE INCENDIE</t>
  </si>
  <si>
    <t>HI</t>
  </si>
  <si>
    <t>RUE DE SIN-LE-NOBLE</t>
  </si>
  <si>
    <t>EE</t>
  </si>
  <si>
    <t>ELECTRICITE</t>
  </si>
  <si>
    <t>LALLAING FOYER BLEUETS MISSION</t>
  </si>
  <si>
    <t>SA BUREAU VERITAS LIEVIN</t>
  </si>
  <si>
    <t>MISSION CT</t>
  </si>
  <si>
    <t>LALLAING FPA LES BLEUETS MISSION CT</t>
  </si>
  <si>
    <t>**F,P,A, LES JOURS HEUREUX GUE</t>
  </si>
  <si>
    <t>A ET C</t>
  </si>
  <si>
    <t>RUE DE BEAUMONT</t>
  </si>
  <si>
    <t>**F,P,A, LES LOGIS DOUAISIENS</t>
  </si>
  <si>
    <t>SCS OTIS</t>
  </si>
  <si>
    <t>MISE EN SECURITE ASCENSEUR</t>
  </si>
  <si>
    <t>AVENUE GOUNOD</t>
  </si>
  <si>
    <t>AC</t>
  </si>
  <si>
    <t>ASCENSEURS</t>
  </si>
  <si>
    <t>DOUAI FPA LOGIS DOUAISIENS</t>
  </si>
  <si>
    <t>GAIN AO</t>
  </si>
  <si>
    <t>PORTE IMM METAL GARDE CORPS CV</t>
  </si>
  <si>
    <t>ME</t>
  </si>
  <si>
    <t>MENUISERIES EXTERIEUR</t>
  </si>
  <si>
    <t>SOLS SOUPLES</t>
  </si>
  <si>
    <t>SS</t>
  </si>
  <si>
    <t>ETANCHEITE LOGT COLL</t>
  </si>
  <si>
    <t>TT</t>
  </si>
  <si>
    <t>TOITURES TERRASSES</t>
  </si>
  <si>
    <t>CHAUDIERE COLL</t>
  </si>
  <si>
    <t>SAS TECHNIQUES ET RENOVATION DE L'HABITAT (TRH)</t>
  </si>
  <si>
    <t>DOUAI LOGIS DOUAISIENS</t>
  </si>
  <si>
    <t>SARL EXPERT HABITAT</t>
  </si>
  <si>
    <t>REMPLACEMENT ASCENSEUR</t>
  </si>
  <si>
    <t>DOUAI FOYER LOGIS DOUAISIENS</t>
  </si>
  <si>
    <t>FPA LOGIS DOUAISIENS REMPLT ASCENSEUR</t>
  </si>
  <si>
    <t>**F,P,A, LOUISE MICHEL BRUAY</t>
  </si>
  <si>
    <t>MISSION SPS CP ET DIAG</t>
  </si>
  <si>
    <t>RUE DU RHIN</t>
  </si>
  <si>
    <t>GO</t>
  </si>
  <si>
    <t>GROS OEUVRE</t>
  </si>
  <si>
    <t>FPA L MICHEL BRUAY BUISSIERE MISSION CT</t>
  </si>
  <si>
    <t>SARL BECS</t>
  </si>
  <si>
    <t>FPA L MICHEL BRUAY BUISSIERE MISSION SPS</t>
  </si>
  <si>
    <t>SARL DIAG'IMMOBILIER</t>
  </si>
  <si>
    <t>DIAG</t>
  </si>
  <si>
    <t>FOYER L MICHEL BRUYA BUISSIERE DIAG</t>
  </si>
  <si>
    <t>**F,P,H, SIN LE NOBLE</t>
  </si>
  <si>
    <t>SARL MEVITAL</t>
  </si>
  <si>
    <t>PORTE IMMEUBLE</t>
  </si>
  <si>
    <t>RUE GHESQUIERE</t>
  </si>
  <si>
    <t>FPH 51 RUE GUESQUIERE SIN LE NOBLE</t>
  </si>
  <si>
    <t>**FOY,JEUNES TRAVAILLEURS DOUA</t>
  </si>
  <si>
    <t>TVX AMEL ET MISE EN CONF CHAUF</t>
  </si>
  <si>
    <t>RUE FRANCOIS LEMAIRE</t>
  </si>
  <si>
    <t>DOUAI FOYER JEUNES TRAVAILLEURS</t>
  </si>
  <si>
    <t>SAS SOGEBAT</t>
  </si>
  <si>
    <t>MENUISERIE</t>
  </si>
  <si>
    <t>MI</t>
  </si>
  <si>
    <t>MENUISERIES INTERIEUR</t>
  </si>
  <si>
    <t>DOUAI 47 LEMAIRE</t>
  </si>
  <si>
    <t>**FOYER LES GLYCINES GRENAY</t>
  </si>
  <si>
    <t>RESIDENCE LES CORNAILLES</t>
  </si>
  <si>
    <t>**FOYER NOUVEL HORIZON</t>
  </si>
  <si>
    <t>SARL ABRI BAT</t>
  </si>
  <si>
    <t>POSE PANNEAU</t>
  </si>
  <si>
    <t>rue de l' Espérance</t>
  </si>
  <si>
    <t>TC</t>
  </si>
  <si>
    <t>TOITURE TRADITIONNEL CHARPENTE</t>
  </si>
  <si>
    <t>DOUAI FOYER NOUVEL HORIZON POSE PANNEAU</t>
  </si>
  <si>
    <t xml:space="preserve"> TETRA BAT</t>
  </si>
  <si>
    <t>ETANCHEITE</t>
  </si>
  <si>
    <t>DOUAI FOYER NOUVEL HORIZON</t>
  </si>
  <si>
    <t>Cabinet COCHET-DEHAENE</t>
  </si>
  <si>
    <t>HONORAIRES MISSIONS</t>
  </si>
  <si>
    <t>HE</t>
  </si>
  <si>
    <t>DOUAI FOYER NOUVEL HORIZON MISSION MO</t>
  </si>
  <si>
    <t>SARL NVW ARCHITECTES</t>
  </si>
  <si>
    <t>Ste DALKIA FRANCE</t>
  </si>
  <si>
    <t>AMEL MISE CONFO CHAUFFERIE</t>
  </si>
  <si>
    <t>FOYER NOUVEL HORIZON DOUAI</t>
  </si>
  <si>
    <t>BARDAGE</t>
  </si>
  <si>
    <t>FF</t>
  </si>
  <si>
    <t>FINITIONS FACADES EXTERIEURS</t>
  </si>
  <si>
    <t>SARL C2S DIMENSION</t>
  </si>
  <si>
    <t>MISSION MO</t>
  </si>
  <si>
    <t>DOUAI EPHAD FOYER NOUVEL HORIZON</t>
  </si>
  <si>
    <t>MISSION DIAG AMIANTE</t>
  </si>
  <si>
    <t>DOUAI FOYER NOUVEL HORIZON DIAG AMIANTE</t>
  </si>
  <si>
    <t>CONVENTION HONO</t>
  </si>
  <si>
    <t>MISSION COORDINATION SECURITE SANTE</t>
  </si>
  <si>
    <t>CONVENTION FOYER NOUVEL HORIZON DOUAI</t>
  </si>
  <si>
    <t>**FOYER VAL DES ROSES</t>
  </si>
  <si>
    <t>MENUISERIES</t>
  </si>
  <si>
    <t>45-47, rue Marceau</t>
  </si>
  <si>
    <t>FPA VAL ROSES ROSENDAEL</t>
  </si>
  <si>
    <t>ACCES LOGT</t>
  </si>
  <si>
    <t>XX</t>
  </si>
  <si>
    <t>TRAVAUX EXTERIEURS</t>
  </si>
  <si>
    <t>DIAG AMIANTE</t>
  </si>
  <si>
    <t>ROSENDAEL FOYER VAL DES ROSES</t>
  </si>
  <si>
    <t>SARL VUYLSTEKER ET FILS</t>
  </si>
  <si>
    <t xml:space="preserve"> ETNA FAPEL</t>
  </si>
  <si>
    <t>**FOYERS FEMMES BATTUES DOUAI</t>
  </si>
  <si>
    <t>QUAI DU MARECHAL FOCH</t>
  </si>
  <si>
    <t>FOYER FEMMES BATTUES DOUAI</t>
  </si>
  <si>
    <t>CABINE DE DOUCHE</t>
  </si>
  <si>
    <t>DOUAI 151 QUAI DU MAL FOCH</t>
  </si>
  <si>
    <t>DOUAI QUAI FOCH</t>
  </si>
  <si>
    <t>ANNUL PERTE AO</t>
  </si>
  <si>
    <t>A</t>
  </si>
  <si>
    <t>**FPA DES BLEUETS MONTIGNY/OST</t>
  </si>
  <si>
    <t>RUE DES BLEUETS</t>
  </si>
  <si>
    <t>**HORS CITE GUYNEMER</t>
  </si>
  <si>
    <t>N,756 RUE GUYNEMER</t>
  </si>
  <si>
    <t>DOUAI GUYNEMER</t>
  </si>
  <si>
    <t>DOUAI 756 GUYNEMER FOYER</t>
  </si>
  <si>
    <t>RUE VICTOR HUGO</t>
  </si>
  <si>
    <t>DOUAI 111 VICTOR HUGO</t>
  </si>
  <si>
    <t>BOULEVARD PASTEUR</t>
  </si>
  <si>
    <t>DOUAI 316 PASTEUR</t>
  </si>
  <si>
    <t>**MAPAD BARLIN</t>
  </si>
  <si>
    <t>RUE COPPEE</t>
  </si>
  <si>
    <t>BARLIN LES CEDRES</t>
  </si>
  <si>
    <t>BARLIN MAPAD CEDRES 2010 21420</t>
  </si>
  <si>
    <t>**MAPAD DESIRE DELATTRE LENS</t>
  </si>
  <si>
    <t>EURL VANOOSTHUYSE PHILIPPE</t>
  </si>
  <si>
    <t>MISSION</t>
  </si>
  <si>
    <t>MAPAD DESIRE DELATTRE</t>
  </si>
  <si>
    <t>LENS MAPAD DESIRE DELATTRE</t>
  </si>
  <si>
    <t>LENS MAPAD</t>
  </si>
  <si>
    <t>**MAPAD LES COUTURELLES BULLY</t>
  </si>
  <si>
    <t>RESID, LES COUTURELLES</t>
  </si>
  <si>
    <t>**MAPAD RUE CAUDRON BRUAY</t>
  </si>
  <si>
    <t xml:space="preserve"> LES PEINTURES DU NORD</t>
  </si>
  <si>
    <t>PEINT EXT</t>
  </si>
  <si>
    <t>RUE CAUDRON</t>
  </si>
  <si>
    <t>BRUAY BUISSIERE MAPAD</t>
  </si>
  <si>
    <t>**RES,DE L'ORNE ROOST WARENDIN</t>
  </si>
  <si>
    <t>SA FOVEO CHAUFFAGE</t>
  </si>
  <si>
    <t>CHAUDIERE</t>
  </si>
  <si>
    <t>ROOST WARENDIN ORNE 26L</t>
  </si>
  <si>
    <t>ANNUL</t>
  </si>
  <si>
    <t>ANNUL L4</t>
  </si>
  <si>
    <t>**RES,JEAN PIERRE BAUMER LIEVI</t>
  </si>
  <si>
    <t>Ste METALU</t>
  </si>
  <si>
    <t>PORTE METALLIQUE</t>
  </si>
  <si>
    <t>RUE HENRI MARTIN</t>
  </si>
  <si>
    <t>LIEVIN 107 H MARTIN</t>
  </si>
  <si>
    <t>**RESIDENCE DU POLYGONE</t>
  </si>
  <si>
    <t>RUE DU POLYGONE</t>
  </si>
  <si>
    <t>DOUAI POLYGONE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</si>
</sst>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511" displayName="Tableau511" ref="A1:AE108" totalsRowShown="0">
  <autoFilter ref="A1:AE108"/>
  <sortState ref="A2:AE108">
    <sortCondition ref="G1:G108"/>
  </sortState>
  <tableColumns count="31">
    <tableColumn id="13" name="GROUPE"/>
    <tableColumn id="17" name="Nom GRPE"/>
    <tableColumn id="1" name="BUDGE ANNEE"/>
    <tableColumn id="6" name="LIGNE_ORIG"/>
    <tableColumn id="7" name="LIGNE"/>
    <tableColumn id="30" name="Code" dataDxfId="6">
      <calculatedColumnFormula>CONCATENATE(Tableau511[[#This Row],[BUDGE ANNEE]],".",Tableau511[[#This Row],[LIGNE_ORIG]])</calculatedColumnFormula>
    </tableColumn>
    <tableColumn id="14" name="FOYER" dataDxfId="5">
      <calculatedColumnFormula>CONCATENATE(Tableau511[[#This Row],[Nom GRPE]],"_",Tableau511[[#This Row],[Code]])</calculatedColumnFormula>
    </tableColumn>
    <tableColumn id="25" name="ENtreprise"/>
    <tableColumn id="26" name="NOM ENTR"/>
    <tableColumn id="8" name="LIB"/>
    <tableColumn id="15" name="LIBELLE" dataDxfId="4">
      <calculatedColumnFormula>CONCATENATE(Tableau511[[#This Row],[LIGNE]]," _",Tableau511[[#This Row],[LIB]],"_",IF(Tableau511[[#This Row],[NOM ENTR]]&lt;&gt;0,Tableau511[[#This Row],[NOM ENTR]],IF(AND(Tableau511[[#This Row],[Code]]=F1,Tableau511[[#This Row],[STATUT1]]="IMPREVU",I1&lt;&gt;0),I1,"ENTREPRISE NON RENSEIGNE")))</calculatedColumnFormula>
    </tableColumn>
    <tableColumn id="10" name="TYPE MVT"/>
    <tableColumn id="32" name="STATUT1" dataDxfId="3">
      <calculatedColumnFormula>IF(AND(Tableau511[[#This Row],[LIGNE_ORIG]]=Tableau511[[#This Row],[LIGNE]],Tableau511[[#This Row],[TYPE MVT]]="I"),"PREVU",IF(AND(Tableau511[[#This Row],[LIGNE_ORIG]]=Tableau511[[#This Row],[LIGNE]],Tableau511[[#This Row],[TYPE MVT]]="M"),"NON PREVU","IMPREVU"))</calculatedColumnFormula>
    </tableColumn>
    <tableColumn id="16" name="STATUT2" dataDxfId="2">
      <calculatedColumnFormula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calculatedColumnFormula>
    </tableColumn>
    <tableColumn id="33" name="STATUT" dataDxfId="1">
      <calculatedColumnFormula>CONCATENATE(Tableau511[[#This Row],[STATUT1]]," - ",Tableau511[[#This Row],[STATUT2]])</calculatedColumnFormula>
    </tableColumn>
    <tableColumn id="12" name="MONTANT"/>
    <tableColumn id="24" name="LIb Engagement"/>
    <tableColumn id="9" name="GEGR"/>
    <tableColumn id="18" name="NUM RUE"/>
    <tableColumn id="19" name="RUE"/>
    <tableColumn id="2" name="CODE BUDGET"/>
    <tableColumn id="3" name="LIBELLE BUDGET"/>
    <tableColumn id="4" name="NATURE"/>
    <tableColumn id="5" name="LIBELLE NAT"/>
    <tableColumn id="20" name="ENGAGEMENT"/>
    <tableColumn id="21" name="Colonne1"/>
    <tableColumn id="22" name="Colonne2"/>
    <tableColumn id="31" name="ET travaux" dataDxfId="0">
      <calculatedColumnFormula>CONCATENATE(Tableau511[[#This Row],[ENGAGEMENT]],".",Tableau511[[#This Row],[Colonne1]],".",Tableau511[[#This Row],[Colonne2]])</calculatedColumnFormula>
    </tableColumn>
    <tableColumn id="23" name="TOTAL HT"/>
    <tableColumn id="27" name="Date ENG"/>
    <tableColumn id="28" name="DELAI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tabSelected="1" topLeftCell="K1" workbookViewId="0">
      <selection activeCell="Q1" sqref="Q1"/>
    </sheetView>
  </sheetViews>
  <sheetFormatPr baseColWidth="10" defaultRowHeight="15" outlineLevelCol="1" x14ac:dyDescent="0.25"/>
  <cols>
    <col min="1" max="1" width="10.85546875" customWidth="1" outlineLevel="1"/>
    <col min="2" max="2" width="33.140625" customWidth="1" outlineLevel="1"/>
    <col min="3" max="3" width="16.140625" customWidth="1" outlineLevel="1"/>
    <col min="4" max="4" width="14.140625" customWidth="1" outlineLevel="1"/>
    <col min="5" max="5" width="8.5703125" customWidth="1" outlineLevel="1"/>
    <col min="6" max="6" width="7.85546875" customWidth="1" outlineLevel="1"/>
    <col min="7" max="7" width="40" bestFit="1" customWidth="1"/>
    <col min="8" max="8" width="12.7109375" hidden="1" customWidth="1" outlineLevel="1"/>
    <col min="9" max="9" width="49" hidden="1" customWidth="1" outlineLevel="1"/>
    <col min="10" max="10" width="33.5703125" hidden="1" customWidth="1" outlineLevel="1"/>
    <col min="11" max="11" width="65.28515625" bestFit="1" customWidth="1" collapsed="1"/>
    <col min="12" max="12" width="12.140625" customWidth="1" outlineLevel="1"/>
    <col min="13" max="13" width="11.5703125" customWidth="1" outlineLevel="1"/>
    <col min="14" max="14" width="21.7109375" customWidth="1" outlineLevel="1"/>
    <col min="15" max="15" width="34.140625" bestFit="1" customWidth="1"/>
    <col min="16" max="16" width="12.7109375" bestFit="1" customWidth="1"/>
    <col min="17" max="17" width="17.28515625" bestFit="1" customWidth="1"/>
    <col min="18" max="18" width="8.28515625" customWidth="1" outlineLevel="1"/>
    <col min="19" max="19" width="12" customWidth="1" outlineLevel="1"/>
    <col min="20" max="20" width="26.5703125" customWidth="1" outlineLevel="1"/>
    <col min="21" max="21" width="15.85546875" customWidth="1" outlineLevel="1"/>
    <col min="22" max="22" width="35.140625" customWidth="1" outlineLevel="1"/>
    <col min="23" max="23" width="10.5703125" customWidth="1" outlineLevel="1"/>
    <col min="24" max="24" width="33.28515625" customWidth="1" outlineLevel="1"/>
    <col min="25" max="25" width="16.140625" customWidth="1" outlineLevel="1"/>
    <col min="26" max="27" width="11.7109375" customWidth="1" outlineLevel="1"/>
    <col min="28" max="28" width="12.28515625" customWidth="1" outlineLevel="1"/>
    <col min="29" max="29" width="44.42578125" customWidth="1" outlineLevel="1"/>
    <col min="30" max="30" width="11.7109375" customWidth="1" outlineLevel="1"/>
    <col min="31" max="31" width="10.7109375" customWidth="1" outlineLevel="1"/>
    <col min="32" max="32" width="16.85546875" customWidth="1"/>
    <col min="34" max="34" width="13.5703125" customWidth="1"/>
    <col min="35" max="36" width="49" bestFit="1" customWidth="1"/>
    <col min="37" max="37" width="11.5703125" customWidth="1"/>
    <col min="39" max="39" width="17.140625" customWidth="1"/>
    <col min="40" max="40" width="12.5703125" customWidth="1"/>
    <col min="41" max="41" width="12.7109375" customWidth="1"/>
    <col min="44" max="44" width="11.7109375" customWidth="1"/>
  </cols>
  <sheetData>
    <row r="1" spans="1:3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5">
      <c r="A2">
        <v>8022</v>
      </c>
      <c r="B2" t="s">
        <v>31</v>
      </c>
      <c r="C2">
        <v>2011</v>
      </c>
      <c r="D2">
        <v>6</v>
      </c>
      <c r="E2">
        <v>6</v>
      </c>
      <c r="F2" t="str">
        <f>CONCATENATE(Tableau511[[#This Row],[BUDGE ANNEE]],".",Tableau511[[#This Row],[LIGNE_ORIG]])</f>
        <v>2011.6</v>
      </c>
      <c r="G2" t="str">
        <f>CONCATENATE(Tableau511[[#This Row],[Nom GRPE]],"_",Tableau511[[#This Row],[Code]])</f>
        <v>**CENTRE DE VIE SAINGHIN EN W,_2011.6</v>
      </c>
      <c r="J2" t="s">
        <v>32</v>
      </c>
      <c r="K2" t="str">
        <f>CONCATENATE(Tableau511[[#This Row],[LIGNE]]," _",Tableau511[[#This Row],[LIB]],"_",IF(Tableau511[[#This Row],[NOM ENTR]]&lt;&gt;0,Tableau511[[#This Row],[NOM ENTR]],IF(AND(Tableau511[[#This Row],[Code]]=F1,Tableau511[[#This Row],[STATUT1]]="IMPREVU",I1&lt;&gt;0),I1,"ENTREPRISE NON RENSEIGNE")))</f>
        <v>6 _A PARTIEL_ENTREPRISE NON RENSEIGNE</v>
      </c>
      <c r="L2" t="s">
        <v>33</v>
      </c>
      <c r="M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2" t="str">
        <f>CONCATENATE(Tableau511[[#This Row],[STATUT1]]," - ",Tableau511[[#This Row],[STATUT2]])</f>
        <v>PREVU - TRAVAUX</v>
      </c>
      <c r="P2">
        <v>120</v>
      </c>
      <c r="R2" t="s">
        <v>34</v>
      </c>
      <c r="T2" t="s">
        <v>35</v>
      </c>
      <c r="U2" t="s">
        <v>36</v>
      </c>
      <c r="V2" t="s">
        <v>37</v>
      </c>
      <c r="W2" t="s">
        <v>38</v>
      </c>
      <c r="X2" t="s">
        <v>39</v>
      </c>
      <c r="AB2" t="str">
        <f>CONCATENATE(Tableau511[[#This Row],[ENGAGEMENT]],".",Tableau511[[#This Row],[Colonne1]],".",Tableau511[[#This Row],[Colonne2]])</f>
        <v>..</v>
      </c>
    </row>
    <row r="3" spans="1:31" x14ac:dyDescent="0.25">
      <c r="A3">
        <v>0</v>
      </c>
      <c r="B3" t="s">
        <v>31</v>
      </c>
      <c r="C3">
        <v>2011</v>
      </c>
      <c r="D3">
        <v>6</v>
      </c>
      <c r="E3">
        <v>20</v>
      </c>
      <c r="F3" t="str">
        <f>CONCATENATE(Tableau511[[#This Row],[BUDGE ANNEE]],".",Tableau511[[#This Row],[LIGNE_ORIG]])</f>
        <v>2011.6</v>
      </c>
      <c r="G3" t="str">
        <f>CONCATENATE(Tableau511[[#This Row],[Nom GRPE]],"_",Tableau511[[#This Row],[Code]])</f>
        <v>**CENTRE DE VIE SAINGHIN EN W,_2011.6</v>
      </c>
      <c r="J3" t="s">
        <v>40</v>
      </c>
      <c r="K3" t="str">
        <f>CONCATENATE(Tableau511[[#This Row],[LIGNE]]," _",Tableau511[[#This Row],[LIB]],"_",IF(Tableau511[[#This Row],[NOM ENTR]]&lt;&gt;0,Tableau511[[#This Row],[NOM ENTR]],IF(AND(Tableau511[[#This Row],[Code]]=F2,Tableau511[[#This Row],[STATUT1]]="IMPREVU",I2&lt;&gt;0),I2,"ENTREPRISE NON RENSEIGNE")))</f>
        <v>20 _REP 2013_ENTREPRISE NON RENSEIGNE</v>
      </c>
      <c r="L3" t="s">
        <v>41</v>
      </c>
      <c r="M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3" t="str">
        <f>CONCATENATE(Tableau511[[#This Row],[STATUT1]]," - ",Tableau511[[#This Row],[STATUT2]])</f>
        <v>IMPREVU - TRAVAUX REPORTES</v>
      </c>
      <c r="P3">
        <v>-120</v>
      </c>
      <c r="R3" t="s">
        <v>34</v>
      </c>
      <c r="U3" t="s">
        <v>36</v>
      </c>
      <c r="V3" t="s">
        <v>37</v>
      </c>
      <c r="W3" t="s">
        <v>38</v>
      </c>
      <c r="X3" t="s">
        <v>39</v>
      </c>
      <c r="AB3" t="str">
        <f>CONCATENATE(Tableau511[[#This Row],[ENGAGEMENT]],".",Tableau511[[#This Row],[Colonne1]],".",Tableau511[[#This Row],[Colonne2]])</f>
        <v>..</v>
      </c>
    </row>
    <row r="4" spans="1:31" x14ac:dyDescent="0.25">
      <c r="A4">
        <v>8035</v>
      </c>
      <c r="B4" t="s">
        <v>42</v>
      </c>
      <c r="C4">
        <v>2011</v>
      </c>
      <c r="D4">
        <v>9</v>
      </c>
      <c r="E4">
        <v>9</v>
      </c>
      <c r="F4" t="str">
        <f>CONCATENATE(Tableau511[[#This Row],[BUDGE ANNEE]],".",Tableau511[[#This Row],[LIGNE_ORIG]])</f>
        <v>2011.9</v>
      </c>
      <c r="G4" t="str">
        <f>CONCATENATE(Tableau511[[#This Row],[Nom GRPE]],"_",Tableau511[[#This Row],[Code]])</f>
        <v>**F,P,A LES GOELANDS LOOS/GOHE_2011.9</v>
      </c>
      <c r="J4" t="s">
        <v>43</v>
      </c>
      <c r="K4" t="str">
        <f>CONCATENATE(Tableau511[[#This Row],[LIGNE]]," _",Tableau511[[#This Row],[LIB]],"_",IF(Tableau511[[#This Row],[NOM ENTR]]&lt;&gt;0,Tableau511[[#This Row],[NOM ENTR]],IF(AND(Tableau511[[#This Row],[Code]]=F3,Tableau511[[#This Row],[STATUT1]]="IMPREVU",I3&lt;&gt;0),I3,"ENTREPRISE NON RENSEIGNE")))</f>
        <v>9 _A PARTIEL C_ENTREPRISE NON RENSEIGNE</v>
      </c>
      <c r="L4" t="s">
        <v>33</v>
      </c>
      <c r="M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4" t="str">
        <f>CONCATENATE(Tableau511[[#This Row],[STATUT1]]," - ",Tableau511[[#This Row],[STATUT2]])</f>
        <v>PREVU - TRAVAUX</v>
      </c>
      <c r="P4">
        <v>570</v>
      </c>
      <c r="R4" t="s">
        <v>34</v>
      </c>
      <c r="T4" t="s">
        <v>44</v>
      </c>
      <c r="U4" t="s">
        <v>36</v>
      </c>
      <c r="V4" t="s">
        <v>37</v>
      </c>
      <c r="W4" t="s">
        <v>38</v>
      </c>
      <c r="X4" t="s">
        <v>39</v>
      </c>
      <c r="AB4" t="str">
        <f>CONCATENATE(Tableau511[[#This Row],[ENGAGEMENT]],".",Tableau511[[#This Row],[Colonne1]],".",Tableau511[[#This Row],[Colonne2]])</f>
        <v>..</v>
      </c>
    </row>
    <row r="5" spans="1:31" x14ac:dyDescent="0.25">
      <c r="A5">
        <v>0</v>
      </c>
      <c r="B5" t="s">
        <v>42</v>
      </c>
      <c r="C5">
        <v>2011</v>
      </c>
      <c r="D5">
        <v>9</v>
      </c>
      <c r="E5">
        <v>23</v>
      </c>
      <c r="F5" t="str">
        <f>CONCATENATE(Tableau511[[#This Row],[BUDGE ANNEE]],".",Tableau511[[#This Row],[LIGNE_ORIG]])</f>
        <v>2011.9</v>
      </c>
      <c r="G5" t="str">
        <f>CONCATENATE(Tableau511[[#This Row],[Nom GRPE]],"_",Tableau511[[#This Row],[Code]])</f>
        <v>**F,P,A LES GOELANDS LOOS/GOHE_2011.9</v>
      </c>
      <c r="J5" t="s">
        <v>40</v>
      </c>
      <c r="K5" t="str">
        <f>CONCATENATE(Tableau511[[#This Row],[LIGNE]]," _",Tableau511[[#This Row],[LIB]],"_",IF(Tableau511[[#This Row],[NOM ENTR]]&lt;&gt;0,Tableau511[[#This Row],[NOM ENTR]],IF(AND(Tableau511[[#This Row],[Code]]=F4,Tableau511[[#This Row],[STATUT1]]="IMPREVU",I4&lt;&gt;0),I4,"ENTREPRISE NON RENSEIGNE")))</f>
        <v>23 _REP 2013_ENTREPRISE NON RENSEIGNE</v>
      </c>
      <c r="L5" t="s">
        <v>41</v>
      </c>
      <c r="M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5" t="str">
        <f>CONCATENATE(Tableau511[[#This Row],[STATUT1]]," - ",Tableau511[[#This Row],[STATUT2]])</f>
        <v>IMPREVU - TRAVAUX REPORTES</v>
      </c>
      <c r="P5">
        <v>-570</v>
      </c>
      <c r="R5" t="s">
        <v>34</v>
      </c>
      <c r="U5" t="s">
        <v>36</v>
      </c>
      <c r="V5" t="s">
        <v>37</v>
      </c>
      <c r="W5" t="s">
        <v>38</v>
      </c>
      <c r="X5" t="s">
        <v>39</v>
      </c>
      <c r="AB5" t="str">
        <f>CONCATENATE(Tableau511[[#This Row],[ENGAGEMENT]],".",Tableau511[[#This Row],[Colonne1]],".",Tableau511[[#This Row],[Colonne2]])</f>
        <v>..</v>
      </c>
    </row>
    <row r="6" spans="1:31" x14ac:dyDescent="0.25">
      <c r="A6">
        <v>8000</v>
      </c>
      <c r="B6" t="s">
        <v>45</v>
      </c>
      <c r="C6">
        <v>2011</v>
      </c>
      <c r="D6">
        <v>1</v>
      </c>
      <c r="E6">
        <v>1</v>
      </c>
      <c r="F6" t="str">
        <f>CONCATENATE(Tableau511[[#This Row],[BUDGE ANNEE]],".",Tableau511[[#This Row],[LIGNE_ORIG]])</f>
        <v>2011.1</v>
      </c>
      <c r="G6" t="str">
        <f>CONCATENATE(Tableau511[[#This Row],[Nom GRPE]],"_",Tableau511[[#This Row],[Code]])</f>
        <v>**F,P,A, BEAUSEJOUR AUBY_2011.1</v>
      </c>
      <c r="H6">
        <v>6854</v>
      </c>
      <c r="I6" t="s">
        <v>46</v>
      </c>
      <c r="J6" t="s">
        <v>47</v>
      </c>
      <c r="K6" t="str">
        <f>CONCATENATE(Tableau511[[#This Row],[LIGNE]]," _",Tableau511[[#This Row],[LIB]],"_",IF(Tableau511[[#This Row],[NOM ENTR]]&lt;&gt;0,Tableau511[[#This Row],[NOM ENTR]],IF(AND(Tableau511[[#This Row],[Code]]=F5,Tableau511[[#This Row],[STATUT1]]="IMPREVU",I5&lt;&gt;0),I5,"ENTREPRISE NON RENSEIGNE")))</f>
        <v>1 _BLOCS BAIES_ BENJAMIN MENUISERIE</v>
      </c>
      <c r="L6" t="s">
        <v>33</v>
      </c>
      <c r="M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6" t="str">
        <f>CONCATENATE(Tableau511[[#This Row],[STATUT1]]," - ",Tableau511[[#This Row],[STATUT2]])</f>
        <v>PREVU - TRAVAUX</v>
      </c>
      <c r="P6">
        <v>1</v>
      </c>
      <c r="Q6">
        <v>157480.92000000001</v>
      </c>
      <c r="R6" t="s">
        <v>48</v>
      </c>
      <c r="S6">
        <v>2</v>
      </c>
      <c r="T6" t="s">
        <v>49</v>
      </c>
      <c r="U6" t="s">
        <v>50</v>
      </c>
      <c r="V6" t="s">
        <v>51</v>
      </c>
      <c r="W6" t="s">
        <v>52</v>
      </c>
      <c r="X6" t="s">
        <v>53</v>
      </c>
      <c r="Y6">
        <v>2011</v>
      </c>
      <c r="Z6">
        <v>9</v>
      </c>
      <c r="AA6">
        <v>13432</v>
      </c>
      <c r="AB6" t="str">
        <f>CONCATENATE(Tableau511[[#This Row],[ENGAGEMENT]],".",Tableau511[[#This Row],[Colonne1]],".",Tableau511[[#This Row],[Colonne2]])</f>
        <v>2011.9.13432</v>
      </c>
      <c r="AC6" t="s">
        <v>54</v>
      </c>
      <c r="AD6" s="1">
        <v>40717</v>
      </c>
      <c r="AE6" s="1">
        <v>40786</v>
      </c>
    </row>
    <row r="7" spans="1:31" x14ac:dyDescent="0.25">
      <c r="A7">
        <v>0</v>
      </c>
      <c r="B7" t="s">
        <v>45</v>
      </c>
      <c r="C7">
        <v>2011</v>
      </c>
      <c r="D7">
        <v>1</v>
      </c>
      <c r="E7">
        <v>3</v>
      </c>
      <c r="F7" t="str">
        <f>CONCATENATE(Tableau511[[#This Row],[BUDGE ANNEE]],".",Tableau511[[#This Row],[LIGNE_ORIG]])</f>
        <v>2011.1</v>
      </c>
      <c r="G7" t="str">
        <f>CONCATENATE(Tableau511[[#This Row],[Nom GRPE]],"_",Tableau511[[#This Row],[Code]])</f>
        <v>**F,P,A, BEAUSEJOUR AUBY_2011.1</v>
      </c>
      <c r="J7" t="s">
        <v>55</v>
      </c>
      <c r="K7" t="str">
        <f>CONCATENATE(Tableau511[[#This Row],[LIGNE]]," _",Tableau511[[#This Row],[LIB]],"_",IF(Tableau511[[#This Row],[NOM ENTR]]&lt;&gt;0,Tableau511[[#This Row],[NOM ENTR]],IF(AND(Tableau511[[#This Row],[Code]]=F6,Tableau511[[#This Row],[STATUT1]]="IMPREVU",I6&lt;&gt;0),I6,"ENTREPRISE NON RENSEIGNE")))</f>
        <v>3 _PERTE AO_ BENJAMIN MENUISERIE</v>
      </c>
      <c r="L7" t="s">
        <v>41</v>
      </c>
      <c r="M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7" t="str">
        <f>CONCATENATE(Tableau511[[#This Row],[STATUT1]]," - ",Tableau511[[#This Row],[STATUT2]])</f>
        <v>IMPREVU - PERTES SUR AMOA</v>
      </c>
      <c r="P7">
        <v>148609</v>
      </c>
      <c r="R7" t="s">
        <v>48</v>
      </c>
      <c r="S7">
        <v>2</v>
      </c>
      <c r="U7" t="s">
        <v>50</v>
      </c>
      <c r="V7" t="s">
        <v>51</v>
      </c>
      <c r="W7" t="s">
        <v>52</v>
      </c>
      <c r="X7" t="s">
        <v>53</v>
      </c>
      <c r="AB7" t="str">
        <f>CONCATENATE(Tableau511[[#This Row],[ENGAGEMENT]],".",Tableau511[[#This Row],[Colonne1]],".",Tableau511[[#This Row],[Colonne2]])</f>
        <v>..</v>
      </c>
    </row>
    <row r="8" spans="1:31" x14ac:dyDescent="0.25">
      <c r="A8">
        <v>0</v>
      </c>
      <c r="B8" t="s">
        <v>45</v>
      </c>
      <c r="C8">
        <v>2011</v>
      </c>
      <c r="D8">
        <v>1</v>
      </c>
      <c r="E8">
        <v>5</v>
      </c>
      <c r="F8" t="str">
        <f>CONCATENATE(Tableau511[[#This Row],[BUDGE ANNEE]],".",Tableau511[[#This Row],[LIGNE_ORIG]])</f>
        <v>2011.1</v>
      </c>
      <c r="G8" t="str">
        <f>CONCATENATE(Tableau511[[#This Row],[Nom GRPE]],"_",Tableau511[[#This Row],[Code]])</f>
        <v>**F,P,A, BEAUSEJOUR AUBY_2011.1</v>
      </c>
      <c r="J8" t="s">
        <v>55</v>
      </c>
      <c r="K8" t="str">
        <f>CONCATENATE(Tableau511[[#This Row],[LIGNE]]," _",Tableau511[[#This Row],[LIB]],"_",IF(Tableau511[[#This Row],[NOM ENTR]]&lt;&gt;0,Tableau511[[#This Row],[NOM ENTR]],IF(AND(Tableau511[[#This Row],[Code]]=F7,Tableau511[[#This Row],[STATUT1]]="IMPREVU",I7&lt;&gt;0),I7,"ENTREPRISE NON RENSEIGNE")))</f>
        <v>5 _PERTE AO_ENTREPRISE NON RENSEIGNE</v>
      </c>
      <c r="L8" t="s">
        <v>41</v>
      </c>
      <c r="M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8" t="str">
        <f>CONCATENATE(Tableau511[[#This Row],[STATUT1]]," - ",Tableau511[[#This Row],[STATUT2]])</f>
        <v>IMPREVU - PERTES SUR AMOA</v>
      </c>
      <c r="P8">
        <v>8871</v>
      </c>
      <c r="R8" t="s">
        <v>48</v>
      </c>
      <c r="S8">
        <v>2</v>
      </c>
      <c r="U8" t="s">
        <v>50</v>
      </c>
      <c r="V8" t="s">
        <v>51</v>
      </c>
      <c r="W8" t="s">
        <v>52</v>
      </c>
      <c r="X8" t="s">
        <v>53</v>
      </c>
      <c r="AB8" t="str">
        <f>CONCATENATE(Tableau511[[#This Row],[ENGAGEMENT]],".",Tableau511[[#This Row],[Colonne1]],".",Tableau511[[#This Row],[Colonne2]])</f>
        <v>..</v>
      </c>
    </row>
    <row r="9" spans="1:31" x14ac:dyDescent="0.25">
      <c r="A9">
        <v>8000</v>
      </c>
      <c r="B9" t="s">
        <v>45</v>
      </c>
      <c r="C9">
        <v>2011</v>
      </c>
      <c r="D9">
        <v>1</v>
      </c>
      <c r="E9">
        <v>1</v>
      </c>
      <c r="F9" t="str">
        <f>CONCATENATE(Tableau511[[#This Row],[BUDGE ANNEE]],".",Tableau511[[#This Row],[LIGNE_ORIG]])</f>
        <v>2011.1</v>
      </c>
      <c r="G9" t="str">
        <f>CONCATENATE(Tableau511[[#This Row],[Nom GRPE]],"_",Tableau511[[#This Row],[Code]])</f>
        <v>**F,P,A, BEAUSEJOUR AUBY_2011.1</v>
      </c>
      <c r="J9" t="s">
        <v>56</v>
      </c>
      <c r="K9" t="str">
        <f>CONCATENATE(Tableau511[[#This Row],[LIGNE]]," _",Tableau511[[#This Row],[LIB]],"_",IF(Tableau511[[#This Row],[NOM ENTR]]&lt;&gt;0,Tableau511[[#This Row],[NOM ENTR]],IF(AND(Tableau511[[#This Row],[Code]]=F8,Tableau511[[#This Row],[STATUT1]]="IMPREVU",I8&lt;&gt;0),I8,"ENTREPRISE NON RENSEIGNE")))</f>
        <v>1 _FAIENCE MURALE_ENTREPRISE NON RENSEIGNE</v>
      </c>
      <c r="L9" t="s">
        <v>33</v>
      </c>
      <c r="M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9" t="str">
        <f>CONCATENATE(Tableau511[[#This Row],[STATUT1]]," - ",Tableau511[[#This Row],[STATUT2]])</f>
        <v>PREVU - TRAVAUX</v>
      </c>
      <c r="P9">
        <v>6800</v>
      </c>
      <c r="R9" t="s">
        <v>34</v>
      </c>
      <c r="S9">
        <v>2</v>
      </c>
      <c r="T9" t="s">
        <v>49</v>
      </c>
      <c r="U9" t="s">
        <v>57</v>
      </c>
      <c r="V9" t="s">
        <v>58</v>
      </c>
      <c r="W9" t="s">
        <v>59</v>
      </c>
      <c r="X9" t="s">
        <v>60</v>
      </c>
      <c r="AB9" t="str">
        <f>CONCATENATE(Tableau511[[#This Row],[ENGAGEMENT]],".",Tableau511[[#This Row],[Colonne1]],".",Tableau511[[#This Row],[Colonne2]])</f>
        <v>..</v>
      </c>
    </row>
    <row r="10" spans="1:31" x14ac:dyDescent="0.25">
      <c r="A10">
        <v>0</v>
      </c>
      <c r="B10" t="s">
        <v>45</v>
      </c>
      <c r="C10">
        <v>2011</v>
      </c>
      <c r="D10">
        <v>1</v>
      </c>
      <c r="E10">
        <v>2</v>
      </c>
      <c r="F10" t="str">
        <f>CONCATENATE(Tableau511[[#This Row],[BUDGE ANNEE]],".",Tableau511[[#This Row],[LIGNE_ORIG]])</f>
        <v>2011.1</v>
      </c>
      <c r="G10" t="str">
        <f>CONCATENATE(Tableau511[[#This Row],[Nom GRPE]],"_",Tableau511[[#This Row],[Code]])</f>
        <v>**F,P,A, BEAUSEJOUR AUBY_2011.1</v>
      </c>
      <c r="J10" t="s">
        <v>61</v>
      </c>
      <c r="K10" t="str">
        <f>CONCATENATE(Tableau511[[#This Row],[LIGNE]]," _",Tableau511[[#This Row],[LIB]],"_",IF(Tableau511[[#This Row],[NOM ENTR]]&lt;&gt;0,Tableau511[[#This Row],[NOM ENTR]],IF(AND(Tableau511[[#This Row],[Code]]=F9,Tableau511[[#This Row],[STATUT1]]="IMPREVU",I9&lt;&gt;0),I9,"ENTREPRISE NON RENSEIGNE")))</f>
        <v>2 _ANNULE_ENTREPRISE NON RENSEIGNE</v>
      </c>
      <c r="L10" t="s">
        <v>41</v>
      </c>
      <c r="M1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10" t="str">
        <f>CONCATENATE(Tableau511[[#This Row],[STATUT1]]," - ",Tableau511[[#This Row],[STATUT2]])</f>
        <v>IMPREVU - TRAVAUX ANNULES</v>
      </c>
      <c r="P10">
        <v>-6800</v>
      </c>
      <c r="R10" t="s">
        <v>34</v>
      </c>
      <c r="S10">
        <v>2</v>
      </c>
      <c r="U10" t="s">
        <v>57</v>
      </c>
      <c r="V10" t="s">
        <v>58</v>
      </c>
      <c r="W10" t="s">
        <v>59</v>
      </c>
      <c r="X10" t="s">
        <v>60</v>
      </c>
      <c r="AB10" t="str">
        <f>CONCATENATE(Tableau511[[#This Row],[ENGAGEMENT]],".",Tableau511[[#This Row],[Colonne1]],".",Tableau511[[#This Row],[Colonne2]])</f>
        <v>..</v>
      </c>
    </row>
    <row r="11" spans="1:31" x14ac:dyDescent="0.25">
      <c r="A11">
        <v>8000</v>
      </c>
      <c r="B11" t="s">
        <v>45</v>
      </c>
      <c r="C11">
        <v>2011</v>
      </c>
      <c r="D11">
        <v>1</v>
      </c>
      <c r="E11">
        <v>1</v>
      </c>
      <c r="F11" t="str">
        <f>CONCATENATE(Tableau511[[#This Row],[BUDGE ANNEE]],".",Tableau511[[#This Row],[LIGNE_ORIG]])</f>
        <v>2011.1</v>
      </c>
      <c r="G11" t="str">
        <f>CONCATENATE(Tableau511[[#This Row],[Nom GRPE]],"_",Tableau511[[#This Row],[Code]])</f>
        <v>**F,P,A, BEAUSEJOUR AUBY_2011.1</v>
      </c>
      <c r="H11">
        <v>3600</v>
      </c>
      <c r="I11" t="s">
        <v>62</v>
      </c>
      <c r="J11" t="s">
        <v>63</v>
      </c>
      <c r="K11" t="str">
        <f>CONCATENATE(Tableau511[[#This Row],[LIGNE]]," _",Tableau511[[#This Row],[LIB]],"_",IF(Tableau511[[#This Row],[NOM ENTR]]&lt;&gt;0,Tableau511[[#This Row],[NOM ENTR]],IF(AND(Tableau511[[#This Row],[Code]]=F10,Tableau511[[#This Row],[STATUT1]]="IMPREVU",I10&lt;&gt;0),I10,"ENTREPRISE NON RENSEIGNE")))</f>
        <v>1 _APPAREILS SANITAIRES_ FRANCE GAZ DEPANNAGE</v>
      </c>
      <c r="L11" t="s">
        <v>33</v>
      </c>
      <c r="M1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1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11" t="str">
        <f>CONCATENATE(Tableau511[[#This Row],[STATUT1]]," - ",Tableau511[[#This Row],[STATUT2]])</f>
        <v>PREVU - TRAVAUX</v>
      </c>
      <c r="P11">
        <v>21400</v>
      </c>
      <c r="Q11">
        <v>45171.519999999997</v>
      </c>
      <c r="R11" t="s">
        <v>64</v>
      </c>
      <c r="S11">
        <v>2</v>
      </c>
      <c r="T11" t="s">
        <v>49</v>
      </c>
      <c r="U11" t="s">
        <v>57</v>
      </c>
      <c r="V11" t="s">
        <v>58</v>
      </c>
      <c r="W11" t="s">
        <v>65</v>
      </c>
      <c r="X11" t="s">
        <v>66</v>
      </c>
      <c r="Y11">
        <v>2011</v>
      </c>
      <c r="Z11">
        <v>9</v>
      </c>
      <c r="AA11">
        <v>3120</v>
      </c>
      <c r="AB11" t="str">
        <f>CONCATENATE(Tableau511[[#This Row],[ENGAGEMENT]],".",Tableau511[[#This Row],[Colonne1]],".",Tableau511[[#This Row],[Colonne2]])</f>
        <v>2011.9.3120</v>
      </c>
      <c r="AC11" t="s">
        <v>67</v>
      </c>
      <c r="AD11" s="1">
        <v>40585</v>
      </c>
      <c r="AE11" s="1">
        <v>40608</v>
      </c>
    </row>
    <row r="12" spans="1:31" x14ac:dyDescent="0.25">
      <c r="A12">
        <v>0</v>
      </c>
      <c r="B12" t="s">
        <v>45</v>
      </c>
      <c r="C12">
        <v>2011</v>
      </c>
      <c r="D12">
        <v>1</v>
      </c>
      <c r="E12">
        <v>4</v>
      </c>
      <c r="F12" t="str">
        <f>CONCATENATE(Tableau511[[#This Row],[BUDGE ANNEE]],".",Tableau511[[#This Row],[LIGNE_ORIG]])</f>
        <v>2011.1</v>
      </c>
      <c r="G12" t="str">
        <f>CONCATENATE(Tableau511[[#This Row],[Nom GRPE]],"_",Tableau511[[#This Row],[Code]])</f>
        <v>**F,P,A, BEAUSEJOUR AUBY_2011.1</v>
      </c>
      <c r="J12" t="s">
        <v>55</v>
      </c>
      <c r="K12" t="str">
        <f>CONCATENATE(Tableau511[[#This Row],[LIGNE]]," _",Tableau511[[#This Row],[LIB]],"_",IF(Tableau511[[#This Row],[NOM ENTR]]&lt;&gt;0,Tableau511[[#This Row],[NOM ENTR]],IF(AND(Tableau511[[#This Row],[Code]]=F11,Tableau511[[#This Row],[STATUT1]]="IMPREVU",I11&lt;&gt;0),I11,"ENTREPRISE NON RENSEIGNE")))</f>
        <v>4 _PERTE AO_ FRANCE GAZ DEPANNAGE</v>
      </c>
      <c r="L12" t="s">
        <v>41</v>
      </c>
      <c r="M1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12" t="str">
        <f>CONCATENATE(Tableau511[[#This Row],[STATUT1]]," - ",Tableau511[[#This Row],[STATUT2]])</f>
        <v>IMPREVU - PERTES SUR AMOA</v>
      </c>
      <c r="P12">
        <v>23772</v>
      </c>
      <c r="R12" t="s">
        <v>64</v>
      </c>
      <c r="S12">
        <v>2</v>
      </c>
      <c r="U12" t="s">
        <v>57</v>
      </c>
      <c r="V12" t="s">
        <v>58</v>
      </c>
      <c r="W12" t="s">
        <v>65</v>
      </c>
      <c r="X12" t="s">
        <v>66</v>
      </c>
      <c r="AB12" t="str">
        <f>CONCATENATE(Tableau511[[#This Row],[ENGAGEMENT]],".",Tableau511[[#This Row],[Colonne1]],".",Tableau511[[#This Row],[Colonne2]])</f>
        <v>..</v>
      </c>
    </row>
    <row r="13" spans="1:31" x14ac:dyDescent="0.25">
      <c r="A13">
        <v>8000</v>
      </c>
      <c r="B13" t="s">
        <v>45</v>
      </c>
      <c r="C13">
        <v>2011</v>
      </c>
      <c r="D13">
        <v>14</v>
      </c>
      <c r="E13">
        <v>14</v>
      </c>
      <c r="F13" t="str">
        <f>CONCATENATE(Tableau511[[#This Row],[BUDGE ANNEE]],".",Tableau511[[#This Row],[LIGNE_ORIG]])</f>
        <v>2011.14</v>
      </c>
      <c r="G13" t="str">
        <f>CONCATENATE(Tableau511[[#This Row],[Nom GRPE]],"_",Tableau511[[#This Row],[Code]])</f>
        <v>**F,P,A, BEAUSEJOUR AUBY_2011.14</v>
      </c>
      <c r="H13">
        <v>6126</v>
      </c>
      <c r="I13" t="s">
        <v>68</v>
      </c>
      <c r="J13" t="s">
        <v>69</v>
      </c>
      <c r="K13" t="str">
        <f>CONCATENATE(Tableau511[[#This Row],[LIGNE]]," _",Tableau511[[#This Row],[LIB]],"_",IF(Tableau511[[#This Row],[NOM ENTR]]&lt;&gt;0,Tableau511[[#This Row],[NOM ENTR]],IF(AND(Tableau511[[#This Row],[Code]]=F12,Tableau511[[#This Row],[STATUT1]]="IMPREVU",I12&lt;&gt;0),I12,"ENTREPRISE NON RENSEIGNE")))</f>
        <v>14 _DEMONT ET REMONT RADIATEURS_SAS SOPAREC</v>
      </c>
      <c r="L13" t="s">
        <v>41</v>
      </c>
      <c r="M1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13" t="str">
        <f>CONCATENATE(Tableau511[[#This Row],[STATUT1]]," - ",Tableau511[[#This Row],[STATUT2]])</f>
        <v>NON PREVU - TRAVAUX NON PREVUS</v>
      </c>
      <c r="P13">
        <v>5060</v>
      </c>
      <c r="Q13">
        <v>5060</v>
      </c>
      <c r="R13" t="s">
        <v>34</v>
      </c>
      <c r="S13">
        <v>2</v>
      </c>
      <c r="T13" t="s">
        <v>49</v>
      </c>
      <c r="U13" t="s">
        <v>57</v>
      </c>
      <c r="V13" t="s">
        <v>58</v>
      </c>
      <c r="W13" t="s">
        <v>65</v>
      </c>
      <c r="X13" t="s">
        <v>66</v>
      </c>
      <c r="Y13">
        <v>2011</v>
      </c>
      <c r="Z13">
        <v>9</v>
      </c>
      <c r="AA13">
        <v>15633</v>
      </c>
      <c r="AB13" t="str">
        <f>CONCATENATE(Tableau511[[#This Row],[ENGAGEMENT]],".",Tableau511[[#This Row],[Colonne1]],".",Tableau511[[#This Row],[Colonne2]])</f>
        <v>2011.9.15633</v>
      </c>
      <c r="AC13" t="s">
        <v>54</v>
      </c>
      <c r="AD13" s="1">
        <v>40749</v>
      </c>
      <c r="AE13" s="1">
        <v>40789</v>
      </c>
    </row>
    <row r="14" spans="1:31" x14ac:dyDescent="0.25">
      <c r="A14">
        <v>8036</v>
      </c>
      <c r="B14" t="s">
        <v>70</v>
      </c>
      <c r="C14">
        <v>2011</v>
      </c>
      <c r="D14">
        <v>10</v>
      </c>
      <c r="E14">
        <v>10</v>
      </c>
      <c r="F14" t="str">
        <f>CONCATENATE(Tableau511[[#This Row],[BUDGE ANNEE]],".",Tableau511[[#This Row],[LIGNE_ORIG]])</f>
        <v>2011.10</v>
      </c>
      <c r="G14" t="str">
        <f>CONCATENATE(Tableau511[[#This Row],[Nom GRPE]],"_",Tableau511[[#This Row],[Code]])</f>
        <v>**F,P,A, HENRI HOTTE MERICOURT_2011.10</v>
      </c>
      <c r="J14" t="s">
        <v>71</v>
      </c>
      <c r="K14" t="str">
        <f>CONCATENATE(Tableau511[[#This Row],[LIGNE]]," _",Tableau511[[#This Row],[LIB]],"_",IF(Tableau511[[#This Row],[NOM ENTR]]&lt;&gt;0,Tableau511[[#This Row],[NOM ENTR]],IF(AND(Tableau511[[#This Row],[Code]]=F13,Tableau511[[#This Row],[STATUT1]]="IMPREVU",I13&lt;&gt;0),I13,"ENTREPRISE NON RENSEIGNE")))</f>
        <v>10 _C_ENTREPRISE NON RENSEIGNE</v>
      </c>
      <c r="L14" t="s">
        <v>33</v>
      </c>
      <c r="M1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1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14" t="str">
        <f>CONCATENATE(Tableau511[[#This Row],[STATUT1]]," - ",Tableau511[[#This Row],[STATUT2]])</f>
        <v>PREVU - TRAVAUX</v>
      </c>
      <c r="P14">
        <v>1288</v>
      </c>
      <c r="R14" t="s">
        <v>34</v>
      </c>
      <c r="T14" t="s">
        <v>72</v>
      </c>
      <c r="U14" t="s">
        <v>36</v>
      </c>
      <c r="V14" t="s">
        <v>37</v>
      </c>
      <c r="W14" t="s">
        <v>38</v>
      </c>
      <c r="X14" t="s">
        <v>39</v>
      </c>
      <c r="AB14" t="str">
        <f>CONCATENATE(Tableau511[[#This Row],[ENGAGEMENT]],".",Tableau511[[#This Row],[Colonne1]],".",Tableau511[[#This Row],[Colonne2]])</f>
        <v>..</v>
      </c>
    </row>
    <row r="15" spans="1:31" x14ac:dyDescent="0.25">
      <c r="A15">
        <v>0</v>
      </c>
      <c r="B15" t="s">
        <v>70</v>
      </c>
      <c r="C15">
        <v>2011</v>
      </c>
      <c r="D15">
        <v>10</v>
      </c>
      <c r="E15">
        <v>24</v>
      </c>
      <c r="F15" t="str">
        <f>CONCATENATE(Tableau511[[#This Row],[BUDGE ANNEE]],".",Tableau511[[#This Row],[LIGNE_ORIG]])</f>
        <v>2011.10</v>
      </c>
      <c r="G15" t="str">
        <f>CONCATENATE(Tableau511[[#This Row],[Nom GRPE]],"_",Tableau511[[#This Row],[Code]])</f>
        <v>**F,P,A, HENRI HOTTE MERICOURT_2011.10</v>
      </c>
      <c r="J15" t="s">
        <v>40</v>
      </c>
      <c r="K15" t="str">
        <f>CONCATENATE(Tableau511[[#This Row],[LIGNE]]," _",Tableau511[[#This Row],[LIB]],"_",IF(Tableau511[[#This Row],[NOM ENTR]]&lt;&gt;0,Tableau511[[#This Row],[NOM ENTR]],IF(AND(Tableau511[[#This Row],[Code]]=F14,Tableau511[[#This Row],[STATUT1]]="IMPREVU",I14&lt;&gt;0),I14,"ENTREPRISE NON RENSEIGNE")))</f>
        <v>24 _REP 2013_ENTREPRISE NON RENSEIGNE</v>
      </c>
      <c r="L15" t="s">
        <v>41</v>
      </c>
      <c r="M1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15" t="str">
        <f>CONCATENATE(Tableau511[[#This Row],[STATUT1]]," - ",Tableau511[[#This Row],[STATUT2]])</f>
        <v>IMPREVU - TRAVAUX REPORTES</v>
      </c>
      <c r="P15">
        <v>-1288</v>
      </c>
      <c r="R15" t="s">
        <v>34</v>
      </c>
      <c r="U15" t="s">
        <v>36</v>
      </c>
      <c r="V15" t="s">
        <v>37</v>
      </c>
      <c r="W15" t="s">
        <v>38</v>
      </c>
      <c r="X15" t="s">
        <v>39</v>
      </c>
      <c r="AB15" t="str">
        <f>CONCATENATE(Tableau511[[#This Row],[ENGAGEMENT]],".",Tableau511[[#This Row],[Colonne1]],".",Tableau511[[#This Row],[Colonne2]])</f>
        <v>..</v>
      </c>
    </row>
    <row r="16" spans="1:31" x14ac:dyDescent="0.25">
      <c r="A16">
        <v>8036</v>
      </c>
      <c r="B16" t="s">
        <v>70</v>
      </c>
      <c r="C16">
        <v>2011</v>
      </c>
      <c r="D16">
        <v>6</v>
      </c>
      <c r="E16">
        <v>6</v>
      </c>
      <c r="F16" t="str">
        <f>CONCATENATE(Tableau511[[#This Row],[BUDGE ANNEE]],".",Tableau511[[#This Row],[LIGNE_ORIG]])</f>
        <v>2011.6</v>
      </c>
      <c r="G16" t="str">
        <f>CONCATENATE(Tableau511[[#This Row],[Nom GRPE]],"_",Tableau511[[#This Row],[Code]])</f>
        <v>**F,P,A, HENRI HOTTE MERICOURT_2011.6</v>
      </c>
      <c r="H16">
        <v>6316</v>
      </c>
      <c r="I16" t="s">
        <v>73</v>
      </c>
      <c r="J16" t="s">
        <v>74</v>
      </c>
      <c r="K16" t="str">
        <f>CONCATENATE(Tableau511[[#This Row],[LIGNE]]," _",Tableau511[[#This Row],[LIB]],"_",IF(Tableau511[[#This Row],[NOM ENTR]]&lt;&gt;0,Tableau511[[#This Row],[NOM ENTR]],IF(AND(Tableau511[[#This Row],[Code]]=F15,Tableau511[[#This Row],[STATUT1]]="IMPREVU",I15&lt;&gt;0),I15,"ENTREPRISE NON RENSEIGNE")))</f>
        <v>6 _REMPL CHAUDIERE_SAS IDEX ENERGIES</v>
      </c>
      <c r="L16" t="s">
        <v>41</v>
      </c>
      <c r="M1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16" t="str">
        <f>CONCATENATE(Tableau511[[#This Row],[STATUT1]]," - ",Tableau511[[#This Row],[STATUT2]])</f>
        <v>NON PREVU - TRAVAUX NON PREVUS</v>
      </c>
      <c r="P16">
        <v>8175</v>
      </c>
      <c r="Q16">
        <v>8175.31</v>
      </c>
      <c r="R16" t="s">
        <v>48</v>
      </c>
      <c r="T16" t="s">
        <v>72</v>
      </c>
      <c r="U16" t="s">
        <v>75</v>
      </c>
      <c r="V16" t="s">
        <v>76</v>
      </c>
      <c r="W16" t="s">
        <v>77</v>
      </c>
      <c r="X16" t="s">
        <v>78</v>
      </c>
      <c r="Y16">
        <v>2011</v>
      </c>
      <c r="Z16">
        <v>9</v>
      </c>
      <c r="AA16">
        <v>21750</v>
      </c>
      <c r="AB16" t="str">
        <f>CONCATENATE(Tableau511[[#This Row],[ENGAGEMENT]],".",Tableau511[[#This Row],[Colonne1]],".",Tableau511[[#This Row],[Colonne2]])</f>
        <v>2011.9.21750</v>
      </c>
      <c r="AC16" t="s">
        <v>79</v>
      </c>
      <c r="AD16" s="1">
        <v>40834</v>
      </c>
      <c r="AE16" s="1">
        <v>40834</v>
      </c>
    </row>
    <row r="17" spans="1:31" x14ac:dyDescent="0.25">
      <c r="A17">
        <v>8014</v>
      </c>
      <c r="B17" t="s">
        <v>80</v>
      </c>
      <c r="C17">
        <v>2011</v>
      </c>
      <c r="D17">
        <v>1</v>
      </c>
      <c r="E17">
        <v>1</v>
      </c>
      <c r="F17" t="str">
        <f>CONCATENATE(Tableau511[[#This Row],[BUDGE ANNEE]],".",Tableau511[[#This Row],[LIGNE_ORIG]])</f>
        <v>2011.1</v>
      </c>
      <c r="G17" t="str">
        <f>CONCATENATE(Tableau511[[#This Row],[Nom GRPE]],"_",Tableau511[[#This Row],[Code]])</f>
        <v>**F,P,A, LES BLEUETS LALLAING_2011.1</v>
      </c>
      <c r="H17">
        <v>5545</v>
      </c>
      <c r="I17" t="s">
        <v>81</v>
      </c>
      <c r="J17" t="s">
        <v>82</v>
      </c>
      <c r="K17" t="str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1 _MISSION SYST SECURITE INCENDIE_SAS SSICOOR</v>
      </c>
      <c r="L17" t="s">
        <v>41</v>
      </c>
      <c r="M1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17" t="str">
        <f>CONCATENATE(Tableau511[[#This Row],[STATUT1]]," - ",Tableau511[[#This Row],[STATUT2]])</f>
        <v>NON PREVU - MISSION MOE</v>
      </c>
      <c r="P17">
        <v>800</v>
      </c>
      <c r="Q17">
        <v>800</v>
      </c>
      <c r="R17" t="s">
        <v>83</v>
      </c>
      <c r="T17" t="s">
        <v>84</v>
      </c>
      <c r="U17" t="s">
        <v>75</v>
      </c>
      <c r="V17" t="s">
        <v>76</v>
      </c>
      <c r="W17" t="s">
        <v>85</v>
      </c>
      <c r="X17" t="s">
        <v>86</v>
      </c>
      <c r="Y17">
        <v>2010</v>
      </c>
      <c r="Z17">
        <v>9</v>
      </c>
      <c r="AA17">
        <v>25365</v>
      </c>
      <c r="AB17" t="str">
        <f>CONCATENATE(Tableau511[[#This Row],[ENGAGEMENT]],".",Tableau511[[#This Row],[Colonne1]],".",Tableau511[[#This Row],[Colonne2]])</f>
        <v>2010.9.25365</v>
      </c>
      <c r="AC17" t="s">
        <v>87</v>
      </c>
      <c r="AD17" s="1">
        <v>40532</v>
      </c>
      <c r="AE17" s="1">
        <v>40552</v>
      </c>
    </row>
    <row r="18" spans="1:31" x14ac:dyDescent="0.25">
      <c r="A18">
        <v>8014</v>
      </c>
      <c r="B18" t="s">
        <v>80</v>
      </c>
      <c r="C18">
        <v>2011</v>
      </c>
      <c r="D18">
        <v>2</v>
      </c>
      <c r="E18">
        <v>2</v>
      </c>
      <c r="F18" t="str">
        <f>CONCATENATE(Tableau511[[#This Row],[BUDGE ANNEE]],".",Tableau511[[#This Row],[LIGNE_ORIG]])</f>
        <v>2011.2</v>
      </c>
      <c r="G18" t="str">
        <f>CONCATENATE(Tableau511[[#This Row],[Nom GRPE]],"_",Tableau511[[#This Row],[Code]])</f>
        <v>**F,P,A, LES BLEUETS LALLAING_2011.2</v>
      </c>
      <c r="H18">
        <v>4645</v>
      </c>
      <c r="I18" t="s">
        <v>88</v>
      </c>
      <c r="J18" t="s">
        <v>89</v>
      </c>
      <c r="K18" t="str">
        <f>CONCATENATE(Tableau511[[#This Row],[LIGNE]]," _",Tableau511[[#This Row],[LIB]],"_",IF(Tableau511[[#This Row],[NOM ENTR]]&lt;&gt;0,Tableau511[[#This Row],[NOM ENTR]],IF(AND(Tableau511[[#This Row],[Code]]=F17,Tableau511[[#This Row],[STATUT1]]="IMPREVU",I17&lt;&gt;0),I17,"ENTREPRISE NON RENSEIGNE")))</f>
        <v>2 _MISSION CT_SA BUREAU VERITAS LIEVIN</v>
      </c>
      <c r="L18" t="s">
        <v>41</v>
      </c>
      <c r="M1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18" t="str">
        <f>CONCATENATE(Tableau511[[#This Row],[STATUT1]]," - ",Tableau511[[#This Row],[STATUT2]])</f>
        <v>NON PREVU - MISSION MOE</v>
      </c>
      <c r="P18">
        <v>390</v>
      </c>
      <c r="Q18">
        <v>390</v>
      </c>
      <c r="R18" t="s">
        <v>83</v>
      </c>
      <c r="T18" t="s">
        <v>84</v>
      </c>
      <c r="U18" t="s">
        <v>75</v>
      </c>
      <c r="V18" t="s">
        <v>76</v>
      </c>
      <c r="W18" t="s">
        <v>85</v>
      </c>
      <c r="X18" t="s">
        <v>86</v>
      </c>
      <c r="Y18">
        <v>2010</v>
      </c>
      <c r="Z18">
        <v>9</v>
      </c>
      <c r="AA18">
        <v>26005</v>
      </c>
      <c r="AB18" t="str">
        <f>CONCATENATE(Tableau511[[#This Row],[ENGAGEMENT]],".",Tableau511[[#This Row],[Colonne1]],".",Tableau511[[#This Row],[Colonne2]])</f>
        <v>2010.9.26005</v>
      </c>
      <c r="AC18" t="s">
        <v>90</v>
      </c>
      <c r="AD18" s="1">
        <v>40542</v>
      </c>
      <c r="AE18" s="1">
        <v>40542</v>
      </c>
    </row>
    <row r="19" spans="1:31" x14ac:dyDescent="0.25">
      <c r="A19">
        <v>8013</v>
      </c>
      <c r="B19" t="s">
        <v>91</v>
      </c>
      <c r="C19">
        <v>2011</v>
      </c>
      <c r="D19">
        <v>5</v>
      </c>
      <c r="E19">
        <v>5</v>
      </c>
      <c r="F19" t="str">
        <f>CONCATENATE(Tableau511[[#This Row],[BUDGE ANNEE]],".",Tableau511[[#This Row],[LIGNE_ORIG]])</f>
        <v>2011.5</v>
      </c>
      <c r="G19" t="str">
        <f>CONCATENATE(Tableau511[[#This Row],[Nom GRPE]],"_",Tableau511[[#This Row],[Code]])</f>
        <v>**F,P,A, LES JOURS HEUREUX GUE_2011.5</v>
      </c>
      <c r="J19" t="s">
        <v>92</v>
      </c>
      <c r="K19" t="str">
        <f>CONCATENATE(Tableau511[[#This Row],[LIGNE]]," _",Tableau511[[#This Row],[LIB]],"_",IF(Tableau511[[#This Row],[NOM ENTR]]&lt;&gt;0,Tableau511[[#This Row],[NOM ENTR]],IF(AND(Tableau511[[#This Row],[Code]]=F18,Tableau511[[#This Row],[STATUT1]]="IMPREVU",I18&lt;&gt;0),I18,"ENTREPRISE NON RENSEIGNE")))</f>
        <v>5 _A ET C_ENTREPRISE NON RENSEIGNE</v>
      </c>
      <c r="L19" t="s">
        <v>33</v>
      </c>
      <c r="M1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1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19" t="str">
        <f>CONCATENATE(Tableau511[[#This Row],[STATUT1]]," - ",Tableau511[[#This Row],[STATUT2]])</f>
        <v>PREVU - TRAVAUX</v>
      </c>
      <c r="P19">
        <v>5001</v>
      </c>
      <c r="R19" t="s">
        <v>34</v>
      </c>
      <c r="S19">
        <v>490</v>
      </c>
      <c r="T19" t="s">
        <v>93</v>
      </c>
      <c r="U19" t="s">
        <v>36</v>
      </c>
      <c r="V19" t="s">
        <v>37</v>
      </c>
      <c r="W19" t="s">
        <v>38</v>
      </c>
      <c r="X19" t="s">
        <v>39</v>
      </c>
      <c r="AB19" t="str">
        <f>CONCATENATE(Tableau511[[#This Row],[ENGAGEMENT]],".",Tableau511[[#This Row],[Colonne1]],".",Tableau511[[#This Row],[Colonne2]])</f>
        <v>..</v>
      </c>
    </row>
    <row r="20" spans="1:31" x14ac:dyDescent="0.25">
      <c r="A20">
        <v>0</v>
      </c>
      <c r="B20" t="s">
        <v>91</v>
      </c>
      <c r="C20">
        <v>2011</v>
      </c>
      <c r="D20">
        <v>5</v>
      </c>
      <c r="E20">
        <v>19</v>
      </c>
      <c r="F20" t="str">
        <f>CONCATENATE(Tableau511[[#This Row],[BUDGE ANNEE]],".",Tableau511[[#This Row],[LIGNE_ORIG]])</f>
        <v>2011.5</v>
      </c>
      <c r="G20" t="str">
        <f>CONCATENATE(Tableau511[[#This Row],[Nom GRPE]],"_",Tableau511[[#This Row],[Code]])</f>
        <v>**F,P,A, LES JOURS HEUREUX GUE_2011.5</v>
      </c>
      <c r="J20" t="s">
        <v>40</v>
      </c>
      <c r="K20" t="str">
        <f>CONCATENATE(Tableau511[[#This Row],[LIGNE]]," _",Tableau511[[#This Row],[LIB]],"_",IF(Tableau511[[#This Row],[NOM ENTR]]&lt;&gt;0,Tableau511[[#This Row],[NOM ENTR]],IF(AND(Tableau511[[#This Row],[Code]]=F19,Tableau511[[#This Row],[STATUT1]]="IMPREVU",I19&lt;&gt;0),I19,"ENTREPRISE NON RENSEIGNE")))</f>
        <v>19 _REP 2013_ENTREPRISE NON RENSEIGNE</v>
      </c>
      <c r="L20" t="s">
        <v>41</v>
      </c>
      <c r="M2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20" t="str">
        <f>CONCATENATE(Tableau511[[#This Row],[STATUT1]]," - ",Tableau511[[#This Row],[STATUT2]])</f>
        <v>IMPREVU - TRAVAUX REPORTES</v>
      </c>
      <c r="P20">
        <v>-5001</v>
      </c>
      <c r="R20" t="s">
        <v>34</v>
      </c>
      <c r="S20">
        <v>490</v>
      </c>
      <c r="U20" t="s">
        <v>36</v>
      </c>
      <c r="V20" t="s">
        <v>37</v>
      </c>
      <c r="W20" t="s">
        <v>38</v>
      </c>
      <c r="X20" t="s">
        <v>39</v>
      </c>
      <c r="AB20" t="str">
        <f>CONCATENATE(Tableau511[[#This Row],[ENGAGEMENT]],".",Tableau511[[#This Row],[Colonne1]],".",Tableau511[[#This Row],[Colonne2]])</f>
        <v>..</v>
      </c>
    </row>
    <row r="21" spans="1:31" x14ac:dyDescent="0.25">
      <c r="A21">
        <v>8002</v>
      </c>
      <c r="B21" t="s">
        <v>94</v>
      </c>
      <c r="C21">
        <v>2011</v>
      </c>
      <c r="D21">
        <v>1</v>
      </c>
      <c r="E21">
        <v>1</v>
      </c>
      <c r="F21" t="str">
        <f>CONCATENATE(Tableau511[[#This Row],[BUDGE ANNEE]],".",Tableau511[[#This Row],[LIGNE_ORIG]])</f>
        <v>2011.1</v>
      </c>
      <c r="G21" t="str">
        <f>CONCATENATE(Tableau511[[#This Row],[Nom GRPE]],"_",Tableau511[[#This Row],[Code]])</f>
        <v>**F,P,A, LES LOGIS DOUAISIENS_2011.1</v>
      </c>
      <c r="H21">
        <v>231</v>
      </c>
      <c r="I21" t="s">
        <v>95</v>
      </c>
      <c r="J21" t="s">
        <v>96</v>
      </c>
      <c r="K21" t="str">
        <f>CONCATENATE(Tableau511[[#This Row],[LIGNE]]," _",Tableau511[[#This Row],[LIB]],"_",IF(Tableau511[[#This Row],[NOM ENTR]]&lt;&gt;0,Tableau511[[#This Row],[NOM ENTR]],IF(AND(Tableau511[[#This Row],[Code]]=F20,Tableau511[[#This Row],[STATUT1]]="IMPREVU",I20&lt;&gt;0),I20,"ENTREPRISE NON RENSEIGNE")))</f>
        <v>1 _MISE EN SECURITE ASCENSEUR_SCS OTIS</v>
      </c>
      <c r="L21" t="s">
        <v>33</v>
      </c>
      <c r="M2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2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21" t="str">
        <f>CONCATENATE(Tableau511[[#This Row],[STATUT1]]," - ",Tableau511[[#This Row],[STATUT2]])</f>
        <v>PREVU - TRAVAUX</v>
      </c>
      <c r="P21">
        <v>42205</v>
      </c>
      <c r="Q21">
        <v>0</v>
      </c>
      <c r="R21" t="s">
        <v>34</v>
      </c>
      <c r="S21">
        <v>57</v>
      </c>
      <c r="T21" t="s">
        <v>97</v>
      </c>
      <c r="U21" t="s">
        <v>57</v>
      </c>
      <c r="V21" t="s">
        <v>58</v>
      </c>
      <c r="W21" t="s">
        <v>98</v>
      </c>
      <c r="X21" t="s">
        <v>99</v>
      </c>
      <c r="Y21">
        <v>2011</v>
      </c>
      <c r="Z21">
        <v>9</v>
      </c>
      <c r="AA21">
        <v>13972</v>
      </c>
      <c r="AB21" t="str">
        <f>CONCATENATE(Tableau511[[#This Row],[ENGAGEMENT]],".",Tableau511[[#This Row],[Colonne1]],".",Tableau511[[#This Row],[Colonne2]])</f>
        <v>2011.9.13972</v>
      </c>
      <c r="AC21" t="s">
        <v>100</v>
      </c>
      <c r="AD21" s="1">
        <v>40723</v>
      </c>
      <c r="AE21" s="1">
        <v>40873</v>
      </c>
    </row>
    <row r="22" spans="1:31" x14ac:dyDescent="0.25">
      <c r="A22">
        <v>0</v>
      </c>
      <c r="B22" t="s">
        <v>94</v>
      </c>
      <c r="C22">
        <v>2011</v>
      </c>
      <c r="D22">
        <v>1</v>
      </c>
      <c r="E22">
        <v>2</v>
      </c>
      <c r="F22" t="str">
        <f>CONCATENATE(Tableau511[[#This Row],[BUDGE ANNEE]],".",Tableau511[[#This Row],[LIGNE_ORIG]])</f>
        <v>2011.1</v>
      </c>
      <c r="G22" t="str">
        <f>CONCATENATE(Tableau511[[#This Row],[Nom GRPE]],"_",Tableau511[[#This Row],[Code]])</f>
        <v>**F,P,A, LES LOGIS DOUAISIENS_2011.1</v>
      </c>
      <c r="J22" t="s">
        <v>101</v>
      </c>
      <c r="K22" t="str">
        <f>CONCATENATE(Tableau511[[#This Row],[LIGNE]]," _",Tableau511[[#This Row],[LIB]],"_",IF(Tableau511[[#This Row],[NOM ENTR]]&lt;&gt;0,Tableau511[[#This Row],[NOM ENTR]],IF(AND(Tableau511[[#This Row],[Code]]=F21,Tableau511[[#This Row],[STATUT1]]="IMPREVU",I21&lt;&gt;0),I21,"ENTREPRISE NON RENSEIGNE")))</f>
        <v>2 _GAIN AO_SCS OTIS</v>
      </c>
      <c r="L22" t="s">
        <v>41</v>
      </c>
      <c r="M2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GAINS SUR AMOA</v>
      </c>
      <c r="O22" t="str">
        <f>CONCATENATE(Tableau511[[#This Row],[STATUT1]]," - ",Tableau511[[#This Row],[STATUT2]])</f>
        <v>IMPREVU - GAINS SUR AMOA</v>
      </c>
      <c r="P22">
        <v>-3245</v>
      </c>
      <c r="R22" t="s">
        <v>34</v>
      </c>
      <c r="S22">
        <v>57</v>
      </c>
      <c r="U22" t="s">
        <v>57</v>
      </c>
      <c r="V22" t="s">
        <v>58</v>
      </c>
      <c r="W22" t="s">
        <v>98</v>
      </c>
      <c r="X22" t="s">
        <v>99</v>
      </c>
      <c r="AB22" t="str">
        <f>CONCATENATE(Tableau511[[#This Row],[ENGAGEMENT]],".",Tableau511[[#This Row],[Colonne1]],".",Tableau511[[#This Row],[Colonne2]])</f>
        <v>..</v>
      </c>
    </row>
    <row r="23" spans="1:31" x14ac:dyDescent="0.25">
      <c r="A23">
        <v>0</v>
      </c>
      <c r="B23" t="s">
        <v>94</v>
      </c>
      <c r="C23">
        <v>2011</v>
      </c>
      <c r="D23">
        <v>1</v>
      </c>
      <c r="E23">
        <v>3</v>
      </c>
      <c r="F23" t="str">
        <f>CONCATENATE(Tableau511[[#This Row],[BUDGE ANNEE]],".",Tableau511[[#This Row],[LIGNE_ORIG]])</f>
        <v>2011.1</v>
      </c>
      <c r="G23" t="str">
        <f>CONCATENATE(Tableau511[[#This Row],[Nom GRPE]],"_",Tableau511[[#This Row],[Code]])</f>
        <v>**F,P,A, LES LOGIS DOUAISIENS_2011.1</v>
      </c>
      <c r="J23" t="s">
        <v>61</v>
      </c>
      <c r="K23" t="str">
        <f>CONCATENATE(Tableau511[[#This Row],[LIGNE]]," _",Tableau511[[#This Row],[LIB]],"_",IF(Tableau511[[#This Row],[NOM ENTR]]&lt;&gt;0,Tableau511[[#This Row],[NOM ENTR]],IF(AND(Tableau511[[#This Row],[Code]]=F22,Tableau511[[#This Row],[STATUT1]]="IMPREVU",I22&lt;&gt;0),I22,"ENTREPRISE NON RENSEIGNE")))</f>
        <v>3 _ANNULE_ENTREPRISE NON RENSEIGNE</v>
      </c>
      <c r="L23" t="s">
        <v>41</v>
      </c>
      <c r="M2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23" t="str">
        <f>CONCATENATE(Tableau511[[#This Row],[STATUT1]]," - ",Tableau511[[#This Row],[STATUT2]])</f>
        <v>IMPREVU - TRAVAUX ANNULES</v>
      </c>
      <c r="P23">
        <v>-38960</v>
      </c>
      <c r="R23" t="s">
        <v>34</v>
      </c>
      <c r="S23">
        <v>57</v>
      </c>
      <c r="U23" t="s">
        <v>57</v>
      </c>
      <c r="V23" t="s">
        <v>58</v>
      </c>
      <c r="W23" t="s">
        <v>98</v>
      </c>
      <c r="X23" t="s">
        <v>99</v>
      </c>
      <c r="AB23" t="str">
        <f>CONCATENATE(Tableau511[[#This Row],[ENGAGEMENT]],".",Tableau511[[#This Row],[Colonne1]],".",Tableau511[[#This Row],[Colonne2]])</f>
        <v>..</v>
      </c>
    </row>
    <row r="24" spans="1:31" x14ac:dyDescent="0.25">
      <c r="A24">
        <v>8002</v>
      </c>
      <c r="B24" t="s">
        <v>94</v>
      </c>
      <c r="C24">
        <v>2011</v>
      </c>
      <c r="D24">
        <v>1</v>
      </c>
      <c r="E24">
        <v>1</v>
      </c>
      <c r="F24" t="str">
        <f>CONCATENATE(Tableau511[[#This Row],[BUDGE ANNEE]],".",Tableau511[[#This Row],[LIGNE_ORIG]])</f>
        <v>2011.1</v>
      </c>
      <c r="G24" t="str">
        <f>CONCATENATE(Tableau511[[#This Row],[Nom GRPE]],"_",Tableau511[[#This Row],[Code]])</f>
        <v>**F,P,A, LES LOGIS DOUAISIENS_2011.1</v>
      </c>
      <c r="J24" t="s">
        <v>102</v>
      </c>
      <c r="K24" t="str">
        <f>CONCATENATE(Tableau511[[#This Row],[LIGNE]]," _",Tableau511[[#This Row],[LIB]],"_",IF(Tableau511[[#This Row],[NOM ENTR]]&lt;&gt;0,Tableau511[[#This Row],[NOM ENTR]],IF(AND(Tableau511[[#This Row],[Code]]=F23,Tableau511[[#This Row],[STATUT1]]="IMPREVU",I23&lt;&gt;0),I23,"ENTREPRISE NON RENSEIGNE")))</f>
        <v>1 _PORTE IMM METAL GARDE CORPS CV_ENTREPRISE NON RENSEIGNE</v>
      </c>
      <c r="L24" t="s">
        <v>33</v>
      </c>
      <c r="M2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2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24" t="str">
        <f>CONCATENATE(Tableau511[[#This Row],[STATUT1]]," - ",Tableau511[[#This Row],[STATUT2]])</f>
        <v>PREVU - TRAVAUX</v>
      </c>
      <c r="P24">
        <v>16200</v>
      </c>
      <c r="R24" t="s">
        <v>64</v>
      </c>
      <c r="S24">
        <v>57</v>
      </c>
      <c r="T24" t="s">
        <v>97</v>
      </c>
      <c r="U24" t="s">
        <v>57</v>
      </c>
      <c r="V24" t="s">
        <v>58</v>
      </c>
      <c r="W24" t="s">
        <v>103</v>
      </c>
      <c r="X24" t="s">
        <v>104</v>
      </c>
      <c r="AB24" t="str">
        <f>CONCATENATE(Tableau511[[#This Row],[ENGAGEMENT]],".",Tableau511[[#This Row],[Colonne1]],".",Tableau511[[#This Row],[Colonne2]])</f>
        <v>..</v>
      </c>
    </row>
    <row r="25" spans="1:31" x14ac:dyDescent="0.25">
      <c r="A25">
        <v>0</v>
      </c>
      <c r="B25" t="s">
        <v>94</v>
      </c>
      <c r="C25">
        <v>2011</v>
      </c>
      <c r="D25">
        <v>1</v>
      </c>
      <c r="E25">
        <v>4</v>
      </c>
      <c r="F25" t="str">
        <f>CONCATENATE(Tableau511[[#This Row],[BUDGE ANNEE]],".",Tableau511[[#This Row],[LIGNE_ORIG]])</f>
        <v>2011.1</v>
      </c>
      <c r="G25" t="str">
        <f>CONCATENATE(Tableau511[[#This Row],[Nom GRPE]],"_",Tableau511[[#This Row],[Code]])</f>
        <v>**F,P,A, LES LOGIS DOUAISIENS_2011.1</v>
      </c>
      <c r="J25" t="s">
        <v>61</v>
      </c>
      <c r="K25" t="str">
        <f>CONCATENATE(Tableau511[[#This Row],[LIGNE]]," _",Tableau511[[#This Row],[LIB]],"_",IF(Tableau511[[#This Row],[NOM ENTR]]&lt;&gt;0,Tableau511[[#This Row],[NOM ENTR]],IF(AND(Tableau511[[#This Row],[Code]]=F24,Tableau511[[#This Row],[STATUT1]]="IMPREVU",I24&lt;&gt;0),I24,"ENTREPRISE NON RENSEIGNE")))</f>
        <v>4 _ANNULE_ENTREPRISE NON RENSEIGNE</v>
      </c>
      <c r="L25" t="s">
        <v>41</v>
      </c>
      <c r="M2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25" t="str">
        <f>CONCATENATE(Tableau511[[#This Row],[STATUT1]]," - ",Tableau511[[#This Row],[STATUT2]])</f>
        <v>IMPREVU - TRAVAUX ANNULES</v>
      </c>
      <c r="P25">
        <v>-16200</v>
      </c>
      <c r="R25" t="s">
        <v>64</v>
      </c>
      <c r="S25">
        <v>57</v>
      </c>
      <c r="U25" t="s">
        <v>57</v>
      </c>
      <c r="V25" t="s">
        <v>58</v>
      </c>
      <c r="W25" t="s">
        <v>103</v>
      </c>
      <c r="X25" t="s">
        <v>104</v>
      </c>
      <c r="AB25" t="str">
        <f>CONCATENATE(Tableau511[[#This Row],[ENGAGEMENT]],".",Tableau511[[#This Row],[Colonne1]],".",Tableau511[[#This Row],[Colonne2]])</f>
        <v>..</v>
      </c>
    </row>
    <row r="26" spans="1:31" x14ac:dyDescent="0.25">
      <c r="A26">
        <v>8002</v>
      </c>
      <c r="B26" t="s">
        <v>94</v>
      </c>
      <c r="C26">
        <v>2011</v>
      </c>
      <c r="D26">
        <v>1</v>
      </c>
      <c r="E26">
        <v>1</v>
      </c>
      <c r="F26" t="str">
        <f>CONCATENATE(Tableau511[[#This Row],[BUDGE ANNEE]],".",Tableau511[[#This Row],[LIGNE_ORIG]])</f>
        <v>2011.1</v>
      </c>
      <c r="G26" t="str">
        <f>CONCATENATE(Tableau511[[#This Row],[Nom GRPE]],"_",Tableau511[[#This Row],[Code]])</f>
        <v>**F,P,A, LES LOGIS DOUAISIENS_2011.1</v>
      </c>
      <c r="J26" t="s">
        <v>105</v>
      </c>
      <c r="K26" t="str">
        <f>CONCATENATE(Tableau511[[#This Row],[LIGNE]]," _",Tableau511[[#This Row],[LIB]],"_",IF(Tableau511[[#This Row],[NOM ENTR]]&lt;&gt;0,Tableau511[[#This Row],[NOM ENTR]],IF(AND(Tableau511[[#This Row],[Code]]=F25,Tableau511[[#This Row],[STATUT1]]="IMPREVU",I25&lt;&gt;0),I25,"ENTREPRISE NON RENSEIGNE")))</f>
        <v>1 _SOLS SOUPLES_ENTREPRISE NON RENSEIGNE</v>
      </c>
      <c r="L26" t="s">
        <v>33</v>
      </c>
      <c r="M2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2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26" t="str">
        <f>CONCATENATE(Tableau511[[#This Row],[STATUT1]]," - ",Tableau511[[#This Row],[STATUT2]])</f>
        <v>PREVU - TRAVAUX</v>
      </c>
      <c r="P26">
        <v>5000</v>
      </c>
      <c r="R26" t="s">
        <v>34</v>
      </c>
      <c r="S26">
        <v>57</v>
      </c>
      <c r="T26" t="s">
        <v>97</v>
      </c>
      <c r="U26" t="s">
        <v>57</v>
      </c>
      <c r="V26" t="s">
        <v>58</v>
      </c>
      <c r="W26" t="s">
        <v>106</v>
      </c>
      <c r="X26" t="s">
        <v>105</v>
      </c>
      <c r="AB26" t="str">
        <f>CONCATENATE(Tableau511[[#This Row],[ENGAGEMENT]],".",Tableau511[[#This Row],[Colonne1]],".",Tableau511[[#This Row],[Colonne2]])</f>
        <v>..</v>
      </c>
    </row>
    <row r="27" spans="1:31" x14ac:dyDescent="0.25">
      <c r="A27">
        <v>0</v>
      </c>
      <c r="B27" t="s">
        <v>94</v>
      </c>
      <c r="C27">
        <v>2011</v>
      </c>
      <c r="D27">
        <v>1</v>
      </c>
      <c r="E27">
        <v>6</v>
      </c>
      <c r="F27" t="str">
        <f>CONCATENATE(Tableau511[[#This Row],[BUDGE ANNEE]],".",Tableau511[[#This Row],[LIGNE_ORIG]])</f>
        <v>2011.1</v>
      </c>
      <c r="G27" t="str">
        <f>CONCATENATE(Tableau511[[#This Row],[Nom GRPE]],"_",Tableau511[[#This Row],[Code]])</f>
        <v>**F,P,A, LES LOGIS DOUAISIENS_2011.1</v>
      </c>
      <c r="J27" t="s">
        <v>61</v>
      </c>
      <c r="K27" t="str">
        <f>CONCATENATE(Tableau511[[#This Row],[LIGNE]]," _",Tableau511[[#This Row],[LIB]],"_",IF(Tableau511[[#This Row],[NOM ENTR]]&lt;&gt;0,Tableau511[[#This Row],[NOM ENTR]],IF(AND(Tableau511[[#This Row],[Code]]=F26,Tableau511[[#This Row],[STATUT1]]="IMPREVU",I26&lt;&gt;0),I26,"ENTREPRISE NON RENSEIGNE")))</f>
        <v>6 _ANNULE_ENTREPRISE NON RENSEIGNE</v>
      </c>
      <c r="L27" t="s">
        <v>41</v>
      </c>
      <c r="M2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27" t="str">
        <f>CONCATENATE(Tableau511[[#This Row],[STATUT1]]," - ",Tableau511[[#This Row],[STATUT2]])</f>
        <v>IMPREVU - TRAVAUX ANNULES</v>
      </c>
      <c r="P27">
        <v>-5000</v>
      </c>
      <c r="R27" t="s">
        <v>34</v>
      </c>
      <c r="S27">
        <v>57</v>
      </c>
      <c r="U27" t="s">
        <v>57</v>
      </c>
      <c r="V27" t="s">
        <v>58</v>
      </c>
      <c r="W27" t="s">
        <v>106</v>
      </c>
      <c r="X27" t="s">
        <v>105</v>
      </c>
      <c r="AB27" t="str">
        <f>CONCATENATE(Tableau511[[#This Row],[ENGAGEMENT]],".",Tableau511[[#This Row],[Colonne1]],".",Tableau511[[#This Row],[Colonne2]])</f>
        <v>..</v>
      </c>
    </row>
    <row r="28" spans="1:31" x14ac:dyDescent="0.25">
      <c r="A28">
        <v>8002</v>
      </c>
      <c r="B28" t="s">
        <v>94</v>
      </c>
      <c r="C28">
        <v>2011</v>
      </c>
      <c r="D28">
        <v>1</v>
      </c>
      <c r="E28">
        <v>1</v>
      </c>
      <c r="F28" t="str">
        <f>CONCATENATE(Tableau511[[#This Row],[BUDGE ANNEE]],".",Tableau511[[#This Row],[LIGNE_ORIG]])</f>
        <v>2011.1</v>
      </c>
      <c r="G28" t="str">
        <f>CONCATENATE(Tableau511[[#This Row],[Nom GRPE]],"_",Tableau511[[#This Row],[Code]])</f>
        <v>**F,P,A, LES LOGIS DOUAISIENS_2011.1</v>
      </c>
      <c r="J28" t="s">
        <v>107</v>
      </c>
      <c r="K28" t="str">
        <f>CONCATENATE(Tableau511[[#This Row],[LIGNE]]," _",Tableau511[[#This Row],[LIB]],"_",IF(Tableau511[[#This Row],[NOM ENTR]]&lt;&gt;0,Tableau511[[#This Row],[NOM ENTR]],IF(AND(Tableau511[[#This Row],[Code]]=F27,Tableau511[[#This Row],[STATUT1]]="IMPREVU",I27&lt;&gt;0),I27,"ENTREPRISE NON RENSEIGNE")))</f>
        <v>1 _ETANCHEITE LOGT COLL_ENTREPRISE NON RENSEIGNE</v>
      </c>
      <c r="L28" t="s">
        <v>33</v>
      </c>
      <c r="M2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2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28" t="str">
        <f>CONCATENATE(Tableau511[[#This Row],[STATUT1]]," - ",Tableau511[[#This Row],[STATUT2]])</f>
        <v>PREVU - TRAVAUX</v>
      </c>
      <c r="P28">
        <v>98700</v>
      </c>
      <c r="R28" t="s">
        <v>48</v>
      </c>
      <c r="S28">
        <v>57</v>
      </c>
      <c r="T28" t="s">
        <v>97</v>
      </c>
      <c r="U28" t="s">
        <v>75</v>
      </c>
      <c r="V28" t="s">
        <v>76</v>
      </c>
      <c r="W28" t="s">
        <v>108</v>
      </c>
      <c r="X28" t="s">
        <v>109</v>
      </c>
      <c r="AB28" t="str">
        <f>CONCATENATE(Tableau511[[#This Row],[ENGAGEMENT]],".",Tableau511[[#This Row],[Colonne1]],".",Tableau511[[#This Row],[Colonne2]])</f>
        <v>..</v>
      </c>
    </row>
    <row r="29" spans="1:31" x14ac:dyDescent="0.25">
      <c r="A29">
        <v>0</v>
      </c>
      <c r="B29" t="s">
        <v>94</v>
      </c>
      <c r="C29">
        <v>2011</v>
      </c>
      <c r="D29">
        <v>1</v>
      </c>
      <c r="E29">
        <v>5</v>
      </c>
      <c r="F29" t="str">
        <f>CONCATENATE(Tableau511[[#This Row],[BUDGE ANNEE]],".",Tableau511[[#This Row],[LIGNE_ORIG]])</f>
        <v>2011.1</v>
      </c>
      <c r="G29" t="str">
        <f>CONCATENATE(Tableau511[[#This Row],[Nom GRPE]],"_",Tableau511[[#This Row],[Code]])</f>
        <v>**F,P,A, LES LOGIS DOUAISIENS_2011.1</v>
      </c>
      <c r="J29" t="s">
        <v>61</v>
      </c>
      <c r="K29" t="str">
        <f>CONCATENATE(Tableau511[[#This Row],[LIGNE]]," _",Tableau511[[#This Row],[LIB]],"_",IF(Tableau511[[#This Row],[NOM ENTR]]&lt;&gt;0,Tableau511[[#This Row],[NOM ENTR]],IF(AND(Tableau511[[#This Row],[Code]]=F28,Tableau511[[#This Row],[STATUT1]]="IMPREVU",I28&lt;&gt;0),I28,"ENTREPRISE NON RENSEIGNE")))</f>
        <v>5 _ANNULE_ENTREPRISE NON RENSEIGNE</v>
      </c>
      <c r="L29" t="s">
        <v>41</v>
      </c>
      <c r="M2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2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29" t="str">
        <f>CONCATENATE(Tableau511[[#This Row],[STATUT1]]," - ",Tableau511[[#This Row],[STATUT2]])</f>
        <v>IMPREVU - TRAVAUX ANNULES</v>
      </c>
      <c r="P29">
        <v>-98700</v>
      </c>
      <c r="R29" t="s">
        <v>48</v>
      </c>
      <c r="S29">
        <v>57</v>
      </c>
      <c r="U29" t="s">
        <v>75</v>
      </c>
      <c r="V29" t="s">
        <v>76</v>
      </c>
      <c r="W29" t="s">
        <v>108</v>
      </c>
      <c r="X29" t="s">
        <v>109</v>
      </c>
      <c r="AB29" t="str">
        <f>CONCATENATE(Tableau511[[#This Row],[ENGAGEMENT]],".",Tableau511[[#This Row],[Colonne1]],".",Tableau511[[#This Row],[Colonne2]])</f>
        <v>..</v>
      </c>
    </row>
    <row r="30" spans="1:31" x14ac:dyDescent="0.25">
      <c r="A30">
        <v>8002</v>
      </c>
      <c r="B30" t="s">
        <v>94</v>
      </c>
      <c r="C30">
        <v>2011</v>
      </c>
      <c r="D30">
        <v>1</v>
      </c>
      <c r="E30">
        <v>1</v>
      </c>
      <c r="F30" t="str">
        <f>CONCATENATE(Tableau511[[#This Row],[BUDGE ANNEE]],".",Tableau511[[#This Row],[LIGNE_ORIG]])</f>
        <v>2011.1</v>
      </c>
      <c r="G30" t="str">
        <f>CONCATENATE(Tableau511[[#This Row],[Nom GRPE]],"_",Tableau511[[#This Row],[Code]])</f>
        <v>**F,P,A, LES LOGIS DOUAISIENS_2011.1</v>
      </c>
      <c r="J30" t="s">
        <v>110</v>
      </c>
      <c r="K30" t="str">
        <f>CONCATENATE(Tableau511[[#This Row],[LIGNE]]," _",Tableau511[[#This Row],[LIB]],"_",IF(Tableau511[[#This Row],[NOM ENTR]]&lt;&gt;0,Tableau511[[#This Row],[NOM ENTR]],IF(AND(Tableau511[[#This Row],[Code]]=F29,Tableau511[[#This Row],[STATUT1]]="IMPREVU",I29&lt;&gt;0),I29,"ENTREPRISE NON RENSEIGNE")))</f>
        <v>1 _CHAUDIERE COLL_ENTREPRISE NON RENSEIGNE</v>
      </c>
      <c r="L30" t="s">
        <v>33</v>
      </c>
      <c r="M3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3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30" t="str">
        <f>CONCATENATE(Tableau511[[#This Row],[STATUT1]]," - ",Tableau511[[#This Row],[STATUT2]])</f>
        <v>PREVU - TRAVAUX</v>
      </c>
      <c r="P30">
        <v>27401</v>
      </c>
      <c r="R30" t="s">
        <v>48</v>
      </c>
      <c r="S30">
        <v>57</v>
      </c>
      <c r="T30" t="s">
        <v>97</v>
      </c>
      <c r="U30" t="s">
        <v>75</v>
      </c>
      <c r="V30" t="s">
        <v>76</v>
      </c>
      <c r="W30" t="s">
        <v>77</v>
      </c>
      <c r="X30" t="s">
        <v>78</v>
      </c>
      <c r="AB30" t="str">
        <f>CONCATENATE(Tableau511[[#This Row],[ENGAGEMENT]],".",Tableau511[[#This Row],[Colonne1]],".",Tableau511[[#This Row],[Colonne2]])</f>
        <v>..</v>
      </c>
    </row>
    <row r="31" spans="1:31" x14ac:dyDescent="0.25">
      <c r="A31">
        <v>0</v>
      </c>
      <c r="B31" t="s">
        <v>94</v>
      </c>
      <c r="C31">
        <v>2011</v>
      </c>
      <c r="D31">
        <v>1</v>
      </c>
      <c r="E31">
        <v>7</v>
      </c>
      <c r="F31" t="str">
        <f>CONCATENATE(Tableau511[[#This Row],[BUDGE ANNEE]],".",Tableau511[[#This Row],[LIGNE_ORIG]])</f>
        <v>2011.1</v>
      </c>
      <c r="G31" t="str">
        <f>CONCATENATE(Tableau511[[#This Row],[Nom GRPE]],"_",Tableau511[[#This Row],[Code]])</f>
        <v>**F,P,A, LES LOGIS DOUAISIENS_2011.1</v>
      </c>
      <c r="J31" t="s">
        <v>61</v>
      </c>
      <c r="K31" t="str">
        <f>CONCATENATE(Tableau511[[#This Row],[LIGNE]]," _",Tableau511[[#This Row],[LIB]],"_",IF(Tableau511[[#This Row],[NOM ENTR]]&lt;&gt;0,Tableau511[[#This Row],[NOM ENTR]],IF(AND(Tableau511[[#This Row],[Code]]=F30,Tableau511[[#This Row],[STATUT1]]="IMPREVU",I30&lt;&gt;0),I30,"ENTREPRISE NON RENSEIGNE")))</f>
        <v>7 _ANNULE_ENTREPRISE NON RENSEIGNE</v>
      </c>
      <c r="L31" t="s">
        <v>41</v>
      </c>
      <c r="M3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3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31" t="str">
        <f>CONCATENATE(Tableau511[[#This Row],[STATUT1]]," - ",Tableau511[[#This Row],[STATUT2]])</f>
        <v>IMPREVU - TRAVAUX ANNULES</v>
      </c>
      <c r="P31">
        <v>-27401</v>
      </c>
      <c r="R31" t="s">
        <v>48</v>
      </c>
      <c r="S31">
        <v>57</v>
      </c>
      <c r="U31" t="s">
        <v>75</v>
      </c>
      <c r="V31" t="s">
        <v>76</v>
      </c>
      <c r="W31" t="s">
        <v>77</v>
      </c>
      <c r="X31" t="s">
        <v>78</v>
      </c>
      <c r="AB31" t="str">
        <f>CONCATENATE(Tableau511[[#This Row],[ENGAGEMENT]],".",Tableau511[[#This Row],[Colonne1]],".",Tableau511[[#This Row],[Colonne2]])</f>
        <v>..</v>
      </c>
    </row>
    <row r="32" spans="1:31" x14ac:dyDescent="0.25">
      <c r="A32">
        <v>8002</v>
      </c>
      <c r="B32" t="s">
        <v>94</v>
      </c>
      <c r="C32">
        <v>2011</v>
      </c>
      <c r="D32">
        <v>1</v>
      </c>
      <c r="E32">
        <v>1</v>
      </c>
      <c r="F32" t="str">
        <f>CONCATENATE(Tableau511[[#This Row],[BUDGE ANNEE]],".",Tableau511[[#This Row],[LIGNE_ORIG]])</f>
        <v>2011.1</v>
      </c>
      <c r="G32" t="str">
        <f>CONCATENATE(Tableau511[[#This Row],[Nom GRPE]],"_",Tableau511[[#This Row],[Code]])</f>
        <v>**F,P,A, LES LOGIS DOUAISIENS_2011.1</v>
      </c>
      <c r="H32">
        <v>5088</v>
      </c>
      <c r="I32" t="s">
        <v>111</v>
      </c>
      <c r="J32" t="s">
        <v>92</v>
      </c>
      <c r="K32" t="str">
        <f>CONCATENATE(Tableau511[[#This Row],[LIGNE]]," _",Tableau511[[#This Row],[LIB]],"_",IF(Tableau511[[#This Row],[NOM ENTR]]&lt;&gt;0,Tableau511[[#This Row],[NOM ENTR]],IF(AND(Tableau511[[#This Row],[Code]]=F31,Tableau511[[#This Row],[STATUT1]]="IMPREVU",I31&lt;&gt;0),I31,"ENTREPRISE NON RENSEIGNE")))</f>
        <v>1 _A ET C_SAS TECHNIQUES ET RENOVATION DE L'HABITAT (TRH)</v>
      </c>
      <c r="L32" t="s">
        <v>33</v>
      </c>
      <c r="M3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3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32" t="str">
        <f>CONCATENATE(Tableau511[[#This Row],[STATUT1]]," - ",Tableau511[[#This Row],[STATUT2]])</f>
        <v>PREVU - TRAVAUX</v>
      </c>
      <c r="P32">
        <v>37620</v>
      </c>
      <c r="Q32">
        <v>9804.9599999999991</v>
      </c>
      <c r="R32" t="s">
        <v>34</v>
      </c>
      <c r="S32">
        <v>57</v>
      </c>
      <c r="T32" t="s">
        <v>97</v>
      </c>
      <c r="U32" t="s">
        <v>36</v>
      </c>
      <c r="V32" t="s">
        <v>37</v>
      </c>
      <c r="W32" t="s">
        <v>38</v>
      </c>
      <c r="X32" t="s">
        <v>39</v>
      </c>
      <c r="Y32">
        <v>2011</v>
      </c>
      <c r="Z32">
        <v>9</v>
      </c>
      <c r="AA32">
        <v>11711</v>
      </c>
      <c r="AB32" t="str">
        <f>CONCATENATE(Tableau511[[#This Row],[ENGAGEMENT]],".",Tableau511[[#This Row],[Colonne1]],".",Tableau511[[#This Row],[Colonne2]])</f>
        <v>2011.9.11711</v>
      </c>
      <c r="AC32" t="s">
        <v>112</v>
      </c>
      <c r="AD32" s="1">
        <v>40694</v>
      </c>
      <c r="AE32" s="1">
        <v>40694</v>
      </c>
    </row>
    <row r="33" spans="1:31" x14ac:dyDescent="0.25">
      <c r="A33">
        <v>8002</v>
      </c>
      <c r="B33" t="s">
        <v>94</v>
      </c>
      <c r="C33">
        <v>2011</v>
      </c>
      <c r="D33">
        <v>1</v>
      </c>
      <c r="E33">
        <v>1</v>
      </c>
      <c r="F33" t="str">
        <f>CONCATENATE(Tableau511[[#This Row],[BUDGE ANNEE]],".",Tableau511[[#This Row],[LIGNE_ORIG]])</f>
        <v>2011.1</v>
      </c>
      <c r="G33" t="str">
        <f>CONCATENATE(Tableau511[[#This Row],[Nom GRPE]],"_",Tableau511[[#This Row],[Code]])</f>
        <v>**F,P,A, LES LOGIS DOUAISIENS_2011.1</v>
      </c>
      <c r="H33">
        <v>5088</v>
      </c>
      <c r="I33" t="s">
        <v>111</v>
      </c>
      <c r="J33" t="s">
        <v>92</v>
      </c>
      <c r="K33" t="str">
        <f>CONCATENATE(Tableau511[[#This Row],[LIGNE]]," _",Tableau511[[#This Row],[LIB]],"_",IF(Tableau511[[#This Row],[NOM ENTR]]&lt;&gt;0,Tableau511[[#This Row],[NOM ENTR]],IF(AND(Tableau511[[#This Row],[Code]]=F32,Tableau511[[#This Row],[STATUT1]]="IMPREVU",I32&lt;&gt;0),I32,"ENTREPRISE NON RENSEIGNE")))</f>
        <v>1 _A ET C_SAS TECHNIQUES ET RENOVATION DE L'HABITAT (TRH)</v>
      </c>
      <c r="L33" t="s">
        <v>33</v>
      </c>
      <c r="M3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3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33" t="str">
        <f>CONCATENATE(Tableau511[[#This Row],[STATUT1]]," - ",Tableau511[[#This Row],[STATUT2]])</f>
        <v>PREVU - TRAVAUX</v>
      </c>
      <c r="P33">
        <v>37620</v>
      </c>
      <c r="Q33">
        <v>469.78</v>
      </c>
      <c r="R33" t="s">
        <v>34</v>
      </c>
      <c r="S33">
        <v>57</v>
      </c>
      <c r="T33" t="s">
        <v>97</v>
      </c>
      <c r="U33" t="s">
        <v>36</v>
      </c>
      <c r="V33" t="s">
        <v>37</v>
      </c>
      <c r="W33" t="s">
        <v>38</v>
      </c>
      <c r="X33" t="s">
        <v>39</v>
      </c>
      <c r="Y33">
        <v>2011</v>
      </c>
      <c r="Z33">
        <v>9</v>
      </c>
      <c r="AA33">
        <v>11712</v>
      </c>
      <c r="AB33" t="str">
        <f>CONCATENATE(Tableau511[[#This Row],[ENGAGEMENT]],".",Tableau511[[#This Row],[Colonne1]],".",Tableau511[[#This Row],[Colonne2]])</f>
        <v>2011.9.11712</v>
      </c>
      <c r="AC33" t="s">
        <v>112</v>
      </c>
      <c r="AD33" s="1">
        <v>40694</v>
      </c>
      <c r="AE33" s="1">
        <v>40694</v>
      </c>
    </row>
    <row r="34" spans="1:31" x14ac:dyDescent="0.25">
      <c r="A34">
        <v>8002</v>
      </c>
      <c r="B34" t="s">
        <v>94</v>
      </c>
      <c r="C34">
        <v>2011</v>
      </c>
      <c r="D34">
        <v>1</v>
      </c>
      <c r="E34">
        <v>1</v>
      </c>
      <c r="F34" t="str">
        <f>CONCATENATE(Tableau511[[#This Row],[BUDGE ANNEE]],".",Tableau511[[#This Row],[LIGNE_ORIG]])</f>
        <v>2011.1</v>
      </c>
      <c r="G34" t="str">
        <f>CONCATENATE(Tableau511[[#This Row],[Nom GRPE]],"_",Tableau511[[#This Row],[Code]])</f>
        <v>**F,P,A, LES LOGIS DOUAISIENS_2011.1</v>
      </c>
      <c r="H34">
        <v>5088</v>
      </c>
      <c r="I34" t="s">
        <v>111</v>
      </c>
      <c r="J34" t="s">
        <v>92</v>
      </c>
      <c r="K34" t="str">
        <f>CONCATENATE(Tableau511[[#This Row],[LIGNE]]," _",Tableau511[[#This Row],[LIB]],"_",IF(Tableau511[[#This Row],[NOM ENTR]]&lt;&gt;0,Tableau511[[#This Row],[NOM ENTR]],IF(AND(Tableau511[[#This Row],[Code]]=F33,Tableau511[[#This Row],[STATUT1]]="IMPREVU",I33&lt;&gt;0),I33,"ENTREPRISE NON RENSEIGNE")))</f>
        <v>1 _A ET C_SAS TECHNIQUES ET RENOVATION DE L'HABITAT (TRH)</v>
      </c>
      <c r="L34" t="s">
        <v>33</v>
      </c>
      <c r="M3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3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34" t="str">
        <f>CONCATENATE(Tableau511[[#This Row],[STATUT1]]," - ",Tableau511[[#This Row],[STATUT2]])</f>
        <v>PREVU - TRAVAUX</v>
      </c>
      <c r="P34">
        <v>37620</v>
      </c>
      <c r="Q34">
        <v>1024.97</v>
      </c>
      <c r="R34" t="s">
        <v>34</v>
      </c>
      <c r="S34">
        <v>57</v>
      </c>
      <c r="T34" t="s">
        <v>97</v>
      </c>
      <c r="U34" t="s">
        <v>36</v>
      </c>
      <c r="V34" t="s">
        <v>37</v>
      </c>
      <c r="W34" t="s">
        <v>38</v>
      </c>
      <c r="X34" t="s">
        <v>39</v>
      </c>
      <c r="Y34">
        <v>2011</v>
      </c>
      <c r="Z34">
        <v>9</v>
      </c>
      <c r="AA34">
        <v>11713</v>
      </c>
      <c r="AB34" t="str">
        <f>CONCATENATE(Tableau511[[#This Row],[ENGAGEMENT]],".",Tableau511[[#This Row],[Colonne1]],".",Tableau511[[#This Row],[Colonne2]])</f>
        <v>2011.9.11713</v>
      </c>
      <c r="AC34" t="s">
        <v>112</v>
      </c>
      <c r="AD34" s="1">
        <v>40694</v>
      </c>
      <c r="AE34" s="1">
        <v>40694</v>
      </c>
    </row>
    <row r="35" spans="1:31" x14ac:dyDescent="0.25">
      <c r="A35">
        <v>0</v>
      </c>
      <c r="B35" t="s">
        <v>94</v>
      </c>
      <c r="C35">
        <v>2011</v>
      </c>
      <c r="D35">
        <v>1</v>
      </c>
      <c r="E35">
        <v>13</v>
      </c>
      <c r="F35" t="str">
        <f>CONCATENATE(Tableau511[[#This Row],[BUDGE ANNEE]],".",Tableau511[[#This Row],[LIGNE_ORIG]])</f>
        <v>2011.1</v>
      </c>
      <c r="G35" t="str">
        <f>CONCATENATE(Tableau511[[#This Row],[Nom GRPE]],"_",Tableau511[[#This Row],[Code]])</f>
        <v>**F,P,A, LES LOGIS DOUAISIENS_2011.1</v>
      </c>
      <c r="J35" t="s">
        <v>101</v>
      </c>
      <c r="K35" t="str">
        <f>CONCATENATE(Tableau511[[#This Row],[LIGNE]]," _",Tableau511[[#This Row],[LIB]],"_",IF(Tableau511[[#This Row],[NOM ENTR]]&lt;&gt;0,Tableau511[[#This Row],[NOM ENTR]],IF(AND(Tableau511[[#This Row],[Code]]=F34,Tableau511[[#This Row],[STATUT1]]="IMPREVU",I34&lt;&gt;0),I34,"ENTREPRISE NON RENSEIGNE")))</f>
        <v>13 _GAIN AO_SAS TECHNIQUES ET RENOVATION DE L'HABITAT (TRH)</v>
      </c>
      <c r="L35" t="s">
        <v>41</v>
      </c>
      <c r="M3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3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GAINS SUR AMOA</v>
      </c>
      <c r="O35" t="str">
        <f>CONCATENATE(Tableau511[[#This Row],[STATUT1]]," - ",Tableau511[[#This Row],[STATUT2]])</f>
        <v>IMPREVU - GAINS SUR AMOA</v>
      </c>
      <c r="P35">
        <v>-26320</v>
      </c>
      <c r="R35" t="s">
        <v>34</v>
      </c>
      <c r="S35">
        <v>57</v>
      </c>
      <c r="U35" t="s">
        <v>36</v>
      </c>
      <c r="V35" t="s">
        <v>37</v>
      </c>
      <c r="W35" t="s">
        <v>38</v>
      </c>
      <c r="X35" t="s">
        <v>39</v>
      </c>
      <c r="AB35" t="str">
        <f>CONCATENATE(Tableau511[[#This Row],[ENGAGEMENT]],".",Tableau511[[#This Row],[Colonne1]],".",Tableau511[[#This Row],[Colonne2]])</f>
        <v>..</v>
      </c>
    </row>
    <row r="36" spans="1:31" x14ac:dyDescent="0.25">
      <c r="A36">
        <v>8002</v>
      </c>
      <c r="B36" t="s">
        <v>94</v>
      </c>
      <c r="C36">
        <v>2011</v>
      </c>
      <c r="D36">
        <v>2</v>
      </c>
      <c r="E36">
        <v>2</v>
      </c>
      <c r="F36" t="str">
        <f>CONCATENATE(Tableau511[[#This Row],[BUDGE ANNEE]],".",Tableau511[[#This Row],[LIGNE_ORIG]])</f>
        <v>2011.2</v>
      </c>
      <c r="G36" t="str">
        <f>CONCATENATE(Tableau511[[#This Row],[Nom GRPE]],"_",Tableau511[[#This Row],[Code]])</f>
        <v>**F,P,A, LES LOGIS DOUAISIENS_2011.2</v>
      </c>
      <c r="H36">
        <v>5346</v>
      </c>
      <c r="I36" t="s">
        <v>113</v>
      </c>
      <c r="J36" t="s">
        <v>114</v>
      </c>
      <c r="K36" t="str">
        <f>CONCATENATE(Tableau511[[#This Row],[LIGNE]]," _",Tableau511[[#This Row],[LIB]],"_",IF(Tableau511[[#This Row],[NOM ENTR]]&lt;&gt;0,Tableau511[[#This Row],[NOM ENTR]],IF(AND(Tableau511[[#This Row],[Code]]=F35,Tableau511[[#This Row],[STATUT1]]="IMPREVU",I35&lt;&gt;0),I35,"ENTREPRISE NON RENSEIGNE")))</f>
        <v>2 _REMPLACEMENT ASCENSEUR_SARL EXPERT HABITAT</v>
      </c>
      <c r="L36" t="s">
        <v>41</v>
      </c>
      <c r="M3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3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36" t="str">
        <f>CONCATENATE(Tableau511[[#This Row],[STATUT1]]," - ",Tableau511[[#This Row],[STATUT2]])</f>
        <v>NON PREVU - TRAVAUX NON PREVUS</v>
      </c>
      <c r="P36">
        <v>42198</v>
      </c>
      <c r="Q36">
        <v>528</v>
      </c>
      <c r="R36" t="s">
        <v>48</v>
      </c>
      <c r="S36">
        <v>57</v>
      </c>
      <c r="T36" t="s">
        <v>97</v>
      </c>
      <c r="U36" t="s">
        <v>75</v>
      </c>
      <c r="V36" t="s">
        <v>76</v>
      </c>
      <c r="W36" t="s">
        <v>98</v>
      </c>
      <c r="X36" t="s">
        <v>99</v>
      </c>
      <c r="Y36">
        <v>2011</v>
      </c>
      <c r="Z36">
        <v>9</v>
      </c>
      <c r="AA36">
        <v>21518</v>
      </c>
      <c r="AB36" t="str">
        <f>CONCATENATE(Tableau511[[#This Row],[ENGAGEMENT]],".",Tableau511[[#This Row],[Colonne1]],".",Tableau511[[#This Row],[Colonne2]])</f>
        <v>2011.9.21518</v>
      </c>
      <c r="AC36" t="s">
        <v>115</v>
      </c>
      <c r="AD36" s="1">
        <v>40830</v>
      </c>
      <c r="AE36" s="1">
        <v>40831</v>
      </c>
    </row>
    <row r="37" spans="1:31" x14ac:dyDescent="0.25">
      <c r="A37">
        <v>8002</v>
      </c>
      <c r="B37" t="s">
        <v>94</v>
      </c>
      <c r="C37">
        <v>2011</v>
      </c>
      <c r="D37">
        <v>2</v>
      </c>
      <c r="E37">
        <v>2</v>
      </c>
      <c r="F37" t="str">
        <f>CONCATENATE(Tableau511[[#This Row],[BUDGE ANNEE]],".",Tableau511[[#This Row],[LIGNE_ORIG]])</f>
        <v>2011.2</v>
      </c>
      <c r="G37" t="str">
        <f>CONCATENATE(Tableau511[[#This Row],[Nom GRPE]],"_",Tableau511[[#This Row],[Code]])</f>
        <v>**F,P,A, LES LOGIS DOUAISIENS_2011.2</v>
      </c>
      <c r="H37">
        <v>231</v>
      </c>
      <c r="I37" t="s">
        <v>95</v>
      </c>
      <c r="J37" t="s">
        <v>114</v>
      </c>
      <c r="K37" t="str">
        <f>CONCATENATE(Tableau511[[#This Row],[LIGNE]]," _",Tableau511[[#This Row],[LIB]],"_",IF(Tableau511[[#This Row],[NOM ENTR]]&lt;&gt;0,Tableau511[[#This Row],[NOM ENTR]],IF(AND(Tableau511[[#This Row],[Code]]=F36,Tableau511[[#This Row],[STATUT1]]="IMPREVU",I36&lt;&gt;0),I36,"ENTREPRISE NON RENSEIGNE")))</f>
        <v>2 _REMPLACEMENT ASCENSEUR_SCS OTIS</v>
      </c>
      <c r="L37" t="s">
        <v>41</v>
      </c>
      <c r="M3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3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37" t="str">
        <f>CONCATENATE(Tableau511[[#This Row],[STATUT1]]," - ",Tableau511[[#This Row],[STATUT2]])</f>
        <v>NON PREVU - TRAVAUX NON PREVUS</v>
      </c>
      <c r="P37">
        <v>42198</v>
      </c>
      <c r="Q37">
        <v>45497.58</v>
      </c>
      <c r="R37" t="s">
        <v>48</v>
      </c>
      <c r="S37">
        <v>57</v>
      </c>
      <c r="T37" t="s">
        <v>97</v>
      </c>
      <c r="U37" t="s">
        <v>75</v>
      </c>
      <c r="V37" t="s">
        <v>76</v>
      </c>
      <c r="W37" t="s">
        <v>98</v>
      </c>
      <c r="X37" t="s">
        <v>99</v>
      </c>
      <c r="Y37">
        <v>2011</v>
      </c>
      <c r="Z37">
        <v>9</v>
      </c>
      <c r="AA37">
        <v>19595</v>
      </c>
      <c r="AB37" t="str">
        <f>CONCATENATE(Tableau511[[#This Row],[ENGAGEMENT]],".",Tableau511[[#This Row],[Colonne1]],".",Tableau511[[#This Row],[Colonne2]])</f>
        <v>2011.9.19595</v>
      </c>
      <c r="AC37" t="s">
        <v>116</v>
      </c>
      <c r="AD37" s="1">
        <v>40802</v>
      </c>
      <c r="AE37" s="1">
        <v>40873</v>
      </c>
    </row>
    <row r="38" spans="1:31" x14ac:dyDescent="0.25">
      <c r="A38">
        <v>0</v>
      </c>
      <c r="B38" t="s">
        <v>94</v>
      </c>
      <c r="C38">
        <v>2011</v>
      </c>
      <c r="D38">
        <v>2</v>
      </c>
      <c r="E38">
        <v>5</v>
      </c>
      <c r="F38" t="str">
        <f>CONCATENATE(Tableau511[[#This Row],[BUDGE ANNEE]],".",Tableau511[[#This Row],[LIGNE_ORIG]])</f>
        <v>2011.2</v>
      </c>
      <c r="G38" t="str">
        <f>CONCATENATE(Tableau511[[#This Row],[Nom GRPE]],"_",Tableau511[[#This Row],[Code]])</f>
        <v>**F,P,A, LES LOGIS DOUAISIENS_2011.2</v>
      </c>
      <c r="J38" t="s">
        <v>55</v>
      </c>
      <c r="K38" t="str">
        <f>CONCATENATE(Tableau511[[#This Row],[LIGNE]]," _",Tableau511[[#This Row],[LIB]],"_",IF(Tableau511[[#This Row],[NOM ENTR]]&lt;&gt;0,Tableau511[[#This Row],[NOM ENTR]],IF(AND(Tableau511[[#This Row],[Code]]=F37,Tableau511[[#This Row],[STATUT1]]="IMPREVU",I37&lt;&gt;0),I37,"ENTREPRISE NON RENSEIGNE")))</f>
        <v>5 _PERTE AO_SCS OTIS</v>
      </c>
      <c r="L38" t="s">
        <v>41</v>
      </c>
      <c r="M3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3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38" t="str">
        <f>CONCATENATE(Tableau511[[#This Row],[STATUT1]]," - ",Tableau511[[#This Row],[STATUT2]])</f>
        <v>IMPREVU - PERTES SUR AMOA</v>
      </c>
      <c r="P38">
        <v>528</v>
      </c>
      <c r="R38" t="s">
        <v>48</v>
      </c>
      <c r="S38">
        <v>57</v>
      </c>
      <c r="U38" t="s">
        <v>75</v>
      </c>
      <c r="V38" t="s">
        <v>76</v>
      </c>
      <c r="W38" t="s">
        <v>98</v>
      </c>
      <c r="X38" t="s">
        <v>99</v>
      </c>
      <c r="AB38" t="str">
        <f>CONCATENATE(Tableau511[[#This Row],[ENGAGEMENT]],".",Tableau511[[#This Row],[Colonne1]],".",Tableau511[[#This Row],[Colonne2]])</f>
        <v>..</v>
      </c>
    </row>
    <row r="39" spans="1:31" x14ac:dyDescent="0.25">
      <c r="A39">
        <v>0</v>
      </c>
      <c r="B39" t="s">
        <v>94</v>
      </c>
      <c r="C39">
        <v>2011</v>
      </c>
      <c r="D39">
        <v>2</v>
      </c>
      <c r="E39">
        <v>7</v>
      </c>
      <c r="F39" t="str">
        <f>CONCATENATE(Tableau511[[#This Row],[BUDGE ANNEE]],".",Tableau511[[#This Row],[LIGNE_ORIG]])</f>
        <v>2011.2</v>
      </c>
      <c r="G39" t="str">
        <f>CONCATENATE(Tableau511[[#This Row],[Nom GRPE]],"_",Tableau511[[#This Row],[Code]])</f>
        <v>**F,P,A, LES LOGIS DOUAISIENS_2011.2</v>
      </c>
      <c r="J39" t="s">
        <v>55</v>
      </c>
      <c r="K39" t="str">
        <f>CONCATENATE(Tableau511[[#This Row],[LIGNE]]," _",Tableau511[[#This Row],[LIB]],"_",IF(Tableau511[[#This Row],[NOM ENTR]]&lt;&gt;0,Tableau511[[#This Row],[NOM ENTR]],IF(AND(Tableau511[[#This Row],[Code]]=F38,Tableau511[[#This Row],[STATUT1]]="IMPREVU",I38&lt;&gt;0),I38,"ENTREPRISE NON RENSEIGNE")))</f>
        <v>7 _PERTE AO_ENTREPRISE NON RENSEIGNE</v>
      </c>
      <c r="L39" t="s">
        <v>41</v>
      </c>
      <c r="M3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3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39" t="str">
        <f>CONCATENATE(Tableau511[[#This Row],[STATUT1]]," - ",Tableau511[[#This Row],[STATUT2]])</f>
        <v>IMPREVU - PERTES SUR AMOA</v>
      </c>
      <c r="P39">
        <v>3300</v>
      </c>
      <c r="R39" t="s">
        <v>48</v>
      </c>
      <c r="S39">
        <v>57</v>
      </c>
      <c r="U39" t="s">
        <v>75</v>
      </c>
      <c r="V39" t="s">
        <v>76</v>
      </c>
      <c r="W39" t="s">
        <v>98</v>
      </c>
      <c r="X39" t="s">
        <v>99</v>
      </c>
      <c r="AB39" t="str">
        <f>CONCATENATE(Tableau511[[#This Row],[ENGAGEMENT]],".",Tableau511[[#This Row],[Colonne1]],".",Tableau511[[#This Row],[Colonne2]])</f>
        <v>..</v>
      </c>
    </row>
    <row r="40" spans="1:31" x14ac:dyDescent="0.25">
      <c r="A40">
        <v>8026</v>
      </c>
      <c r="B40" t="s">
        <v>117</v>
      </c>
      <c r="C40">
        <v>2011</v>
      </c>
      <c r="D40">
        <v>1</v>
      </c>
      <c r="E40">
        <v>1</v>
      </c>
      <c r="F40" t="str">
        <f>CONCATENATE(Tableau511[[#This Row],[BUDGE ANNEE]],".",Tableau511[[#This Row],[LIGNE_ORIG]])</f>
        <v>2011.1</v>
      </c>
      <c r="G40" t="str">
        <f>CONCATENATE(Tableau511[[#This Row],[Nom GRPE]],"_",Tableau511[[#This Row],[Code]])</f>
        <v>**F,P,A, LOUISE MICHEL BRUAY_2011.1</v>
      </c>
      <c r="H40">
        <v>4645</v>
      </c>
      <c r="I40" t="s">
        <v>88</v>
      </c>
      <c r="J40" t="s">
        <v>118</v>
      </c>
      <c r="K40" t="str">
        <f>CONCATENATE(Tableau511[[#This Row],[LIGNE]]," _",Tableau511[[#This Row],[LIB]],"_",IF(Tableau511[[#This Row],[NOM ENTR]]&lt;&gt;0,Tableau511[[#This Row],[NOM ENTR]],IF(AND(Tableau511[[#This Row],[Code]]=F39,Tableau511[[#This Row],[STATUT1]]="IMPREVU",I39&lt;&gt;0),I39,"ENTREPRISE NON RENSEIGNE")))</f>
        <v>1 _MISSION SPS CP ET DIAG_SA BUREAU VERITAS LIEVIN</v>
      </c>
      <c r="L40" t="s">
        <v>41</v>
      </c>
      <c r="M4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4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40" t="str">
        <f>CONCATENATE(Tableau511[[#This Row],[STATUT1]]," - ",Tableau511[[#This Row],[STATUT2]])</f>
        <v>NON PREVU - DIAGNOSTIC AMIANTE</v>
      </c>
      <c r="P40">
        <v>7465</v>
      </c>
      <c r="Q40">
        <v>4030</v>
      </c>
      <c r="R40" t="s">
        <v>83</v>
      </c>
      <c r="T40" t="s">
        <v>119</v>
      </c>
      <c r="U40" t="s">
        <v>75</v>
      </c>
      <c r="V40" t="s">
        <v>76</v>
      </c>
      <c r="W40" t="s">
        <v>120</v>
      </c>
      <c r="X40" t="s">
        <v>121</v>
      </c>
      <c r="Y40">
        <v>2011</v>
      </c>
      <c r="Z40">
        <v>9</v>
      </c>
      <c r="AA40">
        <v>56</v>
      </c>
      <c r="AB40" t="str">
        <f>CONCATENATE(Tableau511[[#This Row],[ENGAGEMENT]],".",Tableau511[[#This Row],[Colonne1]],".",Tableau511[[#This Row],[Colonne2]])</f>
        <v>2011.9.56</v>
      </c>
      <c r="AC40" t="s">
        <v>122</v>
      </c>
      <c r="AD40" s="1">
        <v>40547</v>
      </c>
      <c r="AE40" s="1">
        <v>40571</v>
      </c>
    </row>
    <row r="41" spans="1:31" x14ac:dyDescent="0.25">
      <c r="A41">
        <v>8026</v>
      </c>
      <c r="B41" t="s">
        <v>117</v>
      </c>
      <c r="C41">
        <v>2011</v>
      </c>
      <c r="D41">
        <v>1</v>
      </c>
      <c r="E41">
        <v>1</v>
      </c>
      <c r="F41" t="str">
        <f>CONCATENATE(Tableau511[[#This Row],[BUDGE ANNEE]],".",Tableau511[[#This Row],[LIGNE_ORIG]])</f>
        <v>2011.1</v>
      </c>
      <c r="G41" t="str">
        <f>CONCATENATE(Tableau511[[#This Row],[Nom GRPE]],"_",Tableau511[[#This Row],[Code]])</f>
        <v>**F,P,A, LOUISE MICHEL BRUAY_2011.1</v>
      </c>
      <c r="H41">
        <v>5827</v>
      </c>
      <c r="I41" t="s">
        <v>123</v>
      </c>
      <c r="J41" t="s">
        <v>118</v>
      </c>
      <c r="K41" t="str">
        <f>CONCATENATE(Tableau511[[#This Row],[LIGNE]]," _",Tableau511[[#This Row],[LIB]],"_",IF(Tableau511[[#This Row],[NOM ENTR]]&lt;&gt;0,Tableau511[[#This Row],[NOM ENTR]],IF(AND(Tableau511[[#This Row],[Code]]=F40,Tableau511[[#This Row],[STATUT1]]="IMPREVU",I40&lt;&gt;0),I40,"ENTREPRISE NON RENSEIGNE")))</f>
        <v>1 _MISSION SPS CP ET DIAG_SARL BECS</v>
      </c>
      <c r="L41" t="s">
        <v>41</v>
      </c>
      <c r="M4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4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41" t="str">
        <f>CONCATENATE(Tableau511[[#This Row],[STATUT1]]," - ",Tableau511[[#This Row],[STATUT2]])</f>
        <v>NON PREVU - DIAGNOSTIC AMIANTE</v>
      </c>
      <c r="P41">
        <v>7465</v>
      </c>
      <c r="Q41">
        <v>660</v>
      </c>
      <c r="R41" t="s">
        <v>83</v>
      </c>
      <c r="T41" t="s">
        <v>119</v>
      </c>
      <c r="U41" t="s">
        <v>75</v>
      </c>
      <c r="V41" t="s">
        <v>76</v>
      </c>
      <c r="W41" t="s">
        <v>120</v>
      </c>
      <c r="X41" t="s">
        <v>121</v>
      </c>
      <c r="Y41">
        <v>2011</v>
      </c>
      <c r="Z41">
        <v>9</v>
      </c>
      <c r="AA41">
        <v>54</v>
      </c>
      <c r="AB41" t="str">
        <f>CONCATENATE(Tableau511[[#This Row],[ENGAGEMENT]],".",Tableau511[[#This Row],[Colonne1]],".",Tableau511[[#This Row],[Colonne2]])</f>
        <v>2011.9.54</v>
      </c>
      <c r="AC41" t="s">
        <v>124</v>
      </c>
      <c r="AD41" s="1">
        <v>40547</v>
      </c>
      <c r="AE41" s="1">
        <v>40724</v>
      </c>
    </row>
    <row r="42" spans="1:31" x14ac:dyDescent="0.25">
      <c r="A42">
        <v>0</v>
      </c>
      <c r="B42" t="s">
        <v>117</v>
      </c>
      <c r="C42">
        <v>2011</v>
      </c>
      <c r="D42">
        <v>1</v>
      </c>
      <c r="E42">
        <v>3</v>
      </c>
      <c r="F42" t="str">
        <f>CONCATENATE(Tableau511[[#This Row],[BUDGE ANNEE]],".",Tableau511[[#This Row],[LIGNE_ORIG]])</f>
        <v>2011.1</v>
      </c>
      <c r="G42" t="str">
        <f>CONCATENATE(Tableau511[[#This Row],[Nom GRPE]],"_",Tableau511[[#This Row],[Code]])</f>
        <v>**F,P,A, LOUISE MICHEL BRUAY_2011.1</v>
      </c>
      <c r="J42" t="s">
        <v>101</v>
      </c>
      <c r="K42" t="str">
        <f>CONCATENATE(Tableau511[[#This Row],[LIGNE]]," _",Tableau511[[#This Row],[LIB]],"_",IF(Tableau511[[#This Row],[NOM ENTR]]&lt;&gt;0,Tableau511[[#This Row],[NOM ENTR]],IF(AND(Tableau511[[#This Row],[Code]]=F41,Tableau511[[#This Row],[STATUT1]]="IMPREVU",I41&lt;&gt;0),I41,"ENTREPRISE NON RENSEIGNE")))</f>
        <v>3 _GAIN AO_SARL BECS</v>
      </c>
      <c r="L42" t="s">
        <v>41</v>
      </c>
      <c r="M4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4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GAINS SUR AMOA</v>
      </c>
      <c r="O42" t="str">
        <f>CONCATENATE(Tableau511[[#This Row],[STATUT1]]," - ",Tableau511[[#This Row],[STATUT2]])</f>
        <v>IMPREVU - GAINS SUR AMOA</v>
      </c>
      <c r="P42">
        <v>-2775</v>
      </c>
      <c r="R42" t="s">
        <v>83</v>
      </c>
      <c r="U42" t="s">
        <v>75</v>
      </c>
      <c r="V42" t="s">
        <v>76</v>
      </c>
      <c r="W42" t="s">
        <v>120</v>
      </c>
      <c r="X42" t="s">
        <v>121</v>
      </c>
      <c r="AB42" t="str">
        <f>CONCATENATE(Tableau511[[#This Row],[ENGAGEMENT]],".",Tableau511[[#This Row],[Colonne1]],".",Tableau511[[#This Row],[Colonne2]])</f>
        <v>..</v>
      </c>
    </row>
    <row r="43" spans="1:31" x14ac:dyDescent="0.25">
      <c r="A43">
        <v>8026</v>
      </c>
      <c r="B43" t="s">
        <v>117</v>
      </c>
      <c r="C43">
        <v>2011</v>
      </c>
      <c r="D43">
        <v>2</v>
      </c>
      <c r="E43">
        <v>2</v>
      </c>
      <c r="F43" t="str">
        <f>CONCATENATE(Tableau511[[#This Row],[BUDGE ANNEE]],".",Tableau511[[#This Row],[LIGNE_ORIG]])</f>
        <v>2011.2</v>
      </c>
      <c r="G43" t="str">
        <f>CONCATENATE(Tableau511[[#This Row],[Nom GRPE]],"_",Tableau511[[#This Row],[Code]])</f>
        <v>**F,P,A, LOUISE MICHEL BRUAY_2011.2</v>
      </c>
      <c r="H43">
        <v>4786</v>
      </c>
      <c r="I43" t="s">
        <v>125</v>
      </c>
      <c r="J43" t="s">
        <v>126</v>
      </c>
      <c r="K43" t="str">
        <f>CONCATENATE(Tableau511[[#This Row],[LIGNE]]," _",Tableau511[[#This Row],[LIB]],"_",IF(Tableau511[[#This Row],[NOM ENTR]]&lt;&gt;0,Tableau511[[#This Row],[NOM ENTR]],IF(AND(Tableau511[[#This Row],[Code]]=F42,Tableau511[[#This Row],[STATUT1]]="IMPREVU",I42&lt;&gt;0),I42,"ENTREPRISE NON RENSEIGNE")))</f>
        <v>2 _DIAG_SARL DIAG'IMMOBILIER</v>
      </c>
      <c r="L43" t="s">
        <v>41</v>
      </c>
      <c r="M4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4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43" t="str">
        <f>CONCATENATE(Tableau511[[#This Row],[STATUT1]]," - ",Tableau511[[#This Row],[STATUT2]])</f>
        <v>NON PREVU - DIAGNOSTIC AMIANTE</v>
      </c>
      <c r="P43">
        <v>7645</v>
      </c>
      <c r="Q43">
        <v>7644.5</v>
      </c>
      <c r="R43" t="s">
        <v>83</v>
      </c>
      <c r="T43" t="s">
        <v>119</v>
      </c>
      <c r="U43" t="s">
        <v>75</v>
      </c>
      <c r="V43" t="s">
        <v>76</v>
      </c>
      <c r="W43" t="s">
        <v>120</v>
      </c>
      <c r="X43" t="s">
        <v>121</v>
      </c>
      <c r="Y43">
        <v>2011</v>
      </c>
      <c r="Z43">
        <v>9</v>
      </c>
      <c r="AA43">
        <v>1159</v>
      </c>
      <c r="AB43" t="str">
        <f>CONCATENATE(Tableau511[[#This Row],[ENGAGEMENT]],".",Tableau511[[#This Row],[Colonne1]],".",Tableau511[[#This Row],[Colonne2]])</f>
        <v>2011.9.1159</v>
      </c>
      <c r="AC43" t="s">
        <v>127</v>
      </c>
      <c r="AD43" s="1">
        <v>40562</v>
      </c>
      <c r="AE43" s="1">
        <v>40571</v>
      </c>
    </row>
    <row r="44" spans="1:31" x14ac:dyDescent="0.25">
      <c r="A44">
        <v>8023</v>
      </c>
      <c r="B44" t="s">
        <v>128</v>
      </c>
      <c r="C44">
        <v>2011</v>
      </c>
      <c r="D44">
        <v>2</v>
      </c>
      <c r="E44">
        <v>2</v>
      </c>
      <c r="F44" t="str">
        <f>CONCATENATE(Tableau511[[#This Row],[BUDGE ANNEE]],".",Tableau511[[#This Row],[LIGNE_ORIG]])</f>
        <v>2011.2</v>
      </c>
      <c r="G44" t="str">
        <f>CONCATENATE(Tableau511[[#This Row],[Nom GRPE]],"_",Tableau511[[#This Row],[Code]])</f>
        <v>**F,P,H, SIN LE NOBLE_2011.2</v>
      </c>
      <c r="H44">
        <v>4480</v>
      </c>
      <c r="I44" t="s">
        <v>129</v>
      </c>
      <c r="J44" t="s">
        <v>130</v>
      </c>
      <c r="K44" t="str">
        <f>CONCATENATE(Tableau511[[#This Row],[LIGNE]]," _",Tableau511[[#This Row],[LIB]],"_",IF(Tableau511[[#This Row],[NOM ENTR]]&lt;&gt;0,Tableau511[[#This Row],[NOM ENTR]],IF(AND(Tableau511[[#This Row],[Code]]=F43,Tableau511[[#This Row],[STATUT1]]="IMPREVU",I43&lt;&gt;0),I43,"ENTREPRISE NON RENSEIGNE")))</f>
        <v>2 _PORTE IMMEUBLE_SARL MEVITAL</v>
      </c>
      <c r="L44" t="s">
        <v>33</v>
      </c>
      <c r="M4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4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44" t="str">
        <f>CONCATENATE(Tableau511[[#This Row],[STATUT1]]," - ",Tableau511[[#This Row],[STATUT2]])</f>
        <v>PREVU - TRAVAUX</v>
      </c>
      <c r="P44">
        <v>1200</v>
      </c>
      <c r="Q44">
        <v>4430.0600000000004</v>
      </c>
      <c r="R44" t="s">
        <v>64</v>
      </c>
      <c r="S44">
        <v>51</v>
      </c>
      <c r="T44" t="s">
        <v>131</v>
      </c>
      <c r="U44" t="s">
        <v>57</v>
      </c>
      <c r="V44" t="s">
        <v>58</v>
      </c>
      <c r="W44" t="s">
        <v>103</v>
      </c>
      <c r="X44" t="s">
        <v>104</v>
      </c>
      <c r="Y44">
        <v>2011</v>
      </c>
      <c r="Z44">
        <v>9</v>
      </c>
      <c r="AA44">
        <v>18927</v>
      </c>
      <c r="AB44" t="str">
        <f>CONCATENATE(Tableau511[[#This Row],[ENGAGEMENT]],".",Tableau511[[#This Row],[Colonne1]],".",Tableau511[[#This Row],[Colonne2]])</f>
        <v>2011.9.18927</v>
      </c>
      <c r="AC44" t="s">
        <v>132</v>
      </c>
      <c r="AD44" s="1">
        <v>40792</v>
      </c>
      <c r="AE44" s="1">
        <v>40838</v>
      </c>
    </row>
    <row r="45" spans="1:31" x14ac:dyDescent="0.25">
      <c r="A45">
        <v>0</v>
      </c>
      <c r="B45" t="s">
        <v>128</v>
      </c>
      <c r="C45">
        <v>2011</v>
      </c>
      <c r="D45">
        <v>2</v>
      </c>
      <c r="E45">
        <v>6</v>
      </c>
      <c r="F45" t="str">
        <f>CONCATENATE(Tableau511[[#This Row],[BUDGE ANNEE]],".",Tableau511[[#This Row],[LIGNE_ORIG]])</f>
        <v>2011.2</v>
      </c>
      <c r="G45" t="str">
        <f>CONCATENATE(Tableau511[[#This Row],[Nom GRPE]],"_",Tableau511[[#This Row],[Code]])</f>
        <v>**F,P,H, SIN LE NOBLE_2011.2</v>
      </c>
      <c r="J45" t="s">
        <v>55</v>
      </c>
      <c r="K45" t="str">
        <f>CONCATENATE(Tableau511[[#This Row],[LIGNE]]," _",Tableau511[[#This Row],[LIB]],"_",IF(Tableau511[[#This Row],[NOM ENTR]]&lt;&gt;0,Tableau511[[#This Row],[NOM ENTR]],IF(AND(Tableau511[[#This Row],[Code]]=F44,Tableau511[[#This Row],[STATUT1]]="IMPREVU",I44&lt;&gt;0),I44,"ENTREPRISE NON RENSEIGNE")))</f>
        <v>6 _PERTE AO_SARL MEVITAL</v>
      </c>
      <c r="L45" t="s">
        <v>41</v>
      </c>
      <c r="M4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4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45" t="str">
        <f>CONCATENATE(Tableau511[[#This Row],[STATUT1]]," - ",Tableau511[[#This Row],[STATUT2]])</f>
        <v>IMPREVU - PERTES SUR AMOA</v>
      </c>
      <c r="P45">
        <v>3230</v>
      </c>
      <c r="R45" t="s">
        <v>64</v>
      </c>
      <c r="S45">
        <v>51</v>
      </c>
      <c r="U45" t="s">
        <v>57</v>
      </c>
      <c r="V45" t="s">
        <v>58</v>
      </c>
      <c r="W45" t="s">
        <v>103</v>
      </c>
      <c r="X45" t="s">
        <v>104</v>
      </c>
      <c r="AB45" t="str">
        <f>CONCATENATE(Tableau511[[#This Row],[ENGAGEMENT]],".",Tableau511[[#This Row],[Colonne1]],".",Tableau511[[#This Row],[Colonne2]])</f>
        <v>..</v>
      </c>
    </row>
    <row r="46" spans="1:31" x14ac:dyDescent="0.25">
      <c r="A46">
        <v>8008</v>
      </c>
      <c r="B46" t="s">
        <v>133</v>
      </c>
      <c r="C46">
        <v>2011</v>
      </c>
      <c r="D46">
        <v>16</v>
      </c>
      <c r="E46">
        <v>16</v>
      </c>
      <c r="F46" t="str">
        <f>CONCATENATE(Tableau511[[#This Row],[BUDGE ANNEE]],".",Tableau511[[#This Row],[LIGNE_ORIG]])</f>
        <v>2011.16</v>
      </c>
      <c r="G46" t="str">
        <f>CONCATENATE(Tableau511[[#This Row],[Nom GRPE]],"_",Tableau511[[#This Row],[Code]])</f>
        <v>**FOY,JEUNES TRAVAILLEURS DOUA_2011.16</v>
      </c>
      <c r="H46">
        <v>6126</v>
      </c>
      <c r="I46" t="s">
        <v>68</v>
      </c>
      <c r="J46" t="s">
        <v>134</v>
      </c>
      <c r="K46" t="str">
        <f>CONCATENATE(Tableau511[[#This Row],[LIGNE]]," _",Tableau511[[#This Row],[LIB]],"_",IF(Tableau511[[#This Row],[NOM ENTR]]&lt;&gt;0,Tableau511[[#This Row],[NOM ENTR]],IF(AND(Tableau511[[#This Row],[Code]]=F45,Tableau511[[#This Row],[STATUT1]]="IMPREVU",I45&lt;&gt;0),I45,"ENTREPRISE NON RENSEIGNE")))</f>
        <v>16 _TVX AMEL ET MISE EN CONF CHAUF_SAS SOPAREC</v>
      </c>
      <c r="L46" t="s">
        <v>41</v>
      </c>
      <c r="M4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4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46" t="str">
        <f>CONCATENATE(Tableau511[[#This Row],[STATUT1]]," - ",Tableau511[[#This Row],[STATUT2]])</f>
        <v>NON PREVU - TRAVAUX NON PREVUS</v>
      </c>
      <c r="P46">
        <v>2110</v>
      </c>
      <c r="Q46">
        <v>2110</v>
      </c>
      <c r="R46" t="s">
        <v>64</v>
      </c>
      <c r="S46">
        <v>47</v>
      </c>
      <c r="T46" t="s">
        <v>135</v>
      </c>
      <c r="U46" t="s">
        <v>57</v>
      </c>
      <c r="V46" t="s">
        <v>58</v>
      </c>
      <c r="W46" t="s">
        <v>65</v>
      </c>
      <c r="X46" t="s">
        <v>66</v>
      </c>
      <c r="Y46">
        <v>2011</v>
      </c>
      <c r="Z46">
        <v>9</v>
      </c>
      <c r="AA46">
        <v>16909</v>
      </c>
      <c r="AB46" t="str">
        <f>CONCATENATE(Tableau511[[#This Row],[ENGAGEMENT]],".",Tableau511[[#This Row],[Colonne1]],".",Tableau511[[#This Row],[Colonne2]])</f>
        <v>2011.9.16909</v>
      </c>
      <c r="AC46" t="s">
        <v>136</v>
      </c>
      <c r="AD46" s="1">
        <v>40759</v>
      </c>
      <c r="AE46" s="1">
        <v>40816</v>
      </c>
    </row>
    <row r="47" spans="1:31" x14ac:dyDescent="0.25">
      <c r="A47">
        <v>8008</v>
      </c>
      <c r="B47" t="s">
        <v>133</v>
      </c>
      <c r="C47">
        <v>2011</v>
      </c>
      <c r="D47">
        <v>7</v>
      </c>
      <c r="E47">
        <v>7</v>
      </c>
      <c r="F47" t="str">
        <f>CONCATENATE(Tableau511[[#This Row],[BUDGE ANNEE]],".",Tableau511[[#This Row],[LIGNE_ORIG]])</f>
        <v>2011.7</v>
      </c>
      <c r="G47" t="str">
        <f>CONCATENATE(Tableau511[[#This Row],[Nom GRPE]],"_",Tableau511[[#This Row],[Code]])</f>
        <v>**FOY,JEUNES TRAVAILLEURS DOUA_2011.7</v>
      </c>
      <c r="H47">
        <v>3454</v>
      </c>
      <c r="I47" t="s">
        <v>137</v>
      </c>
      <c r="J47" t="s">
        <v>138</v>
      </c>
      <c r="K47" t="str">
        <f>CONCATENATE(Tableau511[[#This Row],[LIGNE]]," _",Tableau511[[#This Row],[LIB]],"_",IF(Tableau511[[#This Row],[NOM ENTR]]&lt;&gt;0,Tableau511[[#This Row],[NOM ENTR]],IF(AND(Tableau511[[#This Row],[Code]]=F46,Tableau511[[#This Row],[STATUT1]]="IMPREVU",I46&lt;&gt;0),I46,"ENTREPRISE NON RENSEIGNE")))</f>
        <v>7 _MENUISERIE_SAS SOGEBAT</v>
      </c>
      <c r="L47" t="s">
        <v>41</v>
      </c>
      <c r="M4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4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47" t="str">
        <f>CONCATENATE(Tableau511[[#This Row],[STATUT1]]," - ",Tableau511[[#This Row],[STATUT2]])</f>
        <v>NON PREVU - TRAVAUX NON PREVUS</v>
      </c>
      <c r="P47">
        <v>4760</v>
      </c>
      <c r="Q47">
        <v>4760</v>
      </c>
      <c r="R47" t="s">
        <v>64</v>
      </c>
      <c r="S47">
        <v>47</v>
      </c>
      <c r="T47" t="s">
        <v>135</v>
      </c>
      <c r="U47" t="s">
        <v>57</v>
      </c>
      <c r="V47" t="s">
        <v>58</v>
      </c>
      <c r="W47" t="s">
        <v>139</v>
      </c>
      <c r="X47" t="s">
        <v>140</v>
      </c>
      <c r="Y47">
        <v>2011</v>
      </c>
      <c r="Z47">
        <v>9</v>
      </c>
      <c r="AA47">
        <v>11670</v>
      </c>
      <c r="AB47" t="str">
        <f>CONCATENATE(Tableau511[[#This Row],[ENGAGEMENT]],".",Tableau511[[#This Row],[Colonne1]],".",Tableau511[[#This Row],[Colonne2]])</f>
        <v>2011.9.11670</v>
      </c>
      <c r="AC47" t="s">
        <v>141</v>
      </c>
      <c r="AD47" s="1">
        <v>40694</v>
      </c>
      <c r="AE47" s="1">
        <v>40816</v>
      </c>
    </row>
    <row r="48" spans="1:31" x14ac:dyDescent="0.25">
      <c r="A48">
        <v>8032</v>
      </c>
      <c r="B48" t="s">
        <v>142</v>
      </c>
      <c r="C48">
        <v>2011</v>
      </c>
      <c r="D48">
        <v>8</v>
      </c>
      <c r="E48">
        <v>8</v>
      </c>
      <c r="F48" t="str">
        <f>CONCATENATE(Tableau511[[#This Row],[BUDGE ANNEE]],".",Tableau511[[#This Row],[LIGNE_ORIG]])</f>
        <v>2011.8</v>
      </c>
      <c r="G48" t="str">
        <f>CONCATENATE(Tableau511[[#This Row],[Nom GRPE]],"_",Tableau511[[#This Row],[Code]])</f>
        <v>**FOYER LES GLYCINES GRENAY_2011.8</v>
      </c>
      <c r="J48" t="s">
        <v>32</v>
      </c>
      <c r="K48" t="str">
        <f>CONCATENATE(Tableau511[[#This Row],[LIGNE]]," _",Tableau511[[#This Row],[LIB]],"_",IF(Tableau511[[#This Row],[NOM ENTR]]&lt;&gt;0,Tableau511[[#This Row],[NOM ENTR]],IF(AND(Tableau511[[#This Row],[Code]]=F47,Tableau511[[#This Row],[STATUT1]]="IMPREVU",I47&lt;&gt;0),I47,"ENTREPRISE NON RENSEIGNE")))</f>
        <v>8 _A PARTIEL_ENTREPRISE NON RENSEIGNE</v>
      </c>
      <c r="L48" t="s">
        <v>33</v>
      </c>
      <c r="M4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4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48" t="str">
        <f>CONCATENATE(Tableau511[[#This Row],[STATUT1]]," - ",Tableau511[[#This Row],[STATUT2]])</f>
        <v>PREVU - TRAVAUX</v>
      </c>
      <c r="P48">
        <v>3840</v>
      </c>
      <c r="R48" t="s">
        <v>34</v>
      </c>
      <c r="T48" t="s">
        <v>143</v>
      </c>
      <c r="U48" t="s">
        <v>36</v>
      </c>
      <c r="V48" t="s">
        <v>37</v>
      </c>
      <c r="W48" t="s">
        <v>38</v>
      </c>
      <c r="X48" t="s">
        <v>39</v>
      </c>
      <c r="AB48" t="str">
        <f>CONCATENATE(Tableau511[[#This Row],[ENGAGEMENT]],".",Tableau511[[#This Row],[Colonne1]],".",Tableau511[[#This Row],[Colonne2]])</f>
        <v>..</v>
      </c>
    </row>
    <row r="49" spans="1:31" x14ac:dyDescent="0.25">
      <c r="A49">
        <v>0</v>
      </c>
      <c r="B49" t="s">
        <v>142</v>
      </c>
      <c r="C49">
        <v>2011</v>
      </c>
      <c r="D49">
        <v>8</v>
      </c>
      <c r="E49">
        <v>22</v>
      </c>
      <c r="F49" t="str">
        <f>CONCATENATE(Tableau511[[#This Row],[BUDGE ANNEE]],".",Tableau511[[#This Row],[LIGNE_ORIG]])</f>
        <v>2011.8</v>
      </c>
      <c r="G49" t="str">
        <f>CONCATENATE(Tableau511[[#This Row],[Nom GRPE]],"_",Tableau511[[#This Row],[Code]])</f>
        <v>**FOYER LES GLYCINES GRENAY_2011.8</v>
      </c>
      <c r="J49" t="s">
        <v>40</v>
      </c>
      <c r="K49" t="str">
        <f>CONCATENATE(Tableau511[[#This Row],[LIGNE]]," _",Tableau511[[#This Row],[LIB]],"_",IF(Tableau511[[#This Row],[NOM ENTR]]&lt;&gt;0,Tableau511[[#This Row],[NOM ENTR]],IF(AND(Tableau511[[#This Row],[Code]]=F48,Tableau511[[#This Row],[STATUT1]]="IMPREVU",I48&lt;&gt;0),I48,"ENTREPRISE NON RENSEIGNE")))</f>
        <v>22 _REP 2013_ENTREPRISE NON RENSEIGNE</v>
      </c>
      <c r="L49" t="s">
        <v>41</v>
      </c>
      <c r="M4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4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49" t="str">
        <f>CONCATENATE(Tableau511[[#This Row],[STATUT1]]," - ",Tableau511[[#This Row],[STATUT2]])</f>
        <v>IMPREVU - TRAVAUX REPORTES</v>
      </c>
      <c r="P49">
        <v>-3840</v>
      </c>
      <c r="R49" t="s">
        <v>34</v>
      </c>
      <c r="U49" t="s">
        <v>36</v>
      </c>
      <c r="V49" t="s">
        <v>37</v>
      </c>
      <c r="W49" t="s">
        <v>38</v>
      </c>
      <c r="X49" t="s">
        <v>39</v>
      </c>
      <c r="AB49" t="str">
        <f>CONCATENATE(Tableau511[[#This Row],[ENGAGEMENT]],".",Tableau511[[#This Row],[Colonne1]],".",Tableau511[[#This Row],[Colonne2]])</f>
        <v>..</v>
      </c>
    </row>
    <row r="50" spans="1:31" x14ac:dyDescent="0.25">
      <c r="A50">
        <v>8009</v>
      </c>
      <c r="B50" t="s">
        <v>144</v>
      </c>
      <c r="C50">
        <v>2011</v>
      </c>
      <c r="D50">
        <v>1</v>
      </c>
      <c r="E50">
        <v>1</v>
      </c>
      <c r="F50" t="str">
        <f>CONCATENATE(Tableau511[[#This Row],[BUDGE ANNEE]],".",Tableau511[[#This Row],[LIGNE_ORIG]])</f>
        <v>2011.1</v>
      </c>
      <c r="G50" t="str">
        <f>CONCATENATE(Tableau511[[#This Row],[Nom GRPE]],"_",Tableau511[[#This Row],[Code]])</f>
        <v>**FOYER NOUVEL HORIZON_2011.1</v>
      </c>
      <c r="H50">
        <v>3208</v>
      </c>
      <c r="I50" t="s">
        <v>145</v>
      </c>
      <c r="J50" t="s">
        <v>146</v>
      </c>
      <c r="K50" t="str">
        <f>CONCATENATE(Tableau511[[#This Row],[LIGNE]]," _",Tableau511[[#This Row],[LIB]],"_",IF(Tableau511[[#This Row],[NOM ENTR]]&lt;&gt;0,Tableau511[[#This Row],[NOM ENTR]],IF(AND(Tableau511[[#This Row],[Code]]=F49,Tableau511[[#This Row],[STATUT1]]="IMPREVU",I49&lt;&gt;0),I49,"ENTREPRISE NON RENSEIGNE")))</f>
        <v>1 _POSE PANNEAU_SARL ABRI BAT</v>
      </c>
      <c r="L50" t="s">
        <v>41</v>
      </c>
      <c r="M5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50" t="str">
        <f>CONCATENATE(Tableau511[[#This Row],[STATUT1]]," - ",Tableau511[[#This Row],[STATUT2]])</f>
        <v>NON PREVU - TRAVAUX NON PREVUS</v>
      </c>
      <c r="P50">
        <v>183</v>
      </c>
      <c r="Q50">
        <v>183</v>
      </c>
      <c r="R50" t="s">
        <v>34</v>
      </c>
      <c r="S50">
        <v>60</v>
      </c>
      <c r="T50" t="s">
        <v>147</v>
      </c>
      <c r="U50" t="s">
        <v>57</v>
      </c>
      <c r="V50" t="s">
        <v>58</v>
      </c>
      <c r="W50" t="s">
        <v>148</v>
      </c>
      <c r="X50" t="s">
        <v>149</v>
      </c>
      <c r="Y50">
        <v>2011</v>
      </c>
      <c r="Z50">
        <v>9</v>
      </c>
      <c r="AA50">
        <v>21097</v>
      </c>
      <c r="AB50" t="str">
        <f>CONCATENATE(Tableau511[[#This Row],[ENGAGEMENT]],".",Tableau511[[#This Row],[Colonne1]],".",Tableau511[[#This Row],[Colonne2]])</f>
        <v>2011.9.21097</v>
      </c>
      <c r="AC50" t="s">
        <v>150</v>
      </c>
      <c r="AD50" s="1">
        <v>40827</v>
      </c>
      <c r="AE50" s="1">
        <v>40827</v>
      </c>
    </row>
    <row r="51" spans="1:31" x14ac:dyDescent="0.25">
      <c r="A51">
        <v>8009</v>
      </c>
      <c r="B51" t="s">
        <v>144</v>
      </c>
      <c r="C51">
        <v>2011</v>
      </c>
      <c r="D51">
        <v>1</v>
      </c>
      <c r="E51">
        <v>1</v>
      </c>
      <c r="F51" t="str">
        <f>CONCATENATE(Tableau511[[#This Row],[BUDGE ANNEE]],".",Tableau511[[#This Row],[LIGNE_ORIG]])</f>
        <v>2011.1</v>
      </c>
      <c r="G51" t="str">
        <f>CONCATENATE(Tableau511[[#This Row],[Nom GRPE]],"_",Tableau511[[#This Row],[Code]])</f>
        <v>**FOYER NOUVEL HORIZON_2011.1</v>
      </c>
      <c r="H51">
        <v>6685</v>
      </c>
      <c r="I51" t="s">
        <v>151</v>
      </c>
      <c r="J51" t="s">
        <v>152</v>
      </c>
      <c r="K51" t="str">
        <f>CONCATENATE(Tableau511[[#This Row],[LIGNE]]," _",Tableau511[[#This Row],[LIB]],"_",IF(Tableau511[[#This Row],[NOM ENTR]]&lt;&gt;0,Tableau511[[#This Row],[NOM ENTR]],IF(AND(Tableau511[[#This Row],[Code]]=F50,Tableau511[[#This Row],[STATUT1]]="IMPREVU",I50&lt;&gt;0),I50,"ENTREPRISE NON RENSEIGNE")))</f>
        <v>1 _ETANCHEITE_ TETRA BAT</v>
      </c>
      <c r="L51" t="s">
        <v>41</v>
      </c>
      <c r="M5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51" t="str">
        <f>CONCATENATE(Tableau511[[#This Row],[STATUT1]]," - ",Tableau511[[#This Row],[STATUT2]])</f>
        <v>NON PREVU - TRAVAUX NON PREVUS</v>
      </c>
      <c r="P51">
        <v>101946</v>
      </c>
      <c r="Q51">
        <v>101946.24000000001</v>
      </c>
      <c r="R51" t="s">
        <v>48</v>
      </c>
      <c r="S51">
        <v>60</v>
      </c>
      <c r="T51" t="s">
        <v>147</v>
      </c>
      <c r="U51" t="s">
        <v>75</v>
      </c>
      <c r="V51" t="s">
        <v>76</v>
      </c>
      <c r="W51" t="s">
        <v>148</v>
      </c>
      <c r="X51" t="s">
        <v>149</v>
      </c>
      <c r="Y51">
        <v>2011</v>
      </c>
      <c r="Z51">
        <v>9</v>
      </c>
      <c r="AA51">
        <v>22519</v>
      </c>
      <c r="AB51" t="str">
        <f>CONCATENATE(Tableau511[[#This Row],[ENGAGEMENT]],".",Tableau511[[#This Row],[Colonne1]],".",Tableau511[[#This Row],[Colonne2]])</f>
        <v>2011.9.22519</v>
      </c>
      <c r="AC51" t="s">
        <v>153</v>
      </c>
      <c r="AD51" s="1">
        <v>40843</v>
      </c>
      <c r="AE51" s="1">
        <v>41029</v>
      </c>
    </row>
    <row r="52" spans="1:31" x14ac:dyDescent="0.25">
      <c r="A52">
        <v>8009</v>
      </c>
      <c r="B52" t="s">
        <v>144</v>
      </c>
      <c r="C52">
        <v>2011</v>
      </c>
      <c r="D52">
        <v>2</v>
      </c>
      <c r="E52">
        <v>2</v>
      </c>
      <c r="F52" t="str">
        <f>CONCATENATE(Tableau511[[#This Row],[BUDGE ANNEE]],".",Tableau511[[#This Row],[LIGNE_ORIG]])</f>
        <v>2011.2</v>
      </c>
      <c r="G52" t="str">
        <f>CONCATENATE(Tableau511[[#This Row],[Nom GRPE]],"_",Tableau511[[#This Row],[Code]])</f>
        <v>**FOYER NOUVEL HORIZON_2011.2</v>
      </c>
      <c r="H52">
        <v>1109</v>
      </c>
      <c r="I52" t="s">
        <v>154</v>
      </c>
      <c r="J52" t="s">
        <v>155</v>
      </c>
      <c r="K52" t="str">
        <f>CONCATENATE(Tableau511[[#This Row],[LIGNE]]," _",Tableau511[[#This Row],[LIB]],"_",IF(Tableau511[[#This Row],[NOM ENTR]]&lt;&gt;0,Tableau511[[#This Row],[NOM ENTR]],IF(AND(Tableau511[[#This Row],[Code]]=F51,Tableau511[[#This Row],[STATUT1]]="IMPREVU",I51&lt;&gt;0),I51,"ENTREPRISE NON RENSEIGNE")))</f>
        <v>2 _HONORAIRES MISSIONS_Cabinet COCHET-DEHAENE</v>
      </c>
      <c r="L52" t="s">
        <v>41</v>
      </c>
      <c r="M5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52" t="str">
        <f>CONCATENATE(Tableau511[[#This Row],[STATUT1]]," - ",Tableau511[[#This Row],[STATUT2]])</f>
        <v>NON PREVU - MISSION MOE</v>
      </c>
      <c r="P52">
        <v>23000</v>
      </c>
      <c r="Q52">
        <v>17500</v>
      </c>
      <c r="R52" t="s">
        <v>156</v>
      </c>
      <c r="S52">
        <v>60</v>
      </c>
      <c r="T52" t="s">
        <v>147</v>
      </c>
      <c r="U52" t="s">
        <v>57</v>
      </c>
      <c r="V52" t="s">
        <v>58</v>
      </c>
      <c r="W52" t="s">
        <v>148</v>
      </c>
      <c r="X52" t="s">
        <v>149</v>
      </c>
      <c r="Y52">
        <v>2011</v>
      </c>
      <c r="Z52">
        <v>9</v>
      </c>
      <c r="AA52">
        <v>21142</v>
      </c>
      <c r="AB52" t="str">
        <f>CONCATENATE(Tableau511[[#This Row],[ENGAGEMENT]],".",Tableau511[[#This Row],[Colonne1]],".",Tableau511[[#This Row],[Colonne2]])</f>
        <v>2011.9.21142</v>
      </c>
      <c r="AC52" t="s">
        <v>157</v>
      </c>
      <c r="AD52" s="1">
        <v>40827</v>
      </c>
      <c r="AE52" s="1">
        <v>40827</v>
      </c>
    </row>
    <row r="53" spans="1:31" x14ac:dyDescent="0.25">
      <c r="A53">
        <v>8009</v>
      </c>
      <c r="B53" t="s">
        <v>144</v>
      </c>
      <c r="C53">
        <v>2011</v>
      </c>
      <c r="D53">
        <v>2</v>
      </c>
      <c r="E53">
        <v>2</v>
      </c>
      <c r="F53" t="str">
        <f>CONCATENATE(Tableau511[[#This Row],[BUDGE ANNEE]],".",Tableau511[[#This Row],[LIGNE_ORIG]])</f>
        <v>2011.2</v>
      </c>
      <c r="G53" t="str">
        <f>CONCATENATE(Tableau511[[#This Row],[Nom GRPE]],"_",Tableau511[[#This Row],[Code]])</f>
        <v>**FOYER NOUVEL HORIZON_2011.2</v>
      </c>
      <c r="H53">
        <v>6701</v>
      </c>
      <c r="I53" t="s">
        <v>158</v>
      </c>
      <c r="J53" t="s">
        <v>155</v>
      </c>
      <c r="K53" t="str">
        <f>CONCATENATE(Tableau511[[#This Row],[LIGNE]]," _",Tableau511[[#This Row],[LIB]],"_",IF(Tableau511[[#This Row],[NOM ENTR]]&lt;&gt;0,Tableau511[[#This Row],[NOM ENTR]],IF(AND(Tableau511[[#This Row],[Code]]=F52,Tableau511[[#This Row],[STATUT1]]="IMPREVU",I52&lt;&gt;0),I52,"ENTREPRISE NON RENSEIGNE")))</f>
        <v>2 _HONORAIRES MISSIONS_SARL NVW ARCHITECTES</v>
      </c>
      <c r="L53" t="s">
        <v>41</v>
      </c>
      <c r="M5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53" t="str">
        <f>CONCATENATE(Tableau511[[#This Row],[STATUT1]]," - ",Tableau511[[#This Row],[STATUT2]])</f>
        <v>NON PREVU - MISSION MOE</v>
      </c>
      <c r="P53">
        <v>23000</v>
      </c>
      <c r="Q53">
        <v>5500</v>
      </c>
      <c r="R53" t="s">
        <v>156</v>
      </c>
      <c r="S53">
        <v>60</v>
      </c>
      <c r="T53" t="s">
        <v>147</v>
      </c>
      <c r="U53" t="s">
        <v>57</v>
      </c>
      <c r="V53" t="s">
        <v>58</v>
      </c>
      <c r="W53" t="s">
        <v>148</v>
      </c>
      <c r="X53" t="s">
        <v>149</v>
      </c>
      <c r="Y53">
        <v>2011</v>
      </c>
      <c r="Z53">
        <v>9</v>
      </c>
      <c r="AA53">
        <v>21144</v>
      </c>
      <c r="AB53" t="str">
        <f>CONCATENATE(Tableau511[[#This Row],[ENGAGEMENT]],".",Tableau511[[#This Row],[Colonne1]],".",Tableau511[[#This Row],[Colonne2]])</f>
        <v>2011.9.21144</v>
      </c>
      <c r="AC53" t="s">
        <v>157</v>
      </c>
      <c r="AD53" s="1">
        <v>40827</v>
      </c>
      <c r="AE53" s="1">
        <v>40827</v>
      </c>
    </row>
    <row r="54" spans="1:31" x14ac:dyDescent="0.25">
      <c r="A54">
        <v>8009</v>
      </c>
      <c r="B54" t="s">
        <v>144</v>
      </c>
      <c r="C54">
        <v>2011</v>
      </c>
      <c r="D54">
        <v>2</v>
      </c>
      <c r="E54">
        <v>2</v>
      </c>
      <c r="F54" t="str">
        <f>CONCATENATE(Tableau511[[#This Row],[BUDGE ANNEE]],".",Tableau511[[#This Row],[LIGNE_ORIG]])</f>
        <v>2011.2</v>
      </c>
      <c r="G54" t="str">
        <f>CONCATENATE(Tableau511[[#This Row],[Nom GRPE]],"_",Tableau511[[#This Row],[Code]])</f>
        <v>**FOYER NOUVEL HORIZON_2011.2</v>
      </c>
      <c r="H54">
        <v>2947</v>
      </c>
      <c r="I54" t="s">
        <v>159</v>
      </c>
      <c r="J54" t="s">
        <v>160</v>
      </c>
      <c r="K54" t="str">
        <f>CONCATENATE(Tableau511[[#This Row],[LIGNE]]," _",Tableau511[[#This Row],[LIB]],"_",IF(Tableau511[[#This Row],[NOM ENTR]]&lt;&gt;0,Tableau511[[#This Row],[NOM ENTR]],IF(AND(Tableau511[[#This Row],[Code]]=F53,Tableau511[[#This Row],[STATUT1]]="IMPREVU",I53&lt;&gt;0),I53,"ENTREPRISE NON RENSEIGNE")))</f>
        <v>2 _AMEL MISE CONFO CHAUFFERIE_Ste DALKIA FRANCE</v>
      </c>
      <c r="L54" t="s">
        <v>41</v>
      </c>
      <c r="M5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54" t="str">
        <f>CONCATENATE(Tableau511[[#This Row],[STATUT1]]," - ",Tableau511[[#This Row],[STATUT2]])</f>
        <v>NON PREVU - TRAVAUX NON PREVUS</v>
      </c>
      <c r="P54">
        <v>669</v>
      </c>
      <c r="Q54">
        <v>0</v>
      </c>
      <c r="R54" t="s">
        <v>34</v>
      </c>
      <c r="S54">
        <v>60</v>
      </c>
      <c r="T54" t="s">
        <v>147</v>
      </c>
      <c r="U54" t="s">
        <v>57</v>
      </c>
      <c r="V54" t="s">
        <v>58</v>
      </c>
      <c r="W54" t="s">
        <v>77</v>
      </c>
      <c r="X54" t="s">
        <v>78</v>
      </c>
      <c r="Y54">
        <v>2011</v>
      </c>
      <c r="Z54">
        <v>9</v>
      </c>
      <c r="AA54">
        <v>6346</v>
      </c>
      <c r="AB54" t="str">
        <f>CONCATENATE(Tableau511[[#This Row],[ENGAGEMENT]],".",Tableau511[[#This Row],[Colonne1]],".",Tableau511[[#This Row],[Colonne2]])</f>
        <v>2011.9.6346</v>
      </c>
      <c r="AC54" t="s">
        <v>161</v>
      </c>
      <c r="AD54" s="1">
        <v>40624</v>
      </c>
      <c r="AE54" s="1">
        <v>40816</v>
      </c>
    </row>
    <row r="55" spans="1:31" x14ac:dyDescent="0.25">
      <c r="A55">
        <v>0</v>
      </c>
      <c r="B55" t="s">
        <v>144</v>
      </c>
      <c r="C55">
        <v>2011</v>
      </c>
      <c r="D55">
        <v>2</v>
      </c>
      <c r="E55">
        <v>3</v>
      </c>
      <c r="F55" t="str">
        <f>CONCATENATE(Tableau511[[#This Row],[BUDGE ANNEE]],".",Tableau511[[#This Row],[LIGNE_ORIG]])</f>
        <v>2011.2</v>
      </c>
      <c r="G55" t="str">
        <f>CONCATENATE(Tableau511[[#This Row],[Nom GRPE]],"_",Tableau511[[#This Row],[Code]])</f>
        <v>**FOYER NOUVEL HORIZON_2011.2</v>
      </c>
      <c r="J55" t="s">
        <v>61</v>
      </c>
      <c r="K55" t="str">
        <f>CONCATENATE(Tableau511[[#This Row],[LIGNE]]," _",Tableau511[[#This Row],[LIB]],"_",IF(Tableau511[[#This Row],[NOM ENTR]]&lt;&gt;0,Tableau511[[#This Row],[NOM ENTR]],IF(AND(Tableau511[[#This Row],[Code]]=F54,Tableau511[[#This Row],[STATUT1]]="IMPREVU",I54&lt;&gt;0),I54,"ENTREPRISE NON RENSEIGNE")))</f>
        <v>3 _ANNULE_Ste DALKIA FRANCE</v>
      </c>
      <c r="L55" t="s">
        <v>41</v>
      </c>
      <c r="M5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5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55" t="str">
        <f>CONCATENATE(Tableau511[[#This Row],[STATUT1]]," - ",Tableau511[[#This Row],[STATUT2]])</f>
        <v>IMPREVU - TRAVAUX ANNULES</v>
      </c>
      <c r="P55">
        <v>-668</v>
      </c>
      <c r="R55" t="s">
        <v>34</v>
      </c>
      <c r="S55">
        <v>60</v>
      </c>
      <c r="U55" t="s">
        <v>57</v>
      </c>
      <c r="V55" t="s">
        <v>58</v>
      </c>
      <c r="W55" t="s">
        <v>77</v>
      </c>
      <c r="X55" t="s">
        <v>78</v>
      </c>
      <c r="AB55" t="str">
        <f>CONCATENATE(Tableau511[[#This Row],[ENGAGEMENT]],".",Tableau511[[#This Row],[Colonne1]],".",Tableau511[[#This Row],[Colonne2]])</f>
        <v>..</v>
      </c>
    </row>
    <row r="56" spans="1:31" x14ac:dyDescent="0.25">
      <c r="A56">
        <v>8009</v>
      </c>
      <c r="B56" t="s">
        <v>144</v>
      </c>
      <c r="C56">
        <v>2011</v>
      </c>
      <c r="D56">
        <v>2</v>
      </c>
      <c r="E56">
        <v>2</v>
      </c>
      <c r="F56" t="str">
        <f>CONCATENATE(Tableau511[[#This Row],[BUDGE ANNEE]],".",Tableau511[[#This Row],[LIGNE_ORIG]])</f>
        <v>2011.2</v>
      </c>
      <c r="G56" t="str">
        <f>CONCATENATE(Tableau511[[#This Row],[Nom GRPE]],"_",Tableau511[[#This Row],[Code]])</f>
        <v>**FOYER NOUVEL HORIZON_2011.2</v>
      </c>
      <c r="J56" t="s">
        <v>107</v>
      </c>
      <c r="K56" t="e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#REF!</v>
      </c>
      <c r="L56" t="s">
        <v>33</v>
      </c>
      <c r="M5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5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56" t="str">
        <f>CONCATENATE(Tableau511[[#This Row],[STATUT1]]," - ",Tableau511[[#This Row],[STATUT2]])</f>
        <v>PREVU - TRAVAUX</v>
      </c>
      <c r="P56">
        <v>40750</v>
      </c>
      <c r="R56" t="s">
        <v>48</v>
      </c>
      <c r="S56">
        <v>60</v>
      </c>
      <c r="T56" t="s">
        <v>147</v>
      </c>
      <c r="U56" t="s">
        <v>75</v>
      </c>
      <c r="V56" t="s">
        <v>76</v>
      </c>
      <c r="W56" t="s">
        <v>108</v>
      </c>
      <c r="X56" t="s">
        <v>109</v>
      </c>
      <c r="AB56" t="str">
        <f>CONCATENATE(Tableau511[[#This Row],[ENGAGEMENT]],".",Tableau511[[#This Row],[Colonne1]],".",Tableau511[[#This Row],[Colonne2]])</f>
        <v>..</v>
      </c>
    </row>
    <row r="57" spans="1:31" x14ac:dyDescent="0.25">
      <c r="A57">
        <v>8009</v>
      </c>
      <c r="B57" t="s">
        <v>144</v>
      </c>
      <c r="C57">
        <v>2011</v>
      </c>
      <c r="D57">
        <v>3</v>
      </c>
      <c r="E57">
        <v>3</v>
      </c>
      <c r="F57" t="str">
        <f>CONCATENATE(Tableau511[[#This Row],[BUDGE ANNEE]],".",Tableau511[[#This Row],[LIGNE_ORIG]])</f>
        <v>2011.3</v>
      </c>
      <c r="G57" t="str">
        <f>CONCATENATE(Tableau511[[#This Row],[Nom GRPE]],"_",Tableau511[[#This Row],[Code]])</f>
        <v>**FOYER NOUVEL HORIZON_2011.3</v>
      </c>
      <c r="H57">
        <v>6685</v>
      </c>
      <c r="I57" t="s">
        <v>151</v>
      </c>
      <c r="J57" t="s">
        <v>162</v>
      </c>
      <c r="K57" t="str">
        <f>CONCATENATE(Tableau511[[#This Row],[LIGNE]]," _",Tableau511[[#This Row],[LIB]],"_",IF(Tableau511[[#This Row],[NOM ENTR]]&lt;&gt;0,Tableau511[[#This Row],[NOM ENTR]],IF(AND(Tableau511[[#This Row],[Code]]=F56,Tableau511[[#This Row],[STATUT1]]="IMPREVU",I56&lt;&gt;0),I56,"ENTREPRISE NON RENSEIGNE")))</f>
        <v>3 _BARDAGE_ TETRA BAT</v>
      </c>
      <c r="L57" t="s">
        <v>41</v>
      </c>
      <c r="M5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57" t="str">
        <f>CONCATENATE(Tableau511[[#This Row],[STATUT1]]," - ",Tableau511[[#This Row],[STATUT2]])</f>
        <v>NON PREVU - TRAVAUX NON PREVUS</v>
      </c>
      <c r="P57">
        <v>171136</v>
      </c>
      <c r="Q57">
        <v>171136.23</v>
      </c>
      <c r="R57" t="s">
        <v>48</v>
      </c>
      <c r="S57">
        <v>60</v>
      </c>
      <c r="T57" t="s">
        <v>147</v>
      </c>
      <c r="U57" t="s">
        <v>75</v>
      </c>
      <c r="V57" t="s">
        <v>76</v>
      </c>
      <c r="W57" t="s">
        <v>163</v>
      </c>
      <c r="X57" t="s">
        <v>164</v>
      </c>
      <c r="Y57">
        <v>2011</v>
      </c>
      <c r="Z57">
        <v>9</v>
      </c>
      <c r="AA57">
        <v>22528</v>
      </c>
      <c r="AB57" t="str">
        <f>CONCATENATE(Tableau511[[#This Row],[ENGAGEMENT]],".",Tableau511[[#This Row],[Colonne1]],".",Tableau511[[#This Row],[Colonne2]])</f>
        <v>2011.9.22528</v>
      </c>
      <c r="AC57" t="s">
        <v>153</v>
      </c>
      <c r="AD57" s="1">
        <v>40843</v>
      </c>
      <c r="AE57" s="1">
        <v>41029</v>
      </c>
    </row>
    <row r="58" spans="1:31" x14ac:dyDescent="0.25">
      <c r="A58">
        <v>0</v>
      </c>
      <c r="B58" t="s">
        <v>144</v>
      </c>
      <c r="C58">
        <v>2011</v>
      </c>
      <c r="D58">
        <v>3</v>
      </c>
      <c r="E58">
        <v>0</v>
      </c>
      <c r="F58" t="str">
        <f>CONCATENATE(Tableau511[[#This Row],[BUDGE ANNEE]],".",Tableau511[[#This Row],[LIGNE_ORIG]])</f>
        <v>2011.3</v>
      </c>
      <c r="G58" t="str">
        <f>CONCATENATE(Tableau511[[#This Row],[Nom GRPE]],"_",Tableau511[[#This Row],[Code]])</f>
        <v>**FOYER NOUVEL HORIZON_2011.3</v>
      </c>
      <c r="J58" t="s">
        <v>61</v>
      </c>
      <c r="K58" t="str">
        <f>CONCATENATE(Tableau511[[#This Row],[LIGNE]]," _",Tableau511[[#This Row],[LIB]],"_",IF(Tableau511[[#This Row],[NOM ENTR]]&lt;&gt;0,Tableau511[[#This Row],[NOM ENTR]],IF(AND(Tableau511[[#This Row],[Code]]=F57,Tableau511[[#This Row],[STATUT1]]="IMPREVU",I57&lt;&gt;0),I57,"ENTREPRISE NON RENSEIGNE")))</f>
        <v>0 _ANNULE_ TETRA BAT</v>
      </c>
      <c r="L58" t="s">
        <v>41</v>
      </c>
      <c r="M5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5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58" t="str">
        <f>CONCATENATE(Tableau511[[#This Row],[STATUT1]]," - ",Tableau511[[#This Row],[STATUT2]])</f>
        <v>IMPREVU - TRAVAUX ANNULES</v>
      </c>
      <c r="P58">
        <v>-40750</v>
      </c>
      <c r="R58" t="s">
        <v>48</v>
      </c>
      <c r="S58">
        <v>60</v>
      </c>
      <c r="U58" t="s">
        <v>75</v>
      </c>
      <c r="V58" t="s">
        <v>76</v>
      </c>
      <c r="W58" t="s">
        <v>108</v>
      </c>
      <c r="X58" t="s">
        <v>109</v>
      </c>
      <c r="AB58" t="str">
        <f>CONCATENATE(Tableau511[[#This Row],[ENGAGEMENT]],".",Tableau511[[#This Row],[Colonne1]],".",Tableau511[[#This Row],[Colonne2]])</f>
        <v>..</v>
      </c>
    </row>
    <row r="59" spans="1:31" x14ac:dyDescent="0.25">
      <c r="A59">
        <v>8009</v>
      </c>
      <c r="B59" t="s">
        <v>144</v>
      </c>
      <c r="C59">
        <v>2011</v>
      </c>
      <c r="D59">
        <v>3</v>
      </c>
      <c r="E59">
        <v>3</v>
      </c>
      <c r="F59" t="str">
        <f>CONCATENATE(Tableau511[[#This Row],[BUDGE ANNEE]],".",Tableau511[[#This Row],[LIGNE_ORIG]])</f>
        <v>2011.3</v>
      </c>
      <c r="G59" t="str">
        <f>CONCATENATE(Tableau511[[#This Row],[Nom GRPE]],"_",Tableau511[[#This Row],[Code]])</f>
        <v>**FOYER NOUVEL HORIZON_2011.3</v>
      </c>
      <c r="H59">
        <v>6001</v>
      </c>
      <c r="I59" t="s">
        <v>165</v>
      </c>
      <c r="J59" t="s">
        <v>166</v>
      </c>
      <c r="K59" t="str">
        <f>CONCATENATE(Tableau511[[#This Row],[LIGNE]]," _",Tableau511[[#This Row],[LIB]],"_",IF(Tableau511[[#This Row],[NOM ENTR]]&lt;&gt;0,Tableau511[[#This Row],[NOM ENTR]],IF(AND(Tableau511[[#This Row],[Code]]=F58,Tableau511[[#This Row],[STATUT1]]="IMPREVU",I58&lt;&gt;0),I58,"ENTREPRISE NON RENSEIGNE")))</f>
        <v>3 _MISSION MO_SARL C2S DIMENSION</v>
      </c>
      <c r="L59" t="s">
        <v>41</v>
      </c>
      <c r="M5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5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59" t="str">
        <f>CONCATENATE(Tableau511[[#This Row],[STATUT1]]," - ",Tableau511[[#This Row],[STATUT2]])</f>
        <v>NON PREVU - MISSION MOE</v>
      </c>
      <c r="P59">
        <v>2950</v>
      </c>
      <c r="Q59">
        <v>2950</v>
      </c>
      <c r="R59" t="s">
        <v>83</v>
      </c>
      <c r="S59">
        <v>60</v>
      </c>
      <c r="T59" t="s">
        <v>147</v>
      </c>
      <c r="U59" t="s">
        <v>75</v>
      </c>
      <c r="V59" t="s">
        <v>76</v>
      </c>
      <c r="W59" t="s">
        <v>108</v>
      </c>
      <c r="X59" t="s">
        <v>109</v>
      </c>
      <c r="Y59">
        <v>2010</v>
      </c>
      <c r="Z59">
        <v>9</v>
      </c>
      <c r="AA59">
        <v>25976</v>
      </c>
      <c r="AB59" t="str">
        <f>CONCATENATE(Tableau511[[#This Row],[ENGAGEMENT]],".",Tableau511[[#This Row],[Colonne1]],".",Tableau511[[#This Row],[Colonne2]])</f>
        <v>2010.9.25976</v>
      </c>
      <c r="AC59" t="s">
        <v>167</v>
      </c>
      <c r="AD59" s="1">
        <v>40542</v>
      </c>
      <c r="AE59" s="1">
        <v>40573</v>
      </c>
    </row>
    <row r="60" spans="1:31" x14ac:dyDescent="0.25">
      <c r="A60">
        <v>8009</v>
      </c>
      <c r="B60" t="s">
        <v>144</v>
      </c>
      <c r="C60">
        <v>2011</v>
      </c>
      <c r="D60">
        <v>4</v>
      </c>
      <c r="E60">
        <v>4</v>
      </c>
      <c r="F60" t="str">
        <f>CONCATENATE(Tableau511[[#This Row],[BUDGE ANNEE]],".",Tableau511[[#This Row],[LIGNE_ORIG]])</f>
        <v>2011.4</v>
      </c>
      <c r="G60" t="str">
        <f>CONCATENATE(Tableau511[[#This Row],[Nom GRPE]],"_",Tableau511[[#This Row],[Code]])</f>
        <v>**FOYER NOUVEL HORIZON_2011.4</v>
      </c>
      <c r="H60">
        <v>5346</v>
      </c>
      <c r="I60" t="s">
        <v>113</v>
      </c>
      <c r="J60" t="s">
        <v>168</v>
      </c>
      <c r="K60" t="str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4 _MISSION DIAG AMIANTE_SARL EXPERT HABITAT</v>
      </c>
      <c r="L60" t="s">
        <v>41</v>
      </c>
      <c r="M6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6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60" t="str">
        <f>CONCATENATE(Tableau511[[#This Row],[STATUT1]]," - ",Tableau511[[#This Row],[STATUT2]])</f>
        <v>NON PREVU - DIAGNOSTIC AMIANTE</v>
      </c>
      <c r="P60">
        <v>320</v>
      </c>
      <c r="Q60">
        <v>320</v>
      </c>
      <c r="R60" t="s">
        <v>83</v>
      </c>
      <c r="S60">
        <v>60</v>
      </c>
      <c r="T60" t="s">
        <v>147</v>
      </c>
      <c r="U60" t="s">
        <v>75</v>
      </c>
      <c r="V60" t="s">
        <v>76</v>
      </c>
      <c r="W60" t="s">
        <v>108</v>
      </c>
      <c r="X60" t="s">
        <v>109</v>
      </c>
      <c r="Y60">
        <v>2010</v>
      </c>
      <c r="Z60">
        <v>9</v>
      </c>
      <c r="AA60">
        <v>25995</v>
      </c>
      <c r="AB60" t="str">
        <f>CONCATENATE(Tableau511[[#This Row],[ENGAGEMENT]],".",Tableau511[[#This Row],[Colonne1]],".",Tableau511[[#This Row],[Colonne2]])</f>
        <v>2010.9.25995</v>
      </c>
      <c r="AC60" t="s">
        <v>169</v>
      </c>
      <c r="AD60" s="1">
        <v>40542</v>
      </c>
      <c r="AE60" s="1">
        <v>40542</v>
      </c>
    </row>
    <row r="61" spans="1:31" x14ac:dyDescent="0.25">
      <c r="A61">
        <v>8009</v>
      </c>
      <c r="B61" t="s">
        <v>144</v>
      </c>
      <c r="C61">
        <v>2011</v>
      </c>
      <c r="D61">
        <v>5</v>
      </c>
      <c r="E61">
        <v>5</v>
      </c>
      <c r="F61" t="str">
        <f>CONCATENATE(Tableau511[[#This Row],[BUDGE ANNEE]],".",Tableau511[[#This Row],[LIGNE_ORIG]])</f>
        <v>2011.5</v>
      </c>
      <c r="G61" t="str">
        <f>CONCATENATE(Tableau511[[#This Row],[Nom GRPE]],"_",Tableau511[[#This Row],[Code]])</f>
        <v>**FOYER NOUVEL HORIZON_2011.5</v>
      </c>
      <c r="H61">
        <v>4645</v>
      </c>
      <c r="I61" t="s">
        <v>88</v>
      </c>
      <c r="J61" t="s">
        <v>170</v>
      </c>
      <c r="K61" t="str">
        <f>CONCATENATE(Tableau511[[#This Row],[LIGNE]]," _",Tableau511[[#This Row],[LIB]],"_",IF(Tableau511[[#This Row],[NOM ENTR]]&lt;&gt;0,Tableau511[[#This Row],[NOM ENTR]],IF(AND(Tableau511[[#This Row],[Code]]=F60,Tableau511[[#This Row],[STATUT1]]="IMPREVU",I60&lt;&gt;0),I60,"ENTREPRISE NON RENSEIGNE")))</f>
        <v>5 _CONVENTION HONO_SA BUREAU VERITAS LIEVIN</v>
      </c>
      <c r="L61" t="s">
        <v>41</v>
      </c>
      <c r="M6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6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61" t="str">
        <f>CONCATENATE(Tableau511[[#This Row],[STATUT1]]," - ",Tableau511[[#This Row],[STATUT2]])</f>
        <v>NON PREVU - TRAVAUX NON PREVUS</v>
      </c>
      <c r="P61">
        <v>1800</v>
      </c>
      <c r="Q61" s="2">
        <v>1360</v>
      </c>
      <c r="R61" t="s">
        <v>156</v>
      </c>
      <c r="S61">
        <v>60</v>
      </c>
      <c r="T61" t="s">
        <v>147</v>
      </c>
      <c r="U61" t="s">
        <v>57</v>
      </c>
      <c r="V61" t="s">
        <v>58</v>
      </c>
      <c r="W61" t="s">
        <v>103</v>
      </c>
      <c r="X61" t="s">
        <v>104</v>
      </c>
      <c r="Y61">
        <v>2011</v>
      </c>
      <c r="Z61">
        <v>9</v>
      </c>
      <c r="AA61">
        <v>14964</v>
      </c>
      <c r="AB61" t="str">
        <f>CONCATENATE(Tableau511[[#This Row],[ENGAGEMENT]],".",Tableau511[[#This Row],[Colonne1]],".",Tableau511[[#This Row],[Colonne2]])</f>
        <v>2011.9.14964</v>
      </c>
      <c r="AC61" t="s">
        <v>171</v>
      </c>
      <c r="AD61" s="1">
        <v>40736</v>
      </c>
      <c r="AE61" s="1">
        <v>40740</v>
      </c>
    </row>
    <row r="62" spans="1:31" x14ac:dyDescent="0.25">
      <c r="A62">
        <v>8009</v>
      </c>
      <c r="B62" t="s">
        <v>144</v>
      </c>
      <c r="C62">
        <v>2011</v>
      </c>
      <c r="D62">
        <v>5</v>
      </c>
      <c r="E62">
        <v>5</v>
      </c>
      <c r="F62" t="str">
        <f>CONCATENATE(Tableau511[[#This Row],[BUDGE ANNEE]],".",Tableau511[[#This Row],[LIGNE_ORIG]])</f>
        <v>2011.5</v>
      </c>
      <c r="G62" t="str">
        <f>CONCATENATE(Tableau511[[#This Row],[Nom GRPE]],"_",Tableau511[[#This Row],[Code]])</f>
        <v>**FOYER NOUVEL HORIZON_2011.5</v>
      </c>
      <c r="H62">
        <v>4645</v>
      </c>
      <c r="I62" t="s">
        <v>88</v>
      </c>
      <c r="J62" t="s">
        <v>170</v>
      </c>
      <c r="K62" t="str">
        <f>CONCATENATE(Tableau511[[#This Row],[LIGNE]]," _",Tableau511[[#This Row],[LIB]],"_",IF(Tableau511[[#This Row],[NOM ENTR]]&lt;&gt;0,Tableau511[[#This Row],[NOM ENTR]],IF(AND(Tableau511[[#This Row],[Code]]=F61,Tableau511[[#This Row],[STATUT1]]="IMPREVU",I61&lt;&gt;0),I61,"ENTREPRISE NON RENSEIGNE")))</f>
        <v>5 _CONVENTION HONO_SA BUREAU VERITAS LIEVIN</v>
      </c>
      <c r="L62" t="s">
        <v>41</v>
      </c>
      <c r="M6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6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62" t="str">
        <f>CONCATENATE(Tableau511[[#This Row],[STATUT1]]," - ",Tableau511[[#This Row],[STATUT2]])</f>
        <v>NON PREVU - TRAVAUX NON PREVUS</v>
      </c>
      <c r="P62">
        <v>1800</v>
      </c>
      <c r="Q62" s="2">
        <v>1800</v>
      </c>
      <c r="R62" t="s">
        <v>156</v>
      </c>
      <c r="S62">
        <v>60</v>
      </c>
      <c r="T62" t="s">
        <v>147</v>
      </c>
      <c r="U62" t="s">
        <v>57</v>
      </c>
      <c r="V62" t="s">
        <v>58</v>
      </c>
      <c r="W62" t="s">
        <v>103</v>
      </c>
      <c r="X62" t="s">
        <v>104</v>
      </c>
      <c r="Y62">
        <v>2011</v>
      </c>
      <c r="Z62">
        <v>9</v>
      </c>
      <c r="AA62">
        <v>14943</v>
      </c>
      <c r="AB62" t="str">
        <f>CONCATENATE(Tableau511[[#This Row],[ENGAGEMENT]],".",Tableau511[[#This Row],[Colonne1]],".",Tableau511[[#This Row],[Colonne2]])</f>
        <v>2011.9.14943</v>
      </c>
      <c r="AC62" t="s">
        <v>172</v>
      </c>
      <c r="AD62" s="1">
        <v>40735</v>
      </c>
      <c r="AE62" s="1">
        <v>40740</v>
      </c>
    </row>
    <row r="63" spans="1:31" x14ac:dyDescent="0.25">
      <c r="A63">
        <v>0</v>
      </c>
      <c r="B63" t="s">
        <v>144</v>
      </c>
      <c r="C63">
        <v>2011</v>
      </c>
      <c r="D63">
        <v>5</v>
      </c>
      <c r="E63">
        <v>8</v>
      </c>
      <c r="F63" t="str">
        <f>CONCATENATE(Tableau511[[#This Row],[BUDGE ANNEE]],".",Tableau511[[#This Row],[LIGNE_ORIG]])</f>
        <v>2011.5</v>
      </c>
      <c r="G63" t="str">
        <f>CONCATENATE(Tableau511[[#This Row],[Nom GRPE]],"_",Tableau511[[#This Row],[Code]])</f>
        <v>**FOYER NOUVEL HORIZON_2011.5</v>
      </c>
      <c r="J63" t="s">
        <v>55</v>
      </c>
      <c r="K63" t="str">
        <f>CONCATENATE(Tableau511[[#This Row],[LIGNE]]," _",Tableau511[[#This Row],[LIB]],"_",IF(Tableau511[[#This Row],[NOM ENTR]]&lt;&gt;0,Tableau511[[#This Row],[NOM ENTR]],IF(AND(Tableau511[[#This Row],[Code]]=F62,Tableau511[[#This Row],[STATUT1]]="IMPREVU",I62&lt;&gt;0),I62,"ENTREPRISE NON RENSEIGNE")))</f>
        <v>8 _PERTE AO_SA BUREAU VERITAS LIEVIN</v>
      </c>
      <c r="L63" t="s">
        <v>41</v>
      </c>
      <c r="M6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6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63" t="str">
        <f>CONCATENATE(Tableau511[[#This Row],[STATUT1]]," - ",Tableau511[[#This Row],[STATUT2]])</f>
        <v>IMPREVU - PERTES SUR AMOA</v>
      </c>
      <c r="P63">
        <v>1360</v>
      </c>
      <c r="R63" t="s">
        <v>64</v>
      </c>
      <c r="S63">
        <v>60</v>
      </c>
      <c r="U63" t="s">
        <v>57</v>
      </c>
      <c r="V63" t="s">
        <v>58</v>
      </c>
      <c r="W63" t="s">
        <v>103</v>
      </c>
      <c r="X63" t="s">
        <v>104</v>
      </c>
      <c r="AB63" t="str">
        <f>CONCATENATE(Tableau511[[#This Row],[ENGAGEMENT]],".",Tableau511[[#This Row],[Colonne1]],".",Tableau511[[#This Row],[Colonne2]])</f>
        <v>..</v>
      </c>
    </row>
    <row r="64" spans="1:31" x14ac:dyDescent="0.25">
      <c r="A64">
        <v>8021</v>
      </c>
      <c r="B64" t="s">
        <v>173</v>
      </c>
      <c r="C64">
        <v>2011</v>
      </c>
      <c r="D64">
        <v>1</v>
      </c>
      <c r="E64">
        <v>1</v>
      </c>
      <c r="F64" t="str">
        <f>CONCATENATE(Tableau511[[#This Row],[BUDGE ANNEE]],".",Tableau511[[#This Row],[LIGNE_ORIG]])</f>
        <v>2011.1</v>
      </c>
      <c r="G64" t="str">
        <f>CONCATENATE(Tableau511[[#This Row],[Nom GRPE]],"_",Tableau511[[#This Row],[Code]])</f>
        <v>**FOYER VAL DES ROSES_2011.1</v>
      </c>
      <c r="H64">
        <v>3454</v>
      </c>
      <c r="I64" t="s">
        <v>137</v>
      </c>
      <c r="J64" t="s">
        <v>174</v>
      </c>
      <c r="K64" t="str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1 _MENUISERIES_SAS SOGEBAT</v>
      </c>
      <c r="L64" t="s">
        <v>41</v>
      </c>
      <c r="M6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6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64" t="str">
        <f>CONCATENATE(Tableau511[[#This Row],[STATUT1]]," - ",Tableau511[[#This Row],[STATUT2]])</f>
        <v>NON PREVU - TRAVAUX NON PREVUS</v>
      </c>
      <c r="P64">
        <v>14530</v>
      </c>
      <c r="Q64">
        <v>14530</v>
      </c>
      <c r="R64" t="s">
        <v>64</v>
      </c>
      <c r="T64" t="s">
        <v>175</v>
      </c>
      <c r="U64" t="s">
        <v>57</v>
      </c>
      <c r="V64" t="s">
        <v>58</v>
      </c>
      <c r="W64" t="s">
        <v>139</v>
      </c>
      <c r="X64" t="s">
        <v>140</v>
      </c>
      <c r="Y64">
        <v>2010</v>
      </c>
      <c r="Z64">
        <v>9</v>
      </c>
      <c r="AA64">
        <v>25971</v>
      </c>
      <c r="AB64" t="str">
        <f>CONCATENATE(Tableau511[[#This Row],[ENGAGEMENT]],".",Tableau511[[#This Row],[Colonne1]],".",Tableau511[[#This Row],[Colonne2]])</f>
        <v>2010.9.25971</v>
      </c>
      <c r="AC64" t="s">
        <v>176</v>
      </c>
      <c r="AD64" s="1">
        <v>40542</v>
      </c>
      <c r="AE64" s="1">
        <v>40601</v>
      </c>
    </row>
    <row r="65" spans="1:31" x14ac:dyDescent="0.25">
      <c r="A65">
        <v>8021</v>
      </c>
      <c r="B65" t="s">
        <v>173</v>
      </c>
      <c r="C65">
        <v>2011</v>
      </c>
      <c r="D65">
        <v>1</v>
      </c>
      <c r="E65">
        <v>1</v>
      </c>
      <c r="F65" t="str">
        <f>CONCATENATE(Tableau511[[#This Row],[BUDGE ANNEE]],".",Tableau511[[#This Row],[LIGNE_ORIG]])</f>
        <v>2011.1</v>
      </c>
      <c r="G65" t="str">
        <f>CONCATENATE(Tableau511[[#This Row],[Nom GRPE]],"_",Tableau511[[#This Row],[Code]])</f>
        <v>**FOYER VAL DES ROSES_2011.1</v>
      </c>
      <c r="J65" t="s">
        <v>177</v>
      </c>
      <c r="K65" t="str">
        <f>CONCATENATE(Tableau511[[#This Row],[LIGNE]]," _",Tableau511[[#This Row],[LIB]],"_",IF(Tableau511[[#This Row],[NOM ENTR]]&lt;&gt;0,Tableau511[[#This Row],[NOM ENTR]],IF(AND(Tableau511[[#This Row],[Code]]=F64,Tableau511[[#This Row],[STATUT1]]="IMPREVU",I64&lt;&gt;0),I64,"ENTREPRISE NON RENSEIGNE")))</f>
        <v>1 _ACCES LOGT_ENTREPRISE NON RENSEIGNE</v>
      </c>
      <c r="L65" t="s">
        <v>33</v>
      </c>
      <c r="M6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6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65" t="str">
        <f>CONCATENATE(Tableau511[[#This Row],[STATUT1]]," - ",Tableau511[[#This Row],[STATUT2]])</f>
        <v>PREVU - TRAVAUX</v>
      </c>
      <c r="P65">
        <v>64240</v>
      </c>
      <c r="R65" t="s">
        <v>34</v>
      </c>
      <c r="T65" t="s">
        <v>175</v>
      </c>
      <c r="U65" t="s">
        <v>57</v>
      </c>
      <c r="V65" t="s">
        <v>58</v>
      </c>
      <c r="W65" t="s">
        <v>178</v>
      </c>
      <c r="X65" t="s">
        <v>179</v>
      </c>
      <c r="AB65" t="str">
        <f>CONCATENATE(Tableau511[[#This Row],[ENGAGEMENT]],".",Tableau511[[#This Row],[Colonne1]],".",Tableau511[[#This Row],[Colonne2]])</f>
        <v>..</v>
      </c>
    </row>
    <row r="66" spans="1:31" x14ac:dyDescent="0.25">
      <c r="A66">
        <v>0</v>
      </c>
      <c r="B66" t="s">
        <v>173</v>
      </c>
      <c r="C66">
        <v>2011</v>
      </c>
      <c r="D66">
        <v>1</v>
      </c>
      <c r="E66">
        <v>2</v>
      </c>
      <c r="F66" t="str">
        <f>CONCATENATE(Tableau511[[#This Row],[BUDGE ANNEE]],".",Tableau511[[#This Row],[LIGNE_ORIG]])</f>
        <v>2011.1</v>
      </c>
      <c r="G66" t="str">
        <f>CONCATENATE(Tableau511[[#This Row],[Nom GRPE]],"_",Tableau511[[#This Row],[Code]])</f>
        <v>**FOYER VAL DES ROSES_2011.1</v>
      </c>
      <c r="J66" t="s">
        <v>61</v>
      </c>
      <c r="K66" t="str">
        <f>CONCATENATE(Tableau511[[#This Row],[LIGNE]]," _",Tableau511[[#This Row],[LIB]],"_",IF(Tableau511[[#This Row],[NOM ENTR]]&lt;&gt;0,Tableau511[[#This Row],[NOM ENTR]],IF(AND(Tableau511[[#This Row],[Code]]=F65,Tableau511[[#This Row],[STATUT1]]="IMPREVU",I65&lt;&gt;0),I65,"ENTREPRISE NON RENSEIGNE")))</f>
        <v>2 _ANNULE_ENTREPRISE NON RENSEIGNE</v>
      </c>
      <c r="L66" t="s">
        <v>41</v>
      </c>
      <c r="M6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6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66" t="str">
        <f>CONCATENATE(Tableau511[[#This Row],[STATUT1]]," - ",Tableau511[[#This Row],[STATUT2]])</f>
        <v>IMPREVU - TRAVAUX ANNULES</v>
      </c>
      <c r="P66">
        <v>-64240</v>
      </c>
      <c r="R66" t="s">
        <v>34</v>
      </c>
      <c r="U66" t="s">
        <v>57</v>
      </c>
      <c r="V66" t="s">
        <v>58</v>
      </c>
      <c r="W66" t="s">
        <v>178</v>
      </c>
      <c r="X66" t="s">
        <v>179</v>
      </c>
      <c r="AB66" t="str">
        <f>CONCATENATE(Tableau511[[#This Row],[ENGAGEMENT]],".",Tableau511[[#This Row],[Colonne1]],".",Tableau511[[#This Row],[Colonne2]])</f>
        <v>..</v>
      </c>
    </row>
    <row r="67" spans="1:31" x14ac:dyDescent="0.25">
      <c r="A67">
        <v>8021</v>
      </c>
      <c r="B67" t="s">
        <v>173</v>
      </c>
      <c r="C67">
        <v>2011</v>
      </c>
      <c r="D67">
        <v>2</v>
      </c>
      <c r="E67">
        <v>2</v>
      </c>
      <c r="F67" t="str">
        <f>CONCATENATE(Tableau511[[#This Row],[BUDGE ANNEE]],".",Tableau511[[#This Row],[LIGNE_ORIG]])</f>
        <v>2011.2</v>
      </c>
      <c r="G67" t="str">
        <f>CONCATENATE(Tableau511[[#This Row],[Nom GRPE]],"_",Tableau511[[#This Row],[Code]])</f>
        <v>**FOYER VAL DES ROSES_2011.2</v>
      </c>
      <c r="J67" t="s">
        <v>47</v>
      </c>
      <c r="K67" t="str">
        <f>CONCATENATE(Tableau511[[#This Row],[LIGNE]]," _",Tableau511[[#This Row],[LIB]],"_",IF(Tableau511[[#This Row],[NOM ENTR]]&lt;&gt;0,Tableau511[[#This Row],[NOM ENTR]],IF(AND(Tableau511[[#This Row],[Code]]=F66,Tableau511[[#This Row],[STATUT1]]="IMPREVU",I66&lt;&gt;0),I66,"ENTREPRISE NON RENSEIGNE")))</f>
        <v>2 _BLOCS BAIES_ENTREPRISE NON RENSEIGNE</v>
      </c>
      <c r="L67" t="s">
        <v>33</v>
      </c>
      <c r="M6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6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67" t="str">
        <f>CONCATENATE(Tableau511[[#This Row],[STATUT1]]," - ",Tableau511[[#This Row],[STATUT2]])</f>
        <v>PREVU - TRAVAUX</v>
      </c>
      <c r="P67">
        <v>56760</v>
      </c>
      <c r="R67" t="s">
        <v>48</v>
      </c>
      <c r="T67" t="s">
        <v>175</v>
      </c>
      <c r="U67" t="s">
        <v>50</v>
      </c>
      <c r="V67" t="s">
        <v>51</v>
      </c>
      <c r="W67" t="s">
        <v>52</v>
      </c>
      <c r="X67" t="s">
        <v>53</v>
      </c>
      <c r="AB67" t="str">
        <f>CONCATENATE(Tableau511[[#This Row],[ENGAGEMENT]],".",Tableau511[[#This Row],[Colonne1]],".",Tableau511[[#This Row],[Colonne2]])</f>
        <v>..</v>
      </c>
    </row>
    <row r="68" spans="1:31" x14ac:dyDescent="0.25">
      <c r="A68">
        <v>0</v>
      </c>
      <c r="B68" t="s">
        <v>173</v>
      </c>
      <c r="C68">
        <v>2011</v>
      </c>
      <c r="D68">
        <v>2</v>
      </c>
      <c r="E68">
        <v>4</v>
      </c>
      <c r="F68" t="str">
        <f>CONCATENATE(Tableau511[[#This Row],[BUDGE ANNEE]],".",Tableau511[[#This Row],[LIGNE_ORIG]])</f>
        <v>2011.2</v>
      </c>
      <c r="G68" t="str">
        <f>CONCATENATE(Tableau511[[#This Row],[Nom GRPE]],"_",Tableau511[[#This Row],[Code]])</f>
        <v>**FOYER VAL DES ROSES_2011.2</v>
      </c>
      <c r="J68" t="s">
        <v>61</v>
      </c>
      <c r="K68" t="str">
        <f>CONCATENATE(Tableau511[[#This Row],[LIGNE]]," _",Tableau511[[#This Row],[LIB]],"_",IF(Tableau511[[#This Row],[NOM ENTR]]&lt;&gt;0,Tableau511[[#This Row],[NOM ENTR]],IF(AND(Tableau511[[#This Row],[Code]]=F67,Tableau511[[#This Row],[STATUT1]]="IMPREVU",I67&lt;&gt;0),I67,"ENTREPRISE NON RENSEIGNE")))</f>
        <v>4 _ANNULE_ENTREPRISE NON RENSEIGNE</v>
      </c>
      <c r="L68" t="s">
        <v>41</v>
      </c>
      <c r="M6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6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68" t="str">
        <f>CONCATENATE(Tableau511[[#This Row],[STATUT1]]," - ",Tableau511[[#This Row],[STATUT2]])</f>
        <v>IMPREVU - TRAVAUX ANNULES</v>
      </c>
      <c r="P68">
        <v>-56760</v>
      </c>
      <c r="R68" t="s">
        <v>48</v>
      </c>
      <c r="U68" t="s">
        <v>50</v>
      </c>
      <c r="V68" t="s">
        <v>51</v>
      </c>
      <c r="W68" t="s">
        <v>52</v>
      </c>
      <c r="X68" t="s">
        <v>53</v>
      </c>
      <c r="AB68" t="str">
        <f>CONCATENATE(Tableau511[[#This Row],[ENGAGEMENT]],".",Tableau511[[#This Row],[Colonne1]],".",Tableau511[[#This Row],[Colonne2]])</f>
        <v>..</v>
      </c>
    </row>
    <row r="69" spans="1:31" x14ac:dyDescent="0.25">
      <c r="A69">
        <v>8021</v>
      </c>
      <c r="B69" t="s">
        <v>173</v>
      </c>
      <c r="C69">
        <v>2011</v>
      </c>
      <c r="D69">
        <v>3</v>
      </c>
      <c r="E69">
        <v>3</v>
      </c>
      <c r="F69" t="str">
        <f>CONCATENATE(Tableau511[[#This Row],[BUDGE ANNEE]],".",Tableau511[[#This Row],[LIGNE_ORIG]])</f>
        <v>2011.3</v>
      </c>
      <c r="G69" t="str">
        <f>CONCATENATE(Tableau511[[#This Row],[Nom GRPE]],"_",Tableau511[[#This Row],[Code]])</f>
        <v>**FOYER VAL DES ROSES_2011.3</v>
      </c>
      <c r="H69">
        <v>4786</v>
      </c>
      <c r="I69" t="s">
        <v>125</v>
      </c>
      <c r="J69" t="s">
        <v>180</v>
      </c>
      <c r="K69" t="str">
        <f>CONCATENATE(Tableau511[[#This Row],[LIGNE]]," _",Tableau511[[#This Row],[LIB]],"_",IF(Tableau511[[#This Row],[NOM ENTR]]&lt;&gt;0,Tableau511[[#This Row],[NOM ENTR]],IF(AND(Tableau511[[#This Row],[Code]]=F68,Tableau511[[#This Row],[STATUT1]]="IMPREVU",I68&lt;&gt;0),I68,"ENTREPRISE NON RENSEIGNE")))</f>
        <v>3 _DIAG AMIANTE_SARL DIAG'IMMOBILIER</v>
      </c>
      <c r="L69" t="s">
        <v>41</v>
      </c>
      <c r="M6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6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69" t="str">
        <f>CONCATENATE(Tableau511[[#This Row],[STATUT1]]," - ",Tableau511[[#This Row],[STATUT2]])</f>
        <v>NON PREVU - DIAGNOSTIC AMIANTE</v>
      </c>
      <c r="P69">
        <v>170</v>
      </c>
      <c r="Q69">
        <v>170</v>
      </c>
      <c r="R69" t="s">
        <v>83</v>
      </c>
      <c r="T69" t="s">
        <v>175</v>
      </c>
      <c r="U69" t="s">
        <v>75</v>
      </c>
      <c r="V69" t="s">
        <v>76</v>
      </c>
      <c r="W69" t="s">
        <v>98</v>
      </c>
      <c r="X69" t="s">
        <v>99</v>
      </c>
      <c r="Y69">
        <v>2011</v>
      </c>
      <c r="Z69">
        <v>9</v>
      </c>
      <c r="AA69">
        <v>23121</v>
      </c>
      <c r="AB69" t="str">
        <f>CONCATENATE(Tableau511[[#This Row],[ENGAGEMENT]],".",Tableau511[[#This Row],[Colonne1]],".",Tableau511[[#This Row],[Colonne2]])</f>
        <v>2011.9.23121</v>
      </c>
      <c r="AC69" t="s">
        <v>181</v>
      </c>
      <c r="AD69" s="1">
        <v>40856</v>
      </c>
      <c r="AE69" s="1">
        <v>40856</v>
      </c>
    </row>
    <row r="70" spans="1:31" x14ac:dyDescent="0.25">
      <c r="A70">
        <v>8021</v>
      </c>
      <c r="B70" t="s">
        <v>173</v>
      </c>
      <c r="C70">
        <v>2011</v>
      </c>
      <c r="D70">
        <v>3</v>
      </c>
      <c r="E70">
        <v>3</v>
      </c>
      <c r="F70" t="str">
        <f>CONCATENATE(Tableau511[[#This Row],[BUDGE ANNEE]],".",Tableau511[[#This Row],[LIGNE_ORIG]])</f>
        <v>2011.3</v>
      </c>
      <c r="G70" t="str">
        <f>CONCATENATE(Tableau511[[#This Row],[Nom GRPE]],"_",Tableau511[[#This Row],[Code]])</f>
        <v>**FOYER VAL DES ROSES_2011.3</v>
      </c>
      <c r="H70">
        <v>4786</v>
      </c>
      <c r="I70" t="s">
        <v>125</v>
      </c>
      <c r="J70" t="s">
        <v>180</v>
      </c>
      <c r="K70" t="str">
        <f>CONCATENATE(Tableau511[[#This Row],[LIGNE]]," _",Tableau511[[#This Row],[LIB]],"_",IF(Tableau511[[#This Row],[NOM ENTR]]&lt;&gt;0,Tableau511[[#This Row],[NOM ENTR]],IF(AND(Tableau511[[#This Row],[Code]]=F69,Tableau511[[#This Row],[STATUT1]]="IMPREVU",I69&lt;&gt;0),I69,"ENTREPRISE NON RENSEIGNE")))</f>
        <v>3 _DIAG AMIANTE_SARL DIAG'IMMOBILIER</v>
      </c>
      <c r="L70" t="s">
        <v>41</v>
      </c>
      <c r="M7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7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70" t="str">
        <f>CONCATENATE(Tableau511[[#This Row],[STATUT1]]," - ",Tableau511[[#This Row],[STATUT2]])</f>
        <v>NON PREVU - DIAGNOSTIC AMIANTE</v>
      </c>
      <c r="P70">
        <v>170</v>
      </c>
      <c r="Q70">
        <v>0</v>
      </c>
      <c r="R70" t="s">
        <v>83</v>
      </c>
      <c r="T70" t="s">
        <v>175</v>
      </c>
      <c r="U70" t="s">
        <v>75</v>
      </c>
      <c r="V70" t="s">
        <v>76</v>
      </c>
      <c r="W70" t="s">
        <v>98</v>
      </c>
      <c r="X70" t="s">
        <v>99</v>
      </c>
      <c r="Y70">
        <v>2011</v>
      </c>
      <c r="Z70">
        <v>9</v>
      </c>
      <c r="AA70">
        <v>22382</v>
      </c>
      <c r="AB70" t="str">
        <f>CONCATENATE(Tableau511[[#This Row],[ENGAGEMENT]],".",Tableau511[[#This Row],[Colonne1]],".",Tableau511[[#This Row],[Colonne2]])</f>
        <v>2011.9.22382</v>
      </c>
      <c r="AC70" t="s">
        <v>181</v>
      </c>
      <c r="AD70" s="1">
        <v>40842</v>
      </c>
      <c r="AE70" s="1">
        <v>40837</v>
      </c>
    </row>
    <row r="71" spans="1:31" x14ac:dyDescent="0.25">
      <c r="A71">
        <v>8021</v>
      </c>
      <c r="B71" t="s">
        <v>173</v>
      </c>
      <c r="C71">
        <v>2011</v>
      </c>
      <c r="D71">
        <v>3</v>
      </c>
      <c r="E71">
        <v>3</v>
      </c>
      <c r="F71" t="str">
        <f>CONCATENATE(Tableau511[[#This Row],[BUDGE ANNEE]],".",Tableau511[[#This Row],[LIGNE_ORIG]])</f>
        <v>2011.3</v>
      </c>
      <c r="G71" t="str">
        <f>CONCATENATE(Tableau511[[#This Row],[Nom GRPE]],"_",Tableau511[[#This Row],[Code]])</f>
        <v>**FOYER VAL DES ROSES_2011.3</v>
      </c>
      <c r="H71">
        <v>7007</v>
      </c>
      <c r="I71" t="s">
        <v>182</v>
      </c>
      <c r="J71" t="s">
        <v>180</v>
      </c>
      <c r="K71" t="str">
        <f>CONCATENATE(Tableau511[[#This Row],[LIGNE]]," _",Tableau511[[#This Row],[LIB]],"_",IF(Tableau511[[#This Row],[NOM ENTR]]&lt;&gt;0,Tableau511[[#This Row],[NOM ENTR]],IF(AND(Tableau511[[#This Row],[Code]]=F70,Tableau511[[#This Row],[STATUT1]]="IMPREVU",I70&lt;&gt;0),I70,"ENTREPRISE NON RENSEIGNE")))</f>
        <v>3 _DIAG AMIANTE_SARL VUYLSTEKER ET FILS</v>
      </c>
      <c r="L71" t="s">
        <v>41</v>
      </c>
      <c r="M7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7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71" t="str">
        <f>CONCATENATE(Tableau511[[#This Row],[STATUT1]]," - ",Tableau511[[#This Row],[STATUT2]])</f>
        <v>NON PREVU - DIAGNOSTIC AMIANTE</v>
      </c>
      <c r="P71">
        <v>170</v>
      </c>
      <c r="Q71">
        <v>22697.78</v>
      </c>
      <c r="R71" t="s">
        <v>83</v>
      </c>
      <c r="T71" t="s">
        <v>175</v>
      </c>
      <c r="U71" t="s">
        <v>75</v>
      </c>
      <c r="V71" t="s">
        <v>76</v>
      </c>
      <c r="W71" t="s">
        <v>98</v>
      </c>
      <c r="X71" t="s">
        <v>99</v>
      </c>
      <c r="Y71">
        <v>2011</v>
      </c>
      <c r="Z71">
        <v>9</v>
      </c>
      <c r="AA71">
        <v>23480</v>
      </c>
      <c r="AB71" t="str">
        <f>CONCATENATE(Tableau511[[#This Row],[ENGAGEMENT]],".",Tableau511[[#This Row],[Colonne1]],".",Tableau511[[#This Row],[Colonne2]])</f>
        <v>2011.9.23480</v>
      </c>
      <c r="AC71" t="s">
        <v>181</v>
      </c>
      <c r="AD71" s="1">
        <v>40857</v>
      </c>
      <c r="AE71" s="1">
        <v>40928</v>
      </c>
    </row>
    <row r="72" spans="1:31" x14ac:dyDescent="0.25">
      <c r="A72">
        <v>8021</v>
      </c>
      <c r="B72" t="s">
        <v>173</v>
      </c>
      <c r="C72">
        <v>2011</v>
      </c>
      <c r="D72">
        <v>3</v>
      </c>
      <c r="E72">
        <v>3</v>
      </c>
      <c r="F72" t="str">
        <f>CONCATENATE(Tableau511[[#This Row],[BUDGE ANNEE]],".",Tableau511[[#This Row],[LIGNE_ORIG]])</f>
        <v>2011.3</v>
      </c>
      <c r="G72" t="str">
        <f>CONCATENATE(Tableau511[[#This Row],[Nom GRPE]],"_",Tableau511[[#This Row],[Code]])</f>
        <v>**FOYER VAL DES ROSES_2011.3</v>
      </c>
      <c r="H72">
        <v>7008</v>
      </c>
      <c r="I72" t="s">
        <v>183</v>
      </c>
      <c r="J72" t="s">
        <v>180</v>
      </c>
      <c r="K72" t="str">
        <f>CONCATENATE(Tableau511[[#This Row],[LIGNE]]," _",Tableau511[[#This Row],[LIB]],"_",IF(Tableau511[[#This Row],[NOM ENTR]]&lt;&gt;0,Tableau511[[#This Row],[NOM ENTR]],IF(AND(Tableau511[[#This Row],[Code]]=F71,Tableau511[[#This Row],[STATUT1]]="IMPREVU",I71&lt;&gt;0),I71,"ENTREPRISE NON RENSEIGNE")))</f>
        <v>3 _DIAG AMIANTE_ ETNA FAPEL</v>
      </c>
      <c r="L72" t="s">
        <v>41</v>
      </c>
      <c r="M7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7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DIAGNOSTIC AMIANTE</v>
      </c>
      <c r="O72" t="str">
        <f>CONCATENATE(Tableau511[[#This Row],[STATUT1]]," - ",Tableau511[[#This Row],[STATUT2]])</f>
        <v>NON PREVU - DIAGNOSTIC AMIANTE</v>
      </c>
      <c r="P72">
        <v>170</v>
      </c>
      <c r="Q72">
        <v>16500</v>
      </c>
      <c r="R72" t="s">
        <v>83</v>
      </c>
      <c r="T72" t="s">
        <v>175</v>
      </c>
      <c r="U72" t="s">
        <v>75</v>
      </c>
      <c r="V72" t="s">
        <v>76</v>
      </c>
      <c r="W72" t="s">
        <v>98</v>
      </c>
      <c r="X72" t="s">
        <v>99</v>
      </c>
      <c r="Y72">
        <v>2011</v>
      </c>
      <c r="Z72">
        <v>9</v>
      </c>
      <c r="AA72">
        <v>23593</v>
      </c>
      <c r="AB72" t="str">
        <f>CONCATENATE(Tableau511[[#This Row],[ENGAGEMENT]],".",Tableau511[[#This Row],[Colonne1]],".",Tableau511[[#This Row],[Colonne2]])</f>
        <v>2011.9.23593</v>
      </c>
      <c r="AC72" t="s">
        <v>181</v>
      </c>
      <c r="AD72" s="1">
        <v>40862</v>
      </c>
      <c r="AE72" s="1">
        <v>40928</v>
      </c>
    </row>
    <row r="73" spans="1:31" x14ac:dyDescent="0.25">
      <c r="A73">
        <v>0</v>
      </c>
      <c r="B73" t="s">
        <v>173</v>
      </c>
      <c r="C73">
        <v>2011</v>
      </c>
      <c r="D73">
        <v>3</v>
      </c>
      <c r="E73">
        <v>4</v>
      </c>
      <c r="F73" t="str">
        <f>CONCATENATE(Tableau511[[#This Row],[BUDGE ANNEE]],".",Tableau511[[#This Row],[LIGNE_ORIG]])</f>
        <v>2011.3</v>
      </c>
      <c r="G73" t="str">
        <f>CONCATENATE(Tableau511[[#This Row],[Nom GRPE]],"_",Tableau511[[#This Row],[Code]])</f>
        <v>**FOYER VAL DES ROSES_2011.3</v>
      </c>
      <c r="J73" t="s">
        <v>55</v>
      </c>
      <c r="K73" t="str">
        <f>CONCATENATE(Tableau511[[#This Row],[LIGNE]]," _",Tableau511[[#This Row],[LIB]],"_",IF(Tableau511[[#This Row],[NOM ENTR]]&lt;&gt;0,Tableau511[[#This Row],[NOM ENTR]],IF(AND(Tableau511[[#This Row],[Code]]=F72,Tableau511[[#This Row],[STATUT1]]="IMPREVU",I72&lt;&gt;0),I72,"ENTREPRISE NON RENSEIGNE")))</f>
        <v>4 _PERTE AO_ ETNA FAPEL</v>
      </c>
      <c r="L73" t="s">
        <v>41</v>
      </c>
      <c r="M7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7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73" t="str">
        <f>CONCATENATE(Tableau511[[#This Row],[STATUT1]]," - ",Tableau511[[#This Row],[STATUT2]])</f>
        <v>IMPREVU - PERTES SUR AMOA</v>
      </c>
      <c r="P73">
        <v>38878</v>
      </c>
      <c r="R73" t="s">
        <v>48</v>
      </c>
      <c r="U73" t="s">
        <v>75</v>
      </c>
      <c r="V73" t="s">
        <v>76</v>
      </c>
      <c r="W73" t="s">
        <v>98</v>
      </c>
      <c r="X73" t="s">
        <v>99</v>
      </c>
      <c r="AB73" t="str">
        <f>CONCATENATE(Tableau511[[#This Row],[ENGAGEMENT]],".",Tableau511[[#This Row],[Colonne1]],".",Tableau511[[#This Row],[Colonne2]])</f>
        <v>..</v>
      </c>
    </row>
    <row r="74" spans="1:31" x14ac:dyDescent="0.25">
      <c r="A74">
        <v>0</v>
      </c>
      <c r="B74" t="s">
        <v>173</v>
      </c>
      <c r="C74">
        <v>2011</v>
      </c>
      <c r="D74">
        <v>3</v>
      </c>
      <c r="E74">
        <v>6</v>
      </c>
      <c r="F74" t="str">
        <f>CONCATENATE(Tableau511[[#This Row],[BUDGE ANNEE]],".",Tableau511[[#This Row],[LIGNE_ORIG]])</f>
        <v>2011.3</v>
      </c>
      <c r="G74" t="str">
        <f>CONCATENATE(Tableau511[[#This Row],[Nom GRPE]],"_",Tableau511[[#This Row],[Code]])</f>
        <v>**FOYER VAL DES ROSES_2011.3</v>
      </c>
      <c r="J74" t="s">
        <v>55</v>
      </c>
      <c r="K74" t="str">
        <f>CONCATENATE(Tableau511[[#This Row],[LIGNE]]," _",Tableau511[[#This Row],[LIB]],"_",IF(Tableau511[[#This Row],[NOM ENTR]]&lt;&gt;0,Tableau511[[#This Row],[NOM ENTR]],IF(AND(Tableau511[[#This Row],[Code]]=F73,Tableau511[[#This Row],[STATUT1]]="IMPREVU",I73&lt;&gt;0),I73,"ENTREPRISE NON RENSEIGNE")))</f>
        <v>6 _PERTE AO_ENTREPRISE NON RENSEIGNE</v>
      </c>
      <c r="L74" t="s">
        <v>41</v>
      </c>
      <c r="M7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7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74" t="str">
        <f>CONCATENATE(Tableau511[[#This Row],[STATUT1]]," - ",Tableau511[[#This Row],[STATUT2]])</f>
        <v>IMPREVU - PERTES SUR AMOA</v>
      </c>
      <c r="P74">
        <v>320</v>
      </c>
      <c r="R74" t="s">
        <v>48</v>
      </c>
      <c r="U74" t="s">
        <v>75</v>
      </c>
      <c r="V74" t="s">
        <v>76</v>
      </c>
      <c r="W74" t="s">
        <v>98</v>
      </c>
      <c r="X74" t="s">
        <v>99</v>
      </c>
      <c r="AB74" t="str">
        <f>CONCATENATE(Tableau511[[#This Row],[ENGAGEMENT]],".",Tableau511[[#This Row],[Colonne1]],".",Tableau511[[#This Row],[Colonne2]])</f>
        <v>..</v>
      </c>
    </row>
    <row r="75" spans="1:31" x14ac:dyDescent="0.25">
      <c r="A75">
        <v>8007</v>
      </c>
      <c r="B75" t="s">
        <v>184</v>
      </c>
      <c r="C75">
        <v>2011</v>
      </c>
      <c r="D75">
        <v>1</v>
      </c>
      <c r="E75">
        <v>1</v>
      </c>
      <c r="F75" t="str">
        <f>CONCATENATE(Tableau511[[#This Row],[BUDGE ANNEE]],".",Tableau511[[#This Row],[LIGNE_ORIG]])</f>
        <v>2011.1</v>
      </c>
      <c r="G75" t="str">
        <f>CONCATENATE(Tableau511[[#This Row],[Nom GRPE]],"_",Tableau511[[#This Row],[Code]])</f>
        <v>**FOYERS FEMMES BATTUES DOUAI_2011.1</v>
      </c>
      <c r="H75">
        <v>2947</v>
      </c>
      <c r="I75" t="s">
        <v>159</v>
      </c>
      <c r="J75" t="s">
        <v>160</v>
      </c>
      <c r="K75" t="str">
        <f>CONCATENATE(Tableau511[[#This Row],[LIGNE]]," _",Tableau511[[#This Row],[LIB]],"_",IF(Tableau511[[#This Row],[NOM ENTR]]&lt;&gt;0,Tableau511[[#This Row],[NOM ENTR]],IF(AND(Tableau511[[#This Row],[Code]]=F74,Tableau511[[#This Row],[STATUT1]]="IMPREVU",I74&lt;&gt;0),I74,"ENTREPRISE NON RENSEIGNE")))</f>
        <v>1 _AMEL MISE CONFO CHAUFFERIE_Ste DALKIA FRANCE</v>
      </c>
      <c r="L75" t="s">
        <v>41</v>
      </c>
      <c r="M7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7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75" t="str">
        <f>CONCATENATE(Tableau511[[#This Row],[STATUT1]]," - ",Tableau511[[#This Row],[STATUT2]])</f>
        <v>NON PREVU - TRAVAUX NON PREVUS</v>
      </c>
      <c r="P75">
        <v>2577</v>
      </c>
      <c r="Q75">
        <v>0</v>
      </c>
      <c r="R75" t="s">
        <v>34</v>
      </c>
      <c r="S75">
        <v>151</v>
      </c>
      <c r="T75" t="s">
        <v>185</v>
      </c>
      <c r="U75" t="s">
        <v>57</v>
      </c>
      <c r="V75" t="s">
        <v>58</v>
      </c>
      <c r="W75" t="s">
        <v>77</v>
      </c>
      <c r="X75" t="s">
        <v>78</v>
      </c>
      <c r="Y75">
        <v>2011</v>
      </c>
      <c r="Z75">
        <v>9</v>
      </c>
      <c r="AA75">
        <v>6341</v>
      </c>
      <c r="AB75" t="str">
        <f>CONCATENATE(Tableau511[[#This Row],[ENGAGEMENT]],".",Tableau511[[#This Row],[Colonne1]],".",Tableau511[[#This Row],[Colonne2]])</f>
        <v>2011.9.6341</v>
      </c>
      <c r="AC75" t="s">
        <v>186</v>
      </c>
      <c r="AD75" s="1">
        <v>40624</v>
      </c>
      <c r="AE75" s="1">
        <v>40816</v>
      </c>
    </row>
    <row r="76" spans="1:31" x14ac:dyDescent="0.25">
      <c r="A76">
        <v>0</v>
      </c>
      <c r="B76" t="s">
        <v>184</v>
      </c>
      <c r="C76">
        <v>2011</v>
      </c>
      <c r="D76">
        <v>1</v>
      </c>
      <c r="E76">
        <v>4</v>
      </c>
      <c r="F76" t="str">
        <f>CONCATENATE(Tableau511[[#This Row],[BUDGE ANNEE]],".",Tableau511[[#This Row],[LIGNE_ORIG]])</f>
        <v>2011.1</v>
      </c>
      <c r="G76" t="str">
        <f>CONCATENATE(Tableau511[[#This Row],[Nom GRPE]],"_",Tableau511[[#This Row],[Code]])</f>
        <v>**FOYERS FEMMES BATTUES DOUAI_2011.1</v>
      </c>
      <c r="J76" t="s">
        <v>61</v>
      </c>
      <c r="K76" t="str">
        <f>CONCATENATE(Tableau511[[#This Row],[LIGNE]]," _",Tableau511[[#This Row],[LIB]],"_",IF(Tableau511[[#This Row],[NOM ENTR]]&lt;&gt;0,Tableau511[[#This Row],[NOM ENTR]],IF(AND(Tableau511[[#This Row],[Code]]=F75,Tableau511[[#This Row],[STATUT1]]="IMPREVU",I75&lt;&gt;0),I75,"ENTREPRISE NON RENSEIGNE")))</f>
        <v>4 _ANNULE_Ste DALKIA FRANCE</v>
      </c>
      <c r="L76" t="s">
        <v>41</v>
      </c>
      <c r="M7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7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76" t="str">
        <f>CONCATENATE(Tableau511[[#This Row],[STATUT1]]," - ",Tableau511[[#This Row],[STATUT2]])</f>
        <v>IMPREVU - TRAVAUX ANNULES</v>
      </c>
      <c r="P76">
        <v>-2577</v>
      </c>
      <c r="R76" t="s">
        <v>34</v>
      </c>
      <c r="S76">
        <v>151</v>
      </c>
      <c r="U76" t="s">
        <v>57</v>
      </c>
      <c r="V76" t="s">
        <v>58</v>
      </c>
      <c r="W76" t="s">
        <v>77</v>
      </c>
      <c r="X76" t="s">
        <v>78</v>
      </c>
      <c r="AB76" t="str">
        <f>CONCATENATE(Tableau511[[#This Row],[ENGAGEMENT]],".",Tableau511[[#This Row],[Colonne1]],".",Tableau511[[#This Row],[Colonne2]])</f>
        <v>..</v>
      </c>
    </row>
    <row r="77" spans="1:31" x14ac:dyDescent="0.25">
      <c r="A77">
        <v>8007</v>
      </c>
      <c r="B77" t="s">
        <v>184</v>
      </c>
      <c r="C77">
        <v>2011</v>
      </c>
      <c r="D77">
        <v>2</v>
      </c>
      <c r="E77">
        <v>2</v>
      </c>
      <c r="F77" t="str">
        <f>CONCATENATE(Tableau511[[#This Row],[BUDGE ANNEE]],".",Tableau511[[#This Row],[LIGNE_ORIG]])</f>
        <v>2011.2</v>
      </c>
      <c r="G77" t="str">
        <f>CONCATENATE(Tableau511[[#This Row],[Nom GRPE]],"_",Tableau511[[#This Row],[Code]])</f>
        <v>**FOYERS FEMMES BATTUES DOUAI_2011.2</v>
      </c>
      <c r="H77">
        <v>3454</v>
      </c>
      <c r="I77" t="s">
        <v>137</v>
      </c>
      <c r="J77" t="s">
        <v>187</v>
      </c>
      <c r="K77" t="str">
        <f>CONCATENATE(Tableau511[[#This Row],[LIGNE]]," _",Tableau511[[#This Row],[LIB]],"_",IF(Tableau511[[#This Row],[NOM ENTR]]&lt;&gt;0,Tableau511[[#This Row],[NOM ENTR]],IF(AND(Tableau511[[#This Row],[Code]]=F76,Tableau511[[#This Row],[STATUT1]]="IMPREVU",I76&lt;&gt;0),I76,"ENTREPRISE NON RENSEIGNE")))</f>
        <v>2 _CABINE DE DOUCHE_SAS SOGEBAT</v>
      </c>
      <c r="L77" t="s">
        <v>33</v>
      </c>
      <c r="M7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7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77" t="str">
        <f>CONCATENATE(Tableau511[[#This Row],[STATUT1]]," - ",Tableau511[[#This Row],[STATUT2]])</f>
        <v>PREVU - TRAVAUX</v>
      </c>
      <c r="P77">
        <v>12600</v>
      </c>
      <c r="Q77">
        <v>8100</v>
      </c>
      <c r="R77" t="s">
        <v>64</v>
      </c>
      <c r="S77">
        <v>151</v>
      </c>
      <c r="T77" t="s">
        <v>185</v>
      </c>
      <c r="U77" t="s">
        <v>57</v>
      </c>
      <c r="V77" t="s">
        <v>58</v>
      </c>
      <c r="W77" t="s">
        <v>65</v>
      </c>
      <c r="X77" t="s">
        <v>66</v>
      </c>
      <c r="Y77">
        <v>2011</v>
      </c>
      <c r="Z77">
        <v>9</v>
      </c>
      <c r="AA77">
        <v>17721</v>
      </c>
      <c r="AB77" t="str">
        <f>CONCATENATE(Tableau511[[#This Row],[ENGAGEMENT]],".",Tableau511[[#This Row],[Colonne1]],".",Tableau511[[#This Row],[Colonne2]])</f>
        <v>2011.9.17721</v>
      </c>
      <c r="AC77" t="s">
        <v>188</v>
      </c>
      <c r="AD77" s="1">
        <v>40771</v>
      </c>
      <c r="AE77" s="1">
        <v>40847</v>
      </c>
    </row>
    <row r="78" spans="1:31" x14ac:dyDescent="0.25">
      <c r="A78">
        <v>8007</v>
      </c>
      <c r="B78" t="s">
        <v>184</v>
      </c>
      <c r="C78">
        <v>2011</v>
      </c>
      <c r="D78">
        <v>2</v>
      </c>
      <c r="E78">
        <v>2</v>
      </c>
      <c r="F78" t="str">
        <f>CONCATENATE(Tableau511[[#This Row],[BUDGE ANNEE]],".",Tableau511[[#This Row],[LIGNE_ORIG]])</f>
        <v>2011.2</v>
      </c>
      <c r="G78" t="str">
        <f>CONCATENATE(Tableau511[[#This Row],[Nom GRPE]],"_",Tableau511[[#This Row],[Code]])</f>
        <v>**FOYERS FEMMES BATTUES DOUAI_2011.2</v>
      </c>
      <c r="H78">
        <v>3454</v>
      </c>
      <c r="I78" t="s">
        <v>137</v>
      </c>
      <c r="J78" t="s">
        <v>187</v>
      </c>
      <c r="K78" t="str">
        <f>CONCATENATE(Tableau511[[#This Row],[LIGNE]]," _",Tableau511[[#This Row],[LIB]],"_",IF(Tableau511[[#This Row],[NOM ENTR]]&lt;&gt;0,Tableau511[[#This Row],[NOM ENTR]],IF(AND(Tableau511[[#This Row],[Code]]=F77,Tableau511[[#This Row],[STATUT1]]="IMPREVU",I77&lt;&gt;0),I77,"ENTREPRISE NON RENSEIGNE")))</f>
        <v>2 _CABINE DE DOUCHE_SAS SOGEBAT</v>
      </c>
      <c r="L78" t="s">
        <v>33</v>
      </c>
      <c r="M7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7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78" t="str">
        <f>CONCATENATE(Tableau511[[#This Row],[STATUT1]]," - ",Tableau511[[#This Row],[STATUT2]])</f>
        <v>PREVU - TRAVAUX</v>
      </c>
      <c r="P78">
        <v>12600</v>
      </c>
      <c r="Q78">
        <v>0</v>
      </c>
      <c r="R78" t="s">
        <v>64</v>
      </c>
      <c r="S78">
        <v>151</v>
      </c>
      <c r="T78" t="s">
        <v>185</v>
      </c>
      <c r="U78" t="s">
        <v>57</v>
      </c>
      <c r="V78" t="s">
        <v>58</v>
      </c>
      <c r="W78" t="s">
        <v>65</v>
      </c>
      <c r="X78" t="s">
        <v>66</v>
      </c>
      <c r="Y78">
        <v>2011</v>
      </c>
      <c r="Z78">
        <v>9</v>
      </c>
      <c r="AA78">
        <v>19057</v>
      </c>
      <c r="AB78" t="str">
        <f>CONCATENATE(Tableau511[[#This Row],[ENGAGEMENT]],".",Tableau511[[#This Row],[Colonne1]],".",Tableau511[[#This Row],[Colonne2]])</f>
        <v>2011.9.19057</v>
      </c>
      <c r="AC78" t="s">
        <v>189</v>
      </c>
      <c r="AD78" s="1">
        <v>40793</v>
      </c>
      <c r="AE78" s="1">
        <v>40838</v>
      </c>
    </row>
    <row r="79" spans="1:31" x14ac:dyDescent="0.25">
      <c r="A79">
        <v>0</v>
      </c>
      <c r="B79" t="s">
        <v>184</v>
      </c>
      <c r="C79">
        <v>2011</v>
      </c>
      <c r="D79">
        <v>2</v>
      </c>
      <c r="E79">
        <v>19</v>
      </c>
      <c r="F79" t="str">
        <f>CONCATENATE(Tableau511[[#This Row],[BUDGE ANNEE]],".",Tableau511[[#This Row],[LIGNE_ORIG]])</f>
        <v>2011.2</v>
      </c>
      <c r="G79" t="str">
        <f>CONCATENATE(Tableau511[[#This Row],[Nom GRPE]],"_",Tableau511[[#This Row],[Code]])</f>
        <v>**FOYERS FEMMES BATTUES DOUAI_2011.2</v>
      </c>
      <c r="J79" t="s">
        <v>55</v>
      </c>
      <c r="K79" t="str">
        <f>CONCATENATE(Tableau511[[#This Row],[LIGNE]]," _",Tableau511[[#This Row],[LIB]],"_",IF(Tableau511[[#This Row],[NOM ENTR]]&lt;&gt;0,Tableau511[[#This Row],[NOM ENTR]],IF(AND(Tableau511[[#This Row],[Code]]=F78,Tableau511[[#This Row],[STATUT1]]="IMPREVU",I78&lt;&gt;0),I78,"ENTREPRISE NON RENSEIGNE")))</f>
        <v>19 _PERTE AO_SAS SOGEBAT</v>
      </c>
      <c r="L79" t="s">
        <v>41</v>
      </c>
      <c r="M7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7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79" t="str">
        <f>CONCATENATE(Tableau511[[#This Row],[STATUT1]]," - ",Tableau511[[#This Row],[STATUT2]])</f>
        <v>IMPREVU - PERTES SUR AMOA</v>
      </c>
      <c r="P79">
        <v>3600</v>
      </c>
      <c r="R79" t="s">
        <v>64</v>
      </c>
      <c r="S79">
        <v>151</v>
      </c>
      <c r="U79" t="s">
        <v>57</v>
      </c>
      <c r="V79" t="s">
        <v>58</v>
      </c>
      <c r="W79" t="s">
        <v>65</v>
      </c>
      <c r="X79" t="s">
        <v>66</v>
      </c>
      <c r="AB79" t="str">
        <f>CONCATENATE(Tableau511[[#This Row],[ENGAGEMENT]],".",Tableau511[[#This Row],[Colonne1]],".",Tableau511[[#This Row],[Colonne2]])</f>
        <v>..</v>
      </c>
    </row>
    <row r="80" spans="1:31" x14ac:dyDescent="0.25">
      <c r="A80">
        <v>0</v>
      </c>
      <c r="B80" t="s">
        <v>184</v>
      </c>
      <c r="C80">
        <v>2011</v>
      </c>
      <c r="D80">
        <v>2</v>
      </c>
      <c r="E80">
        <v>20</v>
      </c>
      <c r="F80" t="str">
        <f>CONCATENATE(Tableau511[[#This Row],[BUDGE ANNEE]],".",Tableau511[[#This Row],[LIGNE_ORIG]])</f>
        <v>2011.2</v>
      </c>
      <c r="G80" t="str">
        <f>CONCATENATE(Tableau511[[#This Row],[Nom GRPE]],"_",Tableau511[[#This Row],[Code]])</f>
        <v>**FOYERS FEMMES BATTUES DOUAI_2011.2</v>
      </c>
      <c r="J80" t="s">
        <v>55</v>
      </c>
      <c r="K80" t="str">
        <f>CONCATENATE(Tableau511[[#This Row],[LIGNE]]," _",Tableau511[[#This Row],[LIB]],"_",IF(Tableau511[[#This Row],[NOM ENTR]]&lt;&gt;0,Tableau511[[#This Row],[NOM ENTR]],IF(AND(Tableau511[[#This Row],[Code]]=F79,Tableau511[[#This Row],[STATUT1]]="IMPREVU",I79&lt;&gt;0),I79,"ENTREPRISE NON RENSEIGNE")))</f>
        <v>20 _PERTE AO_ENTREPRISE NON RENSEIGNE</v>
      </c>
      <c r="L80" t="s">
        <v>41</v>
      </c>
      <c r="M8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80" t="str">
        <f>CONCATENATE(Tableau511[[#This Row],[STATUT1]]," - ",Tableau511[[#This Row],[STATUT2]])</f>
        <v>IMPREVU - PERTES SUR AMOA</v>
      </c>
      <c r="P80">
        <v>8100</v>
      </c>
      <c r="R80" t="s">
        <v>64</v>
      </c>
      <c r="S80">
        <v>151</v>
      </c>
      <c r="U80" t="s">
        <v>57</v>
      </c>
      <c r="V80" t="s">
        <v>58</v>
      </c>
      <c r="W80" t="s">
        <v>65</v>
      </c>
      <c r="X80" t="s">
        <v>66</v>
      </c>
      <c r="AB80" t="str">
        <f>CONCATENATE(Tableau511[[#This Row],[ENGAGEMENT]],".",Tableau511[[#This Row],[Colonne1]],".",Tableau511[[#This Row],[Colonne2]])</f>
        <v>..</v>
      </c>
    </row>
    <row r="81" spans="1:31" x14ac:dyDescent="0.25">
      <c r="A81">
        <v>0</v>
      </c>
      <c r="B81" t="s">
        <v>184</v>
      </c>
      <c r="C81">
        <v>2011</v>
      </c>
      <c r="D81">
        <v>2</v>
      </c>
      <c r="E81">
        <v>21</v>
      </c>
      <c r="F81" t="str">
        <f>CONCATENATE(Tableau511[[#This Row],[BUDGE ANNEE]],".",Tableau511[[#This Row],[LIGNE_ORIG]])</f>
        <v>2011.2</v>
      </c>
      <c r="G81" t="str">
        <f>CONCATENATE(Tableau511[[#This Row],[Nom GRPE]],"_",Tableau511[[#This Row],[Code]])</f>
        <v>**FOYERS FEMMES BATTUES DOUAI_2011.2</v>
      </c>
      <c r="J81" t="s">
        <v>190</v>
      </c>
      <c r="K81" t="str">
        <f>CONCATENATE(Tableau511[[#This Row],[LIGNE]]," _",Tableau511[[#This Row],[LIB]],"_",IF(Tableau511[[#This Row],[NOM ENTR]]&lt;&gt;0,Tableau511[[#This Row],[NOM ENTR]],IF(AND(Tableau511[[#This Row],[Code]]=F80,Tableau511[[#This Row],[STATUT1]]="IMPREVU",I80&lt;&gt;0),I80,"ENTREPRISE NON RENSEIGNE")))</f>
        <v>21 _ANNUL PERTE AO_ENTREPRISE NON RENSEIGNE</v>
      </c>
      <c r="L81" t="s">
        <v>41</v>
      </c>
      <c r="M8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TRAVAUX</v>
      </c>
      <c r="O81" t="str">
        <f>CONCATENATE(Tableau511[[#This Row],[STATUT1]]," - ",Tableau511[[#This Row],[STATUT2]])</f>
        <v>IMPREVU - PERTES SUR TRAVAUX</v>
      </c>
      <c r="P81">
        <v>-8100</v>
      </c>
      <c r="R81" t="s">
        <v>64</v>
      </c>
      <c r="S81">
        <v>151</v>
      </c>
      <c r="U81" t="s">
        <v>57</v>
      </c>
      <c r="V81" t="s">
        <v>58</v>
      </c>
      <c r="W81" t="s">
        <v>65</v>
      </c>
      <c r="X81" t="s">
        <v>66</v>
      </c>
      <c r="AB81" t="str">
        <f>CONCATENATE(Tableau511[[#This Row],[ENGAGEMENT]],".",Tableau511[[#This Row],[Colonne1]],".",Tableau511[[#This Row],[Colonne2]])</f>
        <v>..</v>
      </c>
    </row>
    <row r="82" spans="1:31" x14ac:dyDescent="0.25">
      <c r="A82">
        <v>0</v>
      </c>
      <c r="B82" t="s">
        <v>184</v>
      </c>
      <c r="C82">
        <v>2011</v>
      </c>
      <c r="D82">
        <v>2</v>
      </c>
      <c r="E82">
        <v>22</v>
      </c>
      <c r="F82" t="str">
        <f>CONCATENATE(Tableau511[[#This Row],[BUDGE ANNEE]],".",Tableau511[[#This Row],[LIGNE_ORIG]])</f>
        <v>2011.2</v>
      </c>
      <c r="G82" t="str">
        <f>CONCATENATE(Tableau511[[#This Row],[Nom GRPE]],"_",Tableau511[[#This Row],[Code]])</f>
        <v>**FOYERS FEMMES BATTUES DOUAI_2011.2</v>
      </c>
      <c r="J82" t="s">
        <v>101</v>
      </c>
      <c r="K82" t="str">
        <f>CONCATENATE(Tableau511[[#This Row],[LIGNE]]," _",Tableau511[[#This Row],[LIB]],"_",IF(Tableau511[[#This Row],[NOM ENTR]]&lt;&gt;0,Tableau511[[#This Row],[NOM ENTR]],IF(AND(Tableau511[[#This Row],[Code]]=F81,Tableau511[[#This Row],[STATUT1]]="IMPREVU",I81&lt;&gt;0),I81,"ENTREPRISE NON RENSEIGNE")))</f>
        <v>22 _GAIN AO_ENTREPRISE NON RENSEIGNE</v>
      </c>
      <c r="L82" t="s">
        <v>41</v>
      </c>
      <c r="M8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GAINS SUR AMOA</v>
      </c>
      <c r="O82" t="str">
        <f>CONCATENATE(Tableau511[[#This Row],[STATUT1]]," - ",Tableau511[[#This Row],[STATUT2]])</f>
        <v>IMPREVU - GAINS SUR AMOA</v>
      </c>
      <c r="P82">
        <v>-8100</v>
      </c>
      <c r="R82" t="s">
        <v>64</v>
      </c>
      <c r="S82">
        <v>151</v>
      </c>
      <c r="U82" t="s">
        <v>57</v>
      </c>
      <c r="V82" t="s">
        <v>58</v>
      </c>
      <c r="W82" t="s">
        <v>65</v>
      </c>
      <c r="X82" t="s">
        <v>66</v>
      </c>
      <c r="AB82" t="str">
        <f>CONCATENATE(Tableau511[[#This Row],[ENGAGEMENT]],".",Tableau511[[#This Row],[Colonne1]],".",Tableau511[[#This Row],[Colonne2]])</f>
        <v>..</v>
      </c>
    </row>
    <row r="83" spans="1:31" x14ac:dyDescent="0.25">
      <c r="A83">
        <v>8007</v>
      </c>
      <c r="B83" t="s">
        <v>184</v>
      </c>
      <c r="C83">
        <v>2011</v>
      </c>
      <c r="D83">
        <v>3</v>
      </c>
      <c r="E83">
        <v>3</v>
      </c>
      <c r="F83" t="str">
        <f>CONCATENATE(Tableau511[[#This Row],[BUDGE ANNEE]],".",Tableau511[[#This Row],[LIGNE_ORIG]])</f>
        <v>2011.3</v>
      </c>
      <c r="G83" t="str">
        <f>CONCATENATE(Tableau511[[#This Row],[Nom GRPE]],"_",Tableau511[[#This Row],[Code]])</f>
        <v>**FOYERS FEMMES BATTUES DOUAI_2011.3</v>
      </c>
      <c r="J83" t="s">
        <v>191</v>
      </c>
      <c r="K83" t="str">
        <f>CONCATENATE(Tableau511[[#This Row],[LIGNE]]," _",Tableau511[[#This Row],[LIB]],"_",IF(Tableau511[[#This Row],[NOM ENTR]]&lt;&gt;0,Tableau511[[#This Row],[NOM ENTR]],IF(AND(Tableau511[[#This Row],[Code]]=F82,Tableau511[[#This Row],[STATUT1]]="IMPREVU",I82&lt;&gt;0),I82,"ENTREPRISE NON RENSEIGNE")))</f>
        <v>3 _A_ENTREPRISE NON RENSEIGNE</v>
      </c>
      <c r="L83" t="s">
        <v>33</v>
      </c>
      <c r="M8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8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83" t="str">
        <f>CONCATENATE(Tableau511[[#This Row],[STATUT1]]," - ",Tableau511[[#This Row],[STATUT2]])</f>
        <v>PREVU - TRAVAUX</v>
      </c>
      <c r="P83">
        <v>2400</v>
      </c>
      <c r="R83" t="s">
        <v>34</v>
      </c>
      <c r="S83">
        <v>151</v>
      </c>
      <c r="T83" t="s">
        <v>185</v>
      </c>
      <c r="U83" t="s">
        <v>36</v>
      </c>
      <c r="V83" t="s">
        <v>37</v>
      </c>
      <c r="W83" t="s">
        <v>38</v>
      </c>
      <c r="X83" t="s">
        <v>39</v>
      </c>
      <c r="AB83" t="str">
        <f>CONCATENATE(Tableau511[[#This Row],[ENGAGEMENT]],".",Tableau511[[#This Row],[Colonne1]],".",Tableau511[[#This Row],[Colonne2]])</f>
        <v>..</v>
      </c>
    </row>
    <row r="84" spans="1:31" x14ac:dyDescent="0.25">
      <c r="A84">
        <v>0</v>
      </c>
      <c r="B84" t="s">
        <v>184</v>
      </c>
      <c r="C84">
        <v>2011</v>
      </c>
      <c r="D84">
        <v>3</v>
      </c>
      <c r="E84">
        <v>17</v>
      </c>
      <c r="F84" t="str">
        <f>CONCATENATE(Tableau511[[#This Row],[BUDGE ANNEE]],".",Tableau511[[#This Row],[LIGNE_ORIG]])</f>
        <v>2011.3</v>
      </c>
      <c r="G84" t="str">
        <f>CONCATENATE(Tableau511[[#This Row],[Nom GRPE]],"_",Tableau511[[#This Row],[Code]])</f>
        <v>**FOYERS FEMMES BATTUES DOUAI_2011.3</v>
      </c>
      <c r="J84" t="s">
        <v>40</v>
      </c>
      <c r="K84" t="str">
        <f>CONCATENATE(Tableau511[[#This Row],[LIGNE]]," _",Tableau511[[#This Row],[LIB]],"_",IF(Tableau511[[#This Row],[NOM ENTR]]&lt;&gt;0,Tableau511[[#This Row],[NOM ENTR]],IF(AND(Tableau511[[#This Row],[Code]]=F83,Tableau511[[#This Row],[STATUT1]]="IMPREVU",I83&lt;&gt;0),I83,"ENTREPRISE NON RENSEIGNE")))</f>
        <v>17 _REP 2013_ENTREPRISE NON RENSEIGNE</v>
      </c>
      <c r="L84" t="s">
        <v>41</v>
      </c>
      <c r="M8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84" t="str">
        <f>CONCATENATE(Tableau511[[#This Row],[STATUT1]]," - ",Tableau511[[#This Row],[STATUT2]])</f>
        <v>IMPREVU - TRAVAUX REPORTES</v>
      </c>
      <c r="P84">
        <v>-2400</v>
      </c>
      <c r="R84" t="s">
        <v>34</v>
      </c>
      <c r="S84">
        <v>151</v>
      </c>
      <c r="U84" t="s">
        <v>36</v>
      </c>
      <c r="V84" t="s">
        <v>37</v>
      </c>
      <c r="W84" t="s">
        <v>38</v>
      </c>
      <c r="X84" t="s">
        <v>39</v>
      </c>
      <c r="AB84" t="str">
        <f>CONCATENATE(Tableau511[[#This Row],[ENGAGEMENT]],".",Tableau511[[#This Row],[Colonne1]],".",Tableau511[[#This Row],[Colonne2]])</f>
        <v>..</v>
      </c>
    </row>
    <row r="85" spans="1:31" x14ac:dyDescent="0.25">
      <c r="A85">
        <v>8018</v>
      </c>
      <c r="B85" t="s">
        <v>192</v>
      </c>
      <c r="C85">
        <v>2011</v>
      </c>
      <c r="D85">
        <v>3</v>
      </c>
      <c r="E85">
        <v>3</v>
      </c>
      <c r="F85" t="str">
        <f>CONCATENATE(Tableau511[[#This Row],[BUDGE ANNEE]],".",Tableau511[[#This Row],[LIGNE_ORIG]])</f>
        <v>2011.3</v>
      </c>
      <c r="G85" t="str">
        <f>CONCATENATE(Tableau511[[#This Row],[Nom GRPE]],"_",Tableau511[[#This Row],[Code]])</f>
        <v>**FPA DES BLEUETS MONTIGNY/OST_2011.3</v>
      </c>
      <c r="J85" t="s">
        <v>105</v>
      </c>
      <c r="K85" t="str">
        <f>CONCATENATE(Tableau511[[#This Row],[LIGNE]]," _",Tableau511[[#This Row],[LIB]],"_",IF(Tableau511[[#This Row],[NOM ENTR]]&lt;&gt;0,Tableau511[[#This Row],[NOM ENTR]],IF(AND(Tableau511[[#This Row],[Code]]=F84,Tableau511[[#This Row],[STATUT1]]="IMPREVU",I84&lt;&gt;0),I84,"ENTREPRISE NON RENSEIGNE")))</f>
        <v>3 _SOLS SOUPLES_ENTREPRISE NON RENSEIGNE</v>
      </c>
      <c r="L85" t="s">
        <v>33</v>
      </c>
      <c r="M8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8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85" t="str">
        <f>CONCATENATE(Tableau511[[#This Row],[STATUT1]]," - ",Tableau511[[#This Row],[STATUT2]])</f>
        <v>PREVU - TRAVAUX</v>
      </c>
      <c r="P85">
        <v>5000</v>
      </c>
      <c r="R85" t="s">
        <v>34</v>
      </c>
      <c r="T85" t="s">
        <v>193</v>
      </c>
      <c r="U85" t="s">
        <v>57</v>
      </c>
      <c r="V85" t="s">
        <v>58</v>
      </c>
      <c r="W85" t="s">
        <v>106</v>
      </c>
      <c r="X85" t="s">
        <v>105</v>
      </c>
      <c r="AB85" t="str">
        <f>CONCATENATE(Tableau511[[#This Row],[ENGAGEMENT]],".",Tableau511[[#This Row],[Colonne1]],".",Tableau511[[#This Row],[Colonne2]])</f>
        <v>..</v>
      </c>
    </row>
    <row r="86" spans="1:31" x14ac:dyDescent="0.25">
      <c r="A86">
        <v>0</v>
      </c>
      <c r="B86" t="s">
        <v>192</v>
      </c>
      <c r="C86">
        <v>2011</v>
      </c>
      <c r="D86">
        <v>3</v>
      </c>
      <c r="E86">
        <v>8</v>
      </c>
      <c r="F86" t="str">
        <f>CONCATENATE(Tableau511[[#This Row],[BUDGE ANNEE]],".",Tableau511[[#This Row],[LIGNE_ORIG]])</f>
        <v>2011.3</v>
      </c>
      <c r="G86" t="str">
        <f>CONCATENATE(Tableau511[[#This Row],[Nom GRPE]],"_",Tableau511[[#This Row],[Code]])</f>
        <v>**FPA DES BLEUETS MONTIGNY/OST_2011.3</v>
      </c>
      <c r="J86" t="s">
        <v>61</v>
      </c>
      <c r="K86" t="str">
        <f>CONCATENATE(Tableau511[[#This Row],[LIGNE]]," _",Tableau511[[#This Row],[LIB]],"_",IF(Tableau511[[#This Row],[NOM ENTR]]&lt;&gt;0,Tableau511[[#This Row],[NOM ENTR]],IF(AND(Tableau511[[#This Row],[Code]]=F85,Tableau511[[#This Row],[STATUT1]]="IMPREVU",I85&lt;&gt;0),I85,"ENTREPRISE NON RENSEIGNE")))</f>
        <v>8 _ANNULE_ENTREPRISE NON RENSEIGNE</v>
      </c>
      <c r="L86" t="s">
        <v>41</v>
      </c>
      <c r="M8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86" t="str">
        <f>CONCATENATE(Tableau511[[#This Row],[STATUT1]]," - ",Tableau511[[#This Row],[STATUT2]])</f>
        <v>IMPREVU - TRAVAUX ANNULES</v>
      </c>
      <c r="P86">
        <v>-5000</v>
      </c>
      <c r="R86" t="s">
        <v>34</v>
      </c>
      <c r="U86" t="s">
        <v>57</v>
      </c>
      <c r="V86" t="s">
        <v>58</v>
      </c>
      <c r="W86" t="s">
        <v>106</v>
      </c>
      <c r="X86" t="s">
        <v>105</v>
      </c>
      <c r="AB86" t="str">
        <f>CONCATENATE(Tableau511[[#This Row],[ENGAGEMENT]],".",Tableau511[[#This Row],[Colonne1]],".",Tableau511[[#This Row],[Colonne2]])</f>
        <v>..</v>
      </c>
    </row>
    <row r="87" spans="1:31" x14ac:dyDescent="0.25">
      <c r="A87">
        <v>8018</v>
      </c>
      <c r="B87" t="s">
        <v>192</v>
      </c>
      <c r="C87">
        <v>2011</v>
      </c>
      <c r="D87">
        <v>3</v>
      </c>
      <c r="E87">
        <v>3</v>
      </c>
      <c r="F87" t="str">
        <f>CONCATENATE(Tableau511[[#This Row],[BUDGE ANNEE]],".",Tableau511[[#This Row],[LIGNE_ORIG]])</f>
        <v>2011.3</v>
      </c>
      <c r="G87" t="str">
        <f>CONCATENATE(Tableau511[[#This Row],[Nom GRPE]],"_",Tableau511[[#This Row],[Code]])</f>
        <v>**FPA DES BLEUETS MONTIGNY/OST_2011.3</v>
      </c>
      <c r="J87" t="s">
        <v>63</v>
      </c>
      <c r="K87" t="str">
        <f>CONCATENATE(Tableau511[[#This Row],[LIGNE]]," _",Tableau511[[#This Row],[LIB]],"_",IF(Tableau511[[#This Row],[NOM ENTR]]&lt;&gt;0,Tableau511[[#This Row],[NOM ENTR]],IF(AND(Tableau511[[#This Row],[Code]]=F86,Tableau511[[#This Row],[STATUT1]]="IMPREVU",I86&lt;&gt;0),I86,"ENTREPRISE NON RENSEIGNE")))</f>
        <v>3 _APPAREILS SANITAIRES_ENTREPRISE NON RENSEIGNE</v>
      </c>
      <c r="L87" t="s">
        <v>33</v>
      </c>
      <c r="M8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8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87" t="str">
        <f>CONCATENATE(Tableau511[[#This Row],[STATUT1]]," - ",Tableau511[[#This Row],[STATUT2]])</f>
        <v>PREVU - TRAVAUX</v>
      </c>
      <c r="P87">
        <v>5350</v>
      </c>
      <c r="R87" t="s">
        <v>64</v>
      </c>
      <c r="T87" t="s">
        <v>193</v>
      </c>
      <c r="U87" t="s">
        <v>57</v>
      </c>
      <c r="V87" t="s">
        <v>58</v>
      </c>
      <c r="W87" t="s">
        <v>65</v>
      </c>
      <c r="X87" t="s">
        <v>66</v>
      </c>
      <c r="AB87" t="str">
        <f>CONCATENATE(Tableau511[[#This Row],[ENGAGEMENT]],".",Tableau511[[#This Row],[Colonne1]],".",Tableau511[[#This Row],[Colonne2]])</f>
        <v>..</v>
      </c>
    </row>
    <row r="88" spans="1:31" x14ac:dyDescent="0.25">
      <c r="A88">
        <v>0</v>
      </c>
      <c r="B88" t="s">
        <v>192</v>
      </c>
      <c r="C88">
        <v>2011</v>
      </c>
      <c r="D88">
        <v>3</v>
      </c>
      <c r="E88">
        <v>18</v>
      </c>
      <c r="F88" t="str">
        <f>CONCATENATE(Tableau511[[#This Row],[BUDGE ANNEE]],".",Tableau511[[#This Row],[LIGNE_ORIG]])</f>
        <v>2011.3</v>
      </c>
      <c r="G88" t="str">
        <f>CONCATENATE(Tableau511[[#This Row],[Nom GRPE]],"_",Tableau511[[#This Row],[Code]])</f>
        <v>**FPA DES BLEUETS MONTIGNY/OST_2011.3</v>
      </c>
      <c r="J88" t="s">
        <v>61</v>
      </c>
      <c r="K88" t="str">
        <f>CONCATENATE(Tableau511[[#This Row],[LIGNE]]," _",Tableau511[[#This Row],[LIB]],"_",IF(Tableau511[[#This Row],[NOM ENTR]]&lt;&gt;0,Tableau511[[#This Row],[NOM ENTR]],IF(AND(Tableau511[[#This Row],[Code]]=F87,Tableau511[[#This Row],[STATUT1]]="IMPREVU",I87&lt;&gt;0),I87,"ENTREPRISE NON RENSEIGNE")))</f>
        <v>18 _ANNULE_ENTREPRISE NON RENSEIGNE</v>
      </c>
      <c r="L88" t="s">
        <v>41</v>
      </c>
      <c r="M8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8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88" t="str">
        <f>CONCATENATE(Tableau511[[#This Row],[STATUT1]]," - ",Tableau511[[#This Row],[STATUT2]])</f>
        <v>IMPREVU - TRAVAUX ANNULES</v>
      </c>
      <c r="P88">
        <v>-5350</v>
      </c>
      <c r="R88" t="s">
        <v>64</v>
      </c>
      <c r="U88" t="s">
        <v>57</v>
      </c>
      <c r="V88" t="s">
        <v>58</v>
      </c>
      <c r="W88" t="s">
        <v>65</v>
      </c>
      <c r="X88" t="s">
        <v>66</v>
      </c>
      <c r="AB88" t="str">
        <f>CONCATENATE(Tableau511[[#This Row],[ENGAGEMENT]],".",Tableau511[[#This Row],[Colonne1]],".",Tableau511[[#This Row],[Colonne2]])</f>
        <v>..</v>
      </c>
    </row>
    <row r="89" spans="1:31" x14ac:dyDescent="0.25">
      <c r="A89">
        <v>8003</v>
      </c>
      <c r="B89" t="s">
        <v>194</v>
      </c>
      <c r="C89">
        <v>2011</v>
      </c>
      <c r="D89">
        <v>15</v>
      </c>
      <c r="E89">
        <v>15</v>
      </c>
      <c r="F89" t="str">
        <f>CONCATENATE(Tableau511[[#This Row],[BUDGE ANNEE]],".",Tableau511[[#This Row],[LIGNE_ORIG]])</f>
        <v>2011.15</v>
      </c>
      <c r="G89" t="str">
        <f>CONCATENATE(Tableau511[[#This Row],[Nom GRPE]],"_",Tableau511[[#This Row],[Code]])</f>
        <v>**HORS CITE GUYNEMER_2011.15</v>
      </c>
      <c r="H89">
        <v>6126</v>
      </c>
      <c r="I89" t="s">
        <v>68</v>
      </c>
      <c r="J89" t="s">
        <v>134</v>
      </c>
      <c r="K89" t="str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15 _TVX AMEL ET MISE EN CONF CHAUF_SAS SOPAREC</v>
      </c>
      <c r="L89" t="s">
        <v>41</v>
      </c>
      <c r="M8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8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89" t="str">
        <f>CONCATENATE(Tableau511[[#This Row],[STATUT1]]," - ",Tableau511[[#This Row],[STATUT2]])</f>
        <v>NON PREVU - TRAVAUX NON PREVUS</v>
      </c>
      <c r="P89">
        <v>1621</v>
      </c>
      <c r="Q89">
        <v>1621</v>
      </c>
      <c r="R89" t="s">
        <v>64</v>
      </c>
      <c r="T89" t="s">
        <v>195</v>
      </c>
      <c r="U89" t="s">
        <v>57</v>
      </c>
      <c r="V89" t="s">
        <v>58</v>
      </c>
      <c r="W89" t="s">
        <v>65</v>
      </c>
      <c r="X89" t="s">
        <v>66</v>
      </c>
      <c r="Y89">
        <v>2011</v>
      </c>
      <c r="Z89">
        <v>9</v>
      </c>
      <c r="AA89">
        <v>16908</v>
      </c>
      <c r="AB89" t="str">
        <f>CONCATENATE(Tableau511[[#This Row],[ENGAGEMENT]],".",Tableau511[[#This Row],[Colonne1]],".",Tableau511[[#This Row],[Colonne2]])</f>
        <v>2011.9.16908</v>
      </c>
      <c r="AC89" t="s">
        <v>196</v>
      </c>
      <c r="AD89" s="1">
        <v>40759</v>
      </c>
      <c r="AE89" s="1">
        <v>40816</v>
      </c>
    </row>
    <row r="90" spans="1:31" x14ac:dyDescent="0.25">
      <c r="A90">
        <v>8003</v>
      </c>
      <c r="B90" t="s">
        <v>194</v>
      </c>
      <c r="C90">
        <v>2011</v>
      </c>
      <c r="D90">
        <v>2</v>
      </c>
      <c r="E90">
        <v>2</v>
      </c>
      <c r="F90" t="str">
        <f>CONCATENATE(Tableau511[[#This Row],[BUDGE ANNEE]],".",Tableau511[[#This Row],[LIGNE_ORIG]])</f>
        <v>2011.2</v>
      </c>
      <c r="G90" t="str">
        <f>CONCATENATE(Tableau511[[#This Row],[Nom GRPE]],"_",Tableau511[[#This Row],[Code]])</f>
        <v>**HORS CITE GUYNEMER_2011.2</v>
      </c>
      <c r="H90">
        <v>3454</v>
      </c>
      <c r="I90" t="s">
        <v>137</v>
      </c>
      <c r="J90" t="s">
        <v>174</v>
      </c>
      <c r="K90" t="str">
        <f>CONCATENATE(Tableau511[[#This Row],[LIGNE]]," _",Tableau511[[#This Row],[LIB]],"_",IF(Tableau511[[#This Row],[NOM ENTR]]&lt;&gt;0,Tableau511[[#This Row],[NOM ENTR]],IF(AND(Tableau511[[#This Row],[Code]]=F89,Tableau511[[#This Row],[STATUT1]]="IMPREVU",I89&lt;&gt;0),I89,"ENTREPRISE NON RENSEIGNE")))</f>
        <v>2 _MENUISERIES_SAS SOGEBAT</v>
      </c>
      <c r="L90" t="s">
        <v>41</v>
      </c>
      <c r="M9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90" t="str">
        <f>CONCATENATE(Tableau511[[#This Row],[STATUT1]]," - ",Tableau511[[#This Row],[STATUT2]])</f>
        <v>NON PREVU - TRAVAUX NON PREVUS</v>
      </c>
      <c r="P90">
        <v>12300</v>
      </c>
      <c r="Q90">
        <v>12300</v>
      </c>
      <c r="R90" t="s">
        <v>64</v>
      </c>
      <c r="T90" t="s">
        <v>195</v>
      </c>
      <c r="U90" t="s">
        <v>57</v>
      </c>
      <c r="V90" t="s">
        <v>58</v>
      </c>
      <c r="W90" t="s">
        <v>139</v>
      </c>
      <c r="X90" t="s">
        <v>140</v>
      </c>
      <c r="Y90">
        <v>2011</v>
      </c>
      <c r="Z90">
        <v>9</v>
      </c>
      <c r="AA90">
        <v>636</v>
      </c>
      <c r="AB90" t="str">
        <f>CONCATENATE(Tableau511[[#This Row],[ENGAGEMENT]],".",Tableau511[[#This Row],[Colonne1]],".",Tableau511[[#This Row],[Colonne2]])</f>
        <v>2011.9.636</v>
      </c>
      <c r="AC90" t="s">
        <v>197</v>
      </c>
      <c r="AD90" s="1">
        <v>40555</v>
      </c>
      <c r="AE90" s="1">
        <v>40574</v>
      </c>
    </row>
    <row r="91" spans="1:31" x14ac:dyDescent="0.25">
      <c r="A91">
        <v>8501</v>
      </c>
      <c r="B91" t="s">
        <v>194</v>
      </c>
      <c r="C91">
        <v>2011</v>
      </c>
      <c r="D91">
        <v>4</v>
      </c>
      <c r="E91">
        <v>4</v>
      </c>
      <c r="F91" t="str">
        <f>CONCATENATE(Tableau511[[#This Row],[BUDGE ANNEE]],".",Tableau511[[#This Row],[LIGNE_ORIG]])</f>
        <v>2011.4</v>
      </c>
      <c r="G91" t="str">
        <f>CONCATENATE(Tableau511[[#This Row],[Nom GRPE]],"_",Tableau511[[#This Row],[Code]])</f>
        <v>**HORS CITE GUYNEMER_2011.4</v>
      </c>
      <c r="H91">
        <v>3454</v>
      </c>
      <c r="I91" t="s">
        <v>137</v>
      </c>
      <c r="J91" t="s">
        <v>138</v>
      </c>
      <c r="K91" t="str">
        <f>CONCATENATE(Tableau511[[#This Row],[LIGNE]]," _",Tableau511[[#This Row],[LIB]],"_",IF(Tableau511[[#This Row],[NOM ENTR]]&lt;&gt;0,Tableau511[[#This Row],[NOM ENTR]],IF(AND(Tableau511[[#This Row],[Code]]=F90,Tableau511[[#This Row],[STATUT1]]="IMPREVU",I90&lt;&gt;0),I90,"ENTREPRISE NON RENSEIGNE")))</f>
        <v>4 _MENUISERIE_SAS SOGEBAT</v>
      </c>
      <c r="L91" t="s">
        <v>41</v>
      </c>
      <c r="M9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91" t="str">
        <f>CONCATENATE(Tableau511[[#This Row],[STATUT1]]," - ",Tableau511[[#This Row],[STATUT2]])</f>
        <v>NON PREVU - TRAVAUX NON PREVUS</v>
      </c>
      <c r="P91">
        <v>9306</v>
      </c>
      <c r="Q91">
        <v>9306</v>
      </c>
      <c r="R91" t="s">
        <v>64</v>
      </c>
      <c r="T91" t="s">
        <v>198</v>
      </c>
      <c r="U91" t="s">
        <v>57</v>
      </c>
      <c r="V91" t="s">
        <v>58</v>
      </c>
      <c r="W91" t="s">
        <v>139</v>
      </c>
      <c r="X91" t="s">
        <v>140</v>
      </c>
      <c r="Y91">
        <v>2011</v>
      </c>
      <c r="Z91">
        <v>9</v>
      </c>
      <c r="AA91">
        <v>11677</v>
      </c>
      <c r="AB91" t="str">
        <f>CONCATENATE(Tableau511[[#This Row],[ENGAGEMENT]],".",Tableau511[[#This Row],[Colonne1]],".",Tableau511[[#This Row],[Colonne2]])</f>
        <v>2011.9.11677</v>
      </c>
      <c r="AC91" t="s">
        <v>199</v>
      </c>
      <c r="AD91" s="1">
        <v>40694</v>
      </c>
      <c r="AE91" s="1">
        <v>40823</v>
      </c>
    </row>
    <row r="92" spans="1:31" x14ac:dyDescent="0.25">
      <c r="A92">
        <v>8700</v>
      </c>
      <c r="B92" t="s">
        <v>194</v>
      </c>
      <c r="C92">
        <v>2011</v>
      </c>
      <c r="D92">
        <v>6</v>
      </c>
      <c r="E92">
        <v>6</v>
      </c>
      <c r="F92" t="str">
        <f>CONCATENATE(Tableau511[[#This Row],[BUDGE ANNEE]],".",Tableau511[[#This Row],[LIGNE_ORIG]])</f>
        <v>2011.6</v>
      </c>
      <c r="G92" t="str">
        <f>CONCATENATE(Tableau511[[#This Row],[Nom GRPE]],"_",Tableau511[[#This Row],[Code]])</f>
        <v>**HORS CITE GUYNEMER_2011.6</v>
      </c>
      <c r="H92">
        <v>3454</v>
      </c>
      <c r="I92" t="s">
        <v>137</v>
      </c>
      <c r="J92" t="s">
        <v>138</v>
      </c>
      <c r="K92" t="str">
        <f>CONCATENATE(Tableau511[[#This Row],[LIGNE]]," _",Tableau511[[#This Row],[LIB]],"_",IF(Tableau511[[#This Row],[NOM ENTR]]&lt;&gt;0,Tableau511[[#This Row],[NOM ENTR]],IF(AND(Tableau511[[#This Row],[Code]]=F91,Tableau511[[#This Row],[STATUT1]]="IMPREVU",I91&lt;&gt;0),I91,"ENTREPRISE NON RENSEIGNE")))</f>
        <v>6 _MENUISERIE_SAS SOGEBAT</v>
      </c>
      <c r="L92" t="s">
        <v>41</v>
      </c>
      <c r="M9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92" t="str">
        <f>CONCATENATE(Tableau511[[#This Row],[STATUT1]]," - ",Tableau511[[#This Row],[STATUT2]])</f>
        <v>NON PREVU - TRAVAUX NON PREVUS</v>
      </c>
      <c r="P92">
        <v>6310</v>
      </c>
      <c r="Q92">
        <v>6310</v>
      </c>
      <c r="R92" t="s">
        <v>64</v>
      </c>
      <c r="S92">
        <v>316</v>
      </c>
      <c r="T92" t="s">
        <v>200</v>
      </c>
      <c r="U92" t="s">
        <v>57</v>
      </c>
      <c r="V92" t="s">
        <v>58</v>
      </c>
      <c r="W92" t="s">
        <v>139</v>
      </c>
      <c r="X92" t="s">
        <v>140</v>
      </c>
      <c r="Y92">
        <v>2011</v>
      </c>
      <c r="Z92">
        <v>9</v>
      </c>
      <c r="AA92">
        <v>11674</v>
      </c>
      <c r="AB92" t="str">
        <f>CONCATENATE(Tableau511[[#This Row],[ENGAGEMENT]],".",Tableau511[[#This Row],[Colonne1]],".",Tableau511[[#This Row],[Colonne2]])</f>
        <v>2011.9.11674</v>
      </c>
      <c r="AC92" t="s">
        <v>201</v>
      </c>
      <c r="AD92" s="1">
        <v>40694</v>
      </c>
      <c r="AE92" s="1">
        <v>40795</v>
      </c>
    </row>
    <row r="93" spans="1:31" x14ac:dyDescent="0.25">
      <c r="A93">
        <v>8024</v>
      </c>
      <c r="B93" t="s">
        <v>202</v>
      </c>
      <c r="C93">
        <v>2011</v>
      </c>
      <c r="D93">
        <v>17</v>
      </c>
      <c r="E93">
        <v>17</v>
      </c>
      <c r="F93" t="str">
        <f>CONCATENATE(Tableau511[[#This Row],[BUDGE ANNEE]],".",Tableau511[[#This Row],[LIGNE_ORIG]])</f>
        <v>2011.17</v>
      </c>
      <c r="G93" t="str">
        <f>CONCATENATE(Tableau511[[#This Row],[Nom GRPE]],"_",Tableau511[[#This Row],[Code]])</f>
        <v>**MAPAD BARLIN_2011.17</v>
      </c>
      <c r="H93">
        <v>6126</v>
      </c>
      <c r="I93" t="s">
        <v>68</v>
      </c>
      <c r="J93" t="s">
        <v>134</v>
      </c>
      <c r="K93" t="str">
        <f>CONCATENATE(Tableau511[[#This Row],[LIGNE]]," _",Tableau511[[#This Row],[LIB]],"_",IF(Tableau511[[#This Row],[NOM ENTR]]&lt;&gt;0,Tableau511[[#This Row],[NOM ENTR]],IF(AND(Tableau511[[#This Row],[Code]]=F92,Tableau511[[#This Row],[STATUT1]]="IMPREVU",I92&lt;&gt;0),I92,"ENTREPRISE NON RENSEIGNE")))</f>
        <v>17 _TVX AMEL ET MISE EN CONF CHAUF_SAS SOPAREC</v>
      </c>
      <c r="L93" t="s">
        <v>41</v>
      </c>
      <c r="M9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93" t="str">
        <f>CONCATENATE(Tableau511[[#This Row],[STATUT1]]," - ",Tableau511[[#This Row],[STATUT2]])</f>
        <v>NON PREVU - TRAVAUX NON PREVUS</v>
      </c>
      <c r="P93">
        <v>2154</v>
      </c>
      <c r="Q93">
        <v>2154</v>
      </c>
      <c r="R93" t="s">
        <v>64</v>
      </c>
      <c r="T93" t="s">
        <v>203</v>
      </c>
      <c r="U93" t="s">
        <v>57</v>
      </c>
      <c r="V93" t="s">
        <v>58</v>
      </c>
      <c r="W93" t="s">
        <v>65</v>
      </c>
      <c r="X93" t="s">
        <v>66</v>
      </c>
      <c r="Y93">
        <v>2011</v>
      </c>
      <c r="Z93">
        <v>9</v>
      </c>
      <c r="AA93">
        <v>16910</v>
      </c>
      <c r="AB93" t="str">
        <f>CONCATENATE(Tableau511[[#This Row],[ENGAGEMENT]],".",Tableau511[[#This Row],[Colonne1]],".",Tableau511[[#This Row],[Colonne2]])</f>
        <v>2011.9.16910</v>
      </c>
      <c r="AC93" t="s">
        <v>204</v>
      </c>
      <c r="AD93" s="1">
        <v>40759</v>
      </c>
      <c r="AE93" s="1">
        <v>40816</v>
      </c>
    </row>
    <row r="94" spans="1:31" x14ac:dyDescent="0.25">
      <c r="A94">
        <v>8024</v>
      </c>
      <c r="B94" t="s">
        <v>202</v>
      </c>
      <c r="C94">
        <v>2011</v>
      </c>
      <c r="D94">
        <v>3</v>
      </c>
      <c r="E94">
        <v>3</v>
      </c>
      <c r="F94" t="str">
        <f>CONCATENATE(Tableau511[[#This Row],[BUDGE ANNEE]],".",Tableau511[[#This Row],[LIGNE_ORIG]])</f>
        <v>2011.3</v>
      </c>
      <c r="G94" t="str">
        <f>CONCATENATE(Tableau511[[#This Row],[Nom GRPE]],"_",Tableau511[[#This Row],[Code]])</f>
        <v>**MAPAD BARLIN_2011.3</v>
      </c>
      <c r="H94">
        <v>3454</v>
      </c>
      <c r="I94" t="s">
        <v>137</v>
      </c>
      <c r="J94" t="s">
        <v>138</v>
      </c>
      <c r="K94" t="str">
        <f>CONCATENATE(Tableau511[[#This Row],[LIGNE]]," _",Tableau511[[#This Row],[LIB]],"_",IF(Tableau511[[#This Row],[NOM ENTR]]&lt;&gt;0,Tableau511[[#This Row],[NOM ENTR]],IF(AND(Tableau511[[#This Row],[Code]]=F93,Tableau511[[#This Row],[STATUT1]]="IMPREVU",I93&lt;&gt;0),I93,"ENTREPRISE NON RENSEIGNE")))</f>
        <v>3 _MENUISERIE_SAS SOGEBAT</v>
      </c>
      <c r="L94" t="s">
        <v>41</v>
      </c>
      <c r="M9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94" t="str">
        <f>CONCATENATE(Tableau511[[#This Row],[STATUT1]]," - ",Tableau511[[#This Row],[STATUT2]])</f>
        <v>NON PREVU - TRAVAUX NON PREVUS</v>
      </c>
      <c r="P94">
        <v>8194</v>
      </c>
      <c r="Q94">
        <v>8194</v>
      </c>
      <c r="R94" t="s">
        <v>64</v>
      </c>
      <c r="T94" t="s">
        <v>203</v>
      </c>
      <c r="U94" t="s">
        <v>57</v>
      </c>
      <c r="V94" t="s">
        <v>58</v>
      </c>
      <c r="W94" t="s">
        <v>139</v>
      </c>
      <c r="X94" t="s">
        <v>140</v>
      </c>
      <c r="Y94">
        <v>2011</v>
      </c>
      <c r="Z94">
        <v>9</v>
      </c>
      <c r="AA94">
        <v>2180</v>
      </c>
      <c r="AB94" t="str">
        <f>CONCATENATE(Tableau511[[#This Row],[ENGAGEMENT]],".",Tableau511[[#This Row],[Colonne1]],".",Tableau511[[#This Row],[Colonne2]])</f>
        <v>2011.9.2180</v>
      </c>
      <c r="AC94" t="s">
        <v>205</v>
      </c>
      <c r="AD94" s="1">
        <v>40576</v>
      </c>
      <c r="AE94" s="1">
        <v>40594</v>
      </c>
    </row>
    <row r="95" spans="1:31" x14ac:dyDescent="0.25">
      <c r="A95">
        <v>8033</v>
      </c>
      <c r="B95" t="s">
        <v>206</v>
      </c>
      <c r="C95">
        <v>2011</v>
      </c>
      <c r="D95">
        <v>1</v>
      </c>
      <c r="E95">
        <v>1</v>
      </c>
      <c r="F95" t="str">
        <f>CONCATENATE(Tableau511[[#This Row],[BUDGE ANNEE]],".",Tableau511[[#This Row],[LIGNE_ORIG]])</f>
        <v>2011.1</v>
      </c>
      <c r="G95" t="str">
        <f>CONCATENATE(Tableau511[[#This Row],[Nom GRPE]],"_",Tableau511[[#This Row],[Code]])</f>
        <v>**MAPAD DESIRE DELATTRE LENS_2011.1</v>
      </c>
      <c r="H95">
        <v>5276</v>
      </c>
      <c r="I95" t="s">
        <v>207</v>
      </c>
      <c r="J95" t="s">
        <v>208</v>
      </c>
      <c r="K95" t="str">
        <f>CONCATENATE(Tableau511[[#This Row],[LIGNE]]," _",Tableau511[[#This Row],[LIB]],"_",IF(Tableau511[[#This Row],[NOM ENTR]]&lt;&gt;0,Tableau511[[#This Row],[NOM ENTR]],IF(AND(Tableau511[[#This Row],[Code]]=F94,Tableau511[[#This Row],[STATUT1]]="IMPREVU",I94&lt;&gt;0),I94,"ENTREPRISE NON RENSEIGNE")))</f>
        <v>1 _MISSION_EURL VANOOSTHUYSE PHILIPPE</v>
      </c>
      <c r="L95" t="s">
        <v>41</v>
      </c>
      <c r="M9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9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MISSION MOE</v>
      </c>
      <c r="O95" t="str">
        <f>CONCATENATE(Tableau511[[#This Row],[STATUT1]]," - ",Tableau511[[#This Row],[STATUT2]])</f>
        <v>NON PREVU - MISSION MOE</v>
      </c>
      <c r="P95">
        <v>2948</v>
      </c>
      <c r="Q95">
        <v>2948</v>
      </c>
      <c r="R95" t="s">
        <v>156</v>
      </c>
      <c r="T95" t="s">
        <v>209</v>
      </c>
      <c r="U95" t="s">
        <v>57</v>
      </c>
      <c r="V95" t="s">
        <v>58</v>
      </c>
      <c r="W95" t="s">
        <v>120</v>
      </c>
      <c r="X95" t="s">
        <v>121</v>
      </c>
      <c r="Y95">
        <v>2011</v>
      </c>
      <c r="Z95">
        <v>9</v>
      </c>
      <c r="AA95">
        <v>22513</v>
      </c>
      <c r="AB95" t="str">
        <f>CONCATENATE(Tableau511[[#This Row],[ENGAGEMENT]],".",Tableau511[[#This Row],[Colonne1]],".",Tableau511[[#This Row],[Colonne2]])</f>
        <v>2011.9.22513</v>
      </c>
      <c r="AC95" t="s">
        <v>210</v>
      </c>
      <c r="AD95" s="1">
        <v>40843</v>
      </c>
      <c r="AE95" s="1">
        <v>40847</v>
      </c>
    </row>
    <row r="96" spans="1:31" x14ac:dyDescent="0.25">
      <c r="A96">
        <v>8033</v>
      </c>
      <c r="B96" t="s">
        <v>206</v>
      </c>
      <c r="C96">
        <v>2011</v>
      </c>
      <c r="D96">
        <v>4</v>
      </c>
      <c r="E96">
        <v>4</v>
      </c>
      <c r="F96" t="str">
        <f>CONCATENATE(Tableau511[[#This Row],[BUDGE ANNEE]],".",Tableau511[[#This Row],[LIGNE_ORIG]])</f>
        <v>2011.4</v>
      </c>
      <c r="G96" t="str">
        <f>CONCATENATE(Tableau511[[#This Row],[Nom GRPE]],"_",Tableau511[[#This Row],[Code]])</f>
        <v>**MAPAD DESIRE DELATTRE LENS_2011.4</v>
      </c>
      <c r="H96">
        <v>5088</v>
      </c>
      <c r="I96" t="s">
        <v>111</v>
      </c>
      <c r="J96" t="s">
        <v>105</v>
      </c>
      <c r="K96" t="str">
        <f>CONCATENATE(Tableau511[[#This Row],[LIGNE]]," _",Tableau511[[#This Row],[LIB]],"_",IF(Tableau511[[#This Row],[NOM ENTR]]&lt;&gt;0,Tableau511[[#This Row],[NOM ENTR]],IF(AND(Tableau511[[#This Row],[Code]]=F95,Tableau511[[#This Row],[STATUT1]]="IMPREVU",I95&lt;&gt;0),I95,"ENTREPRISE NON RENSEIGNE")))</f>
        <v>4 _SOLS SOUPLES_SAS TECHNIQUES ET RENOVATION DE L'HABITAT (TRH)</v>
      </c>
      <c r="L96" t="s">
        <v>33</v>
      </c>
      <c r="M9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9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96" t="str">
        <f>CONCATENATE(Tableau511[[#This Row],[STATUT1]]," - ",Tableau511[[#This Row],[STATUT2]])</f>
        <v>PREVU - TRAVAUX</v>
      </c>
      <c r="P96">
        <v>6800</v>
      </c>
      <c r="Q96">
        <v>20732.810000000001</v>
      </c>
      <c r="R96" t="s">
        <v>34</v>
      </c>
      <c r="T96" t="s">
        <v>209</v>
      </c>
      <c r="U96" t="s">
        <v>57</v>
      </c>
      <c r="V96" t="s">
        <v>58</v>
      </c>
      <c r="W96" t="s">
        <v>106</v>
      </c>
      <c r="X96" t="s">
        <v>105</v>
      </c>
      <c r="Y96">
        <v>2011</v>
      </c>
      <c r="Z96">
        <v>9</v>
      </c>
      <c r="AA96">
        <v>3119</v>
      </c>
      <c r="AB96" t="str">
        <f>CONCATENATE(Tableau511[[#This Row],[ENGAGEMENT]],".",Tableau511[[#This Row],[Colonne1]],".",Tableau511[[#This Row],[Colonne2]])</f>
        <v>2011.9.3119</v>
      </c>
      <c r="AC96" t="s">
        <v>211</v>
      </c>
      <c r="AD96" s="1">
        <v>40585</v>
      </c>
      <c r="AE96" s="1">
        <v>40615</v>
      </c>
    </row>
    <row r="97" spans="1:31" x14ac:dyDescent="0.25">
      <c r="A97">
        <v>0</v>
      </c>
      <c r="B97" t="s">
        <v>206</v>
      </c>
      <c r="C97">
        <v>2011</v>
      </c>
      <c r="D97">
        <v>4</v>
      </c>
      <c r="E97">
        <v>5</v>
      </c>
      <c r="F97" t="str">
        <f>CONCATENATE(Tableau511[[#This Row],[BUDGE ANNEE]],".",Tableau511[[#This Row],[LIGNE_ORIG]])</f>
        <v>2011.4</v>
      </c>
      <c r="G97" t="str">
        <f>CONCATENATE(Tableau511[[#This Row],[Nom GRPE]],"_",Tableau511[[#This Row],[Code]])</f>
        <v>**MAPAD DESIRE DELATTRE LENS_2011.4</v>
      </c>
      <c r="J97" t="s">
        <v>55</v>
      </c>
      <c r="K97" t="str">
        <f>CONCATENATE(Tableau511[[#This Row],[LIGNE]]," _",Tableau511[[#This Row],[LIB]],"_",IF(Tableau511[[#This Row],[NOM ENTR]]&lt;&gt;0,Tableau511[[#This Row],[NOM ENTR]],IF(AND(Tableau511[[#This Row],[Code]]=F96,Tableau511[[#This Row],[STATUT1]]="IMPREVU",I96&lt;&gt;0),I96,"ENTREPRISE NON RENSEIGNE")))</f>
        <v>5 _PERTE AO_SAS TECHNIQUES ET RENOVATION DE L'HABITAT (TRH)</v>
      </c>
      <c r="L97" t="s">
        <v>41</v>
      </c>
      <c r="M9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9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97" t="str">
        <f>CONCATENATE(Tableau511[[#This Row],[STATUT1]]," - ",Tableau511[[#This Row],[STATUT2]])</f>
        <v>IMPREVU - PERTES SUR AMOA</v>
      </c>
      <c r="P97">
        <v>13933</v>
      </c>
      <c r="R97" t="s">
        <v>34</v>
      </c>
      <c r="U97" t="s">
        <v>57</v>
      </c>
      <c r="V97" t="s">
        <v>58</v>
      </c>
      <c r="W97" t="s">
        <v>106</v>
      </c>
      <c r="X97" t="s">
        <v>105</v>
      </c>
      <c r="AB97" t="str">
        <f>CONCATENATE(Tableau511[[#This Row],[ENGAGEMENT]],".",Tableau511[[#This Row],[Colonne1]],".",Tableau511[[#This Row],[Colonne2]])</f>
        <v>..</v>
      </c>
    </row>
    <row r="98" spans="1:31" x14ac:dyDescent="0.25">
      <c r="A98">
        <v>8029</v>
      </c>
      <c r="B98" t="s">
        <v>212</v>
      </c>
      <c r="C98">
        <v>2011</v>
      </c>
      <c r="D98">
        <v>7</v>
      </c>
      <c r="E98">
        <v>7</v>
      </c>
      <c r="F98" t="str">
        <f>CONCATENATE(Tableau511[[#This Row],[BUDGE ANNEE]],".",Tableau511[[#This Row],[LIGNE_ORIG]])</f>
        <v>2011.7</v>
      </c>
      <c r="G98" t="str">
        <f>CONCATENATE(Tableau511[[#This Row],[Nom GRPE]],"_",Tableau511[[#This Row],[Code]])</f>
        <v>**MAPAD LES COUTURELLES BULLY_2011.7</v>
      </c>
      <c r="J98" t="s">
        <v>43</v>
      </c>
      <c r="K98" t="str">
        <f>CONCATENATE(Tableau511[[#This Row],[LIGNE]]," _",Tableau511[[#This Row],[LIB]],"_",IF(Tableau511[[#This Row],[NOM ENTR]]&lt;&gt;0,Tableau511[[#This Row],[NOM ENTR]],IF(AND(Tableau511[[#This Row],[Code]]=F97,Tableau511[[#This Row],[STATUT1]]="IMPREVU",I97&lt;&gt;0),I97,"ENTREPRISE NON RENSEIGNE")))</f>
        <v>7 _A PARTIEL C_ENTREPRISE NON RENSEIGNE</v>
      </c>
      <c r="L98" t="s">
        <v>33</v>
      </c>
      <c r="M9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9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98" t="str">
        <f>CONCATENATE(Tableau511[[#This Row],[STATUT1]]," - ",Tableau511[[#This Row],[STATUT2]])</f>
        <v>PREVU - TRAVAUX</v>
      </c>
      <c r="P98">
        <v>570</v>
      </c>
      <c r="R98" t="s">
        <v>34</v>
      </c>
      <c r="T98" t="s">
        <v>213</v>
      </c>
      <c r="U98" t="s">
        <v>36</v>
      </c>
      <c r="V98" t="s">
        <v>37</v>
      </c>
      <c r="W98" t="s">
        <v>38</v>
      </c>
      <c r="X98" t="s">
        <v>39</v>
      </c>
      <c r="AB98" t="str">
        <f>CONCATENATE(Tableau511[[#This Row],[ENGAGEMENT]],".",Tableau511[[#This Row],[Colonne1]],".",Tableau511[[#This Row],[Colonne2]])</f>
        <v>..</v>
      </c>
    </row>
    <row r="99" spans="1:31" x14ac:dyDescent="0.25">
      <c r="A99">
        <v>0</v>
      </c>
      <c r="B99" t="s">
        <v>212</v>
      </c>
      <c r="C99">
        <v>2011</v>
      </c>
      <c r="D99">
        <v>7</v>
      </c>
      <c r="E99">
        <v>21</v>
      </c>
      <c r="F99" t="str">
        <f>CONCATENATE(Tableau511[[#This Row],[BUDGE ANNEE]],".",Tableau511[[#This Row],[LIGNE_ORIG]])</f>
        <v>2011.7</v>
      </c>
      <c r="G99" t="str">
        <f>CONCATENATE(Tableau511[[#This Row],[Nom GRPE]],"_",Tableau511[[#This Row],[Code]])</f>
        <v>**MAPAD LES COUTURELLES BULLY_2011.7</v>
      </c>
      <c r="J99" t="s">
        <v>40</v>
      </c>
      <c r="K99" t="str">
        <f>CONCATENATE(Tableau511[[#This Row],[LIGNE]]," _",Tableau511[[#This Row],[LIB]],"_",IF(Tableau511[[#This Row],[NOM ENTR]]&lt;&gt;0,Tableau511[[#This Row],[NOM ENTR]],IF(AND(Tableau511[[#This Row],[Code]]=F98,Tableau511[[#This Row],[STATUT1]]="IMPREVU",I98&lt;&gt;0),I98,"ENTREPRISE NON RENSEIGNE")))</f>
        <v>21 _REP 2013_ENTREPRISE NON RENSEIGNE</v>
      </c>
      <c r="L99" t="s">
        <v>41</v>
      </c>
      <c r="M99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99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99" t="str">
        <f>CONCATENATE(Tableau511[[#This Row],[STATUT1]]," - ",Tableau511[[#This Row],[STATUT2]])</f>
        <v>IMPREVU - TRAVAUX REPORTES</v>
      </c>
      <c r="P99">
        <v>-570</v>
      </c>
      <c r="R99" t="s">
        <v>34</v>
      </c>
      <c r="U99" t="s">
        <v>36</v>
      </c>
      <c r="V99" t="s">
        <v>37</v>
      </c>
      <c r="W99" t="s">
        <v>38</v>
      </c>
      <c r="X99" t="s">
        <v>39</v>
      </c>
      <c r="AB99" t="str">
        <f>CONCATENATE(Tableau511[[#This Row],[ENGAGEMENT]],".",Tableau511[[#This Row],[Colonne1]],".",Tableau511[[#This Row],[Colonne2]])</f>
        <v>..</v>
      </c>
    </row>
    <row r="100" spans="1:31" x14ac:dyDescent="0.25">
      <c r="A100">
        <v>8027</v>
      </c>
      <c r="B100" t="s">
        <v>214</v>
      </c>
      <c r="C100">
        <v>2011</v>
      </c>
      <c r="D100">
        <v>15</v>
      </c>
      <c r="E100">
        <v>15</v>
      </c>
      <c r="F100" t="str">
        <f>CONCATENATE(Tableau511[[#This Row],[BUDGE ANNEE]],".",Tableau511[[#This Row],[LIGNE_ORIG]])</f>
        <v>2011.15</v>
      </c>
      <c r="G100" t="str">
        <f>CONCATENATE(Tableau511[[#This Row],[Nom GRPE]],"_",Tableau511[[#This Row],[Code]])</f>
        <v>**MAPAD RUE CAUDRON BRUAY_2011.15</v>
      </c>
      <c r="H100">
        <v>3659</v>
      </c>
      <c r="I100" t="s">
        <v>215</v>
      </c>
      <c r="J100" t="s">
        <v>216</v>
      </c>
      <c r="K100" t="str">
        <f>CONCATENATE(Tableau511[[#This Row],[LIGNE]]," _",Tableau511[[#This Row],[LIB]],"_",IF(Tableau511[[#This Row],[NOM ENTR]]&lt;&gt;0,Tableau511[[#This Row],[NOM ENTR]],IF(AND(Tableau511[[#This Row],[Code]]=F99,Tableau511[[#This Row],[STATUT1]]="IMPREVU",I99&lt;&gt;0),I99,"ENTREPRISE NON RENSEIGNE")))</f>
        <v>15 _PEINT EXT_ LES PEINTURES DU NORD</v>
      </c>
      <c r="L100" t="s">
        <v>41</v>
      </c>
      <c r="M100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00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100" t="str">
        <f>CONCATENATE(Tableau511[[#This Row],[STATUT1]]," - ",Tableau511[[#This Row],[STATUT2]])</f>
        <v>NON PREVU - TRAVAUX NON PREVUS</v>
      </c>
      <c r="P100">
        <v>7160</v>
      </c>
      <c r="Q100">
        <v>7160</v>
      </c>
      <c r="R100" t="s">
        <v>34</v>
      </c>
      <c r="T100" t="s">
        <v>217</v>
      </c>
      <c r="U100" t="s">
        <v>36</v>
      </c>
      <c r="V100" t="s">
        <v>37</v>
      </c>
      <c r="W100" t="s">
        <v>38</v>
      </c>
      <c r="X100" t="s">
        <v>39</v>
      </c>
      <c r="Y100">
        <v>2011</v>
      </c>
      <c r="Z100">
        <v>9</v>
      </c>
      <c r="AA100">
        <v>25016</v>
      </c>
      <c r="AB100" t="str">
        <f>CONCATENATE(Tableau511[[#This Row],[ENGAGEMENT]],".",Tableau511[[#This Row],[Colonne1]],".",Tableau511[[#This Row],[Colonne2]])</f>
        <v>2011.9.25016</v>
      </c>
      <c r="AC100" t="s">
        <v>218</v>
      </c>
      <c r="AD100" s="1">
        <v>40877</v>
      </c>
      <c r="AE100" s="1">
        <v>40877</v>
      </c>
    </row>
    <row r="101" spans="1:31" x14ac:dyDescent="0.25">
      <c r="A101">
        <v>8020</v>
      </c>
      <c r="B101" t="s">
        <v>219</v>
      </c>
      <c r="C101">
        <v>2011</v>
      </c>
      <c r="D101">
        <v>3</v>
      </c>
      <c r="E101">
        <v>3</v>
      </c>
      <c r="F101" t="str">
        <f>CONCATENATE(Tableau511[[#This Row],[BUDGE ANNEE]],".",Tableau511[[#This Row],[LIGNE_ORIG]])</f>
        <v>2011.3</v>
      </c>
      <c r="G101" t="str">
        <f>CONCATENATE(Tableau511[[#This Row],[Nom GRPE]],"_",Tableau511[[#This Row],[Code]])</f>
        <v>**RES,DE L'ORNE ROOST WARENDIN_2011.3</v>
      </c>
      <c r="H101">
        <v>6491</v>
      </c>
      <c r="I101" t="s">
        <v>220</v>
      </c>
      <c r="J101" t="s">
        <v>221</v>
      </c>
      <c r="K101" t="str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3 _CHAUDIERE_SA FOVEO CHAUFFAGE</v>
      </c>
      <c r="L101" t="s">
        <v>41</v>
      </c>
      <c r="M101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01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101" t="str">
        <f>CONCATENATE(Tableau511[[#This Row],[STATUT1]]," - ",Tableau511[[#This Row],[STATUT2]])</f>
        <v>NON PREVU - TRAVAUX NON PREVUS</v>
      </c>
      <c r="P101">
        <v>24523</v>
      </c>
      <c r="Q101">
        <v>25082.23</v>
      </c>
      <c r="R101" t="s">
        <v>48</v>
      </c>
      <c r="S101">
        <v>57</v>
      </c>
      <c r="U101" t="s">
        <v>75</v>
      </c>
      <c r="V101" t="s">
        <v>76</v>
      </c>
      <c r="W101" t="s">
        <v>77</v>
      </c>
      <c r="X101" t="s">
        <v>78</v>
      </c>
      <c r="Y101">
        <v>2011</v>
      </c>
      <c r="Z101">
        <v>9</v>
      </c>
      <c r="AA101">
        <v>1662</v>
      </c>
      <c r="AB101" t="str">
        <f>CONCATENATE(Tableau511[[#This Row],[ENGAGEMENT]],".",Tableau511[[#This Row],[Colonne1]],".",Tableau511[[#This Row],[Colonne2]])</f>
        <v>2011.9.1662</v>
      </c>
      <c r="AC101" t="s">
        <v>222</v>
      </c>
      <c r="AD101" s="1">
        <v>40569</v>
      </c>
      <c r="AE101" s="1">
        <v>40676</v>
      </c>
    </row>
    <row r="102" spans="1:31" x14ac:dyDescent="0.25">
      <c r="A102">
        <v>0</v>
      </c>
      <c r="B102" t="s">
        <v>219</v>
      </c>
      <c r="C102">
        <v>2011</v>
      </c>
      <c r="D102">
        <v>3</v>
      </c>
      <c r="E102">
        <v>4</v>
      </c>
      <c r="F102" t="str">
        <f>CONCATENATE(Tableau511[[#This Row],[BUDGE ANNEE]],".",Tableau511[[#This Row],[LIGNE_ORIG]])</f>
        <v>2011.3</v>
      </c>
      <c r="G102" t="str">
        <f>CONCATENATE(Tableau511[[#This Row],[Nom GRPE]],"_",Tableau511[[#This Row],[Code]])</f>
        <v>**RES,DE L'ORNE ROOST WARENDIN_2011.3</v>
      </c>
      <c r="J102" t="s">
        <v>223</v>
      </c>
      <c r="K102" t="str">
        <f>CONCATENATE(Tableau511[[#This Row],[LIGNE]]," _",Tableau511[[#This Row],[LIB]],"_",IF(Tableau511[[#This Row],[NOM ENTR]]&lt;&gt;0,Tableau511[[#This Row],[NOM ENTR]],IF(AND(Tableau511[[#This Row],[Code]]=F101,Tableau511[[#This Row],[STATUT1]]="IMPREVU",I101&lt;&gt;0),I101,"ENTREPRISE NON RENSEIGNE")))</f>
        <v>4 _ANNUL_SA FOVEO CHAUFFAGE</v>
      </c>
      <c r="L102" t="s">
        <v>41</v>
      </c>
      <c r="M102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02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102" t="str">
        <f>CONCATENATE(Tableau511[[#This Row],[STATUT1]]," - ",Tableau511[[#This Row],[STATUT2]])</f>
        <v>IMPREVU - TRAVAUX ANNULES</v>
      </c>
      <c r="P102">
        <v>-24523</v>
      </c>
      <c r="R102" t="s">
        <v>48</v>
      </c>
      <c r="S102">
        <v>57</v>
      </c>
      <c r="U102" t="s">
        <v>75</v>
      </c>
      <c r="V102" t="s">
        <v>76</v>
      </c>
      <c r="W102" t="s">
        <v>77</v>
      </c>
      <c r="X102" t="s">
        <v>78</v>
      </c>
      <c r="AB102" t="str">
        <f>CONCATENATE(Tableau511[[#This Row],[ENGAGEMENT]],".",Tableau511[[#This Row],[Colonne1]],".",Tableau511[[#This Row],[Colonne2]])</f>
        <v>..</v>
      </c>
    </row>
    <row r="103" spans="1:31" x14ac:dyDescent="0.25">
      <c r="A103">
        <v>0</v>
      </c>
      <c r="B103" t="s">
        <v>219</v>
      </c>
      <c r="C103">
        <v>2011</v>
      </c>
      <c r="D103">
        <v>3</v>
      </c>
      <c r="E103">
        <v>5</v>
      </c>
      <c r="F103" t="str">
        <f>CONCATENATE(Tableau511[[#This Row],[BUDGE ANNEE]],".",Tableau511[[#This Row],[LIGNE_ORIG]])</f>
        <v>2011.3</v>
      </c>
      <c r="G103" t="str">
        <f>CONCATENATE(Tableau511[[#This Row],[Nom GRPE]],"_",Tableau511[[#This Row],[Code]])</f>
        <v>**RES,DE L'ORNE ROOST WARENDIN_2011.3</v>
      </c>
      <c r="J103" t="s">
        <v>224</v>
      </c>
      <c r="K103" t="str">
        <f>CONCATENATE(Tableau511[[#This Row],[LIGNE]]," _",Tableau511[[#This Row],[LIB]],"_",IF(Tableau511[[#This Row],[NOM ENTR]]&lt;&gt;0,Tableau511[[#This Row],[NOM ENTR]],IF(AND(Tableau511[[#This Row],[Code]]=F102,Tableau511[[#This Row],[STATUT1]]="IMPREVU",I102&lt;&gt;0),I102,"ENTREPRISE NON RENSEIGNE")))</f>
        <v>5 _ANNUL L4_ENTREPRISE NON RENSEIGNE</v>
      </c>
      <c r="L103" t="s">
        <v>41</v>
      </c>
      <c r="M103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03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ANNULES</v>
      </c>
      <c r="O103" t="str">
        <f>CONCATENATE(Tableau511[[#This Row],[STATUT1]]," - ",Tableau511[[#This Row],[STATUT2]])</f>
        <v>IMPREVU - TRAVAUX ANNULES</v>
      </c>
      <c r="P103">
        <v>24523</v>
      </c>
      <c r="R103" t="s">
        <v>48</v>
      </c>
      <c r="S103">
        <v>57</v>
      </c>
      <c r="U103" t="s">
        <v>75</v>
      </c>
      <c r="V103" t="s">
        <v>76</v>
      </c>
      <c r="W103" t="s">
        <v>77</v>
      </c>
      <c r="X103" t="s">
        <v>78</v>
      </c>
      <c r="AB103" t="str">
        <f>CONCATENATE(Tableau511[[#This Row],[ENGAGEMENT]],".",Tableau511[[#This Row],[Colonne1]],".",Tableau511[[#This Row],[Colonne2]])</f>
        <v>..</v>
      </c>
    </row>
    <row r="104" spans="1:31" x14ac:dyDescent="0.25">
      <c r="A104">
        <v>8034</v>
      </c>
      <c r="B104" t="s">
        <v>225</v>
      </c>
      <c r="C104">
        <v>2011</v>
      </c>
      <c r="D104">
        <v>3</v>
      </c>
      <c r="E104">
        <v>3</v>
      </c>
      <c r="F104" t="str">
        <f>CONCATENATE(Tableau511[[#This Row],[BUDGE ANNEE]],".",Tableau511[[#This Row],[LIGNE_ORIG]])</f>
        <v>2011.3</v>
      </c>
      <c r="G104" t="str">
        <f>CONCATENATE(Tableau511[[#This Row],[Nom GRPE]],"_",Tableau511[[#This Row],[Code]])</f>
        <v>**RES,JEAN PIERRE BAUMER LIEVI_2011.3</v>
      </c>
      <c r="H104">
        <v>2908</v>
      </c>
      <c r="I104" t="s">
        <v>226</v>
      </c>
      <c r="J104" t="s">
        <v>227</v>
      </c>
      <c r="K104" t="str">
        <f>CONCATENATE(Tableau511[[#This Row],[LIGNE]]," _",Tableau511[[#This Row],[LIB]],"_",IF(Tableau511[[#This Row],[NOM ENTR]]&lt;&gt;0,Tableau511[[#This Row],[NOM ENTR]],IF(AND(Tableau511[[#This Row],[Code]]=F103,Tableau511[[#This Row],[STATUT1]]="IMPREVU",I103&lt;&gt;0),I103,"ENTREPRISE NON RENSEIGNE")))</f>
        <v>3 _PORTE METALLIQUE_Ste METALU</v>
      </c>
      <c r="L104" t="s">
        <v>33</v>
      </c>
      <c r="M104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104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104" t="str">
        <f>CONCATENATE(Tableau511[[#This Row],[STATUT1]]," - ",Tableau511[[#This Row],[STATUT2]])</f>
        <v>PREVU - TRAVAUX</v>
      </c>
      <c r="P104">
        <v>2100</v>
      </c>
      <c r="Q104">
        <v>3333.97</v>
      </c>
      <c r="R104" t="s">
        <v>64</v>
      </c>
      <c r="S104">
        <v>107</v>
      </c>
      <c r="T104" t="s">
        <v>228</v>
      </c>
      <c r="U104" t="s">
        <v>57</v>
      </c>
      <c r="V104" t="s">
        <v>58</v>
      </c>
      <c r="W104" t="s">
        <v>103</v>
      </c>
      <c r="X104" t="s">
        <v>104</v>
      </c>
      <c r="Y104">
        <v>2011</v>
      </c>
      <c r="Z104">
        <v>9</v>
      </c>
      <c r="AA104">
        <v>19864</v>
      </c>
      <c r="AB104" t="str">
        <f>CONCATENATE(Tableau511[[#This Row],[ENGAGEMENT]],".",Tableau511[[#This Row],[Colonne1]],".",Tableau511[[#This Row],[Colonne2]])</f>
        <v>2011.9.19864</v>
      </c>
      <c r="AC104" t="s">
        <v>229</v>
      </c>
      <c r="AD104" s="1">
        <v>40806</v>
      </c>
      <c r="AE104" s="1">
        <v>40831</v>
      </c>
    </row>
    <row r="105" spans="1:31" x14ac:dyDescent="0.25">
      <c r="A105">
        <v>0</v>
      </c>
      <c r="B105" t="s">
        <v>225</v>
      </c>
      <c r="C105">
        <v>2011</v>
      </c>
      <c r="D105">
        <v>3</v>
      </c>
      <c r="E105">
        <v>7</v>
      </c>
      <c r="F105" t="str">
        <f>CONCATENATE(Tableau511[[#This Row],[BUDGE ANNEE]],".",Tableau511[[#This Row],[LIGNE_ORIG]])</f>
        <v>2011.3</v>
      </c>
      <c r="G105" t="str">
        <f>CONCATENATE(Tableau511[[#This Row],[Nom GRPE]],"_",Tableau511[[#This Row],[Code]])</f>
        <v>**RES,JEAN PIERRE BAUMER LIEVI_2011.3</v>
      </c>
      <c r="J105" t="s">
        <v>55</v>
      </c>
      <c r="K105" t="str">
        <f>CONCATENATE(Tableau511[[#This Row],[LIGNE]]," _",Tableau511[[#This Row],[LIB]],"_",IF(Tableau511[[#This Row],[NOM ENTR]]&lt;&gt;0,Tableau511[[#This Row],[NOM ENTR]],IF(AND(Tableau511[[#This Row],[Code]]=F104,Tableau511[[#This Row],[STATUT1]]="IMPREVU",I104&lt;&gt;0),I104,"ENTREPRISE NON RENSEIGNE")))</f>
        <v>7 _PERTE AO_Ste METALU</v>
      </c>
      <c r="L105" t="s">
        <v>41</v>
      </c>
      <c r="M105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05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PERTES SUR AMOA</v>
      </c>
      <c r="O105" t="str">
        <f>CONCATENATE(Tableau511[[#This Row],[STATUT1]]," - ",Tableau511[[#This Row],[STATUT2]])</f>
        <v>IMPREVU - PERTES SUR AMOA</v>
      </c>
      <c r="P105">
        <v>1234</v>
      </c>
      <c r="R105" t="s">
        <v>64</v>
      </c>
      <c r="S105">
        <v>107</v>
      </c>
      <c r="U105" t="s">
        <v>57</v>
      </c>
      <c r="V105" t="s">
        <v>58</v>
      </c>
      <c r="W105" t="s">
        <v>103</v>
      </c>
      <c r="X105" t="s">
        <v>104</v>
      </c>
      <c r="AB105" t="str">
        <f>CONCATENATE(Tableau511[[#This Row],[ENGAGEMENT]],".",Tableau511[[#This Row],[Colonne1]],".",Tableau511[[#This Row],[Colonne2]])</f>
        <v>..</v>
      </c>
    </row>
    <row r="106" spans="1:31" x14ac:dyDescent="0.25">
      <c r="A106">
        <v>8010</v>
      </c>
      <c r="B106" t="s">
        <v>230</v>
      </c>
      <c r="C106">
        <v>2011</v>
      </c>
      <c r="D106">
        <v>4</v>
      </c>
      <c r="E106">
        <v>4</v>
      </c>
      <c r="F106" t="str">
        <f>CONCATENATE(Tableau511[[#This Row],[BUDGE ANNEE]],".",Tableau511[[#This Row],[LIGNE_ORIG]])</f>
        <v>2011.4</v>
      </c>
      <c r="G106" t="str">
        <f>CONCATENATE(Tableau511[[#This Row],[Nom GRPE]],"_",Tableau511[[#This Row],[Code]])</f>
        <v>**RESIDENCE DU POLYGONE_2011.4</v>
      </c>
      <c r="J106" t="s">
        <v>191</v>
      </c>
      <c r="K106" t="e">
        <f>CONCATENATE(Tableau511[[#This Row],[LIGNE]]," _",Tableau511[[#This Row],[LIB]],"_",IF(Tableau511[[#This Row],[NOM ENTR]]&lt;&gt;0,Tableau511[[#This Row],[NOM ENTR]],IF(AND(Tableau511[[#This Row],[Code]]=#REF!,Tableau511[[#This Row],[STATUT1]]="IMPREVU",#REF!&lt;&gt;0),#REF!,"ENTREPRISE NON RENSEIGNE")))</f>
        <v>#REF!</v>
      </c>
      <c r="L106" t="s">
        <v>33</v>
      </c>
      <c r="M106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PREVU</v>
      </c>
      <c r="N106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</v>
      </c>
      <c r="O106" t="str">
        <f>CONCATENATE(Tableau511[[#This Row],[STATUT1]]," - ",Tableau511[[#This Row],[STATUT2]])</f>
        <v>PREVU - TRAVAUX</v>
      </c>
      <c r="P106">
        <v>1</v>
      </c>
      <c r="R106" t="s">
        <v>34</v>
      </c>
      <c r="T106" t="s">
        <v>231</v>
      </c>
      <c r="U106" t="s">
        <v>36</v>
      </c>
      <c r="V106" t="s">
        <v>37</v>
      </c>
      <c r="W106" t="s">
        <v>38</v>
      </c>
      <c r="X106" t="s">
        <v>39</v>
      </c>
      <c r="AB106" t="str">
        <f>CONCATENATE(Tableau511[[#This Row],[ENGAGEMENT]],".",Tableau511[[#This Row],[Colonne1]],".",Tableau511[[#This Row],[Colonne2]])</f>
        <v>..</v>
      </c>
    </row>
    <row r="107" spans="1:31" x14ac:dyDescent="0.25">
      <c r="A107">
        <v>0</v>
      </c>
      <c r="B107" t="s">
        <v>230</v>
      </c>
      <c r="C107">
        <v>2011</v>
      </c>
      <c r="D107">
        <v>4</v>
      </c>
      <c r="E107">
        <v>18</v>
      </c>
      <c r="F107" t="str">
        <f>CONCATENATE(Tableau511[[#This Row],[BUDGE ANNEE]],".",Tableau511[[#This Row],[LIGNE_ORIG]])</f>
        <v>2011.4</v>
      </c>
      <c r="G107" t="str">
        <f>CONCATENATE(Tableau511[[#This Row],[Nom GRPE]],"_",Tableau511[[#This Row],[Code]])</f>
        <v>**RESIDENCE DU POLYGONE_2011.4</v>
      </c>
      <c r="J107" t="s">
        <v>40</v>
      </c>
      <c r="K107" t="str">
        <f>CONCATENATE(Tableau511[[#This Row],[LIGNE]]," _",Tableau511[[#This Row],[LIB]],"_",IF(Tableau511[[#This Row],[NOM ENTR]]&lt;&gt;0,Tableau511[[#This Row],[NOM ENTR]],IF(AND(Tableau511[[#This Row],[Code]]=F106,Tableau511[[#This Row],[STATUT1]]="IMPREVU",I106&lt;&gt;0),I106,"ENTREPRISE NON RENSEIGNE")))</f>
        <v>18 _REP 2013_ENTREPRISE NON RENSEIGNE</v>
      </c>
      <c r="L107" t="s">
        <v>41</v>
      </c>
      <c r="M107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IMPREVU</v>
      </c>
      <c r="N107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REPORTES</v>
      </c>
      <c r="O107" t="str">
        <f>CONCATENATE(Tableau511[[#This Row],[STATUT1]]," - ",Tableau511[[#This Row],[STATUT2]])</f>
        <v>IMPREVU - TRAVAUX REPORTES</v>
      </c>
      <c r="P107">
        <v>-1</v>
      </c>
      <c r="R107" t="s">
        <v>34</v>
      </c>
      <c r="U107" t="s">
        <v>36</v>
      </c>
      <c r="V107" t="s">
        <v>37</v>
      </c>
      <c r="W107" t="s">
        <v>38</v>
      </c>
      <c r="X107" t="s">
        <v>39</v>
      </c>
      <c r="AB107" t="str">
        <f>CONCATENATE(Tableau511[[#This Row],[ENGAGEMENT]],".",Tableau511[[#This Row],[Colonne1]],".",Tableau511[[#This Row],[Colonne2]])</f>
        <v>..</v>
      </c>
    </row>
    <row r="108" spans="1:31" x14ac:dyDescent="0.25">
      <c r="A108">
        <v>8010</v>
      </c>
      <c r="B108" t="s">
        <v>230</v>
      </c>
      <c r="C108">
        <v>2011</v>
      </c>
      <c r="D108">
        <v>5</v>
      </c>
      <c r="E108">
        <v>5</v>
      </c>
      <c r="F108" t="str">
        <f>CONCATENATE(Tableau511[[#This Row],[BUDGE ANNEE]],".",Tableau511[[#This Row],[LIGNE_ORIG]])</f>
        <v>2011.5</v>
      </c>
      <c r="G108" t="str">
        <f>CONCATENATE(Tableau511[[#This Row],[Nom GRPE]],"_",Tableau511[[#This Row],[Code]])</f>
        <v>**RESIDENCE DU POLYGONE_2011.5</v>
      </c>
      <c r="H108">
        <v>3454</v>
      </c>
      <c r="I108" t="s">
        <v>137</v>
      </c>
      <c r="J108" t="s">
        <v>138</v>
      </c>
      <c r="K108" t="str">
        <f>CONCATENATE(Tableau511[[#This Row],[LIGNE]]," _",Tableau511[[#This Row],[LIB]],"_",IF(Tableau511[[#This Row],[NOM ENTR]]&lt;&gt;0,Tableau511[[#This Row],[NOM ENTR]],IF(AND(Tableau511[[#This Row],[Code]]=F107,Tableau511[[#This Row],[STATUT1]]="IMPREVU",I107&lt;&gt;0),I107,"ENTREPRISE NON RENSEIGNE")))</f>
        <v>5 _MENUISERIE_SAS SOGEBAT</v>
      </c>
      <c r="L108" t="s">
        <v>41</v>
      </c>
      <c r="M108" t="str">
        <f>IF(AND(Tableau511[[#This Row],[LIGNE_ORIG]]=Tableau511[[#This Row],[LIGNE]],Tableau511[[#This Row],[TYPE MVT]]="I"),"PREVU",IF(AND(Tableau511[[#This Row],[LIGNE_ORIG]]=Tableau511[[#This Row],[LIGNE]],Tableau511[[#This Row],[TYPE MVT]]="M"),"NON PREVU","IMPREVU"))</f>
        <v>NON PREVU</v>
      </c>
      <c r="N108" t="str">
        <f>IF(ISERROR(SEARCH("ANNULE",Tableau511[[#This Row],[LIB]])),IF(ISERROR(SEARCH("REP 20",Tableau511[[#This Row],[LIB]])),IF(OR(Tableau511[[#This Row],[LIB]]="PERTE",Tableau511[[#This Row],[LIB]]="PERTE 1¤"),"PERTES SUR TRAVAUX",IF(Tableau511[[#This Row],[LIB]]="PERTE AO","PERTES SUR AMOA",IF(Tableau511[[#This Row],[LIB]]="GAIN AO","GAINS SUR AMOA",IF(Tableau511[[#This Row],[LIB]]="GAIN","GAINS SUR TRAVAUX",IF(ISERROR(SEARCH("SOLDE REP",Tableau511[[#This Row],[LIB]])),IF(ISERROR(SEARCH("DIAG",Tableau511[[#This Row],[LIB]])),IF(ISERROR(SEARCH("MISSION",Tableau511[[#This Row],[LIB]])),IF(AND(Tableau511[[#This Row],[STATUT1]]="NON PREVU",Tableau511[[#This Row],[LIB]]&lt;&gt;"REAJUSTEMENT"),"TRAVAUX NON PREVUS",IF(Tableau511[[#This Row],[STATUT1]]="PREVU","TRAVAUX",IF(Tableau511[[#This Row],[LIB]]="REPORT","TRAVAUX REPORTES",IF(ISERROR(SEARCH("REPORT",Tableau511[[#This Row],[LIB]])),IF(ISERROR(SEARCH("NON TRAITE",Tableau511[[#This Row],[LIB]])),IF(ISERROR(SEARCH("ANNUL GAIN",Tableau511[[#This Row],[LIB]])),IF(ISERROR(SEARCH("ANNUL PERTE",Tableau511[[#This Row],[LIB]])),IF(ISERROR(SEARCH("ANNUL",Tableau511[[#This Row],[LIB]])),IF(OR(Tableau511[[#This Row],[LIB]]="VENTE",Tableau511[[#This Row],[LIB]]="VENDU"),"FOYER VENDU","RIEN"),"TRAVAUX ANNULES"),"PERTES SUR TRAVAUX"),"GAINS SUR TRAVAUX"),"TRAVAUX ANNULES"),"TRAVAUX REPORTES")))),"MISSION MOE"),"DIAGNOSTIC AMIANTE"),"TRX ANNEE DERNIERE NON SOLDE"))))),"TRAVAUX REPORTES"),"TRAVAUX ANNULES")</f>
        <v>TRAVAUX NON PREVUS</v>
      </c>
      <c r="O108" t="str">
        <f>CONCATENATE(Tableau511[[#This Row],[STATUT1]]," - ",Tableau511[[#This Row],[STATUT2]])</f>
        <v>NON PREVU - TRAVAUX NON PREVUS</v>
      </c>
      <c r="P108">
        <v>4038</v>
      </c>
      <c r="Q108">
        <v>4038</v>
      </c>
      <c r="R108" t="s">
        <v>64</v>
      </c>
      <c r="T108" t="s">
        <v>231</v>
      </c>
      <c r="U108" t="s">
        <v>57</v>
      </c>
      <c r="V108" t="s">
        <v>58</v>
      </c>
      <c r="W108" t="s">
        <v>139</v>
      </c>
      <c r="X108" t="s">
        <v>140</v>
      </c>
      <c r="Y108">
        <v>2011</v>
      </c>
      <c r="Z108">
        <v>9</v>
      </c>
      <c r="AA108">
        <v>11676</v>
      </c>
      <c r="AB108" t="str">
        <f>CONCATENATE(Tableau511[[#This Row],[ENGAGEMENT]],".",Tableau511[[#This Row],[Colonne1]],".",Tableau511[[#This Row],[Colonne2]])</f>
        <v>2011.9.11676</v>
      </c>
      <c r="AC108" t="s">
        <v>232</v>
      </c>
      <c r="AD108" s="1">
        <v>40694</v>
      </c>
      <c r="AE108" s="1">
        <v>40809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2011</vt:lpstr>
    </vt:vector>
  </TitlesOfParts>
  <Company>Groupe 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HECQUET Thibaut</dc:creator>
  <cp:lastModifiedBy>HECQUET Thibaut</cp:lastModifiedBy>
  <dcterms:created xsi:type="dcterms:W3CDTF">2016-04-13T06:52:50Z</dcterms:created>
  <dcterms:modified xsi:type="dcterms:W3CDTF">2016-04-13T06:53:01Z</dcterms:modified>
</cp:coreProperties>
</file>