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Bibliotèque" sheetId="1" r:id="rId1"/>
  </sheets>
  <definedNames>
    <definedName name="ListeDeroulante1">#REF!</definedName>
    <definedName name="ListeDeroulante2">#REF!</definedName>
    <definedName name="ListeDeroulante3">#REF!</definedName>
    <definedName name="ListeDeroulante4">#REF!</definedName>
    <definedName name="ListeDeroulante5">#REF!</definedName>
    <definedName name="ListeDeroulante6">#REF!</definedName>
  </definedNames>
  <calcPr calcId="145621"/>
</workbook>
</file>

<file path=xl/calcChain.xml><?xml version="1.0" encoding="utf-8"?>
<calcChain xmlns="http://schemas.openxmlformats.org/spreadsheetml/2006/main">
  <c r="AA26" i="1" l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C23" i="1" l="1"/>
  <c r="C24" i="1" s="1"/>
</calcChain>
</file>

<file path=xl/sharedStrings.xml><?xml version="1.0" encoding="utf-8"?>
<sst xmlns="http://schemas.openxmlformats.org/spreadsheetml/2006/main" count="28" uniqueCount="28">
  <si>
    <t>X</t>
  </si>
  <si>
    <t>0,2</t>
  </si>
  <si>
    <t>0,3</t>
  </si>
  <si>
    <t>0,4</t>
  </si>
  <si>
    <t>0,5</t>
  </si>
  <si>
    <t>0,6</t>
  </si>
  <si>
    <t>0,7</t>
  </si>
  <si>
    <t>0,8</t>
  </si>
  <si>
    <t>0,9</t>
  </si>
  <si>
    <t>1</t>
  </si>
  <si>
    <t>1,1</t>
  </si>
  <si>
    <t>1,2</t>
  </si>
  <si>
    <t>1,3</t>
  </si>
  <si>
    <t>1,4</t>
  </si>
  <si>
    <t>1,5</t>
  </si>
  <si>
    <t>1,6</t>
  </si>
  <si>
    <t>1,7</t>
  </si>
  <si>
    <t>1,8</t>
  </si>
  <si>
    <t>1,9</t>
  </si>
  <si>
    <t>2</t>
  </si>
  <si>
    <t>2,1</t>
  </si>
  <si>
    <t>2,2</t>
  </si>
  <si>
    <t>2,3</t>
  </si>
  <si>
    <t>Tableau pour Monté en charge et Descente à vide</t>
  </si>
  <si>
    <t>Vitesse choisie en monté</t>
  </si>
  <si>
    <t>Hauteur de levage</t>
  </si>
  <si>
    <t>Numéro de la colonne</t>
  </si>
  <si>
    <t>Temps de Monté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</si>
</sst>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3" xfId="0" applyBorder="1" applyAlignment="1">
      <alignment horizontal="right"/>
    </xf>
  </cellXfs>
  <cellStyles count="2">
    <cellStyle name="Normal" xfId="0" builtinId="0"/>
    <cellStyle name="Normal 2" xfId="1"/>
  </cellStyles>
  <dxfs count="4"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0" formatCode="General"/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3</xdr:row>
      <xdr:rowOff>180976</xdr:rowOff>
    </xdr:from>
    <xdr:to>
      <xdr:col>1</xdr:col>
      <xdr:colOff>1971675</xdr:colOff>
      <xdr:row>7</xdr:row>
      <xdr:rowOff>57150</xdr:rowOff>
    </xdr:to>
    <xdr:sp macro="" textlink="">
      <xdr:nvSpPr>
        <xdr:cNvPr id="2" name="Rectangle à coins arrondis 1"/>
        <xdr:cNvSpPr/>
      </xdr:nvSpPr>
      <xdr:spPr>
        <a:xfrm>
          <a:off x="1295400" y="752476"/>
          <a:ext cx="923925" cy="638174"/>
        </a:xfrm>
        <a:prstGeom prst="wedgeRoundRect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Premier Critère</a:t>
          </a:r>
        </a:p>
      </xdr:txBody>
    </xdr:sp>
    <xdr:clientData/>
  </xdr:twoCellAnchor>
  <xdr:twoCellAnchor>
    <xdr:from>
      <xdr:col>1</xdr:col>
      <xdr:colOff>361950</xdr:colOff>
      <xdr:row>12</xdr:row>
      <xdr:rowOff>171450</xdr:rowOff>
    </xdr:from>
    <xdr:to>
      <xdr:col>1</xdr:col>
      <xdr:colOff>1571625</xdr:colOff>
      <xdr:row>15</xdr:row>
      <xdr:rowOff>152400</xdr:rowOff>
    </xdr:to>
    <xdr:sp macro="" textlink="">
      <xdr:nvSpPr>
        <xdr:cNvPr id="3" name="Rectangle à coins arrondis 2"/>
        <xdr:cNvSpPr/>
      </xdr:nvSpPr>
      <xdr:spPr>
        <a:xfrm>
          <a:off x="609600" y="2457450"/>
          <a:ext cx="1209675" cy="552450"/>
        </a:xfrm>
        <a:prstGeom prst="wedgeRoundRectCallout">
          <a:avLst>
            <a:gd name="adj1" fmla="val -12959"/>
            <a:gd name="adj2" fmla="val -64423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Deuxième  Critère</a:t>
          </a:r>
        </a:p>
      </xdr:txBody>
    </xdr:sp>
    <xdr:clientData/>
  </xdr:twoCellAnchor>
  <xdr:twoCellAnchor>
    <xdr:from>
      <xdr:col>3</xdr:col>
      <xdr:colOff>152400</xdr:colOff>
      <xdr:row>1</xdr:row>
      <xdr:rowOff>57150</xdr:rowOff>
    </xdr:from>
    <xdr:to>
      <xdr:col>6</xdr:col>
      <xdr:colOff>180975</xdr:colOff>
      <xdr:row>5</xdr:row>
      <xdr:rowOff>95250</xdr:rowOff>
    </xdr:to>
    <xdr:sp macro="" textlink="">
      <xdr:nvSpPr>
        <xdr:cNvPr id="4" name="Rectangle à coins arrondis 3"/>
        <xdr:cNvSpPr/>
      </xdr:nvSpPr>
      <xdr:spPr>
        <a:xfrm>
          <a:off x="3495675" y="247650"/>
          <a:ext cx="1171575" cy="800100"/>
        </a:xfrm>
        <a:prstGeom prst="wedgeRoundRectCallou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</a:t>
          </a:r>
          <a:r>
            <a:rPr lang="fr-FR" sz="1100" baseline="0"/>
            <a:t> de recherche du premier critère</a:t>
          </a:r>
          <a:endParaRPr lang="fr-FR" sz="1100"/>
        </a:p>
      </xdr:txBody>
    </xdr:sp>
    <xdr:clientData/>
  </xdr:twoCellAnchor>
  <xdr:twoCellAnchor>
    <xdr:from>
      <xdr:col>13</xdr:col>
      <xdr:colOff>171450</xdr:colOff>
      <xdr:row>8</xdr:row>
      <xdr:rowOff>66675</xdr:rowOff>
    </xdr:from>
    <xdr:to>
      <xdr:col>23</xdr:col>
      <xdr:colOff>0</xdr:colOff>
      <xdr:row>16</xdr:row>
      <xdr:rowOff>9525</xdr:rowOff>
    </xdr:to>
    <xdr:sp macro="" textlink="">
      <xdr:nvSpPr>
        <xdr:cNvPr id="5" name="Ellipse 4"/>
        <xdr:cNvSpPr/>
      </xdr:nvSpPr>
      <xdr:spPr>
        <a:xfrm>
          <a:off x="7791450" y="1609725"/>
          <a:ext cx="4305300" cy="146685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Zone de recherche du deuxième</a:t>
          </a:r>
          <a:r>
            <a:rPr lang="fr-FR" sz="1100" baseline="0"/>
            <a:t> critère</a:t>
          </a:r>
          <a:endParaRPr lang="fr-FR" sz="1100"/>
        </a:p>
      </xdr:txBody>
    </xdr:sp>
    <xdr:clientData/>
  </xdr:twoCellAnchor>
  <xdr:twoCellAnchor>
    <xdr:from>
      <xdr:col>27</xdr:col>
      <xdr:colOff>133350</xdr:colOff>
      <xdr:row>2</xdr:row>
      <xdr:rowOff>123825</xdr:rowOff>
    </xdr:from>
    <xdr:to>
      <xdr:col>33</xdr:col>
      <xdr:colOff>219075</xdr:colOff>
      <xdr:row>6</xdr:row>
      <xdr:rowOff>38100</xdr:rowOff>
    </xdr:to>
    <xdr:sp macro="" textlink="">
      <xdr:nvSpPr>
        <xdr:cNvPr id="6" name="Rectangle à coins arrondis 5"/>
        <xdr:cNvSpPr/>
      </xdr:nvSpPr>
      <xdr:spPr>
        <a:xfrm>
          <a:off x="14020800" y="504825"/>
          <a:ext cx="2771775" cy="695325"/>
        </a:xfrm>
        <a:prstGeom prst="wedgeRoundRectCallout">
          <a:avLst>
            <a:gd name="adj1" fmla="val -54510"/>
            <a:gd name="adj2" fmla="val 25514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Valeur a</a:t>
          </a:r>
          <a:r>
            <a:rPr lang="fr-FR" sz="1100" baseline="0"/>
            <a:t> donné en fonction de la recherche</a:t>
          </a:r>
          <a:endParaRPr lang="fr-FR" sz="1100"/>
        </a:p>
      </xdr:txBody>
    </xdr:sp>
    <xdr:clientData/>
  </xdr:twoCellAnchor>
  <xdr:twoCellAnchor>
    <xdr:from>
      <xdr:col>2</xdr:col>
      <xdr:colOff>695325</xdr:colOff>
      <xdr:row>8</xdr:row>
      <xdr:rowOff>95250</xdr:rowOff>
    </xdr:from>
    <xdr:to>
      <xdr:col>4</xdr:col>
      <xdr:colOff>180975</xdr:colOff>
      <xdr:row>18</xdr:row>
      <xdr:rowOff>123825</xdr:rowOff>
    </xdr:to>
    <xdr:cxnSp macro="">
      <xdr:nvCxnSpPr>
        <xdr:cNvPr id="8" name="Connecteur droit avec flèche 7"/>
        <xdr:cNvCxnSpPr/>
      </xdr:nvCxnSpPr>
      <xdr:spPr>
        <a:xfrm>
          <a:off x="3324225" y="1638300"/>
          <a:ext cx="447675" cy="19335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11</xdr:row>
      <xdr:rowOff>104775</xdr:rowOff>
    </xdr:from>
    <xdr:to>
      <xdr:col>11</xdr:col>
      <xdr:colOff>304800</xdr:colOff>
      <xdr:row>18</xdr:row>
      <xdr:rowOff>104775</xdr:rowOff>
    </xdr:to>
    <xdr:cxnSp macro="">
      <xdr:nvCxnSpPr>
        <xdr:cNvPr id="10" name="Connecteur droit avec flèche 9"/>
        <xdr:cNvCxnSpPr/>
      </xdr:nvCxnSpPr>
      <xdr:spPr>
        <a:xfrm>
          <a:off x="3352800" y="2219325"/>
          <a:ext cx="3676650" cy="133350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257175</xdr:colOff>
      <xdr:row>5</xdr:row>
      <xdr:rowOff>161925</xdr:rowOff>
    </xdr:from>
    <xdr:to>
      <xdr:col>11</xdr:col>
      <xdr:colOff>276225</xdr:colOff>
      <xdr:row>18</xdr:row>
      <xdr:rowOff>19050</xdr:rowOff>
    </xdr:to>
    <xdr:cxnSp macro="">
      <xdr:nvCxnSpPr>
        <xdr:cNvPr id="12" name="Connecteur droit avec flèche 11"/>
        <xdr:cNvCxnSpPr/>
      </xdr:nvCxnSpPr>
      <xdr:spPr>
        <a:xfrm flipH="1" flipV="1">
          <a:off x="6981825" y="1123950"/>
          <a:ext cx="19050" cy="23431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5</xdr:row>
      <xdr:rowOff>133350</xdr:rowOff>
    </xdr:from>
    <xdr:to>
      <xdr:col>11</xdr:col>
      <xdr:colOff>114300</xdr:colOff>
      <xdr:row>23</xdr:row>
      <xdr:rowOff>47625</xdr:rowOff>
    </xdr:to>
    <xdr:cxnSp macro="">
      <xdr:nvCxnSpPr>
        <xdr:cNvPr id="14" name="Connecteur droit avec flèche 13"/>
        <xdr:cNvCxnSpPr/>
      </xdr:nvCxnSpPr>
      <xdr:spPr>
        <a:xfrm flipH="1">
          <a:off x="3324225" y="1095375"/>
          <a:ext cx="3514725" cy="33528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1066800</xdr:colOff>
      <xdr:row>25</xdr:row>
      <xdr:rowOff>38100</xdr:rowOff>
    </xdr:from>
    <xdr:to>
      <xdr:col>1</xdr:col>
      <xdr:colOff>2228850</xdr:colOff>
      <xdr:row>31</xdr:row>
      <xdr:rowOff>57150</xdr:rowOff>
    </xdr:to>
    <xdr:sp macro="" textlink="">
      <xdr:nvSpPr>
        <xdr:cNvPr id="15" name="Rectangle à coins arrondis 14"/>
        <xdr:cNvSpPr/>
      </xdr:nvSpPr>
      <xdr:spPr>
        <a:xfrm>
          <a:off x="1314450" y="4838700"/>
          <a:ext cx="1162050" cy="1171575"/>
        </a:xfrm>
        <a:prstGeom prst="wedgeRoundRectCallout">
          <a:avLst>
            <a:gd name="adj1" fmla="val -15095"/>
            <a:gd name="adj2" fmla="val -65142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 formule qui fonctionne mais beaucoup trop</a:t>
          </a:r>
          <a:r>
            <a:rPr lang="fr-FR" sz="1100" baseline="0"/>
            <a:t>  grande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Cyledegrue.0à25" displayName="Cyledegrue.0à25" ref="E6:AA26" totalsRowShown="0">
  <autoFilter ref="E6:AA26"/>
  <tableColumns count="23">
    <tableColumn id="1" name="X" dataDxfId="3"/>
    <tableColumn id="2" name="0,2" dataDxfId="2"/>
    <tableColumn id="3" name="0,3"/>
    <tableColumn id="4" name="0,4"/>
    <tableColumn id="5" name="0,5"/>
    <tableColumn id="6" name="0,6"/>
    <tableColumn id="7" name="0,7"/>
    <tableColumn id="8" name="0,8"/>
    <tableColumn id="9" name="0,9"/>
    <tableColumn id="10" name="1"/>
    <tableColumn id="11" name="1,1"/>
    <tableColumn id="12" name="1,2" dataDxfId="1"/>
    <tableColumn id="13" name="1,3"/>
    <tableColumn id="14" name="1,4"/>
    <tableColumn id="15" name="1,5"/>
    <tableColumn id="16" name="1,6"/>
    <tableColumn id="17" name="1,7"/>
    <tableColumn id="18" name="1,8"/>
    <tableColumn id="19" name="1,9"/>
    <tableColumn id="20" name="2"/>
    <tableColumn id="21" name="2,1"/>
    <tableColumn id="22" name="2,2"/>
    <tableColumn id="23" name="2,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26"/>
  <sheetViews>
    <sheetView tabSelected="1" workbookViewId="0">
      <selection activeCell="C33" sqref="C33"/>
    </sheetView>
  </sheetViews>
  <sheetFormatPr baseColWidth="10" defaultRowHeight="15" x14ac:dyDescent="0.25"/>
  <cols>
    <col min="1" max="1" width="3.7109375" customWidth="1"/>
    <col min="2" max="2" width="35.7109375" style="1" customWidth="1"/>
    <col min="3" max="3" width="10.7109375" style="1" customWidth="1"/>
    <col min="4" max="4" width="3.7109375" style="1" customWidth="1"/>
    <col min="5" max="38" width="6.7109375" customWidth="1"/>
  </cols>
  <sheetData>
    <row r="5" spans="2:27" ht="15.75" thickBot="1" x14ac:dyDescent="0.3">
      <c r="E5" s="4" t="s">
        <v>23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2:27" ht="15.75" thickBot="1" x14ac:dyDescent="0.3">
      <c r="B6" s="2"/>
      <c r="C6" s="2"/>
      <c r="E6" s="2" t="s">
        <v>0</v>
      </c>
      <c r="F6" s="18" t="s">
        <v>1</v>
      </c>
      <c r="G6" s="19" t="s">
        <v>2</v>
      </c>
      <c r="H6" s="19" t="s">
        <v>3</v>
      </c>
      <c r="I6" s="19" t="s">
        <v>4</v>
      </c>
      <c r="J6" s="19" t="s">
        <v>5</v>
      </c>
      <c r="K6" s="19" t="s">
        <v>6</v>
      </c>
      <c r="L6" s="19" t="s">
        <v>7</v>
      </c>
      <c r="M6" s="19" t="s">
        <v>8</v>
      </c>
      <c r="N6" s="19" t="s">
        <v>9</v>
      </c>
      <c r="O6" s="19" t="s">
        <v>10</v>
      </c>
      <c r="P6" s="19" t="s">
        <v>11</v>
      </c>
      <c r="Q6" s="19" t="s">
        <v>12</v>
      </c>
      <c r="R6" s="19" t="s">
        <v>13</v>
      </c>
      <c r="S6" s="19" t="s">
        <v>14</v>
      </c>
      <c r="T6" s="19" t="s">
        <v>15</v>
      </c>
      <c r="U6" s="19" t="s">
        <v>16</v>
      </c>
      <c r="V6" s="19" t="s">
        <v>17</v>
      </c>
      <c r="W6" s="19" t="s">
        <v>18</v>
      </c>
      <c r="X6" s="19" t="s">
        <v>19</v>
      </c>
      <c r="Y6" s="19" t="s">
        <v>20</v>
      </c>
      <c r="Z6" s="19" t="s">
        <v>21</v>
      </c>
      <c r="AA6" s="20" t="s">
        <v>22</v>
      </c>
    </row>
    <row r="7" spans="2:27" x14ac:dyDescent="0.25">
      <c r="B7" s="2"/>
      <c r="C7" s="2"/>
      <c r="E7" s="7">
        <v>5</v>
      </c>
      <c r="F7" s="10">
        <f t="shared" ref="F7:F26" si="0">ROUNDUP(E7*0.057+0.0295,3)</f>
        <v>0.315</v>
      </c>
      <c r="G7" s="11">
        <f t="shared" ref="G7:G26" si="1">ROUNDUP(E7*0.108-0.078,3)</f>
        <v>0.46200000000000002</v>
      </c>
      <c r="H7" s="11">
        <f t="shared" ref="H7:H26" si="2">ROUNDUP(E7*0.156-0.022,3)</f>
        <v>0.75800000000000001</v>
      </c>
      <c r="I7" s="11">
        <f t="shared" ref="I7:I26" si="3">ROUNDUP(E7*0.206-0.109,3)</f>
        <v>0.92100000000000004</v>
      </c>
      <c r="J7" s="11">
        <f t="shared" ref="J7:J26" si="4">ROUNDUP(0.256*E7-0.047,3)</f>
        <v>1.2330000000000001</v>
      </c>
      <c r="K7" s="11">
        <f t="shared" ref="K7:K26" si="5">ROUNDUP(0.302*E7+0.028,3)</f>
        <v>1.538</v>
      </c>
      <c r="L7" s="11">
        <f t="shared" ref="L7:L26" si="6">ROUNDUP(0.352*E7+0.105,3)</f>
        <v>1.865</v>
      </c>
      <c r="M7" s="11">
        <f t="shared" ref="M7:M26" si="7">ROUNDUP(0.403*E7+0.029,3)</f>
        <v>2.044</v>
      </c>
      <c r="N7" s="11">
        <f t="shared" ref="N7:N26" si="8">ROUNDUP(0.448*E7+0.22,3)</f>
        <v>2.46</v>
      </c>
      <c r="O7" s="11">
        <f t="shared" ref="O7:O26" si="9">ROUNDUP(0.494*E7+0.232,3)</f>
        <v>2.702</v>
      </c>
      <c r="P7" s="11">
        <f>ROUNDUP(0.547*E7+0.185,3)</f>
        <v>2.92</v>
      </c>
      <c r="Q7" s="11">
        <f>ROUNDUP(0.591*E7+0.233,3)</f>
        <v>3.1880000000000002</v>
      </c>
      <c r="R7" s="11">
        <f>ROUNDUP(0.632*E7+0.437,3)</f>
        <v>3.597</v>
      </c>
      <c r="S7" s="11">
        <f>ROUNDUP(0.699*E7+0.1275,3)</f>
        <v>3.6229999999999998</v>
      </c>
      <c r="T7" s="11">
        <f>ROUNDUP(0.728*E7+0.3475,3)</f>
        <v>3.988</v>
      </c>
      <c r="U7" s="11">
        <f>ROUNDUP(0.79*E7+0.289,3)</f>
        <v>4.2389999999999999</v>
      </c>
      <c r="V7" s="11">
        <f>ROUNDUP(0.851*E7+0.246,3)</f>
        <v>4.5010000000000003</v>
      </c>
      <c r="W7" s="11">
        <f>ROUNDUP(0.895*E7+0.364,3)</f>
        <v>4.8390000000000004</v>
      </c>
      <c r="X7" s="11">
        <f>ROUNDUP(0.943*E7+0.587,3)</f>
        <v>5.3019999999999996</v>
      </c>
      <c r="Y7" s="11">
        <f>ROUNDUP(1.016*E7+0.414,3)</f>
        <v>5.4939999999999998</v>
      </c>
      <c r="Z7" s="11">
        <f>ROUNDUP(1.056*E7+0.561,3)</f>
        <v>5.8410000000000002</v>
      </c>
      <c r="AA7" s="12">
        <f>ROUNDUP(1.1*E7+0.397,3)</f>
        <v>5.8970000000000002</v>
      </c>
    </row>
    <row r="8" spans="2:27" x14ac:dyDescent="0.25">
      <c r="B8" s="2"/>
      <c r="C8" s="2"/>
      <c r="E8" s="8">
        <v>10</v>
      </c>
      <c r="F8" s="13">
        <f t="shared" si="0"/>
        <v>0.6</v>
      </c>
      <c r="G8" s="2">
        <f t="shared" si="1"/>
        <v>1.002</v>
      </c>
      <c r="H8" s="2">
        <f t="shared" si="2"/>
        <v>1.538</v>
      </c>
      <c r="I8" s="2">
        <f t="shared" si="3"/>
        <v>1.9510000000000001</v>
      </c>
      <c r="J8" s="2">
        <f t="shared" si="4"/>
        <v>2.5129999999999999</v>
      </c>
      <c r="K8" s="2">
        <f t="shared" si="5"/>
        <v>3.048</v>
      </c>
      <c r="L8" s="2">
        <f t="shared" si="6"/>
        <v>3.625</v>
      </c>
      <c r="M8" s="2">
        <f t="shared" si="7"/>
        <v>4.0590000000000002</v>
      </c>
      <c r="N8" s="2">
        <f t="shared" si="8"/>
        <v>4.7</v>
      </c>
      <c r="O8" s="2">
        <f t="shared" si="9"/>
        <v>5.1719999999999997</v>
      </c>
      <c r="P8" s="2">
        <f t="shared" ref="P8:P26" si="10">ROUNDUP(0.547*E8+0.185,3)</f>
        <v>5.6550000000000002</v>
      </c>
      <c r="Q8" s="2">
        <f t="shared" ref="Q8:Q26" si="11">ROUNDUP(0.591*E8+0.233,3)</f>
        <v>6.1429999999999998</v>
      </c>
      <c r="R8" s="2">
        <f t="shared" ref="R8:R26" si="12">ROUNDUP(0.632*E8+0.437,3)</f>
        <v>6.7569999999999997</v>
      </c>
      <c r="S8" s="2">
        <f t="shared" ref="S8:S26" si="13">ROUNDUP(0.699*E8+0.1275,3)</f>
        <v>7.1180000000000003</v>
      </c>
      <c r="T8" s="2">
        <f t="shared" ref="T8:T26" si="14">ROUNDUP(0.728*E8+0.3475,3)</f>
        <v>7.6280000000000001</v>
      </c>
      <c r="U8" s="2">
        <f t="shared" ref="U8:U26" si="15">ROUNDUP(0.79*E8+0.289,3)</f>
        <v>8.1890000000000001</v>
      </c>
      <c r="V8" s="2">
        <f t="shared" ref="V8:V26" si="16">ROUNDUP(0.851*E8+0.246,3)</f>
        <v>8.7560000000000002</v>
      </c>
      <c r="W8" s="2">
        <f t="shared" ref="W8:W26" si="17">ROUNDUP(0.895*E8+0.364,3)</f>
        <v>9.3140000000000001</v>
      </c>
      <c r="X8" s="2">
        <f t="shared" ref="X8:X26" si="18">ROUNDUP(0.943*E8+0.587,3)</f>
        <v>10.016999999999999</v>
      </c>
      <c r="Y8" s="2">
        <f t="shared" ref="Y8:Y26" si="19">ROUNDUP(1.016*E8+0.414,3)</f>
        <v>10.574</v>
      </c>
      <c r="Z8" s="2">
        <f t="shared" ref="Z8:Z26" si="20">ROUNDUP(1.056*E8+0.561,3)</f>
        <v>11.121</v>
      </c>
      <c r="AA8" s="14">
        <f t="shared" ref="AA8:AA26" si="21">ROUNDUP(1.1*E8+0.397,3)</f>
        <v>11.397</v>
      </c>
    </row>
    <row r="9" spans="2:27" x14ac:dyDescent="0.25">
      <c r="B9" s="5" t="s">
        <v>24</v>
      </c>
      <c r="C9" s="6">
        <v>65</v>
      </c>
      <c r="E9" s="8">
        <v>15</v>
      </c>
      <c r="F9" s="13">
        <f t="shared" si="0"/>
        <v>0.88500000000000001</v>
      </c>
      <c r="G9" s="2">
        <f t="shared" si="1"/>
        <v>1.542</v>
      </c>
      <c r="H9" s="2">
        <f t="shared" si="2"/>
        <v>2.3180000000000001</v>
      </c>
      <c r="I9" s="2">
        <f t="shared" si="3"/>
        <v>2.9809999999999999</v>
      </c>
      <c r="J9" s="2">
        <f t="shared" si="4"/>
        <v>3.7930000000000001</v>
      </c>
      <c r="K9" s="2">
        <f t="shared" si="5"/>
        <v>4.5579999999999998</v>
      </c>
      <c r="L9" s="2">
        <f t="shared" si="6"/>
        <v>5.3849999999999998</v>
      </c>
      <c r="M9" s="2">
        <f t="shared" si="7"/>
        <v>6.0739999999999998</v>
      </c>
      <c r="N9" s="2">
        <f t="shared" si="8"/>
        <v>6.94</v>
      </c>
      <c r="O9" s="2">
        <f t="shared" si="9"/>
        <v>7.6420000000000003</v>
      </c>
      <c r="P9" s="2">
        <f t="shared" si="10"/>
        <v>8.39</v>
      </c>
      <c r="Q9" s="2">
        <f t="shared" si="11"/>
        <v>9.0980000000000008</v>
      </c>
      <c r="R9" s="2">
        <f t="shared" si="12"/>
        <v>9.9169999999999998</v>
      </c>
      <c r="S9" s="2">
        <f t="shared" si="13"/>
        <v>10.613</v>
      </c>
      <c r="T9" s="2">
        <f t="shared" si="14"/>
        <v>11.267999999999999</v>
      </c>
      <c r="U9" s="2">
        <f t="shared" si="15"/>
        <v>12.138999999999999</v>
      </c>
      <c r="V9" s="2">
        <f t="shared" si="16"/>
        <v>13.010999999999999</v>
      </c>
      <c r="W9" s="2">
        <f t="shared" si="17"/>
        <v>13.789</v>
      </c>
      <c r="X9" s="2">
        <f t="shared" si="18"/>
        <v>14.731999999999999</v>
      </c>
      <c r="Y9" s="2">
        <f t="shared" si="19"/>
        <v>15.654</v>
      </c>
      <c r="Z9" s="2">
        <f t="shared" si="20"/>
        <v>16.401</v>
      </c>
      <c r="AA9" s="14">
        <f t="shared" si="21"/>
        <v>16.896999999999998</v>
      </c>
    </row>
    <row r="10" spans="2:27" x14ac:dyDescent="0.25">
      <c r="B10" s="2"/>
      <c r="C10" s="2"/>
      <c r="E10" s="8">
        <v>20</v>
      </c>
      <c r="F10" s="13">
        <f t="shared" si="0"/>
        <v>1.17</v>
      </c>
      <c r="G10" s="2">
        <f t="shared" si="1"/>
        <v>2.0819999999999999</v>
      </c>
      <c r="H10" s="2">
        <f t="shared" si="2"/>
        <v>3.0979999999999999</v>
      </c>
      <c r="I10" s="2">
        <f t="shared" si="3"/>
        <v>4.0110000000000001</v>
      </c>
      <c r="J10" s="2">
        <f t="shared" si="4"/>
        <v>5.0730000000000004</v>
      </c>
      <c r="K10" s="2">
        <f t="shared" si="5"/>
        <v>6.0679999999999996</v>
      </c>
      <c r="L10" s="2">
        <f t="shared" si="6"/>
        <v>7.1449999999999996</v>
      </c>
      <c r="M10" s="2">
        <f t="shared" si="7"/>
        <v>8.0890000000000004</v>
      </c>
      <c r="N10" s="2">
        <f t="shared" si="8"/>
        <v>9.18</v>
      </c>
      <c r="O10" s="2">
        <f t="shared" si="9"/>
        <v>10.112</v>
      </c>
      <c r="P10" s="2">
        <f t="shared" si="10"/>
        <v>11.125</v>
      </c>
      <c r="Q10" s="2">
        <f t="shared" si="11"/>
        <v>12.053000000000001</v>
      </c>
      <c r="R10" s="2">
        <f t="shared" si="12"/>
        <v>13.077</v>
      </c>
      <c r="S10" s="2">
        <f t="shared" si="13"/>
        <v>14.107999999999999</v>
      </c>
      <c r="T10" s="2">
        <f t="shared" si="14"/>
        <v>14.907999999999999</v>
      </c>
      <c r="U10" s="2">
        <f t="shared" si="15"/>
        <v>16.088999999999999</v>
      </c>
      <c r="V10" s="2">
        <f t="shared" si="16"/>
        <v>17.265999999999998</v>
      </c>
      <c r="W10" s="2">
        <f t="shared" si="17"/>
        <v>18.263999999999999</v>
      </c>
      <c r="X10" s="2">
        <f t="shared" si="18"/>
        <v>19.446999999999999</v>
      </c>
      <c r="Y10" s="2">
        <f t="shared" si="19"/>
        <v>20.734000000000002</v>
      </c>
      <c r="Z10" s="2">
        <f t="shared" si="20"/>
        <v>21.681000000000001</v>
      </c>
      <c r="AA10" s="14">
        <f t="shared" si="21"/>
        <v>22.396999999999998</v>
      </c>
    </row>
    <row r="11" spans="2:27" x14ac:dyDescent="0.25">
      <c r="B11" s="2"/>
      <c r="C11" s="2"/>
      <c r="E11" s="8">
        <v>25</v>
      </c>
      <c r="F11" s="13">
        <f t="shared" si="0"/>
        <v>1.4549999999999998</v>
      </c>
      <c r="G11" s="2">
        <f t="shared" si="1"/>
        <v>2.6219999999999999</v>
      </c>
      <c r="H11" s="2">
        <f t="shared" si="2"/>
        <v>3.8780000000000001</v>
      </c>
      <c r="I11" s="2">
        <f t="shared" si="3"/>
        <v>5.0410000000000004</v>
      </c>
      <c r="J11" s="2">
        <f t="shared" si="4"/>
        <v>6.3529999999999998</v>
      </c>
      <c r="K11" s="2">
        <f t="shared" si="5"/>
        <v>7.5780000000000003</v>
      </c>
      <c r="L11" s="2">
        <f t="shared" si="6"/>
        <v>8.9049999999999994</v>
      </c>
      <c r="M11" s="2">
        <f t="shared" si="7"/>
        <v>10.103999999999999</v>
      </c>
      <c r="N11" s="2">
        <f t="shared" si="8"/>
        <v>11.42</v>
      </c>
      <c r="O11" s="2">
        <f t="shared" si="9"/>
        <v>12.582000000000001</v>
      </c>
      <c r="P11" s="2">
        <f t="shared" si="10"/>
        <v>13.86</v>
      </c>
      <c r="Q11" s="2">
        <f t="shared" si="11"/>
        <v>15.007999999999999</v>
      </c>
      <c r="R11" s="2">
        <f t="shared" si="12"/>
        <v>16.236999999999998</v>
      </c>
      <c r="S11" s="2">
        <f t="shared" si="13"/>
        <v>17.603000000000002</v>
      </c>
      <c r="T11" s="2">
        <f t="shared" si="14"/>
        <v>18.548000000000002</v>
      </c>
      <c r="U11" s="2">
        <f t="shared" si="15"/>
        <v>20.039000000000001</v>
      </c>
      <c r="V11" s="2">
        <f t="shared" si="16"/>
        <v>21.521000000000001</v>
      </c>
      <c r="W11" s="2">
        <f t="shared" si="17"/>
        <v>22.739000000000001</v>
      </c>
      <c r="X11" s="2">
        <f t="shared" si="18"/>
        <v>24.161999999999999</v>
      </c>
      <c r="Y11" s="2">
        <f t="shared" si="19"/>
        <v>25.814</v>
      </c>
      <c r="Z11" s="2">
        <f t="shared" si="20"/>
        <v>26.960999999999999</v>
      </c>
      <c r="AA11" s="14">
        <f t="shared" si="21"/>
        <v>27.896999999999998</v>
      </c>
    </row>
    <row r="12" spans="2:27" x14ac:dyDescent="0.25">
      <c r="B12" s="5" t="s">
        <v>25</v>
      </c>
      <c r="C12" s="6">
        <v>25</v>
      </c>
      <c r="E12" s="8">
        <v>30</v>
      </c>
      <c r="F12" s="13">
        <f t="shared" si="0"/>
        <v>1.74</v>
      </c>
      <c r="G12" s="2">
        <f t="shared" si="1"/>
        <v>3.1619999999999999</v>
      </c>
      <c r="H12" s="2">
        <f t="shared" si="2"/>
        <v>4.6580000000000004</v>
      </c>
      <c r="I12" s="2">
        <f t="shared" si="3"/>
        <v>6.0709999999999997</v>
      </c>
      <c r="J12" s="2">
        <f t="shared" si="4"/>
        <v>7.633</v>
      </c>
      <c r="K12" s="2">
        <f t="shared" si="5"/>
        <v>9.0879999999999992</v>
      </c>
      <c r="L12" s="2">
        <f t="shared" si="6"/>
        <v>10.664999999999999</v>
      </c>
      <c r="M12" s="2">
        <f t="shared" si="7"/>
        <v>12.119</v>
      </c>
      <c r="N12" s="2">
        <f t="shared" si="8"/>
        <v>13.66</v>
      </c>
      <c r="O12" s="2">
        <f t="shared" si="9"/>
        <v>15.052</v>
      </c>
      <c r="P12" s="2">
        <f t="shared" si="10"/>
        <v>16.594999999999999</v>
      </c>
      <c r="Q12" s="2">
        <f t="shared" si="11"/>
        <v>17.963000000000001</v>
      </c>
      <c r="R12" s="2">
        <f t="shared" si="12"/>
        <v>19.396999999999998</v>
      </c>
      <c r="S12" s="2">
        <f t="shared" si="13"/>
        <v>21.098000000000003</v>
      </c>
      <c r="T12" s="2">
        <f t="shared" si="14"/>
        <v>22.188000000000002</v>
      </c>
      <c r="U12" s="2">
        <f t="shared" si="15"/>
        <v>23.989000000000001</v>
      </c>
      <c r="V12" s="2">
        <f t="shared" si="16"/>
        <v>25.776</v>
      </c>
      <c r="W12" s="2">
        <f t="shared" si="17"/>
        <v>27.213999999999999</v>
      </c>
      <c r="X12" s="2">
        <f t="shared" si="18"/>
        <v>28.876999999999999</v>
      </c>
      <c r="Y12" s="2">
        <f t="shared" si="19"/>
        <v>30.893999999999998</v>
      </c>
      <c r="Z12" s="2">
        <f t="shared" si="20"/>
        <v>32.241</v>
      </c>
      <c r="AA12" s="14">
        <f t="shared" si="21"/>
        <v>33.396999999999998</v>
      </c>
    </row>
    <row r="13" spans="2:27" x14ac:dyDescent="0.25">
      <c r="B13" s="2"/>
      <c r="C13" s="2"/>
      <c r="E13" s="8">
        <v>35</v>
      </c>
      <c r="F13" s="13">
        <f t="shared" si="0"/>
        <v>2.0249999999999999</v>
      </c>
      <c r="G13" s="2">
        <f t="shared" si="1"/>
        <v>3.702</v>
      </c>
      <c r="H13" s="2">
        <f t="shared" si="2"/>
        <v>5.4379999999999997</v>
      </c>
      <c r="I13" s="2">
        <f t="shared" si="3"/>
        <v>7.101</v>
      </c>
      <c r="J13" s="2">
        <f t="shared" si="4"/>
        <v>8.9130000000000003</v>
      </c>
      <c r="K13" s="2">
        <f t="shared" si="5"/>
        <v>10.598000000000001</v>
      </c>
      <c r="L13" s="2">
        <f t="shared" si="6"/>
        <v>12.425000000000001</v>
      </c>
      <c r="M13" s="2">
        <f t="shared" si="7"/>
        <v>14.134</v>
      </c>
      <c r="N13" s="2">
        <f t="shared" si="8"/>
        <v>15.9</v>
      </c>
      <c r="O13" s="2">
        <f t="shared" si="9"/>
        <v>17.521999999999998</v>
      </c>
      <c r="P13" s="2">
        <f t="shared" si="10"/>
        <v>19.329999999999998</v>
      </c>
      <c r="Q13" s="2">
        <f t="shared" si="11"/>
        <v>20.917999999999999</v>
      </c>
      <c r="R13" s="2">
        <f t="shared" si="12"/>
        <v>22.556999999999999</v>
      </c>
      <c r="S13" s="2">
        <f t="shared" si="13"/>
        <v>24.593</v>
      </c>
      <c r="T13" s="2">
        <f t="shared" si="14"/>
        <v>25.828000000000003</v>
      </c>
      <c r="U13" s="2">
        <f t="shared" si="15"/>
        <v>27.939</v>
      </c>
      <c r="V13" s="2">
        <f t="shared" si="16"/>
        <v>30.030999999999999</v>
      </c>
      <c r="W13" s="2">
        <f t="shared" si="17"/>
        <v>31.689</v>
      </c>
      <c r="X13" s="2">
        <f t="shared" si="18"/>
        <v>33.591999999999999</v>
      </c>
      <c r="Y13" s="2">
        <f t="shared" si="19"/>
        <v>35.973999999999997</v>
      </c>
      <c r="Z13" s="2">
        <f t="shared" si="20"/>
        <v>37.521000000000001</v>
      </c>
      <c r="AA13" s="14">
        <f t="shared" si="21"/>
        <v>38.896999999999998</v>
      </c>
    </row>
    <row r="14" spans="2:27" x14ac:dyDescent="0.25">
      <c r="E14" s="8">
        <v>40</v>
      </c>
      <c r="F14" s="13">
        <f t="shared" si="0"/>
        <v>2.31</v>
      </c>
      <c r="G14" s="2">
        <f t="shared" si="1"/>
        <v>4.242</v>
      </c>
      <c r="H14" s="2">
        <f t="shared" si="2"/>
        <v>6.218</v>
      </c>
      <c r="I14" s="2">
        <f t="shared" si="3"/>
        <v>8.1310000000000002</v>
      </c>
      <c r="J14" s="2">
        <f t="shared" si="4"/>
        <v>10.193</v>
      </c>
      <c r="K14" s="2">
        <f t="shared" si="5"/>
        <v>12.108000000000001</v>
      </c>
      <c r="L14" s="2">
        <f t="shared" si="6"/>
        <v>14.185</v>
      </c>
      <c r="M14" s="2">
        <f t="shared" si="7"/>
        <v>16.149000000000001</v>
      </c>
      <c r="N14" s="2">
        <f t="shared" si="8"/>
        <v>18.14</v>
      </c>
      <c r="O14" s="2">
        <f t="shared" si="9"/>
        <v>19.992000000000001</v>
      </c>
      <c r="P14" s="2">
        <f t="shared" si="10"/>
        <v>22.065000000000001</v>
      </c>
      <c r="Q14" s="2">
        <f t="shared" si="11"/>
        <v>23.873000000000001</v>
      </c>
      <c r="R14" s="2">
        <f t="shared" si="12"/>
        <v>25.716999999999999</v>
      </c>
      <c r="S14" s="2">
        <f t="shared" si="13"/>
        <v>28.088000000000001</v>
      </c>
      <c r="T14" s="2">
        <f t="shared" si="14"/>
        <v>29.468</v>
      </c>
      <c r="U14" s="2">
        <f t="shared" si="15"/>
        <v>31.888999999999999</v>
      </c>
      <c r="V14" s="2">
        <f t="shared" si="16"/>
        <v>34.286000000000001</v>
      </c>
      <c r="W14" s="2">
        <f t="shared" si="17"/>
        <v>36.164000000000001</v>
      </c>
      <c r="X14" s="2">
        <f t="shared" si="18"/>
        <v>38.307000000000002</v>
      </c>
      <c r="Y14" s="2">
        <f t="shared" si="19"/>
        <v>41.054000000000002</v>
      </c>
      <c r="Z14" s="2">
        <f t="shared" si="20"/>
        <v>42.801000000000002</v>
      </c>
      <c r="AA14" s="14">
        <f t="shared" si="21"/>
        <v>44.396999999999998</v>
      </c>
    </row>
    <row r="15" spans="2:27" x14ac:dyDescent="0.25">
      <c r="E15" s="8">
        <v>45</v>
      </c>
      <c r="F15" s="13">
        <f t="shared" si="0"/>
        <v>2.5949999999999998</v>
      </c>
      <c r="G15" s="2">
        <f t="shared" si="1"/>
        <v>4.782</v>
      </c>
      <c r="H15" s="2">
        <f t="shared" si="2"/>
        <v>6.9980000000000002</v>
      </c>
      <c r="I15" s="2">
        <f t="shared" si="3"/>
        <v>9.1609999999999996</v>
      </c>
      <c r="J15" s="2">
        <f t="shared" si="4"/>
        <v>11.473000000000001</v>
      </c>
      <c r="K15" s="2">
        <f t="shared" si="5"/>
        <v>13.618</v>
      </c>
      <c r="L15" s="2">
        <f t="shared" si="6"/>
        <v>15.945</v>
      </c>
      <c r="M15" s="2">
        <f t="shared" si="7"/>
        <v>18.164000000000001</v>
      </c>
      <c r="N15" s="2">
        <f t="shared" si="8"/>
        <v>20.38</v>
      </c>
      <c r="O15" s="2">
        <f t="shared" si="9"/>
        <v>22.462</v>
      </c>
      <c r="P15" s="2">
        <f t="shared" si="10"/>
        <v>24.8</v>
      </c>
      <c r="Q15" s="2">
        <f t="shared" si="11"/>
        <v>26.827999999999999</v>
      </c>
      <c r="R15" s="2">
        <f t="shared" si="12"/>
        <v>28.876999999999999</v>
      </c>
      <c r="S15" s="2">
        <f t="shared" si="13"/>
        <v>31.583000000000002</v>
      </c>
      <c r="T15" s="2">
        <f t="shared" si="14"/>
        <v>33.107999999999997</v>
      </c>
      <c r="U15" s="2">
        <f t="shared" si="15"/>
        <v>35.838999999999999</v>
      </c>
      <c r="V15" s="2">
        <f t="shared" si="16"/>
        <v>38.540999999999997</v>
      </c>
      <c r="W15" s="2">
        <f t="shared" si="17"/>
        <v>40.639000000000003</v>
      </c>
      <c r="X15" s="2">
        <f t="shared" si="18"/>
        <v>43.021999999999998</v>
      </c>
      <c r="Y15" s="2">
        <f t="shared" si="19"/>
        <v>46.134</v>
      </c>
      <c r="Z15" s="2">
        <f t="shared" si="20"/>
        <v>48.081000000000003</v>
      </c>
      <c r="AA15" s="14">
        <f t="shared" si="21"/>
        <v>49.896999999999998</v>
      </c>
    </row>
    <row r="16" spans="2:27" x14ac:dyDescent="0.25">
      <c r="B16" s="2"/>
      <c r="C16" s="2"/>
      <c r="E16" s="8">
        <v>50</v>
      </c>
      <c r="F16" s="13">
        <f t="shared" si="0"/>
        <v>2.88</v>
      </c>
      <c r="G16" s="2">
        <f t="shared" si="1"/>
        <v>5.3220000000000001</v>
      </c>
      <c r="H16" s="2">
        <f t="shared" si="2"/>
        <v>7.7779999999999996</v>
      </c>
      <c r="I16" s="2">
        <f t="shared" si="3"/>
        <v>10.191000000000001</v>
      </c>
      <c r="J16" s="2">
        <f t="shared" si="4"/>
        <v>12.753</v>
      </c>
      <c r="K16" s="2">
        <f t="shared" si="5"/>
        <v>15.128</v>
      </c>
      <c r="L16" s="2">
        <f t="shared" si="6"/>
        <v>17.704999999999998</v>
      </c>
      <c r="M16" s="2">
        <f t="shared" si="7"/>
        <v>20.178999999999998</v>
      </c>
      <c r="N16" s="2">
        <f t="shared" si="8"/>
        <v>22.62</v>
      </c>
      <c r="O16" s="2">
        <f t="shared" si="9"/>
        <v>24.931999999999999</v>
      </c>
      <c r="P16" s="2">
        <f t="shared" si="10"/>
        <v>27.535</v>
      </c>
      <c r="Q16" s="2">
        <f t="shared" si="11"/>
        <v>29.783000000000001</v>
      </c>
      <c r="R16" s="2">
        <f t="shared" si="12"/>
        <v>32.036999999999999</v>
      </c>
      <c r="S16" s="2">
        <f t="shared" si="13"/>
        <v>35.077999999999996</v>
      </c>
      <c r="T16" s="2">
        <f t="shared" si="14"/>
        <v>36.747999999999998</v>
      </c>
      <c r="U16" s="2">
        <f t="shared" si="15"/>
        <v>39.789000000000001</v>
      </c>
      <c r="V16" s="2">
        <f t="shared" si="16"/>
        <v>42.795999999999999</v>
      </c>
      <c r="W16" s="2">
        <f t="shared" si="17"/>
        <v>45.113999999999997</v>
      </c>
      <c r="X16" s="2">
        <f t="shared" si="18"/>
        <v>47.737000000000002</v>
      </c>
      <c r="Y16" s="2">
        <f t="shared" si="19"/>
        <v>51.213999999999999</v>
      </c>
      <c r="Z16" s="2">
        <f t="shared" si="20"/>
        <v>53.360999999999997</v>
      </c>
      <c r="AA16" s="14">
        <f t="shared" si="21"/>
        <v>55.396999999999998</v>
      </c>
    </row>
    <row r="17" spans="2:27" x14ac:dyDescent="0.25">
      <c r="B17" s="2"/>
      <c r="C17" s="2"/>
      <c r="E17" s="8">
        <v>55</v>
      </c>
      <c r="F17" s="13">
        <f t="shared" si="0"/>
        <v>3.165</v>
      </c>
      <c r="G17" s="2">
        <f t="shared" si="1"/>
        <v>5.8620000000000001</v>
      </c>
      <c r="H17" s="2">
        <f t="shared" si="2"/>
        <v>8.5579999999999998</v>
      </c>
      <c r="I17" s="2">
        <f t="shared" si="3"/>
        <v>11.221</v>
      </c>
      <c r="J17" s="2">
        <f t="shared" si="4"/>
        <v>14.032999999999999</v>
      </c>
      <c r="K17" s="2">
        <f t="shared" si="5"/>
        <v>16.638000000000002</v>
      </c>
      <c r="L17" s="2">
        <f t="shared" si="6"/>
        <v>19.465</v>
      </c>
      <c r="M17" s="2">
        <f t="shared" si="7"/>
        <v>22.193999999999999</v>
      </c>
      <c r="N17" s="2">
        <f t="shared" si="8"/>
        <v>24.86</v>
      </c>
      <c r="O17" s="2">
        <f t="shared" si="9"/>
        <v>27.402000000000001</v>
      </c>
      <c r="P17" s="2">
        <f t="shared" si="10"/>
        <v>30.27</v>
      </c>
      <c r="Q17" s="2">
        <f t="shared" si="11"/>
        <v>32.738</v>
      </c>
      <c r="R17" s="2">
        <f t="shared" si="12"/>
        <v>35.197000000000003</v>
      </c>
      <c r="S17" s="2">
        <f t="shared" si="13"/>
        <v>38.573</v>
      </c>
      <c r="T17" s="2">
        <f t="shared" si="14"/>
        <v>40.387999999999998</v>
      </c>
      <c r="U17" s="2">
        <f t="shared" si="15"/>
        <v>43.738999999999997</v>
      </c>
      <c r="V17" s="2">
        <f t="shared" si="16"/>
        <v>47.051000000000002</v>
      </c>
      <c r="W17" s="2">
        <f t="shared" si="17"/>
        <v>49.588999999999999</v>
      </c>
      <c r="X17" s="2">
        <f t="shared" si="18"/>
        <v>52.451999999999998</v>
      </c>
      <c r="Y17" s="2">
        <f t="shared" si="19"/>
        <v>56.293999999999997</v>
      </c>
      <c r="Z17" s="2">
        <f t="shared" si="20"/>
        <v>58.640999999999998</v>
      </c>
      <c r="AA17" s="14">
        <f t="shared" si="21"/>
        <v>60.896999999999998</v>
      </c>
    </row>
    <row r="18" spans="2:27" x14ac:dyDescent="0.25">
      <c r="B18" s="2"/>
      <c r="C18" s="3"/>
      <c r="E18" s="8">
        <v>60</v>
      </c>
      <c r="F18" s="13">
        <f t="shared" si="0"/>
        <v>3.4499999999999997</v>
      </c>
      <c r="G18" s="2">
        <f t="shared" si="1"/>
        <v>6.4020000000000001</v>
      </c>
      <c r="H18" s="2">
        <f t="shared" si="2"/>
        <v>9.3379999999999992</v>
      </c>
      <c r="I18" s="2">
        <f t="shared" si="3"/>
        <v>12.250999999999999</v>
      </c>
      <c r="J18" s="2">
        <f t="shared" si="4"/>
        <v>15.313000000000001</v>
      </c>
      <c r="K18" s="2">
        <f t="shared" si="5"/>
        <v>18.148</v>
      </c>
      <c r="L18" s="2">
        <f t="shared" si="6"/>
        <v>21.225000000000001</v>
      </c>
      <c r="M18" s="2">
        <f t="shared" si="7"/>
        <v>24.209</v>
      </c>
      <c r="N18" s="2">
        <f t="shared" si="8"/>
        <v>27.1</v>
      </c>
      <c r="O18" s="2">
        <f t="shared" si="9"/>
        <v>29.872</v>
      </c>
      <c r="P18" s="2">
        <f t="shared" si="10"/>
        <v>33.005000000000003</v>
      </c>
      <c r="Q18" s="2">
        <f t="shared" si="11"/>
        <v>35.692999999999998</v>
      </c>
      <c r="R18" s="2">
        <f t="shared" si="12"/>
        <v>38.356999999999999</v>
      </c>
      <c r="S18" s="2">
        <f t="shared" si="13"/>
        <v>42.067999999999998</v>
      </c>
      <c r="T18" s="2">
        <f t="shared" si="14"/>
        <v>44.027999999999999</v>
      </c>
      <c r="U18" s="2">
        <f t="shared" si="15"/>
        <v>47.689</v>
      </c>
      <c r="V18" s="2">
        <f t="shared" si="16"/>
        <v>51.305999999999997</v>
      </c>
      <c r="W18" s="2">
        <f t="shared" si="17"/>
        <v>54.064</v>
      </c>
      <c r="X18" s="2">
        <f t="shared" si="18"/>
        <v>57.167000000000002</v>
      </c>
      <c r="Y18" s="2">
        <f t="shared" si="19"/>
        <v>61.374000000000002</v>
      </c>
      <c r="Z18" s="2">
        <f t="shared" si="20"/>
        <v>63.920999999999999</v>
      </c>
      <c r="AA18" s="14">
        <f t="shared" si="21"/>
        <v>66.397000000000006</v>
      </c>
    </row>
    <row r="19" spans="2:27" x14ac:dyDescent="0.25">
      <c r="B19" s="2"/>
      <c r="C19" s="2"/>
      <c r="E19" s="8">
        <v>65</v>
      </c>
      <c r="F19" s="13">
        <f t="shared" si="0"/>
        <v>3.7349999999999999</v>
      </c>
      <c r="G19" s="2">
        <f t="shared" si="1"/>
        <v>6.9420000000000002</v>
      </c>
      <c r="H19" s="2">
        <f t="shared" si="2"/>
        <v>10.118</v>
      </c>
      <c r="I19" s="2">
        <f t="shared" si="3"/>
        <v>13.281000000000001</v>
      </c>
      <c r="J19" s="2">
        <f t="shared" si="4"/>
        <v>16.593</v>
      </c>
      <c r="K19" s="2">
        <f t="shared" si="5"/>
        <v>19.658000000000001</v>
      </c>
      <c r="L19" s="2">
        <f t="shared" si="6"/>
        <v>22.984999999999999</v>
      </c>
      <c r="M19" s="2">
        <f t="shared" si="7"/>
        <v>26.224</v>
      </c>
      <c r="N19" s="2">
        <f t="shared" si="8"/>
        <v>29.34</v>
      </c>
      <c r="O19" s="2">
        <f t="shared" si="9"/>
        <v>32.341999999999999</v>
      </c>
      <c r="P19" s="2">
        <f t="shared" si="10"/>
        <v>35.74</v>
      </c>
      <c r="Q19" s="2">
        <f t="shared" si="11"/>
        <v>38.648000000000003</v>
      </c>
      <c r="R19" s="2">
        <f t="shared" si="12"/>
        <v>41.517000000000003</v>
      </c>
      <c r="S19" s="2">
        <f t="shared" si="13"/>
        <v>45.562999999999995</v>
      </c>
      <c r="T19" s="2">
        <f t="shared" si="14"/>
        <v>47.667999999999999</v>
      </c>
      <c r="U19" s="2">
        <f t="shared" si="15"/>
        <v>51.639000000000003</v>
      </c>
      <c r="V19" s="2">
        <f t="shared" si="16"/>
        <v>55.561</v>
      </c>
      <c r="W19" s="2">
        <f t="shared" si="17"/>
        <v>58.539000000000001</v>
      </c>
      <c r="X19" s="2">
        <f t="shared" si="18"/>
        <v>61.881999999999998</v>
      </c>
      <c r="Y19" s="2">
        <f t="shared" si="19"/>
        <v>66.453999999999994</v>
      </c>
      <c r="Z19" s="2">
        <f t="shared" si="20"/>
        <v>69.200999999999993</v>
      </c>
      <c r="AA19" s="14">
        <f t="shared" si="21"/>
        <v>71.897000000000006</v>
      </c>
    </row>
    <row r="20" spans="2:27" x14ac:dyDescent="0.25">
      <c r="B20" s="2"/>
      <c r="C20" s="2"/>
      <c r="E20" s="8">
        <v>70</v>
      </c>
      <c r="F20" s="13">
        <f t="shared" si="0"/>
        <v>4.0200000000000005</v>
      </c>
      <c r="G20" s="2">
        <f t="shared" si="1"/>
        <v>7.4820000000000002</v>
      </c>
      <c r="H20" s="2">
        <f t="shared" si="2"/>
        <v>10.898</v>
      </c>
      <c r="I20" s="2">
        <f t="shared" si="3"/>
        <v>14.311</v>
      </c>
      <c r="J20" s="2">
        <f t="shared" si="4"/>
        <v>17.873000000000001</v>
      </c>
      <c r="K20" s="2">
        <f t="shared" si="5"/>
        <v>21.167999999999999</v>
      </c>
      <c r="L20" s="2">
        <f t="shared" si="6"/>
        <v>24.745000000000001</v>
      </c>
      <c r="M20" s="2">
        <f t="shared" si="7"/>
        <v>28.239000000000001</v>
      </c>
      <c r="N20" s="2">
        <f t="shared" si="8"/>
        <v>31.58</v>
      </c>
      <c r="O20" s="2">
        <f t="shared" si="9"/>
        <v>34.811999999999998</v>
      </c>
      <c r="P20" s="2">
        <f t="shared" si="10"/>
        <v>38.475000000000001</v>
      </c>
      <c r="Q20" s="2">
        <f t="shared" si="11"/>
        <v>41.603000000000002</v>
      </c>
      <c r="R20" s="2">
        <f t="shared" si="12"/>
        <v>44.677</v>
      </c>
      <c r="S20" s="2">
        <f t="shared" si="13"/>
        <v>49.058</v>
      </c>
      <c r="T20" s="2">
        <f t="shared" si="14"/>
        <v>51.308</v>
      </c>
      <c r="U20" s="2">
        <f t="shared" si="15"/>
        <v>55.588999999999999</v>
      </c>
      <c r="V20" s="2">
        <f t="shared" si="16"/>
        <v>59.816000000000003</v>
      </c>
      <c r="W20" s="2">
        <f t="shared" si="17"/>
        <v>63.014000000000003</v>
      </c>
      <c r="X20" s="2">
        <f t="shared" si="18"/>
        <v>66.596999999999994</v>
      </c>
      <c r="Y20" s="2">
        <f t="shared" si="19"/>
        <v>71.534000000000006</v>
      </c>
      <c r="Z20" s="2">
        <f t="shared" si="20"/>
        <v>74.480999999999995</v>
      </c>
      <c r="AA20" s="14">
        <f t="shared" si="21"/>
        <v>77.397000000000006</v>
      </c>
    </row>
    <row r="21" spans="2:27" x14ac:dyDescent="0.25">
      <c r="B21" s="2"/>
      <c r="C21" s="2"/>
      <c r="E21" s="8">
        <v>75</v>
      </c>
      <c r="F21" s="13">
        <f t="shared" si="0"/>
        <v>4.3050000000000006</v>
      </c>
      <c r="G21" s="2">
        <f t="shared" si="1"/>
        <v>8.0220000000000002</v>
      </c>
      <c r="H21" s="2">
        <f t="shared" si="2"/>
        <v>11.678000000000001</v>
      </c>
      <c r="I21" s="2">
        <f t="shared" si="3"/>
        <v>15.340999999999999</v>
      </c>
      <c r="J21" s="2">
        <f t="shared" si="4"/>
        <v>19.152999999999999</v>
      </c>
      <c r="K21" s="2">
        <f t="shared" si="5"/>
        <v>22.678000000000001</v>
      </c>
      <c r="L21" s="2">
        <f t="shared" si="6"/>
        <v>26.504999999999999</v>
      </c>
      <c r="M21" s="2">
        <f t="shared" si="7"/>
        <v>30.254000000000001</v>
      </c>
      <c r="N21" s="2">
        <f t="shared" si="8"/>
        <v>33.82</v>
      </c>
      <c r="O21" s="2">
        <f t="shared" si="9"/>
        <v>37.281999999999996</v>
      </c>
      <c r="P21" s="2">
        <f t="shared" si="10"/>
        <v>41.21</v>
      </c>
      <c r="Q21" s="2">
        <f t="shared" si="11"/>
        <v>44.558</v>
      </c>
      <c r="R21" s="2">
        <f t="shared" si="12"/>
        <v>47.837000000000003</v>
      </c>
      <c r="S21" s="2">
        <f t="shared" si="13"/>
        <v>52.552999999999997</v>
      </c>
      <c r="T21" s="2">
        <f t="shared" si="14"/>
        <v>54.948</v>
      </c>
      <c r="U21" s="2">
        <f t="shared" si="15"/>
        <v>59.539000000000001</v>
      </c>
      <c r="V21" s="2">
        <f t="shared" si="16"/>
        <v>64.070999999999998</v>
      </c>
      <c r="W21" s="2">
        <f t="shared" si="17"/>
        <v>67.489000000000004</v>
      </c>
      <c r="X21" s="2">
        <f t="shared" si="18"/>
        <v>71.311999999999998</v>
      </c>
      <c r="Y21" s="2">
        <f t="shared" si="19"/>
        <v>76.614000000000004</v>
      </c>
      <c r="Z21" s="2">
        <f t="shared" si="20"/>
        <v>79.760999999999996</v>
      </c>
      <c r="AA21" s="14">
        <f t="shared" si="21"/>
        <v>82.897000000000006</v>
      </c>
    </row>
    <row r="22" spans="2:27" ht="15.75" thickBot="1" x14ac:dyDescent="0.3">
      <c r="B22" s="2"/>
      <c r="C22" s="2"/>
      <c r="E22" s="8">
        <v>80</v>
      </c>
      <c r="F22" s="13">
        <f t="shared" si="0"/>
        <v>4.5900000000000007</v>
      </c>
      <c r="G22" s="2">
        <f t="shared" si="1"/>
        <v>8.5619999999999994</v>
      </c>
      <c r="H22" s="2">
        <f t="shared" si="2"/>
        <v>12.458</v>
      </c>
      <c r="I22" s="2">
        <f t="shared" si="3"/>
        <v>16.370999999999999</v>
      </c>
      <c r="J22" s="2">
        <f t="shared" si="4"/>
        <v>20.433</v>
      </c>
      <c r="K22" s="2">
        <f t="shared" si="5"/>
        <v>24.187999999999999</v>
      </c>
      <c r="L22" s="2">
        <f t="shared" si="6"/>
        <v>28.265000000000001</v>
      </c>
      <c r="M22" s="2">
        <f t="shared" si="7"/>
        <v>32.268999999999998</v>
      </c>
      <c r="N22" s="2">
        <f t="shared" si="8"/>
        <v>36.06</v>
      </c>
      <c r="O22" s="2">
        <f t="shared" si="9"/>
        <v>39.752000000000002</v>
      </c>
      <c r="P22" s="2">
        <f t="shared" si="10"/>
        <v>43.945</v>
      </c>
      <c r="Q22" s="2">
        <f t="shared" si="11"/>
        <v>47.512999999999998</v>
      </c>
      <c r="R22" s="2">
        <f t="shared" si="12"/>
        <v>50.997</v>
      </c>
      <c r="S22" s="2">
        <f t="shared" si="13"/>
        <v>56.047999999999995</v>
      </c>
      <c r="T22" s="2">
        <f t="shared" si="14"/>
        <v>58.588000000000001</v>
      </c>
      <c r="U22" s="2">
        <f t="shared" si="15"/>
        <v>63.488999999999997</v>
      </c>
      <c r="V22" s="2">
        <f t="shared" si="16"/>
        <v>68.325999999999993</v>
      </c>
      <c r="W22" s="2">
        <f t="shared" si="17"/>
        <v>71.963999999999999</v>
      </c>
      <c r="X22" s="2">
        <f t="shared" si="18"/>
        <v>76.027000000000001</v>
      </c>
      <c r="Y22" s="2">
        <f t="shared" si="19"/>
        <v>81.694000000000003</v>
      </c>
      <c r="Z22" s="2">
        <f t="shared" si="20"/>
        <v>85.040999999999997</v>
      </c>
      <c r="AA22" s="14">
        <f t="shared" si="21"/>
        <v>88.397000000000006</v>
      </c>
    </row>
    <row r="23" spans="2:27" x14ac:dyDescent="0.25">
      <c r="B23" s="10" t="s">
        <v>26</v>
      </c>
      <c r="C23" s="12">
        <f>MATCH(C12,IF(C9=E7,F7:AA7,IF(C9=E8,F8:AA8,IF(C9=E9,F9:AA9,IF(C9=E10,F10:AA10,IF(C9=E11,F11:AA11,IF(C9=E12,F12:AA12,IF(C9=E13,F13:AA13,IF(C9=E14,F14:AA14,IF(C9=E15,F15:AA15,IF(C9=E16,F16:AA16,IF(C9=E17,F17:AA17,IF(C9=E18,F18:AA18,IF(C9=E19,F19:AA19,IF(C9=E20,F20:AA20,IF(C9=E21,F21:AA21,IF(C9=E22,F22:AA22,IF(C9=E23,F23:AA23,IF(C9=E24,F24:AA24,IF(C9=E25,F25:AA25,IF(C9=E26,F26:AA26,1)))))))))))))))))))),1)</f>
        <v>7</v>
      </c>
      <c r="E23" s="8">
        <v>85</v>
      </c>
      <c r="F23" s="13">
        <f t="shared" si="0"/>
        <v>4.875</v>
      </c>
      <c r="G23" s="2">
        <f t="shared" si="1"/>
        <v>9.1020000000000003</v>
      </c>
      <c r="H23" s="2">
        <f t="shared" si="2"/>
        <v>13.238</v>
      </c>
      <c r="I23" s="2">
        <f t="shared" si="3"/>
        <v>17.401</v>
      </c>
      <c r="J23" s="2">
        <f t="shared" si="4"/>
        <v>21.713000000000001</v>
      </c>
      <c r="K23" s="2">
        <f t="shared" si="5"/>
        <v>25.698</v>
      </c>
      <c r="L23" s="2">
        <f t="shared" si="6"/>
        <v>30.024999999999999</v>
      </c>
      <c r="M23" s="2">
        <f t="shared" si="7"/>
        <v>34.283999999999999</v>
      </c>
      <c r="N23" s="2">
        <f t="shared" si="8"/>
        <v>38.299999999999997</v>
      </c>
      <c r="O23" s="2">
        <f t="shared" si="9"/>
        <v>42.222000000000001</v>
      </c>
      <c r="P23" s="2">
        <f t="shared" si="10"/>
        <v>46.68</v>
      </c>
      <c r="Q23" s="2">
        <f t="shared" si="11"/>
        <v>50.468000000000004</v>
      </c>
      <c r="R23" s="2">
        <f t="shared" si="12"/>
        <v>54.156999999999996</v>
      </c>
      <c r="S23" s="2">
        <f t="shared" si="13"/>
        <v>59.542999999999999</v>
      </c>
      <c r="T23" s="2">
        <f t="shared" si="14"/>
        <v>62.227999999999994</v>
      </c>
      <c r="U23" s="2">
        <f t="shared" si="15"/>
        <v>67.438999999999993</v>
      </c>
      <c r="V23" s="2">
        <f t="shared" si="16"/>
        <v>72.581000000000003</v>
      </c>
      <c r="W23" s="2">
        <f t="shared" si="17"/>
        <v>76.438999999999993</v>
      </c>
      <c r="X23" s="2">
        <f t="shared" si="18"/>
        <v>80.742000000000004</v>
      </c>
      <c r="Y23" s="2">
        <f t="shared" si="19"/>
        <v>86.774000000000001</v>
      </c>
      <c r="Z23" s="2">
        <f t="shared" si="20"/>
        <v>90.320999999999998</v>
      </c>
      <c r="AA23" s="14">
        <f t="shared" si="21"/>
        <v>93.897000000000006</v>
      </c>
    </row>
    <row r="24" spans="2:27" ht="15.75" thickBot="1" x14ac:dyDescent="0.3">
      <c r="B24" s="15" t="s">
        <v>27</v>
      </c>
      <c r="C24" s="21" t="str">
        <f>INDEX(F6:AA6,,C23)</f>
        <v>0,8</v>
      </c>
      <c r="E24" s="8">
        <v>90</v>
      </c>
      <c r="F24" s="13">
        <f t="shared" si="0"/>
        <v>5.16</v>
      </c>
      <c r="G24" s="2">
        <f t="shared" si="1"/>
        <v>9.6419999999999995</v>
      </c>
      <c r="H24" s="2">
        <f t="shared" si="2"/>
        <v>14.018000000000001</v>
      </c>
      <c r="I24" s="2">
        <f t="shared" si="3"/>
        <v>18.431000000000001</v>
      </c>
      <c r="J24" s="2">
        <f t="shared" si="4"/>
        <v>22.992999999999999</v>
      </c>
      <c r="K24" s="2">
        <f t="shared" si="5"/>
        <v>27.207999999999998</v>
      </c>
      <c r="L24" s="2">
        <f t="shared" si="6"/>
        <v>31.785</v>
      </c>
      <c r="M24" s="2">
        <f t="shared" si="7"/>
        <v>36.298999999999999</v>
      </c>
      <c r="N24" s="2">
        <f t="shared" si="8"/>
        <v>40.54</v>
      </c>
      <c r="O24" s="2">
        <f t="shared" si="9"/>
        <v>44.692</v>
      </c>
      <c r="P24" s="2">
        <f t="shared" si="10"/>
        <v>49.414999999999999</v>
      </c>
      <c r="Q24" s="2">
        <f t="shared" si="11"/>
        <v>53.423000000000002</v>
      </c>
      <c r="R24" s="2">
        <f t="shared" si="12"/>
        <v>57.317</v>
      </c>
      <c r="S24" s="2">
        <f t="shared" si="13"/>
        <v>63.037999999999997</v>
      </c>
      <c r="T24" s="2">
        <f t="shared" si="14"/>
        <v>65.868000000000009</v>
      </c>
      <c r="U24" s="2">
        <f t="shared" si="15"/>
        <v>71.388999999999996</v>
      </c>
      <c r="V24" s="2">
        <f t="shared" si="16"/>
        <v>76.835999999999999</v>
      </c>
      <c r="W24" s="2">
        <f t="shared" si="17"/>
        <v>80.914000000000001</v>
      </c>
      <c r="X24" s="2">
        <f t="shared" si="18"/>
        <v>85.456999999999994</v>
      </c>
      <c r="Y24" s="2">
        <f t="shared" si="19"/>
        <v>91.853999999999999</v>
      </c>
      <c r="Z24" s="2">
        <f t="shared" si="20"/>
        <v>95.600999999999999</v>
      </c>
      <c r="AA24" s="14">
        <f t="shared" si="21"/>
        <v>99.397000000000006</v>
      </c>
    </row>
    <row r="25" spans="2:27" x14ac:dyDescent="0.25">
      <c r="E25" s="8">
        <v>95</v>
      </c>
      <c r="F25" s="13">
        <f t="shared" si="0"/>
        <v>5.4450000000000003</v>
      </c>
      <c r="G25" s="2">
        <f t="shared" si="1"/>
        <v>10.182</v>
      </c>
      <c r="H25" s="2">
        <f t="shared" si="2"/>
        <v>14.798</v>
      </c>
      <c r="I25" s="2">
        <f t="shared" si="3"/>
        <v>19.460999999999999</v>
      </c>
      <c r="J25" s="2">
        <f t="shared" si="4"/>
        <v>24.273</v>
      </c>
      <c r="K25" s="2">
        <f t="shared" si="5"/>
        <v>28.718</v>
      </c>
      <c r="L25" s="2">
        <f t="shared" si="6"/>
        <v>33.545000000000002</v>
      </c>
      <c r="M25" s="2">
        <f t="shared" si="7"/>
        <v>38.314</v>
      </c>
      <c r="N25" s="2">
        <f t="shared" si="8"/>
        <v>42.78</v>
      </c>
      <c r="O25" s="2">
        <f t="shared" si="9"/>
        <v>47.161999999999999</v>
      </c>
      <c r="P25" s="2">
        <f t="shared" si="10"/>
        <v>52.15</v>
      </c>
      <c r="Q25" s="2">
        <f t="shared" si="11"/>
        <v>56.378</v>
      </c>
      <c r="R25" s="2">
        <f t="shared" si="12"/>
        <v>60.476999999999997</v>
      </c>
      <c r="S25" s="2">
        <f t="shared" si="13"/>
        <v>66.533000000000001</v>
      </c>
      <c r="T25" s="2">
        <f t="shared" si="14"/>
        <v>69.50800000000001</v>
      </c>
      <c r="U25" s="2">
        <f t="shared" si="15"/>
        <v>75.338999999999999</v>
      </c>
      <c r="V25" s="2">
        <f t="shared" si="16"/>
        <v>81.090999999999994</v>
      </c>
      <c r="W25" s="2">
        <f t="shared" si="17"/>
        <v>85.388999999999996</v>
      </c>
      <c r="X25" s="2">
        <f t="shared" si="18"/>
        <v>90.171999999999997</v>
      </c>
      <c r="Y25" s="2">
        <f t="shared" si="19"/>
        <v>96.933999999999997</v>
      </c>
      <c r="Z25" s="2">
        <f t="shared" si="20"/>
        <v>100.881</v>
      </c>
      <c r="AA25" s="14">
        <f t="shared" si="21"/>
        <v>104.89700000000001</v>
      </c>
    </row>
    <row r="26" spans="2:27" ht="15.75" thickBot="1" x14ac:dyDescent="0.3">
      <c r="E26" s="9">
        <v>100</v>
      </c>
      <c r="F26" s="15">
        <f t="shared" si="0"/>
        <v>5.73</v>
      </c>
      <c r="G26" s="16">
        <f t="shared" si="1"/>
        <v>10.722</v>
      </c>
      <c r="H26" s="16">
        <f t="shared" si="2"/>
        <v>15.577999999999999</v>
      </c>
      <c r="I26" s="16">
        <f t="shared" si="3"/>
        <v>20.491</v>
      </c>
      <c r="J26" s="16">
        <f t="shared" si="4"/>
        <v>25.553000000000001</v>
      </c>
      <c r="K26" s="16">
        <f t="shared" si="5"/>
        <v>30.228000000000002</v>
      </c>
      <c r="L26" s="16">
        <f t="shared" si="6"/>
        <v>35.305</v>
      </c>
      <c r="M26" s="16">
        <f t="shared" si="7"/>
        <v>40.329000000000001</v>
      </c>
      <c r="N26" s="16">
        <f t="shared" si="8"/>
        <v>45.02</v>
      </c>
      <c r="O26" s="16">
        <f t="shared" si="9"/>
        <v>49.631999999999998</v>
      </c>
      <c r="P26" s="16">
        <f t="shared" si="10"/>
        <v>54.884999999999998</v>
      </c>
      <c r="Q26" s="16">
        <f t="shared" si="11"/>
        <v>59.332999999999998</v>
      </c>
      <c r="R26" s="16">
        <f t="shared" si="12"/>
        <v>63.637</v>
      </c>
      <c r="S26" s="16">
        <f t="shared" si="13"/>
        <v>70.028000000000006</v>
      </c>
      <c r="T26" s="16">
        <f t="shared" si="14"/>
        <v>73.14800000000001</v>
      </c>
      <c r="U26" s="16">
        <f t="shared" si="15"/>
        <v>79.289000000000001</v>
      </c>
      <c r="V26" s="16">
        <f t="shared" si="16"/>
        <v>85.346000000000004</v>
      </c>
      <c r="W26" s="16">
        <f t="shared" si="17"/>
        <v>89.864000000000004</v>
      </c>
      <c r="X26" s="16">
        <f t="shared" si="18"/>
        <v>94.887</v>
      </c>
      <c r="Y26" s="16">
        <f t="shared" si="19"/>
        <v>102.014</v>
      </c>
      <c r="Z26" s="16">
        <f t="shared" si="20"/>
        <v>106.161</v>
      </c>
      <c r="AA26" s="17">
        <f t="shared" si="21"/>
        <v>110.39700000000001</v>
      </c>
    </row>
  </sheetData>
  <mergeCells count="1">
    <mergeCell ref="E5:AA5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Bibliotèque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DA CRUZ ROCA/VINCI-CONSTRUCTION</dc:creator>
  <cp:lastModifiedBy>Mickael DA CRUZ ROCA/VINCI-CONSTRUCTION</cp:lastModifiedBy>
  <dcterms:created xsi:type="dcterms:W3CDTF">2014-11-18T10:07:28Z</dcterms:created>
  <dcterms:modified xsi:type="dcterms:W3CDTF">2015-02-03T08:36:54Z</dcterms:modified>
</cp:coreProperties>
</file>