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J:\ANABELLE-HEURE\essai\"/>
    </mc:Choice>
  </mc:AlternateContent>
  <xr:revisionPtr revIDLastSave="0" documentId="13_ncr:1_{F98879D7-FB96-4A36-91C1-3F400287FA4D}" xr6:coauthVersionLast="44" xr6:coauthVersionMax="44" xr10:uidLastSave="{00000000-0000-0000-0000-000000000000}"/>
  <bookViews>
    <workbookView xWindow="-108" yWindow="-108" windowWidth="17496" windowHeight="10416" tabRatio="715" activeTab="1" xr2:uid="{00000000-000D-0000-FFFF-FFFF00000000}"/>
  </bookViews>
  <sheets>
    <sheet name="JANVIER-19" sheetId="66" r:id="rId1"/>
    <sheet name="1trimjan19" sheetId="94" r:id="rId2"/>
  </sheets>
  <externalReferences>
    <externalReference r:id="rId3"/>
  </externalReferences>
  <definedNames>
    <definedName name="a">[1]Feuil5!$A$1:$A$14</definedName>
    <definedName name="aa">[1]Feuil5!$A$1:$A$14</definedName>
    <definedName name="amidiIN">#REF!</definedName>
    <definedName name="amidiOUT">#REF!</definedName>
    <definedName name="ANent">[1]Feuil5!$B$1:$B$12</definedName>
    <definedName name="APent">[1]Feuil5!$E$1:$E$15</definedName>
    <definedName name="APsor">[1]Feuil5!$F$1:$F$14</definedName>
    <definedName name="AVsor">[1]Feuil5!$D$1:$D$17</definedName>
    <definedName name="journées">#REF!</definedName>
    <definedName name="matinIN">#REF!</definedName>
    <definedName name="matinOUT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S47" i="66" l="1"/>
  <c r="F13" i="94" l="1"/>
  <c r="F14" i="94"/>
  <c r="F15" i="94"/>
  <c r="F16" i="94"/>
  <c r="F17" i="94"/>
  <c r="F18" i="94"/>
  <c r="F19" i="94"/>
  <c r="F20" i="94"/>
  <c r="F21" i="94"/>
  <c r="F22" i="94"/>
  <c r="F23" i="94"/>
  <c r="F24" i="94"/>
  <c r="F25" i="94"/>
  <c r="F26" i="94"/>
  <c r="F27" i="94"/>
  <c r="F28" i="94"/>
  <c r="F29" i="94"/>
  <c r="F30" i="94"/>
  <c r="F31" i="94"/>
  <c r="F32" i="94"/>
  <c r="F33" i="94"/>
  <c r="F34" i="94"/>
  <c r="F35" i="94"/>
  <c r="F36" i="94"/>
  <c r="F37" i="94"/>
  <c r="F3" i="94"/>
  <c r="F4" i="94"/>
  <c r="F5" i="94"/>
  <c r="F6" i="94"/>
  <c r="F7" i="94"/>
  <c r="F8" i="94"/>
  <c r="F9" i="94"/>
  <c r="F10" i="94"/>
  <c r="F11" i="94"/>
  <c r="F12" i="94"/>
  <c r="F2" i="94"/>
  <c r="S9" i="66"/>
  <c r="I59" i="66"/>
  <c r="R12" i="66"/>
  <c r="R13" i="66"/>
  <c r="R14" i="66"/>
  <c r="R15" i="66"/>
  <c r="R16" i="66"/>
  <c r="N12" i="66"/>
  <c r="N13" i="66"/>
  <c r="N14" i="66"/>
  <c r="N15" i="66"/>
  <c r="R4" i="66"/>
  <c r="K12" i="66"/>
  <c r="K13" i="66"/>
  <c r="K14" i="66"/>
  <c r="K15" i="66"/>
  <c r="K16" i="66"/>
  <c r="R17" i="66" l="1"/>
  <c r="K5" i="66"/>
  <c r="K6" i="66"/>
  <c r="K7" i="66"/>
  <c r="K8" i="66"/>
  <c r="K4" i="66"/>
  <c r="K40" i="66"/>
  <c r="N40" i="66" s="1"/>
  <c r="R34" i="66"/>
  <c r="R35" i="66"/>
  <c r="R26" i="66"/>
  <c r="R27" i="66"/>
  <c r="R18" i="66"/>
  <c r="R19" i="66"/>
  <c r="R9" i="66"/>
  <c r="R10" i="66"/>
  <c r="R11" i="66"/>
  <c r="T37" i="66" l="1"/>
  <c r="T38" i="66"/>
  <c r="T39" i="66"/>
  <c r="T40" i="66"/>
  <c r="T29" i="66"/>
  <c r="T30" i="66"/>
  <c r="T31" i="66"/>
  <c r="T32" i="66"/>
  <c r="T21" i="66"/>
  <c r="T22" i="66"/>
  <c r="T23" i="66"/>
  <c r="T24" i="66"/>
  <c r="T20" i="66"/>
  <c r="T13" i="66"/>
  <c r="T14" i="66"/>
  <c r="T15" i="66"/>
  <c r="T16" i="66"/>
  <c r="T12" i="66"/>
  <c r="T5" i="66"/>
  <c r="T6" i="66"/>
  <c r="T7" i="66"/>
  <c r="T8" i="66"/>
  <c r="T4" i="66"/>
  <c r="M5" i="66" l="1"/>
  <c r="M6" i="66"/>
  <c r="M7" i="66"/>
  <c r="M8" i="66"/>
  <c r="M4" i="66"/>
  <c r="J12" i="66" l="1"/>
  <c r="S18" i="66"/>
  <c r="S19" i="66"/>
  <c r="S26" i="66"/>
  <c r="S27" i="66"/>
  <c r="S34" i="66"/>
  <c r="S35" i="66"/>
  <c r="S10" i="66"/>
  <c r="S11" i="66"/>
  <c r="D32" i="94" l="1"/>
  <c r="D33" i="94"/>
  <c r="D24" i="94"/>
  <c r="D25" i="94"/>
  <c r="D16" i="94"/>
  <c r="D17" i="94"/>
  <c r="O7" i="66" l="1"/>
  <c r="N7" i="66"/>
  <c r="N6" i="66"/>
  <c r="O6" i="66"/>
  <c r="N5" i="66"/>
  <c r="O5" i="66"/>
  <c r="O8" i="66"/>
  <c r="N8" i="66"/>
  <c r="T36" i="66"/>
  <c r="T28" i="66"/>
  <c r="T33" i="66" l="1"/>
  <c r="T17" i="66"/>
  <c r="T9" i="66"/>
  <c r="T41" i="66"/>
  <c r="T25" i="66"/>
  <c r="T44" i="66" l="1"/>
  <c r="M30" i="66"/>
  <c r="M22" i="66"/>
  <c r="M40" i="66"/>
  <c r="M29" i="66"/>
  <c r="M31" i="66"/>
  <c r="M32" i="66"/>
  <c r="M28" i="66"/>
  <c r="M21" i="66"/>
  <c r="M23" i="66"/>
  <c r="M24" i="66"/>
  <c r="M20" i="66"/>
  <c r="L37" i="66"/>
  <c r="M37" i="66" s="1"/>
  <c r="L38" i="66"/>
  <c r="M38" i="66" s="1"/>
  <c r="L39" i="66"/>
  <c r="M39" i="66" s="1"/>
  <c r="L40" i="66"/>
  <c r="L36" i="66"/>
  <c r="M36" i="66" s="1"/>
  <c r="L29" i="66"/>
  <c r="L30" i="66"/>
  <c r="L31" i="66"/>
  <c r="L32" i="66"/>
  <c r="L28" i="66"/>
  <c r="L21" i="66"/>
  <c r="L22" i="66"/>
  <c r="L23" i="66"/>
  <c r="L24" i="66"/>
  <c r="L20" i="66"/>
  <c r="J37" i="66"/>
  <c r="K37" i="66" s="1"/>
  <c r="N37" i="66" s="1"/>
  <c r="J38" i="66"/>
  <c r="K38" i="66" s="1"/>
  <c r="N38" i="66" s="1"/>
  <c r="J39" i="66"/>
  <c r="K39" i="66" s="1"/>
  <c r="N39" i="66" s="1"/>
  <c r="J40" i="66"/>
  <c r="J36" i="66"/>
  <c r="K36" i="66" s="1"/>
  <c r="N36" i="66" s="1"/>
  <c r="K29" i="66"/>
  <c r="K30" i="66"/>
  <c r="K31" i="66"/>
  <c r="K32" i="66"/>
  <c r="K28" i="66"/>
  <c r="J29" i="66"/>
  <c r="J30" i="66"/>
  <c r="J31" i="66"/>
  <c r="J32" i="66"/>
  <c r="J28" i="66"/>
  <c r="K21" i="66"/>
  <c r="K22" i="66"/>
  <c r="K23" i="66"/>
  <c r="K24" i="66"/>
  <c r="K20" i="66"/>
  <c r="J21" i="66"/>
  <c r="J22" i="66"/>
  <c r="J23" i="66"/>
  <c r="J24" i="66"/>
  <c r="J20" i="66"/>
  <c r="M16" i="66"/>
  <c r="I4" i="66"/>
  <c r="J13" i="66"/>
  <c r="K33" i="66" l="1"/>
  <c r="N33" i="66" s="1"/>
  <c r="M25" i="66"/>
  <c r="Q25" i="66" s="1"/>
  <c r="M33" i="66"/>
  <c r="P33" i="66" s="1"/>
  <c r="L33" i="66"/>
  <c r="K25" i="66"/>
  <c r="P25" i="66"/>
  <c r="L25" i="66"/>
  <c r="N4" i="66"/>
  <c r="O4" i="66"/>
  <c r="Q7" i="66"/>
  <c r="S7" i="66" s="1"/>
  <c r="P7" i="66"/>
  <c r="O22" i="66"/>
  <c r="N22" i="66"/>
  <c r="O32" i="66"/>
  <c r="N32" i="66"/>
  <c r="Q36" i="66"/>
  <c r="P36" i="66"/>
  <c r="R36" i="66" s="1"/>
  <c r="P37" i="66"/>
  <c r="R37" i="66" s="1"/>
  <c r="Q37" i="66"/>
  <c r="P21" i="66"/>
  <c r="Q21" i="66"/>
  <c r="P29" i="66"/>
  <c r="Q29" i="66"/>
  <c r="O16" i="66"/>
  <c r="N16" i="66"/>
  <c r="P6" i="66"/>
  <c r="Q6" i="66"/>
  <c r="S6" i="66" s="1"/>
  <c r="O20" i="66"/>
  <c r="N20" i="66"/>
  <c r="R20" i="66" s="1"/>
  <c r="O21" i="66"/>
  <c r="N21" i="66"/>
  <c r="O31" i="66"/>
  <c r="N31" i="66"/>
  <c r="O40" i="66"/>
  <c r="Q20" i="66"/>
  <c r="P20" i="66"/>
  <c r="P28" i="66"/>
  <c r="Q28" i="66"/>
  <c r="Q40" i="66"/>
  <c r="P40" i="66"/>
  <c r="R40" i="66" s="1"/>
  <c r="P4" i="66"/>
  <c r="Q4" i="66"/>
  <c r="P5" i="66"/>
  <c r="Q5" i="66"/>
  <c r="S5" i="66" s="1"/>
  <c r="N24" i="66"/>
  <c r="R24" i="66" s="1"/>
  <c r="O24" i="66"/>
  <c r="N30" i="66"/>
  <c r="R30" i="66" s="1"/>
  <c r="O30" i="66"/>
  <c r="Q39" i="66"/>
  <c r="P39" i="66"/>
  <c r="R39" i="66" s="1"/>
  <c r="P24" i="66"/>
  <c r="Q24" i="66"/>
  <c r="Q32" i="66"/>
  <c r="P32" i="66"/>
  <c r="Q22" i="66"/>
  <c r="P22" i="66"/>
  <c r="Q8" i="66"/>
  <c r="S8" i="66" s="1"/>
  <c r="P8" i="66"/>
  <c r="R8" i="66" s="1"/>
  <c r="Q16" i="66"/>
  <c r="P16" i="66"/>
  <c r="O23" i="66"/>
  <c r="N23" i="66"/>
  <c r="N28" i="66"/>
  <c r="R28" i="66" s="1"/>
  <c r="O28" i="66"/>
  <c r="O29" i="66"/>
  <c r="S29" i="66" s="1"/>
  <c r="N29" i="66"/>
  <c r="R29" i="66" s="1"/>
  <c r="P38" i="66"/>
  <c r="R38" i="66" s="1"/>
  <c r="Q38" i="66"/>
  <c r="Q23" i="66"/>
  <c r="P23" i="66"/>
  <c r="Q31" i="66"/>
  <c r="P31" i="66"/>
  <c r="P30" i="66"/>
  <c r="Q30" i="66"/>
  <c r="M9" i="66"/>
  <c r="J25" i="66"/>
  <c r="J33" i="66"/>
  <c r="M41" i="66"/>
  <c r="J41" i="66"/>
  <c r="K9" i="66"/>
  <c r="L13" i="66"/>
  <c r="L14" i="66"/>
  <c r="M14" i="66" s="1"/>
  <c r="L15" i="66"/>
  <c r="M15" i="66" s="1"/>
  <c r="L16" i="66"/>
  <c r="L12" i="66"/>
  <c r="L5" i="66"/>
  <c r="L6" i="66"/>
  <c r="L7" i="66"/>
  <c r="L8" i="66"/>
  <c r="L4" i="66"/>
  <c r="J14" i="66"/>
  <c r="J15" i="66"/>
  <c r="J16" i="66"/>
  <c r="J5" i="66"/>
  <c r="J6" i="66"/>
  <c r="J7" i="66"/>
  <c r="J8" i="66"/>
  <c r="J4" i="66"/>
  <c r="R5" i="66" l="1"/>
  <c r="R31" i="66"/>
  <c r="R23" i="66"/>
  <c r="R7" i="66"/>
  <c r="R33" i="66"/>
  <c r="R6" i="66"/>
  <c r="R22" i="66"/>
  <c r="R21" i="66"/>
  <c r="R32" i="66"/>
  <c r="Q33" i="66"/>
  <c r="O33" i="66"/>
  <c r="N25" i="66"/>
  <c r="R25" i="66" s="1"/>
  <c r="O25" i="66"/>
  <c r="M12" i="66"/>
  <c r="L17" i="66"/>
  <c r="S21" i="66"/>
  <c r="S24" i="66"/>
  <c r="D27" i="94"/>
  <c r="D26" i="94"/>
  <c r="D30" i="94"/>
  <c r="D29" i="94"/>
  <c r="S32" i="66"/>
  <c r="S4" i="66"/>
  <c r="D28" i="94"/>
  <c r="Q14" i="66"/>
  <c r="P14" i="66"/>
  <c r="O13" i="66"/>
  <c r="S28" i="66"/>
  <c r="S23" i="66"/>
  <c r="S30" i="66"/>
  <c r="S20" i="66"/>
  <c r="S22" i="66"/>
  <c r="O37" i="66"/>
  <c r="S37" i="66" s="1"/>
  <c r="D35" i="94"/>
  <c r="O38" i="66"/>
  <c r="S38" i="66" s="1"/>
  <c r="D36" i="94"/>
  <c r="O15" i="66"/>
  <c r="O36" i="66"/>
  <c r="S36" i="66" s="1"/>
  <c r="D34" i="94"/>
  <c r="P15" i="66"/>
  <c r="Q15" i="66"/>
  <c r="O39" i="66"/>
  <c r="S39" i="66" s="1"/>
  <c r="S40" i="66"/>
  <c r="S31" i="66"/>
  <c r="S16" i="66"/>
  <c r="O12" i="66"/>
  <c r="D6" i="94"/>
  <c r="K41" i="66"/>
  <c r="K17" i="66"/>
  <c r="M13" i="66"/>
  <c r="J17" i="66"/>
  <c r="J9" i="66"/>
  <c r="I6" i="66"/>
  <c r="I7" i="66"/>
  <c r="I30" i="66"/>
  <c r="I22" i="66"/>
  <c r="I14" i="66"/>
  <c r="I38" i="66"/>
  <c r="D19" i="94" l="1"/>
  <c r="D13" i="94"/>
  <c r="D4" i="94"/>
  <c r="D5" i="94"/>
  <c r="D3" i="94"/>
  <c r="Q12" i="66"/>
  <c r="S12" i="66" s="1"/>
  <c r="P12" i="66"/>
  <c r="M17" i="66"/>
  <c r="D14" i="94"/>
  <c r="D22" i="94"/>
  <c r="Q13" i="66"/>
  <c r="S13" i="66" s="1"/>
  <c r="P13" i="66"/>
  <c r="D20" i="94"/>
  <c r="O14" i="66"/>
  <c r="S14" i="66" s="1"/>
  <c r="D21" i="94"/>
  <c r="D37" i="94"/>
  <c r="S15" i="66"/>
  <c r="D18" i="94"/>
  <c r="D2" i="94"/>
  <c r="J44" i="66"/>
  <c r="K44" i="66"/>
  <c r="M44" i="66"/>
  <c r="D10" i="94" l="1"/>
  <c r="D11" i="94"/>
  <c r="S44" i="66"/>
  <c r="H52" i="66" l="1"/>
  <c r="D12" i="94"/>
  <c r="F59" i="66" l="1"/>
  <c r="I5" i="66" l="1"/>
  <c r="I8" i="66"/>
  <c r="I37" i="66"/>
  <c r="I39" i="66"/>
  <c r="I40" i="66"/>
  <c r="I36" i="66"/>
  <c r="I29" i="66"/>
  <c r="I31" i="66"/>
  <c r="I32" i="66"/>
  <c r="I28" i="66"/>
  <c r="I21" i="66"/>
  <c r="I23" i="66"/>
  <c r="I24" i="66"/>
  <c r="I20" i="66"/>
  <c r="I13" i="66"/>
  <c r="I15" i="66"/>
  <c r="I16" i="66"/>
  <c r="I12" i="66"/>
  <c r="H58" i="66" l="1"/>
  <c r="H57" i="66"/>
  <c r="H56" i="66"/>
  <c r="H55" i="66"/>
  <c r="H59" i="66" l="1"/>
  <c r="I17" i="66"/>
  <c r="I33" i="66"/>
  <c r="I9" i="66"/>
  <c r="I41" i="66"/>
  <c r="I25" i="66"/>
  <c r="L41" i="66"/>
  <c r="L9" i="66"/>
  <c r="L44" i="66" s="1"/>
  <c r="I44" i="66" l="1"/>
  <c r="D31" i="94" l="1"/>
  <c r="D7" i="94"/>
  <c r="D23" i="94"/>
  <c r="D8" i="94" l="1"/>
  <c r="F38" i="94"/>
  <c r="D40" i="94" l="1"/>
  <c r="D9" i="94"/>
  <c r="R44" i="66"/>
  <c r="S46" i="66" l="1"/>
  <c r="H51" i="66"/>
  <c r="H53" i="66" s="1"/>
  <c r="H61" i="66" s="1"/>
  <c r="C38" i="94"/>
  <c r="D39" i="94" s="1"/>
  <c r="D41" i="94" l="1"/>
</calcChain>
</file>

<file path=xl/sharedStrings.xml><?xml version="1.0" encoding="utf-8"?>
<sst xmlns="http://schemas.openxmlformats.org/spreadsheetml/2006/main" count="206" uniqueCount="73">
  <si>
    <t>-</t>
  </si>
  <si>
    <t>Jours de congés</t>
  </si>
  <si>
    <t>Jours fériés</t>
  </si>
  <si>
    <t>certificat</t>
  </si>
  <si>
    <t>sans certificat</t>
  </si>
  <si>
    <t>récup. TOT</t>
  </si>
  <si>
    <t>récup. Partielle</t>
  </si>
  <si>
    <t>Matin</t>
  </si>
  <si>
    <t>Après-midi</t>
  </si>
  <si>
    <t>Heures  -</t>
  </si>
  <si>
    <t>Jours</t>
  </si>
  <si>
    <t>Heures</t>
  </si>
  <si>
    <t>de</t>
  </si>
  <si>
    <t>à</t>
  </si>
  <si>
    <t>Heures +</t>
  </si>
  <si>
    <t>congés</t>
  </si>
  <si>
    <t>lun</t>
  </si>
  <si>
    <t>mar</t>
  </si>
  <si>
    <t>jeu</t>
  </si>
  <si>
    <t>ven</t>
  </si>
  <si>
    <t>sam</t>
  </si>
  <si>
    <t>dim</t>
  </si>
  <si>
    <t>mi-temps</t>
  </si>
  <si>
    <t>mer</t>
  </si>
  <si>
    <t>Info.</t>
  </si>
  <si>
    <t xml:space="preserve"> Importants</t>
  </si>
  <si>
    <t>Totaux du mois</t>
  </si>
  <si>
    <t>J de congés</t>
  </si>
  <si>
    <t>ducasse</t>
  </si>
  <si>
    <t>carnaval</t>
  </si>
  <si>
    <t>jours W-E</t>
  </si>
  <si>
    <t>sous total senaine 1</t>
  </si>
  <si>
    <t>sous total senaine 2</t>
  </si>
  <si>
    <t>sous total senaine 3</t>
  </si>
  <si>
    <t>sous total senaine 4</t>
  </si>
  <si>
    <t>sous total senaine 5</t>
  </si>
  <si>
    <t>pas date</t>
  </si>
  <si>
    <t>fonction</t>
  </si>
  <si>
    <t>3:30/5:00</t>
  </si>
  <si>
    <t>Congés de 2019</t>
  </si>
  <si>
    <t>Total congés</t>
  </si>
  <si>
    <t>SOLDE de départ 2019</t>
  </si>
  <si>
    <t>BRUWIER Annabelle</t>
  </si>
  <si>
    <t>J</t>
  </si>
  <si>
    <t>K</t>
  </si>
  <si>
    <t>HEURES</t>
  </si>
  <si>
    <t>HEU</t>
  </si>
  <si>
    <t xml:space="preserve">MATIN </t>
  </si>
  <si>
    <t xml:space="preserve">AP-M </t>
  </si>
  <si>
    <t>heures+</t>
  </si>
  <si>
    <t>heures-</t>
  </si>
  <si>
    <t>Heures -</t>
  </si>
  <si>
    <t>TOTAL</t>
  </si>
  <si>
    <t>I=J+L</t>
  </si>
  <si>
    <t xml:space="preserve"> FIN JANVIER</t>
  </si>
  <si>
    <t>AP-MIDI -</t>
  </si>
  <si>
    <t>AP-MIDI +</t>
  </si>
  <si>
    <t>MATIN -</t>
  </si>
  <si>
    <t>MATIN +</t>
  </si>
  <si>
    <t>Heures +-</t>
  </si>
  <si>
    <t>Bonis</t>
  </si>
  <si>
    <t>Malis</t>
  </si>
  <si>
    <t>TOT sans congés</t>
  </si>
  <si>
    <t>L</t>
  </si>
  <si>
    <t>M</t>
  </si>
  <si>
    <t>TOTAL récupération</t>
  </si>
  <si>
    <t>récupération au :</t>
  </si>
  <si>
    <t>TOTAL avac congés</t>
  </si>
  <si>
    <t xml:space="preserve">Heure à récupérer au: </t>
  </si>
  <si>
    <t>pas de date</t>
  </si>
  <si>
    <t>2</t>
  </si>
  <si>
    <t>R+S=</t>
  </si>
  <si>
    <t>1+2=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</si>
</sst>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+h:mm;[Red]\-[h]:mm;[Blue][h]:mm"/>
    <numFmt numFmtId="165" formatCode="[h]:mm;[Red]\-[h]:mm"/>
    <numFmt numFmtId="166" formatCode="[h]:mm"/>
    <numFmt numFmtId="167" formatCode="[$-80C]dddd\ d\ mmmm\ yyyy;@"/>
    <numFmt numFmtId="168" formatCode="[$-80C]dd/mmm/yy;@"/>
  </numFmts>
  <fonts count="5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8"/>
      <color theme="1"/>
      <name val="Times New Roman"/>
      <family val="1"/>
    </font>
    <font>
      <sz val="9"/>
      <color rgb="FF000000"/>
      <name val="Calibri"/>
      <family val="2"/>
    </font>
    <font>
      <sz val="9"/>
      <name val="Calibri"/>
      <family val="2"/>
    </font>
    <font>
      <b/>
      <sz val="11"/>
      <color rgb="FFFF0000"/>
      <name val="Times New Roman"/>
      <family val="1"/>
    </font>
    <font>
      <b/>
      <sz val="12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1"/>
      <color theme="1"/>
      <name val="Arial Black"/>
      <family val="2"/>
    </font>
    <font>
      <b/>
      <sz val="10"/>
      <color theme="1"/>
      <name val="Arial Black"/>
      <family val="2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sz val="9"/>
      <color rgb="FF000000"/>
      <name val="Calibri"/>
      <family val="2"/>
    </font>
    <font>
      <b/>
      <i/>
      <sz val="8"/>
      <color theme="1"/>
      <name val="Calibri"/>
      <family val="2"/>
      <scheme val="minor"/>
    </font>
    <font>
      <b/>
      <i/>
      <sz val="9"/>
      <name val="Calibri"/>
      <family val="2"/>
    </font>
    <font>
      <b/>
      <sz val="9"/>
      <color rgb="FF000000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b/>
      <sz val="9"/>
      <color rgb="FFFF0000"/>
      <name val="Calibri"/>
      <family val="2"/>
    </font>
    <font>
      <b/>
      <sz val="9"/>
      <color rgb="FFFFFF00"/>
      <name val="Calibri"/>
      <family val="2"/>
      <scheme val="minor"/>
    </font>
    <font>
      <sz val="8"/>
      <color theme="1"/>
      <name val="Arial Black"/>
      <family val="2"/>
    </font>
    <font>
      <b/>
      <sz val="9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FF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u/>
      <sz val="14"/>
      <color rgb="FFFF0000"/>
      <name val="Calibri"/>
      <family val="2"/>
    </font>
    <font>
      <b/>
      <sz val="16"/>
      <color theme="1"/>
      <name val="Calibri"/>
      <family val="2"/>
      <scheme val="minor"/>
    </font>
    <font>
      <b/>
      <sz val="14"/>
      <name val="Calibri"/>
      <family val="2"/>
    </font>
    <font>
      <sz val="12"/>
      <color rgb="FF000000"/>
      <name val="Calibri"/>
      <family val="2"/>
    </font>
    <font>
      <sz val="16"/>
      <color rgb="FF000000"/>
      <name val="Calibri"/>
      <family val="2"/>
    </font>
    <font>
      <sz val="12"/>
      <name val="Calibri"/>
      <family val="2"/>
    </font>
    <font>
      <b/>
      <sz val="16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E4F65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6337778862885"/>
        <bgColor indexed="64"/>
      </patternFill>
    </fill>
  </fills>
  <borders count="8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Dashed">
        <color auto="1"/>
      </top>
      <bottom style="mediumDashed">
        <color auto="1"/>
      </bottom>
      <diagonal/>
    </border>
    <border>
      <left style="thin">
        <color auto="1"/>
      </left>
      <right style="thin">
        <color auto="1"/>
      </right>
      <top style="mediumDashed">
        <color auto="1"/>
      </top>
      <bottom style="mediumDashed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mediumDashed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Dashed">
        <color auto="1"/>
      </bottom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/>
      <bottom style="thick">
        <color rgb="FFFF0000"/>
      </bottom>
      <diagonal/>
    </border>
    <border>
      <left/>
      <right style="thin">
        <color auto="1"/>
      </right>
      <top style="thin">
        <color auto="1"/>
      </top>
      <bottom style="mediumDashed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auto="1"/>
      </left>
      <right/>
      <top style="mediumDashed">
        <color auto="1"/>
      </top>
      <bottom style="thick">
        <color auto="1"/>
      </bottom>
      <diagonal/>
    </border>
    <border>
      <left/>
      <right/>
      <top style="mediumDashed">
        <color auto="1"/>
      </top>
      <bottom style="thick">
        <color auto="1"/>
      </bottom>
      <diagonal/>
    </border>
    <border>
      <left/>
      <right/>
      <top style="mediumDashed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ck">
        <color rgb="FF0070C0"/>
      </left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 style="thick">
        <color rgb="FF0070C0"/>
      </right>
      <top style="thick">
        <color auto="1"/>
      </top>
      <bottom/>
      <diagonal/>
    </border>
    <border>
      <left style="thick">
        <color rgb="FF0070C0"/>
      </left>
      <right style="thick">
        <color rgb="FF0070C0"/>
      </right>
      <top/>
      <bottom style="thin">
        <color auto="1"/>
      </bottom>
      <diagonal/>
    </border>
    <border>
      <left style="thick">
        <color rgb="FF0070C0"/>
      </left>
      <right style="thick">
        <color rgb="FF0070C0"/>
      </right>
      <top/>
      <bottom style="mediumDashed">
        <color auto="1"/>
      </bottom>
      <diagonal/>
    </border>
    <border>
      <left style="thick">
        <color rgb="FF0070C0"/>
      </left>
      <right style="thick">
        <color rgb="FF0070C0"/>
      </right>
      <top style="medium">
        <color auto="1"/>
      </top>
      <bottom style="thin">
        <color auto="1"/>
      </bottom>
      <diagonal/>
    </border>
    <border>
      <left style="thick">
        <color rgb="FF0070C0"/>
      </left>
      <right style="thick">
        <color rgb="FF0070C0"/>
      </right>
      <top style="thin">
        <color auto="1"/>
      </top>
      <bottom/>
      <diagonal/>
    </border>
    <border>
      <left style="medium">
        <color auto="1"/>
      </left>
      <right/>
      <top/>
      <bottom style="mediumDashed">
        <color auto="1"/>
      </bottom>
      <diagonal/>
    </border>
    <border>
      <left/>
      <right style="medium">
        <color auto="1"/>
      </right>
      <top/>
      <bottom style="mediumDashed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rgb="FF0070C0"/>
      </left>
      <right style="thick">
        <color rgb="FF0070C0"/>
      </right>
      <top/>
      <bottom/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Dashed">
        <color auto="1"/>
      </right>
      <top style="thick">
        <color auto="1"/>
      </top>
      <bottom/>
      <diagonal/>
    </border>
    <border>
      <left style="mediumDashed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mediumDashed">
        <color auto="1"/>
      </right>
      <top style="thick">
        <color rgb="FFFF0000"/>
      </top>
      <bottom style="thin">
        <color auto="1"/>
      </bottom>
      <diagonal/>
    </border>
    <border>
      <left style="mediumDashed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 style="medium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Dashed">
        <color auto="1"/>
      </right>
      <top style="thin">
        <color auto="1"/>
      </top>
      <bottom style="thick">
        <color rgb="FFFF0000"/>
      </bottom>
      <diagonal/>
    </border>
    <border>
      <left style="mediumDashed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mediumDashed">
        <color auto="1"/>
      </left>
      <right/>
      <top style="thick">
        <color auto="1"/>
      </top>
      <bottom/>
      <diagonal/>
    </border>
    <border>
      <left style="mediumDashed">
        <color auto="1"/>
      </left>
      <right/>
      <top style="thick">
        <color auto="1"/>
      </top>
      <bottom style="thin">
        <color auto="1"/>
      </bottom>
      <diagonal/>
    </border>
    <border>
      <left/>
      <right style="mediumDashed">
        <color auto="1"/>
      </right>
      <top/>
      <bottom style="thin">
        <color auto="1"/>
      </bottom>
      <diagonal/>
    </border>
    <border>
      <left style="mediumDashed">
        <color auto="1"/>
      </left>
      <right/>
      <top/>
      <bottom style="thin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Dashed">
        <color auto="1"/>
      </right>
      <top/>
      <bottom/>
      <diagonal/>
    </border>
    <border>
      <left style="mediumDashed">
        <color auto="1"/>
      </left>
      <right style="medium">
        <color auto="1"/>
      </right>
      <top/>
      <bottom/>
      <diagonal/>
    </border>
    <border>
      <left style="thick">
        <color rgb="FF0070C0"/>
      </left>
      <right style="mediumDashed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rgb="FF0070C0"/>
      </left>
      <right/>
      <top/>
      <bottom/>
      <diagonal/>
    </border>
    <border>
      <left/>
      <right style="thick">
        <color auto="1"/>
      </right>
      <top style="thin">
        <color auto="1"/>
      </top>
      <bottom style="mediumDashed">
        <color auto="1"/>
      </bottom>
      <diagonal/>
    </border>
  </borders>
  <cellStyleXfs count="1">
    <xf numFmtId="0" fontId="0" fillId="0" borderId="0"/>
  </cellStyleXfs>
  <cellXfs count="297">
    <xf numFmtId="0" fontId="0" fillId="0" borderId="0" xfId="0"/>
    <xf numFmtId="0" fontId="0" fillId="0" borderId="0" xfId="0" applyBorder="1"/>
    <xf numFmtId="0" fontId="3" fillId="0" borderId="0" xfId="0" applyFont="1"/>
    <xf numFmtId="0" fontId="0" fillId="0" borderId="0" xfId="0" applyProtection="1">
      <protection locked="0"/>
    </xf>
    <xf numFmtId="166" fontId="0" fillId="0" borderId="0" xfId="0" applyNumberFormat="1" applyProtection="1">
      <protection locked="0"/>
    </xf>
    <xf numFmtId="0" fontId="12" fillId="0" borderId="0" xfId="0" applyFont="1" applyBorder="1" applyAlignment="1" applyProtection="1">
      <protection locked="0"/>
    </xf>
    <xf numFmtId="0" fontId="12" fillId="0" borderId="0" xfId="0" applyFont="1" applyBorder="1" applyAlignment="1" applyProtection="1">
      <alignment horizontal="center"/>
      <protection locked="0"/>
    </xf>
    <xf numFmtId="166" fontId="12" fillId="0" borderId="0" xfId="0" applyNumberFormat="1" applyFont="1" applyBorder="1" applyAlignment="1" applyProtection="1">
      <protection locked="0"/>
    </xf>
    <xf numFmtId="0" fontId="5" fillId="6" borderId="1" xfId="0" applyFont="1" applyFill="1" applyBorder="1" applyAlignment="1" applyProtection="1">
      <alignment horizontal="center"/>
      <protection locked="0"/>
    </xf>
    <xf numFmtId="0" fontId="3" fillId="0" borderId="0" xfId="0" applyFont="1" applyBorder="1"/>
    <xf numFmtId="0" fontId="0" fillId="3" borderId="0" xfId="0" applyFill="1" applyBorder="1"/>
    <xf numFmtId="0" fontId="0" fillId="6" borderId="0" xfId="0" applyFill="1" applyBorder="1"/>
    <xf numFmtId="0" fontId="0" fillId="0" borderId="0" xfId="0" applyBorder="1" applyProtection="1">
      <protection locked="0"/>
    </xf>
    <xf numFmtId="0" fontId="6" fillId="0" borderId="10" xfId="0" applyFont="1" applyBorder="1" applyAlignment="1" applyProtection="1">
      <alignment horizontal="center"/>
      <protection locked="0"/>
    </xf>
    <xf numFmtId="0" fontId="7" fillId="0" borderId="10" xfId="0" applyFont="1" applyBorder="1" applyAlignment="1" applyProtection="1">
      <alignment horizontal="center"/>
      <protection locked="0"/>
    </xf>
    <xf numFmtId="0" fontId="4" fillId="0" borderId="10" xfId="0" applyFont="1" applyBorder="1" applyProtection="1">
      <protection locked="0"/>
    </xf>
    <xf numFmtId="0" fontId="12" fillId="0" borderId="8" xfId="0" applyFont="1" applyBorder="1" applyAlignment="1" applyProtection="1">
      <protection locked="0"/>
    </xf>
    <xf numFmtId="0" fontId="5" fillId="6" borderId="2" xfId="0" applyFont="1" applyFill="1" applyBorder="1" applyAlignment="1" applyProtection="1">
      <alignment horizontal="center"/>
      <protection locked="0"/>
    </xf>
    <xf numFmtId="0" fontId="0" fillId="7" borderId="0" xfId="0" applyFill="1" applyBorder="1"/>
    <xf numFmtId="0" fontId="0" fillId="8" borderId="0" xfId="0" applyFill="1" applyBorder="1"/>
    <xf numFmtId="0" fontId="0" fillId="0" borderId="0" xfId="0" applyBorder="1" applyAlignment="1"/>
    <xf numFmtId="0" fontId="6" fillId="0" borderId="22" xfId="0" applyFont="1" applyBorder="1" applyAlignment="1" applyProtection="1">
      <alignment horizontal="center"/>
      <protection locked="0"/>
    </xf>
    <xf numFmtId="0" fontId="4" fillId="6" borderId="1" xfId="0" applyFont="1" applyFill="1" applyBorder="1" applyAlignment="1">
      <alignment horizontal="center"/>
    </xf>
    <xf numFmtId="20" fontId="3" fillId="4" borderId="2" xfId="0" applyNumberFormat="1" applyFont="1" applyFill="1" applyBorder="1" applyProtection="1">
      <protection locked="0"/>
    </xf>
    <xf numFmtId="20" fontId="3" fillId="4" borderId="1" xfId="0" applyNumberFormat="1" applyFont="1" applyFill="1" applyBorder="1" applyProtection="1">
      <protection locked="0"/>
    </xf>
    <xf numFmtId="20" fontId="3" fillId="8" borderId="1" xfId="0" applyNumberFormat="1" applyFont="1" applyFill="1" applyBorder="1" applyProtection="1">
      <protection locked="0"/>
    </xf>
    <xf numFmtId="20" fontId="3" fillId="8" borderId="2" xfId="0" applyNumberFormat="1" applyFont="1" applyFill="1" applyBorder="1" applyProtection="1">
      <protection locked="0"/>
    </xf>
    <xf numFmtId="20" fontId="3" fillId="7" borderId="1" xfId="0" applyNumberFormat="1" applyFont="1" applyFill="1" applyBorder="1" applyProtection="1">
      <protection locked="0"/>
    </xf>
    <xf numFmtId="0" fontId="4" fillId="6" borderId="9" xfId="0" applyFont="1" applyFill="1" applyBorder="1" applyAlignment="1" applyProtection="1">
      <alignment horizontal="center"/>
      <protection locked="0"/>
    </xf>
    <xf numFmtId="0" fontId="5" fillId="6" borderId="9" xfId="0" applyFont="1" applyFill="1" applyBorder="1" applyAlignment="1" applyProtection="1">
      <alignment horizontal="center"/>
      <protection locked="0"/>
    </xf>
    <xf numFmtId="20" fontId="3" fillId="4" borderId="26" xfId="0" applyNumberFormat="1" applyFont="1" applyFill="1" applyBorder="1" applyProtection="1">
      <protection locked="0"/>
    </xf>
    <xf numFmtId="20" fontId="3" fillId="4" borderId="27" xfId="0" applyNumberFormat="1" applyFont="1" applyFill="1" applyBorder="1" applyProtection="1">
      <protection locked="0"/>
    </xf>
    <xf numFmtId="20" fontId="3" fillId="4" borderId="28" xfId="0" applyNumberFormat="1" applyFont="1" applyFill="1" applyBorder="1" applyProtection="1">
      <protection locked="0"/>
    </xf>
    <xf numFmtId="20" fontId="3" fillId="4" borderId="17" xfId="0" applyNumberFormat="1" applyFont="1" applyFill="1" applyBorder="1" applyProtection="1">
      <protection locked="0"/>
    </xf>
    <xf numFmtId="20" fontId="3" fillId="4" borderId="18" xfId="0" applyNumberFormat="1" applyFont="1" applyFill="1" applyBorder="1" applyProtection="1">
      <protection locked="0"/>
    </xf>
    <xf numFmtId="20" fontId="3" fillId="8" borderId="17" xfId="0" applyNumberFormat="1" applyFont="1" applyFill="1" applyBorder="1" applyProtection="1">
      <protection locked="0"/>
    </xf>
    <xf numFmtId="20" fontId="3" fillId="4" borderId="29" xfId="0" applyNumberFormat="1" applyFont="1" applyFill="1" applyBorder="1" applyProtection="1">
      <protection locked="0"/>
    </xf>
    <xf numFmtId="20" fontId="3" fillId="4" borderId="30" xfId="0" applyNumberFormat="1" applyFont="1" applyFill="1" applyBorder="1" applyProtection="1">
      <protection locked="0"/>
    </xf>
    <xf numFmtId="20" fontId="3" fillId="4" borderId="31" xfId="0" applyNumberFormat="1" applyFont="1" applyFill="1" applyBorder="1" applyProtection="1">
      <protection locked="0"/>
    </xf>
    <xf numFmtId="20" fontId="3" fillId="4" borderId="19" xfId="0" applyNumberFormat="1" applyFont="1" applyFill="1" applyBorder="1" applyProtection="1">
      <protection locked="0"/>
    </xf>
    <xf numFmtId="20" fontId="3" fillId="4" borderId="32" xfId="0" applyNumberFormat="1" applyFont="1" applyFill="1" applyBorder="1" applyProtection="1">
      <protection locked="0"/>
    </xf>
    <xf numFmtId="20" fontId="3" fillId="7" borderId="17" xfId="0" applyNumberFormat="1" applyFont="1" applyFill="1" applyBorder="1" applyProtection="1">
      <protection locked="0"/>
    </xf>
    <xf numFmtId="20" fontId="3" fillId="7" borderId="19" xfId="0" applyNumberFormat="1" applyFont="1" applyFill="1" applyBorder="1" applyProtection="1">
      <protection locked="0"/>
    </xf>
    <xf numFmtId="165" fontId="2" fillId="5" borderId="13" xfId="0" applyNumberFormat="1" applyFont="1" applyFill="1" applyBorder="1" applyAlignment="1" applyProtection="1">
      <alignment horizontal="right"/>
      <protection hidden="1"/>
    </xf>
    <xf numFmtId="0" fontId="4" fillId="6" borderId="2" xfId="0" applyFont="1" applyFill="1" applyBorder="1" applyAlignment="1" applyProtection="1">
      <alignment horizontal="center"/>
      <protection hidden="1"/>
    </xf>
    <xf numFmtId="0" fontId="4" fillId="6" borderId="1" xfId="0" applyFont="1" applyFill="1" applyBorder="1" applyAlignment="1" applyProtection="1">
      <alignment horizontal="center"/>
      <protection hidden="1"/>
    </xf>
    <xf numFmtId="164" fontId="3" fillId="0" borderId="24" xfId="0" applyNumberFormat="1" applyFont="1" applyBorder="1" applyAlignment="1" applyProtection="1">
      <alignment horizontal="right"/>
      <protection hidden="1"/>
    </xf>
    <xf numFmtId="164" fontId="16" fillId="5" borderId="14" xfId="0" applyNumberFormat="1" applyFont="1" applyFill="1" applyBorder="1" applyAlignment="1" applyProtection="1">
      <alignment horizontal="right"/>
      <protection hidden="1"/>
    </xf>
    <xf numFmtId="164" fontId="3" fillId="0" borderId="33" xfId="0" applyNumberFormat="1" applyFont="1" applyBorder="1" applyAlignment="1" applyProtection="1">
      <alignment horizontal="right"/>
      <protection hidden="1"/>
    </xf>
    <xf numFmtId="0" fontId="0" fillId="0" borderId="0" xfId="0" applyFill="1" applyBorder="1"/>
    <xf numFmtId="166" fontId="13" fillId="0" borderId="0" xfId="0" applyNumberFormat="1" applyFont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165" fontId="0" fillId="0" borderId="0" xfId="0" applyNumberFormat="1" applyFill="1" applyBorder="1" applyProtection="1">
      <protection locked="0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9" fillId="0" borderId="0" xfId="0" applyFont="1" applyFill="1" applyBorder="1" applyAlignment="1" applyProtection="1">
      <alignment vertical="center"/>
      <protection locked="0"/>
    </xf>
    <xf numFmtId="17" fontId="18" fillId="0" borderId="0" xfId="0" applyNumberFormat="1" applyFont="1" applyFill="1" applyBorder="1" applyAlignment="1" applyProtection="1">
      <alignment vertical="center"/>
      <protection locked="0"/>
    </xf>
    <xf numFmtId="165" fontId="1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Fill="1" applyBorder="1"/>
    <xf numFmtId="165" fontId="0" fillId="5" borderId="25" xfId="0" applyNumberFormat="1" applyFill="1" applyBorder="1" applyAlignment="1" applyProtection="1">
      <alignment horizontal="center"/>
      <protection locked="0"/>
    </xf>
    <xf numFmtId="165" fontId="3" fillId="4" borderId="7" xfId="0" quotePrefix="1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3" fillId="0" borderId="0" xfId="0" applyFont="1" applyProtection="1">
      <protection hidden="1"/>
    </xf>
    <xf numFmtId="166" fontId="0" fillId="0" borderId="0" xfId="0" applyNumberFormat="1" applyProtection="1">
      <protection hidden="1"/>
    </xf>
    <xf numFmtId="165" fontId="0" fillId="0" borderId="0" xfId="0" applyNumberFormat="1" applyProtection="1">
      <protection hidden="1"/>
    </xf>
    <xf numFmtId="165" fontId="2" fillId="0" borderId="0" xfId="0" applyNumberFormat="1" applyFont="1" applyAlignment="1" applyProtection="1">
      <alignment horizontal="right"/>
      <protection hidden="1"/>
    </xf>
    <xf numFmtId="0" fontId="23" fillId="6" borderId="0" xfId="0" applyFont="1" applyFill="1" applyBorder="1" applyAlignment="1" applyProtection="1">
      <alignment horizontal="center"/>
      <protection hidden="1"/>
    </xf>
    <xf numFmtId="164" fontId="0" fillId="0" borderId="0" xfId="0" applyNumberFormat="1" applyBorder="1" applyProtection="1">
      <protection hidden="1"/>
    </xf>
    <xf numFmtId="20" fontId="0" fillId="5" borderId="25" xfId="0" applyNumberFormat="1" applyFill="1" applyBorder="1" applyAlignment="1" applyProtection="1">
      <alignment horizontal="center"/>
      <protection locked="0"/>
    </xf>
    <xf numFmtId="165" fontId="35" fillId="5" borderId="25" xfId="0" applyNumberFormat="1" applyFont="1" applyFill="1" applyBorder="1" applyAlignment="1" applyProtection="1">
      <alignment horizontal="center"/>
      <protection locked="0"/>
    </xf>
    <xf numFmtId="0" fontId="0" fillId="0" borderId="37" xfId="0" applyBorder="1" applyProtection="1">
      <protection locked="0"/>
    </xf>
    <xf numFmtId="0" fontId="0" fillId="6" borderId="36" xfId="0" applyFill="1" applyBorder="1"/>
    <xf numFmtId="0" fontId="0" fillId="6" borderId="4" xfId="0" applyFill="1" applyBorder="1"/>
    <xf numFmtId="0" fontId="0" fillId="6" borderId="37" xfId="0" applyFill="1" applyBorder="1"/>
    <xf numFmtId="0" fontId="3" fillId="0" borderId="37" xfId="0" applyFont="1" applyBorder="1"/>
    <xf numFmtId="0" fontId="0" fillId="0" borderId="37" xfId="0" applyBorder="1"/>
    <xf numFmtId="0" fontId="0" fillId="3" borderId="37" xfId="0" applyFill="1" applyBorder="1"/>
    <xf numFmtId="0" fontId="0" fillId="8" borderId="37" xfId="0" applyFill="1" applyBorder="1"/>
    <xf numFmtId="0" fontId="0" fillId="7" borderId="37" xfId="0" applyFill="1" applyBorder="1"/>
    <xf numFmtId="0" fontId="3" fillId="6" borderId="4" xfId="0" applyFont="1" applyFill="1" applyBorder="1"/>
    <xf numFmtId="0" fontId="4" fillId="6" borderId="42" xfId="0" applyFont="1" applyFill="1" applyBorder="1" applyAlignment="1">
      <alignment horizontal="center"/>
    </xf>
    <xf numFmtId="0" fontId="5" fillId="6" borderId="42" xfId="0" applyFont="1" applyFill="1" applyBorder="1" applyAlignment="1" applyProtection="1">
      <alignment horizontal="center"/>
      <protection locked="0"/>
    </xf>
    <xf numFmtId="165" fontId="1" fillId="5" borderId="25" xfId="0" applyNumberFormat="1" applyFont="1" applyFill="1" applyBorder="1" applyAlignment="1" applyProtection="1">
      <alignment horizontal="center"/>
      <protection locked="0"/>
    </xf>
    <xf numFmtId="165" fontId="20" fillId="11" borderId="48" xfId="0" quotePrefix="1" applyNumberFormat="1" applyFont="1" applyFill="1" applyBorder="1" applyAlignment="1" applyProtection="1">
      <alignment horizontal="center" vertical="center" wrapText="1"/>
      <protection hidden="1"/>
    </xf>
    <xf numFmtId="165" fontId="1" fillId="5" borderId="49" xfId="0" applyNumberFormat="1" applyFont="1" applyFill="1" applyBorder="1" applyAlignment="1" applyProtection="1">
      <alignment horizontal="center"/>
      <protection locked="0"/>
    </xf>
    <xf numFmtId="0" fontId="4" fillId="6" borderId="50" xfId="0" applyFont="1" applyFill="1" applyBorder="1" applyAlignment="1" applyProtection="1">
      <alignment horizontal="center"/>
      <protection hidden="1"/>
    </xf>
    <xf numFmtId="0" fontId="4" fillId="6" borderId="51" xfId="0" applyFont="1" applyFill="1" applyBorder="1" applyAlignment="1" applyProtection="1">
      <alignment horizontal="center"/>
      <protection hidden="1"/>
    </xf>
    <xf numFmtId="0" fontId="12" fillId="0" borderId="52" xfId="0" applyFont="1" applyBorder="1" applyAlignment="1" applyProtection="1">
      <protection locked="0"/>
    </xf>
    <xf numFmtId="0" fontId="12" fillId="0" borderId="25" xfId="0" applyFont="1" applyBorder="1" applyAlignment="1" applyProtection="1">
      <protection locked="0"/>
    </xf>
    <xf numFmtId="0" fontId="12" fillId="0" borderId="25" xfId="0" applyFont="1" applyBorder="1" applyAlignment="1" applyProtection="1">
      <alignment horizontal="center"/>
      <protection locked="0"/>
    </xf>
    <xf numFmtId="166" fontId="12" fillId="0" borderId="25" xfId="0" applyNumberFormat="1" applyFont="1" applyBorder="1" applyAlignment="1" applyProtection="1">
      <protection locked="0"/>
    </xf>
    <xf numFmtId="166" fontId="13" fillId="0" borderId="53" xfId="0" applyNumberFormat="1" applyFont="1" applyBorder="1" applyAlignment="1" applyProtection="1">
      <alignment horizontal="center"/>
      <protection locked="0"/>
    </xf>
    <xf numFmtId="0" fontId="12" fillId="0" borderId="0" xfId="0" applyFont="1" applyBorder="1" applyAlignment="1" applyProtection="1">
      <alignment horizontal="center"/>
      <protection locked="0"/>
    </xf>
    <xf numFmtId="0" fontId="0" fillId="0" borderId="43" xfId="0" applyBorder="1" applyAlignment="1" applyProtection="1">
      <protection locked="0"/>
    </xf>
    <xf numFmtId="0" fontId="12" fillId="0" borderId="0" xfId="0" applyFont="1" applyBorder="1" applyAlignment="1" applyProtection="1">
      <alignment horizontal="center"/>
      <protection locked="0"/>
    </xf>
    <xf numFmtId="0" fontId="0" fillId="0" borderId="20" xfId="0" applyBorder="1" applyAlignment="1" applyProtection="1">
      <protection locked="0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0" fontId="12" fillId="0" borderId="35" xfId="0" applyFont="1" applyBorder="1" applyAlignment="1" applyProtection="1">
      <alignment horizontal="center"/>
      <protection locked="0"/>
    </xf>
    <xf numFmtId="0" fontId="33" fillId="0" borderId="4" xfId="0" applyFont="1" applyBorder="1" applyAlignment="1" applyProtection="1">
      <alignment horizontal="center" vertical="center"/>
      <protection hidden="1"/>
    </xf>
    <xf numFmtId="49" fontId="0" fillId="0" borderId="4" xfId="0" applyNumberFormat="1" applyFont="1" applyFill="1" applyBorder="1" applyAlignment="1" applyProtection="1">
      <alignment vertical="center"/>
      <protection locked="0"/>
    </xf>
    <xf numFmtId="0" fontId="21" fillId="0" borderId="0" xfId="0" applyFont="1" applyBorder="1" applyAlignment="1"/>
    <xf numFmtId="0" fontId="0" fillId="0" borderId="0" xfId="0" applyBorder="1" applyAlignment="1" applyProtection="1">
      <alignment horizontal="center"/>
      <protection locked="0"/>
    </xf>
    <xf numFmtId="165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/>
    <xf numFmtId="0" fontId="4" fillId="0" borderId="0" xfId="0" applyFont="1" applyBorder="1"/>
    <xf numFmtId="166" fontId="40" fillId="0" borderId="0" xfId="0" applyNumberFormat="1" applyFont="1" applyFill="1" applyBorder="1" applyAlignment="1" applyProtection="1">
      <alignment horizontal="center"/>
      <protection locked="0"/>
    </xf>
    <xf numFmtId="165" fontId="41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36" xfId="0" applyFont="1" applyBorder="1" applyAlignment="1" applyProtection="1">
      <alignment vertical="center"/>
      <protection locked="0"/>
    </xf>
    <xf numFmtId="0" fontId="9" fillId="0" borderId="4" xfId="0" applyFont="1" applyBorder="1" applyAlignment="1" applyProtection="1">
      <alignment vertical="center"/>
      <protection locked="0"/>
    </xf>
    <xf numFmtId="0" fontId="12" fillId="0" borderId="39" xfId="0" applyFont="1" applyBorder="1" applyAlignment="1" applyProtection="1">
      <protection locked="0"/>
    </xf>
    <xf numFmtId="0" fontId="12" fillId="0" borderId="40" xfId="0" applyFont="1" applyBorder="1" applyAlignment="1" applyProtection="1">
      <protection locked="0"/>
    </xf>
    <xf numFmtId="166" fontId="12" fillId="0" borderId="3" xfId="0" applyNumberFormat="1" applyFont="1" applyBorder="1" applyAlignment="1" applyProtection="1">
      <protection locked="0"/>
    </xf>
    <xf numFmtId="166" fontId="13" fillId="0" borderId="6" xfId="0" applyNumberFormat="1" applyFont="1" applyBorder="1" applyAlignment="1" applyProtection="1">
      <alignment horizontal="center"/>
      <protection locked="0"/>
    </xf>
    <xf numFmtId="0" fontId="43" fillId="12" borderId="42" xfId="0" applyFont="1" applyFill="1" applyBorder="1" applyAlignment="1" applyProtection="1">
      <alignment horizontal="center"/>
      <protection hidden="1"/>
    </xf>
    <xf numFmtId="0" fontId="43" fillId="12" borderId="2" xfId="0" applyFont="1" applyFill="1" applyBorder="1" applyAlignment="1" applyProtection="1">
      <alignment horizontal="center"/>
      <protection hidden="1"/>
    </xf>
    <xf numFmtId="0" fontId="12" fillId="0" borderId="3" xfId="0" applyFont="1" applyBorder="1" applyAlignment="1" applyProtection="1">
      <alignment horizontal="center"/>
      <protection locked="0"/>
    </xf>
    <xf numFmtId="166" fontId="42" fillId="0" borderId="4" xfId="0" applyNumberFormat="1" applyFont="1" applyBorder="1" applyAlignment="1" applyProtection="1">
      <protection locked="0"/>
    </xf>
    <xf numFmtId="0" fontId="42" fillId="0" borderId="4" xfId="0" applyFont="1" applyBorder="1" applyAlignment="1" applyProtection="1">
      <alignment horizontal="center"/>
      <protection locked="0"/>
    </xf>
    <xf numFmtId="166" fontId="14" fillId="0" borderId="0" xfId="0" applyNumberFormat="1" applyFont="1" applyBorder="1" applyAlignment="1" applyProtection="1">
      <alignment horizontal="left"/>
      <protection locked="0"/>
    </xf>
    <xf numFmtId="165" fontId="2" fillId="0" borderId="0" xfId="0" applyNumberFormat="1" applyFont="1" applyFill="1" applyBorder="1" applyAlignment="1" applyProtection="1">
      <alignment horizontal="center" vertical="center"/>
      <protection locked="0"/>
    </xf>
    <xf numFmtId="165" fontId="29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 applyProtection="1">
      <protection locked="0"/>
    </xf>
    <xf numFmtId="0" fontId="23" fillId="0" borderId="0" xfId="0" applyFont="1"/>
    <xf numFmtId="0" fontId="48" fillId="12" borderId="2" xfId="0" applyFont="1" applyFill="1" applyBorder="1" applyAlignment="1" applyProtection="1">
      <alignment horizontal="center"/>
      <protection hidden="1"/>
    </xf>
    <xf numFmtId="0" fontId="48" fillId="12" borderId="1" xfId="0" applyFont="1" applyFill="1" applyBorder="1" applyAlignment="1" applyProtection="1">
      <alignment horizontal="center"/>
      <protection hidden="1"/>
    </xf>
    <xf numFmtId="0" fontId="47" fillId="0" borderId="37" xfId="0" applyFont="1" applyBorder="1" applyAlignment="1" applyProtection="1">
      <alignment horizontal="center" vertical="center"/>
      <protection locked="0"/>
    </xf>
    <xf numFmtId="0" fontId="47" fillId="0" borderId="0" xfId="0" applyFont="1" applyBorder="1" applyAlignment="1" applyProtection="1">
      <alignment horizontal="center" vertical="center"/>
      <protection locked="0"/>
    </xf>
    <xf numFmtId="165" fontId="29" fillId="0" borderId="4" xfId="0" applyNumberFormat="1" applyFont="1" applyFill="1" applyBorder="1" applyAlignment="1" applyProtection="1">
      <alignment vertical="center"/>
      <protection locked="0"/>
    </xf>
    <xf numFmtId="165" fontId="14" fillId="2" borderId="4" xfId="0" applyNumberFormat="1" applyFont="1" applyFill="1" applyBorder="1" applyAlignment="1" applyProtection="1">
      <alignment horizontal="center" vertical="center"/>
      <protection hidden="1"/>
    </xf>
    <xf numFmtId="0" fontId="33" fillId="0" borderId="59" xfId="0" applyFont="1" applyBorder="1" applyAlignment="1" applyProtection="1">
      <alignment horizontal="center" vertical="center"/>
      <protection hidden="1"/>
    </xf>
    <xf numFmtId="49" fontId="9" fillId="0" borderId="59" xfId="0" applyNumberFormat="1" applyFont="1" applyFill="1" applyBorder="1" applyAlignment="1" applyProtection="1">
      <alignment horizontal="center" vertical="center"/>
      <protection hidden="1"/>
    </xf>
    <xf numFmtId="0" fontId="9" fillId="0" borderId="37" xfId="0" applyFont="1" applyBorder="1" applyAlignment="1" applyProtection="1">
      <alignment horizontal="center" vertical="center"/>
      <protection locked="0"/>
    </xf>
    <xf numFmtId="2" fontId="7" fillId="0" borderId="0" xfId="0" quotePrefix="1" applyNumberFormat="1" applyFont="1" applyFill="1" applyBorder="1" applyAlignment="1" applyProtection="1">
      <alignment horizontal="center" vertical="center"/>
      <protection hidden="1"/>
    </xf>
    <xf numFmtId="2" fontId="7" fillId="0" borderId="0" xfId="0" applyNumberFormat="1" applyFont="1" applyFill="1" applyBorder="1" applyAlignment="1" applyProtection="1">
      <alignment horizontal="center" vertical="center"/>
      <protection hidden="1"/>
    </xf>
    <xf numFmtId="165" fontId="29" fillId="0" borderId="0" xfId="0" applyNumberFormat="1" applyFont="1" applyFill="1" applyBorder="1" applyAlignment="1" applyProtection="1">
      <alignment vertical="center"/>
      <protection locked="0"/>
    </xf>
    <xf numFmtId="0" fontId="21" fillId="6" borderId="47" xfId="0" applyFont="1" applyFill="1" applyBorder="1" applyAlignment="1" applyProtection="1">
      <alignment horizontal="center"/>
      <protection hidden="1"/>
    </xf>
    <xf numFmtId="165" fontId="3" fillId="0" borderId="7" xfId="0" quotePrefix="1" applyNumberFormat="1" applyFont="1" applyFill="1" applyBorder="1" applyAlignment="1" applyProtection="1">
      <alignment horizontal="center" vertical="center" wrapText="1"/>
      <protection hidden="1"/>
    </xf>
    <xf numFmtId="0" fontId="11" fillId="6" borderId="45" xfId="0" applyFont="1" applyFill="1" applyBorder="1" applyAlignment="1" applyProtection="1">
      <alignment horizontal="center" vertical="center"/>
      <protection locked="0"/>
    </xf>
    <xf numFmtId="20" fontId="34" fillId="5" borderId="25" xfId="0" applyNumberFormat="1" applyFont="1" applyFill="1" applyBorder="1" applyAlignment="1" applyProtection="1">
      <alignment horizontal="center"/>
      <protection locked="0"/>
    </xf>
    <xf numFmtId="0" fontId="4" fillId="6" borderId="60" xfId="0" applyFont="1" applyFill="1" applyBorder="1" applyAlignment="1">
      <alignment horizontal="center"/>
    </xf>
    <xf numFmtId="0" fontId="4" fillId="6" borderId="61" xfId="0" applyFont="1" applyFill="1" applyBorder="1" applyAlignment="1">
      <alignment horizontal="center"/>
    </xf>
    <xf numFmtId="20" fontId="3" fillId="4" borderId="62" xfId="0" applyNumberFormat="1" applyFont="1" applyFill="1" applyBorder="1" applyProtection="1">
      <protection locked="0"/>
    </xf>
    <xf numFmtId="20" fontId="3" fillId="4" borderId="63" xfId="0" applyNumberFormat="1" applyFont="1" applyFill="1" applyBorder="1" applyProtection="1">
      <protection locked="0"/>
    </xf>
    <xf numFmtId="20" fontId="3" fillId="4" borderId="64" xfId="0" applyNumberFormat="1" applyFont="1" applyFill="1" applyBorder="1" applyProtection="1">
      <protection locked="0"/>
    </xf>
    <xf numFmtId="20" fontId="3" fillId="4" borderId="65" xfId="0" applyNumberFormat="1" applyFont="1" applyFill="1" applyBorder="1" applyProtection="1">
      <protection locked="0"/>
    </xf>
    <xf numFmtId="20" fontId="3" fillId="4" borderId="66" xfId="0" applyNumberFormat="1" applyFont="1" applyFill="1" applyBorder="1" applyProtection="1">
      <protection locked="0"/>
    </xf>
    <xf numFmtId="20" fontId="3" fillId="4" borderId="67" xfId="0" applyNumberFormat="1" applyFont="1" applyFill="1" applyBorder="1" applyProtection="1">
      <protection locked="0"/>
    </xf>
    <xf numFmtId="165" fontId="3" fillId="4" borderId="70" xfId="0" quotePrefix="1" applyNumberFormat="1" applyFont="1" applyFill="1" applyBorder="1" applyAlignment="1" applyProtection="1">
      <alignment horizontal="center" vertical="center" wrapText="1"/>
      <protection hidden="1"/>
    </xf>
    <xf numFmtId="20" fontId="3" fillId="0" borderId="71" xfId="0" applyNumberFormat="1" applyFont="1" applyFill="1" applyBorder="1" applyProtection="1">
      <protection locked="0"/>
    </xf>
    <xf numFmtId="165" fontId="0" fillId="5" borderId="72" xfId="0" applyNumberFormat="1" applyFill="1" applyBorder="1" applyAlignment="1" applyProtection="1">
      <alignment horizontal="center"/>
      <protection locked="0"/>
    </xf>
    <xf numFmtId="20" fontId="0" fillId="5" borderId="73" xfId="0" applyNumberFormat="1" applyFill="1" applyBorder="1" applyAlignment="1" applyProtection="1">
      <alignment horizontal="center"/>
      <protection locked="0"/>
    </xf>
    <xf numFmtId="165" fontId="35" fillId="5" borderId="73" xfId="0" applyNumberFormat="1" applyFont="1" applyFill="1" applyBorder="1" applyAlignment="1" applyProtection="1">
      <alignment horizontal="center"/>
      <protection locked="0"/>
    </xf>
    <xf numFmtId="165" fontId="20" fillId="4" borderId="7" xfId="0" quotePrefix="1" applyNumberFormat="1" applyFont="1" applyFill="1" applyBorder="1" applyAlignment="1" applyProtection="1">
      <alignment horizontal="center" vertical="center" wrapText="1"/>
      <protection hidden="1"/>
    </xf>
    <xf numFmtId="0" fontId="11" fillId="6" borderId="45" xfId="0" applyFont="1" applyFill="1" applyBorder="1" applyAlignment="1" applyProtection="1">
      <alignment horizontal="center"/>
      <protection locked="0"/>
    </xf>
    <xf numFmtId="0" fontId="11" fillId="13" borderId="60" xfId="0" applyFont="1" applyFill="1" applyBorder="1" applyAlignment="1" applyProtection="1">
      <alignment horizontal="center" vertical="center"/>
      <protection locked="0"/>
    </xf>
    <xf numFmtId="0" fontId="22" fillId="6" borderId="68" xfId="0" applyFont="1" applyFill="1" applyBorder="1" applyAlignment="1" applyProtection="1">
      <alignment horizontal="center"/>
      <protection hidden="1"/>
    </xf>
    <xf numFmtId="0" fontId="22" fillId="10" borderId="46" xfId="0" applyFont="1" applyFill="1" applyBorder="1" applyAlignment="1" applyProtection="1">
      <alignment horizontal="center"/>
      <protection hidden="1"/>
    </xf>
    <xf numFmtId="0" fontId="22" fillId="6" borderId="69" xfId="0" applyFont="1" applyFill="1" applyBorder="1" applyAlignment="1" applyProtection="1">
      <alignment horizontal="center" vertical="center"/>
      <protection hidden="1"/>
    </xf>
    <xf numFmtId="0" fontId="20" fillId="0" borderId="0" xfId="0" applyFont="1" applyBorder="1" applyAlignment="1">
      <alignment horizontal="center"/>
    </xf>
    <xf numFmtId="165" fontId="32" fillId="0" borderId="0" xfId="0" applyNumberFormat="1" applyFont="1" applyBorder="1" applyAlignment="1" applyProtection="1">
      <alignment horizontal="center" vertical="center"/>
      <protection locked="0"/>
    </xf>
    <xf numFmtId="165" fontId="30" fillId="0" borderId="4" xfId="0" applyNumberFormat="1" applyFont="1" applyFill="1" applyBorder="1" applyAlignment="1" applyProtection="1">
      <alignment horizontal="center" vertical="center"/>
      <protection locked="0"/>
    </xf>
    <xf numFmtId="20" fontId="32" fillId="0" borderId="58" xfId="0" applyNumberFormat="1" applyFont="1" applyBorder="1" applyAlignment="1" applyProtection="1">
      <alignment horizontal="center" vertical="center"/>
      <protection locked="0"/>
    </xf>
    <xf numFmtId="165" fontId="18" fillId="13" borderId="15" xfId="0" applyNumberFormat="1" applyFont="1" applyFill="1" applyBorder="1" applyAlignment="1" applyProtection="1">
      <alignment horizontal="center" vertical="center"/>
      <protection locked="0"/>
    </xf>
    <xf numFmtId="165" fontId="49" fillId="13" borderId="57" xfId="0" applyNumberFormat="1" applyFont="1" applyFill="1" applyBorder="1" applyAlignment="1" applyProtection="1">
      <alignment horizontal="center" vertical="center"/>
      <protection locked="0"/>
    </xf>
    <xf numFmtId="167" fontId="0" fillId="0" borderId="0" xfId="0" applyNumberFormat="1"/>
    <xf numFmtId="0" fontId="54" fillId="0" borderId="0" xfId="0" applyFont="1" applyBorder="1" applyAlignment="1" applyProtection="1">
      <protection locked="0"/>
    </xf>
    <xf numFmtId="0" fontId="53" fillId="0" borderId="0" xfId="0" applyFont="1" applyBorder="1" applyAlignment="1" applyProtection="1">
      <alignment horizontal="center" vertical="center"/>
      <protection locked="0"/>
    </xf>
    <xf numFmtId="165" fontId="27" fillId="0" borderId="0" xfId="0" applyNumberFormat="1" applyFont="1"/>
    <xf numFmtId="165" fontId="27" fillId="0" borderId="0" xfId="0" applyNumberFormat="1" applyFont="1" applyFill="1" applyBorder="1" applyAlignment="1" applyProtection="1">
      <alignment horizontal="center" vertical="center"/>
      <protection locked="0"/>
    </xf>
    <xf numFmtId="165" fontId="26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65" fontId="26" fillId="0" borderId="0" xfId="0" applyNumberFormat="1" applyFont="1" applyFill="1" applyBorder="1" applyAlignment="1" applyProtection="1">
      <alignment vertical="center"/>
      <protection locked="0"/>
    </xf>
    <xf numFmtId="165" fontId="51" fillId="0" borderId="0" xfId="0" applyNumberFormat="1" applyFont="1" applyAlignment="1">
      <alignment horizontal="center"/>
    </xf>
    <xf numFmtId="165" fontId="28" fillId="0" borderId="0" xfId="0" applyNumberFormat="1" applyFont="1" applyFill="1" applyBorder="1" applyAlignment="1" applyProtection="1">
      <alignment horizontal="center" vertical="center"/>
      <protection locked="0"/>
    </xf>
    <xf numFmtId="167" fontId="4" fillId="0" borderId="0" xfId="0" applyNumberFormat="1" applyFont="1"/>
    <xf numFmtId="0" fontId="4" fillId="6" borderId="21" xfId="0" applyFont="1" applyFill="1" applyBorder="1" applyAlignment="1" applyProtection="1">
      <alignment horizontal="center"/>
      <protection hidden="1"/>
    </xf>
    <xf numFmtId="0" fontId="1" fillId="6" borderId="47" xfId="0" applyFont="1" applyFill="1" applyBorder="1" applyAlignment="1" applyProtection="1">
      <alignment horizontal="center"/>
      <protection hidden="1"/>
    </xf>
    <xf numFmtId="0" fontId="20" fillId="10" borderId="46" xfId="0" applyFont="1" applyFill="1" applyBorder="1" applyAlignment="1" applyProtection="1">
      <alignment horizontal="center"/>
      <protection hidden="1"/>
    </xf>
    <xf numFmtId="0" fontId="0" fillId="0" borderId="0" xfId="0" applyFill="1" applyBorder="1" applyAlignment="1"/>
    <xf numFmtId="0" fontId="19" fillId="0" borderId="0" xfId="0" applyFont="1" applyFill="1" applyBorder="1" applyAlignment="1" applyProtection="1">
      <protection locked="0"/>
    </xf>
    <xf numFmtId="165" fontId="29" fillId="0" borderId="0" xfId="0" applyNumberFormat="1" applyFont="1" applyFill="1" applyBorder="1" applyAlignment="1" applyProtection="1">
      <alignment horizontal="center" vertical="center"/>
      <protection locked="0"/>
    </xf>
    <xf numFmtId="167" fontId="15" fillId="0" borderId="0" xfId="0" applyNumberFormat="1" applyFont="1" applyFill="1" applyBorder="1" applyAlignment="1"/>
    <xf numFmtId="0" fontId="53" fillId="0" borderId="0" xfId="0" applyFont="1" applyFill="1" applyBorder="1" applyAlignment="1" applyProtection="1">
      <alignment vertical="center"/>
      <protection locked="0"/>
    </xf>
    <xf numFmtId="167" fontId="28" fillId="0" borderId="0" xfId="0" applyNumberFormat="1" applyFont="1" applyFill="1" applyBorder="1"/>
    <xf numFmtId="0" fontId="55" fillId="0" borderId="0" xfId="0" applyFont="1" applyFill="1" applyBorder="1" applyAlignment="1" applyProtection="1">
      <alignment horizontal="center" vertical="center"/>
      <protection locked="0"/>
    </xf>
    <xf numFmtId="0" fontId="53" fillId="0" borderId="0" xfId="0" applyFont="1" applyFill="1" applyBorder="1" applyAlignment="1" applyProtection="1">
      <alignment horizontal="center" vertical="center"/>
      <protection locked="0"/>
    </xf>
    <xf numFmtId="0" fontId="54" fillId="0" borderId="0" xfId="0" applyFont="1" applyFill="1" applyBorder="1" applyAlignment="1" applyProtection="1">
      <protection locked="0"/>
    </xf>
    <xf numFmtId="165" fontId="31" fillId="0" borderId="0" xfId="0" applyNumberFormat="1" applyFont="1" applyFill="1" applyBorder="1" applyAlignment="1" applyProtection="1">
      <alignment horizontal="center" vertical="center"/>
      <protection locked="0"/>
    </xf>
    <xf numFmtId="165" fontId="26" fillId="0" borderId="0" xfId="0" applyNumberFormat="1" applyFont="1"/>
    <xf numFmtId="165" fontId="11" fillId="13" borderId="60" xfId="0" applyNumberFormat="1" applyFont="1" applyFill="1" applyBorder="1" applyAlignment="1" applyProtection="1">
      <alignment horizontal="center" vertical="center"/>
      <protection locked="0"/>
    </xf>
    <xf numFmtId="165" fontId="22" fillId="6" borderId="68" xfId="0" applyNumberFormat="1" applyFont="1" applyFill="1" applyBorder="1" applyAlignment="1" applyProtection="1">
      <alignment horizontal="center"/>
      <protection hidden="1"/>
    </xf>
    <xf numFmtId="165" fontId="22" fillId="10" borderId="46" xfId="0" applyNumberFormat="1" applyFont="1" applyFill="1" applyBorder="1" applyAlignment="1" applyProtection="1">
      <alignment horizontal="center"/>
      <protection hidden="1"/>
    </xf>
    <xf numFmtId="165" fontId="22" fillId="6" borderId="69" xfId="0" applyNumberFormat="1" applyFont="1" applyFill="1" applyBorder="1" applyAlignment="1" applyProtection="1">
      <alignment horizontal="center" vertical="center"/>
      <protection hidden="1"/>
    </xf>
    <xf numFmtId="165" fontId="24" fillId="2" borderId="0" xfId="0" applyNumberFormat="1" applyFont="1" applyFill="1" applyBorder="1" applyAlignment="1" applyProtection="1">
      <alignment horizontal="center" vertical="center"/>
      <protection locked="0"/>
    </xf>
    <xf numFmtId="165" fontId="15" fillId="2" borderId="0" xfId="0" applyNumberFormat="1" applyFont="1" applyFill="1" applyBorder="1" applyAlignment="1" applyProtection="1">
      <alignment horizontal="center" vertical="center"/>
      <protection locked="0"/>
    </xf>
    <xf numFmtId="0" fontId="21" fillId="6" borderId="75" xfId="0" applyFont="1" applyFill="1" applyBorder="1" applyAlignment="1" applyProtection="1">
      <alignment horizontal="center"/>
      <protection hidden="1"/>
    </xf>
    <xf numFmtId="0" fontId="21" fillId="6" borderId="76" xfId="0" applyFont="1" applyFill="1" applyBorder="1" applyAlignment="1" applyProtection="1">
      <alignment horizontal="center"/>
      <protection hidden="1"/>
    </xf>
    <xf numFmtId="165" fontId="20" fillId="11" borderId="76" xfId="0" quotePrefix="1" applyNumberFormat="1" applyFont="1" applyFill="1" applyBorder="1" applyAlignment="1" applyProtection="1">
      <alignment horizontal="center" vertical="center" wrapText="1"/>
      <protection hidden="1"/>
    </xf>
    <xf numFmtId="165" fontId="20" fillId="11" borderId="77" xfId="0" quotePrefix="1" applyNumberFormat="1" applyFont="1" applyFill="1" applyBorder="1" applyAlignment="1" applyProtection="1">
      <alignment horizontal="center" vertical="center" wrapText="1"/>
      <protection hidden="1"/>
    </xf>
    <xf numFmtId="0" fontId="21" fillId="6" borderId="78" xfId="0" applyFont="1" applyFill="1" applyBorder="1" applyAlignment="1" applyProtection="1">
      <alignment horizontal="center"/>
      <protection hidden="1"/>
    </xf>
    <xf numFmtId="165" fontId="20" fillId="11" borderId="78" xfId="0" quotePrefix="1" applyNumberFormat="1" applyFont="1" applyFill="1" applyBorder="1" applyAlignment="1" applyProtection="1">
      <alignment horizontal="center" vertical="center" wrapText="1"/>
      <protection hidden="1"/>
    </xf>
    <xf numFmtId="165" fontId="20" fillId="11" borderId="79" xfId="0" quotePrefix="1" applyNumberFormat="1" applyFont="1" applyFill="1" applyBorder="1" applyAlignment="1" applyProtection="1">
      <alignment horizontal="center" vertical="center" wrapText="1"/>
      <protection hidden="1"/>
    </xf>
    <xf numFmtId="165" fontId="20" fillId="11" borderId="16" xfId="0" quotePrefix="1" applyNumberFormat="1" applyFont="1" applyFill="1" applyBorder="1" applyAlignment="1" applyProtection="1">
      <alignment horizontal="center" vertical="center" wrapText="1"/>
      <protection hidden="1"/>
    </xf>
    <xf numFmtId="165" fontId="25" fillId="11" borderId="16" xfId="0" quotePrefix="1" applyNumberFormat="1" applyFont="1" applyFill="1" applyBorder="1" applyAlignment="1" applyProtection="1">
      <alignment horizontal="center" vertical="center" wrapText="1"/>
      <protection hidden="1"/>
    </xf>
    <xf numFmtId="0" fontId="22" fillId="10" borderId="0" xfId="0" applyFont="1" applyFill="1" applyBorder="1" applyAlignment="1" applyProtection="1">
      <alignment horizontal="center"/>
      <protection hidden="1"/>
    </xf>
    <xf numFmtId="0" fontId="22" fillId="10" borderId="57" xfId="0" applyFont="1" applyFill="1" applyBorder="1" applyAlignment="1" applyProtection="1">
      <alignment horizontal="center"/>
      <protection hidden="1"/>
    </xf>
    <xf numFmtId="20" fontId="0" fillId="5" borderId="0" xfId="0" applyNumberFormat="1" applyFill="1" applyBorder="1" applyAlignment="1" applyProtection="1">
      <alignment horizontal="center"/>
      <protection locked="0"/>
    </xf>
    <xf numFmtId="165" fontId="35" fillId="5" borderId="0" xfId="0" applyNumberFormat="1" applyFont="1" applyFill="1" applyBorder="1" applyAlignment="1" applyProtection="1">
      <alignment horizontal="center"/>
      <protection locked="0"/>
    </xf>
    <xf numFmtId="165" fontId="22" fillId="10" borderId="57" xfId="0" applyNumberFormat="1" applyFont="1" applyFill="1" applyBorder="1" applyAlignment="1" applyProtection="1">
      <alignment horizontal="center"/>
      <protection hidden="1"/>
    </xf>
    <xf numFmtId="165" fontId="49" fillId="13" borderId="0" xfId="0" applyNumberFormat="1" applyFont="1" applyFill="1" applyBorder="1" applyAlignment="1" applyProtection="1">
      <alignment horizontal="center" vertical="center"/>
      <protection locked="0"/>
    </xf>
    <xf numFmtId="17" fontId="10" fillId="0" borderId="0" xfId="0" applyNumberFormat="1" applyFont="1" applyFill="1" applyBorder="1" applyAlignment="1" applyProtection="1">
      <alignment horizontal="center" vertical="center"/>
      <protection hidden="1"/>
    </xf>
    <xf numFmtId="165" fontId="18" fillId="0" borderId="0" xfId="0" applyNumberFormat="1" applyFont="1" applyFill="1" applyBorder="1" applyAlignment="1" applyProtection="1">
      <alignment horizontal="center" vertical="center"/>
      <protection hidden="1"/>
    </xf>
    <xf numFmtId="165" fontId="17" fillId="0" borderId="0" xfId="0" applyNumberFormat="1" applyFont="1" applyFill="1" applyBorder="1" applyAlignment="1" applyProtection="1">
      <alignment horizontal="right" vertical="center"/>
      <protection locked="0"/>
    </xf>
    <xf numFmtId="165" fontId="19" fillId="0" borderId="0" xfId="0" applyNumberFormat="1" applyFont="1" applyFill="1" applyBorder="1" applyProtection="1">
      <protection locked="0"/>
    </xf>
    <xf numFmtId="165" fontId="19" fillId="0" borderId="0" xfId="0" applyNumberFormat="1" applyFont="1" applyFill="1" applyBorder="1" applyAlignment="1" applyProtection="1">
      <alignment horizontal="center"/>
      <protection locked="0"/>
    </xf>
    <xf numFmtId="165" fontId="19" fillId="0" borderId="0" xfId="0" applyNumberFormat="1" applyFont="1" applyFill="1" applyBorder="1" applyAlignment="1" applyProtection="1">
      <alignment horizontal="center" vertical="center"/>
      <protection locked="0"/>
    </xf>
    <xf numFmtId="165" fontId="27" fillId="0" borderId="44" xfId="0" applyNumberFormat="1" applyFont="1" applyFill="1" applyBorder="1" applyAlignment="1" applyProtection="1">
      <alignment horizontal="center" vertical="center"/>
      <protection locked="0"/>
    </xf>
    <xf numFmtId="166" fontId="52" fillId="9" borderId="5" xfId="0" applyNumberFormat="1" applyFont="1" applyFill="1" applyBorder="1" applyAlignment="1" applyProtection="1">
      <alignment horizontal="center" vertical="center"/>
      <protection locked="0"/>
    </xf>
    <xf numFmtId="0" fontId="38" fillId="0" borderId="0" xfId="0" applyFont="1" applyBorder="1" applyAlignment="1" applyProtection="1">
      <alignment horizontal="center"/>
      <protection locked="0"/>
    </xf>
    <xf numFmtId="0" fontId="27" fillId="0" borderId="0" xfId="0" applyNumberFormat="1" applyFont="1" applyFill="1" applyBorder="1" applyAlignment="1" applyProtection="1">
      <alignment horizontal="center" vertical="center"/>
      <protection locked="0"/>
    </xf>
    <xf numFmtId="0" fontId="26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/>
    <xf numFmtId="0" fontId="51" fillId="0" borderId="0" xfId="0" applyFont="1"/>
    <xf numFmtId="165" fontId="23" fillId="0" borderId="0" xfId="0" applyNumberFormat="1" applyFont="1"/>
    <xf numFmtId="165" fontId="15" fillId="0" borderId="0" xfId="0" applyNumberFormat="1" applyFont="1"/>
    <xf numFmtId="167" fontId="56" fillId="0" borderId="0" xfId="0" applyNumberFormat="1" applyFont="1" applyAlignment="1"/>
    <xf numFmtId="165" fontId="29" fillId="0" borderId="0" xfId="0" applyNumberFormat="1" applyFont="1" applyAlignment="1"/>
    <xf numFmtId="165" fontId="29" fillId="0" borderId="0" xfId="0" applyNumberFormat="1" applyFont="1" applyFill="1" applyBorder="1" applyAlignment="1">
      <alignment horizontal="center"/>
    </xf>
    <xf numFmtId="166" fontId="45" fillId="0" borderId="0" xfId="0" applyNumberFormat="1" applyFont="1" applyFill="1" applyBorder="1" applyAlignment="1" applyProtection="1">
      <protection locked="0"/>
    </xf>
    <xf numFmtId="166" fontId="29" fillId="0" borderId="0" xfId="0" applyNumberFormat="1" applyFont="1" applyFill="1" applyBorder="1" applyAlignment="1" applyProtection="1">
      <alignment horizontal="left"/>
      <protection locked="0"/>
    </xf>
    <xf numFmtId="0" fontId="25" fillId="0" borderId="0" xfId="0" applyFont="1" applyFill="1" applyBorder="1" applyAlignment="1"/>
    <xf numFmtId="166" fontId="8" fillId="0" borderId="0" xfId="0" applyNumberFormat="1" applyFont="1" applyFill="1" applyBorder="1" applyAlignment="1" applyProtection="1">
      <alignment horizontal="left"/>
      <protection locked="0"/>
    </xf>
    <xf numFmtId="165" fontId="33" fillId="0" borderId="59" xfId="0" applyNumberFormat="1" applyFont="1" applyBorder="1" applyAlignment="1" applyProtection="1">
      <alignment horizontal="center" vertical="center"/>
      <protection locked="0"/>
    </xf>
    <xf numFmtId="49" fontId="33" fillId="0" borderId="59" xfId="0" applyNumberFormat="1" applyFont="1" applyFill="1" applyBorder="1" applyAlignment="1" applyProtection="1">
      <alignment horizontal="center" vertical="center"/>
      <protection hidden="1"/>
    </xf>
    <xf numFmtId="49" fontId="33" fillId="0" borderId="5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33" fillId="0" borderId="0" xfId="0" applyFont="1" applyFill="1" applyBorder="1" applyAlignment="1" applyProtection="1">
      <alignment horizontal="center" vertical="center"/>
      <protection hidden="1"/>
    </xf>
    <xf numFmtId="0" fontId="38" fillId="0" borderId="0" xfId="0" applyNumberFormat="1" applyFont="1" applyFill="1" applyBorder="1" applyAlignment="1" applyProtection="1">
      <alignment horizontal="center"/>
      <protection locked="0"/>
    </xf>
    <xf numFmtId="0" fontId="13" fillId="0" borderId="0" xfId="0" applyNumberFormat="1" applyFont="1" applyFill="1" applyBorder="1" applyAlignment="1" applyProtection="1">
      <alignment horizontal="center"/>
      <protection locked="0"/>
    </xf>
    <xf numFmtId="166" fontId="42" fillId="0" borderId="4" xfId="0" applyNumberFormat="1" applyFont="1" applyFill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50" fillId="0" borderId="0" xfId="0" applyFont="1" applyFill="1" applyBorder="1" applyAlignment="1" applyProtection="1">
      <alignment vertical="center"/>
      <protection locked="0"/>
    </xf>
    <xf numFmtId="0" fontId="20" fillId="0" borderId="36" xfId="0" applyFont="1" applyBorder="1" applyAlignment="1" applyProtection="1">
      <alignment horizontal="center"/>
      <protection locked="0"/>
    </xf>
    <xf numFmtId="168" fontId="44" fillId="0" borderId="0" xfId="0" applyNumberFormat="1" applyFont="1" applyBorder="1" applyAlignment="1" applyProtection="1">
      <alignment horizontal="center" vertical="center"/>
      <protection locked="0"/>
    </xf>
    <xf numFmtId="0" fontId="20" fillId="0" borderId="0" xfId="0" applyFont="1" applyBorder="1" applyAlignment="1" applyProtection="1">
      <protection locked="0"/>
    </xf>
    <xf numFmtId="168" fontId="20" fillId="0" borderId="41" xfId="0" applyNumberFormat="1" applyFont="1" applyBorder="1" applyAlignment="1"/>
    <xf numFmtId="0" fontId="36" fillId="0" borderId="12" xfId="0" applyFont="1" applyBorder="1" applyAlignment="1" applyProtection="1">
      <protection locked="0"/>
    </xf>
    <xf numFmtId="0" fontId="36" fillId="0" borderId="11" xfId="0" applyFont="1" applyBorder="1" applyAlignment="1" applyProtection="1">
      <protection locked="0"/>
    </xf>
    <xf numFmtId="0" fontId="36" fillId="0" borderId="11" xfId="0" applyFont="1" applyBorder="1" applyAlignment="1" applyProtection="1">
      <alignment horizontal="center"/>
      <protection locked="0"/>
    </xf>
    <xf numFmtId="0" fontId="38" fillId="0" borderId="34" xfId="0" applyFont="1" applyBorder="1" applyAlignment="1" applyProtection="1">
      <alignment horizontal="center"/>
      <protection locked="0"/>
    </xf>
    <xf numFmtId="165" fontId="26" fillId="0" borderId="0" xfId="0" applyNumberFormat="1" applyFont="1" applyBorder="1" applyAlignment="1">
      <alignment horizontal="center" vertical="center"/>
    </xf>
    <xf numFmtId="0" fontId="37" fillId="0" borderId="11" xfId="0" applyFont="1" applyBorder="1" applyAlignment="1" applyProtection="1">
      <alignment horizontal="center"/>
      <protection locked="0"/>
    </xf>
    <xf numFmtId="165" fontId="23" fillId="0" borderId="81" xfId="0" applyNumberFormat="1" applyFont="1" applyFill="1" applyBorder="1" applyAlignment="1" applyProtection="1">
      <alignment horizontal="center" vertical="center"/>
      <protection locked="0"/>
    </xf>
    <xf numFmtId="49" fontId="0" fillId="0" borderId="4" xfId="0" applyNumberFormat="1" applyFont="1" applyFill="1" applyBorder="1" applyAlignment="1" applyProtection="1">
      <alignment horizontal="center" vertical="center"/>
      <protection locked="0"/>
    </xf>
    <xf numFmtId="165" fontId="24" fillId="0" borderId="0" xfId="0" applyNumberFormat="1" applyFont="1"/>
    <xf numFmtId="165" fontId="0" fillId="0" borderId="25" xfId="0" applyNumberFormat="1" applyBorder="1"/>
    <xf numFmtId="165" fontId="0" fillId="0" borderId="25" xfId="0" applyNumberFormat="1" applyBorder="1" applyAlignment="1">
      <alignment horizontal="center"/>
    </xf>
    <xf numFmtId="165" fontId="23" fillId="0" borderId="0" xfId="0" applyNumberFormat="1" applyFont="1" applyFill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protection locked="0"/>
    </xf>
    <xf numFmtId="166" fontId="13" fillId="0" borderId="5" xfId="0" applyNumberFormat="1" applyFont="1" applyBorder="1" applyAlignment="1" applyProtection="1">
      <alignment horizontal="center"/>
      <protection locked="0"/>
    </xf>
    <xf numFmtId="166" fontId="0" fillId="0" borderId="0" xfId="0" applyNumberFormat="1" applyBorder="1" applyAlignment="1"/>
    <xf numFmtId="0" fontId="27" fillId="0" borderId="0" xfId="0" applyFont="1" applyAlignment="1" applyProtection="1">
      <alignment horizontal="center" vertical="center"/>
      <protection locked="0"/>
    </xf>
    <xf numFmtId="165" fontId="27" fillId="0" borderId="0" xfId="0" applyNumberFormat="1" applyFont="1" applyAlignment="1" applyProtection="1">
      <alignment horizontal="center" vertical="center"/>
      <protection locked="0"/>
    </xf>
    <xf numFmtId="49" fontId="22" fillId="0" borderId="4" xfId="0" applyNumberFormat="1" applyFont="1" applyFill="1" applyBorder="1" applyAlignment="1" applyProtection="1">
      <alignment horizontal="center" vertical="center" wrapText="1"/>
      <protection locked="0"/>
    </xf>
    <xf numFmtId="165" fontId="27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74" xfId="0" applyBorder="1" applyAlignment="1" applyProtection="1">
      <alignment horizontal="left"/>
      <protection locked="0"/>
    </xf>
    <xf numFmtId="0" fontId="0" fillId="0" borderId="21" xfId="0" applyBorder="1" applyAlignment="1" applyProtection="1">
      <alignment horizontal="left"/>
      <protection locked="0"/>
    </xf>
    <xf numFmtId="0" fontId="20" fillId="0" borderId="23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4" fillId="6" borderId="2" xfId="0" applyFont="1" applyFill="1" applyBorder="1" applyAlignment="1" applyProtection="1">
      <alignment horizontal="center"/>
      <protection locked="0"/>
    </xf>
    <xf numFmtId="0" fontId="20" fillId="0" borderId="80" xfId="0" applyFont="1" applyBorder="1" applyAlignment="1">
      <alignment horizontal="center"/>
    </xf>
    <xf numFmtId="0" fontId="20" fillId="0" borderId="75" xfId="0" applyFont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0" fillId="5" borderId="25" xfId="0" applyFill="1" applyBorder="1" applyAlignment="1" applyProtection="1">
      <alignment horizontal="center"/>
      <protection locked="0"/>
    </xf>
    <xf numFmtId="0" fontId="21" fillId="6" borderId="42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47" fillId="0" borderId="56" xfId="0" applyFont="1" applyBorder="1" applyAlignment="1" applyProtection="1">
      <alignment horizontal="center" vertical="center"/>
      <protection locked="0"/>
    </xf>
    <xf numFmtId="0" fontId="47" fillId="0" borderId="21" xfId="0" applyFont="1" applyBorder="1" applyAlignment="1" applyProtection="1">
      <alignment horizontal="center" vertical="center"/>
      <protection locked="0"/>
    </xf>
    <xf numFmtId="0" fontId="47" fillId="0" borderId="38" xfId="0" applyFont="1" applyBorder="1" applyAlignment="1" applyProtection="1">
      <alignment horizontal="center" vertical="center"/>
      <protection locked="0"/>
    </xf>
    <xf numFmtId="0" fontId="47" fillId="0" borderId="3" xfId="0" applyFont="1" applyBorder="1" applyAlignment="1" applyProtection="1">
      <alignment horizontal="center" vertical="center"/>
      <protection locked="0"/>
    </xf>
    <xf numFmtId="17" fontId="46" fillId="0" borderId="54" xfId="0" applyNumberFormat="1" applyFont="1" applyBorder="1" applyAlignment="1" applyProtection="1">
      <alignment horizontal="center" vertical="center"/>
      <protection locked="0"/>
    </xf>
    <xf numFmtId="17" fontId="46" fillId="0" borderId="6" xfId="0" applyNumberFormat="1" applyFont="1" applyBorder="1" applyAlignment="1" applyProtection="1">
      <alignment horizontal="center" vertical="center"/>
      <protection locked="0"/>
    </xf>
    <xf numFmtId="0" fontId="42" fillId="0" borderId="4" xfId="0" applyFont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left"/>
    </xf>
    <xf numFmtId="0" fontId="0" fillId="0" borderId="0" xfId="0" applyBorder="1" applyAlignment="1" applyProtection="1">
      <alignment horizontal="left"/>
      <protection locked="0"/>
    </xf>
    <xf numFmtId="0" fontId="39" fillId="0" borderId="55" xfId="0" applyFont="1" applyBorder="1" applyAlignment="1" applyProtection="1">
      <alignment horizontal="left"/>
      <protection locked="0"/>
    </xf>
    <xf numFmtId="0" fontId="53" fillId="0" borderId="0" xfId="0" applyFont="1" applyFill="1" applyBorder="1" applyAlignment="1" applyProtection="1">
      <alignment horizontal="center"/>
      <protection locked="0"/>
    </xf>
    <xf numFmtId="0" fontId="54" fillId="0" borderId="0" xfId="0" applyFont="1" applyBorder="1" applyAlignment="1" applyProtection="1">
      <alignment horizontal="center"/>
      <protection locked="0"/>
    </xf>
    <xf numFmtId="0" fontId="27" fillId="0" borderId="23" xfId="0" applyFont="1" applyBorder="1" applyAlignment="1">
      <alignment horizontal="center"/>
    </xf>
    <xf numFmtId="0" fontId="27" fillId="0" borderId="0" xfId="0" applyFont="1" applyAlignment="1">
      <alignment horizontal="center"/>
    </xf>
    <xf numFmtId="165" fontId="26" fillId="0" borderId="0" xfId="0" quotePrefix="1" applyNumberFormat="1" applyFont="1" applyFill="1" applyBorder="1" applyAlignment="1" applyProtection="1">
      <alignment horizontal="center" vertical="center"/>
      <protection locked="0"/>
    </xf>
    <xf numFmtId="167" fontId="12" fillId="0" borderId="37" xfId="0" applyNumberFormat="1" applyFont="1" applyBorder="1" applyAlignment="1" applyProtection="1">
      <alignment horizontal="center"/>
      <protection locked="0"/>
    </xf>
    <xf numFmtId="167" fontId="12" fillId="0" borderId="0" xfId="0" applyNumberFormat="1" applyFont="1" applyBorder="1" applyAlignment="1" applyProtection="1">
      <alignment horizontal="center"/>
      <protection locked="0"/>
    </xf>
    <xf numFmtId="167" fontId="4" fillId="0" borderId="0" xfId="0" applyNumberFormat="1" applyFont="1" applyAlignment="1">
      <alignment horizontal="center"/>
    </xf>
    <xf numFmtId="167" fontId="56" fillId="0" borderId="0" xfId="0" applyNumberFormat="1" applyFont="1" applyAlignment="1">
      <alignment horizontal="center"/>
    </xf>
    <xf numFmtId="167" fontId="4" fillId="0" borderId="25" xfId="0" applyNumberFormat="1" applyFont="1" applyBorder="1" applyAlignment="1">
      <alignment horizontal="center"/>
    </xf>
  </cellXfs>
  <cellStyles count="1">
    <cellStyle name="Normal" xfId="0" builtinId="0"/>
  </cellStyles>
  <dxfs count="28">
    <dxf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E3F53D"/>
      <color rgb="FFE4F65C"/>
      <color rgb="FFF0F66E"/>
      <color rgb="FFE6F559"/>
      <color rgb="FFECF357"/>
      <color rgb="FFE9F672"/>
      <color rgb="FFEAF339"/>
      <color rgb="FFE7F57F"/>
      <color rgb="FFEDF45A"/>
      <color rgb="FFE7F0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NAB-HEURE-2019\ANABEL-Ann&#233;e%202019\garderie%202019\2019-annee-H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on"/>
      <sheetName val="Feuil5"/>
      <sheetName val="JAN19-OK"/>
      <sheetName val="FEV19-OK"/>
      <sheetName val="MARS19-OK "/>
      <sheetName val="AVRIL19--"/>
      <sheetName val="MAI 19--"/>
      <sheetName val="JUIN  19--"/>
      <sheetName val="JUILLET 19--"/>
      <sheetName val="Feuil3"/>
      <sheetName val="Feuil1"/>
      <sheetName val="Feuil2"/>
      <sheetName val="heures réelles"/>
      <sheetName val="Feuil6"/>
    </sheetNames>
    <sheetDataSet>
      <sheetData sheetId="0"/>
      <sheetData sheetId="1">
        <row r="1">
          <cell r="A1" t="str">
            <v>-</v>
          </cell>
          <cell r="B1" t="str">
            <v>matin-IN</v>
          </cell>
          <cell r="D1" t="str">
            <v>après-M IN</v>
          </cell>
          <cell r="E1" t="str">
            <v>Après-M OUT</v>
          </cell>
          <cell r="F1" t="str">
            <v>AP-sor</v>
          </cell>
        </row>
        <row r="2">
          <cell r="A2" t="str">
            <v>Jours de congés</v>
          </cell>
          <cell r="B2">
            <v>0</v>
          </cell>
          <cell r="D2">
            <v>0</v>
          </cell>
          <cell r="E2">
            <v>0</v>
          </cell>
          <cell r="F2">
            <v>0.5</v>
          </cell>
        </row>
        <row r="3">
          <cell r="A3" t="str">
            <v>Jours fériés</v>
          </cell>
          <cell r="B3">
            <v>0.27083333333333331</v>
          </cell>
          <cell r="D3">
            <v>0.3125</v>
          </cell>
          <cell r="E3">
            <v>0.54166666666666663</v>
          </cell>
          <cell r="F3">
            <v>0.52083333333333337</v>
          </cell>
        </row>
        <row r="4">
          <cell r="A4" t="str">
            <v>certificat</v>
          </cell>
          <cell r="B4">
            <v>0.28125</v>
          </cell>
          <cell r="D4">
            <v>0.33333333333333331</v>
          </cell>
          <cell r="E4">
            <v>0.5625</v>
          </cell>
          <cell r="F4">
            <v>0.54166666666666663</v>
          </cell>
        </row>
        <row r="5">
          <cell r="A5" t="str">
            <v>sans certificat</v>
          </cell>
          <cell r="B5" t="str">
            <v>-</v>
          </cell>
          <cell r="D5">
            <v>0.35416666666666669</v>
          </cell>
          <cell r="E5">
            <v>0.625</v>
          </cell>
          <cell r="F5">
            <v>0.6875</v>
          </cell>
        </row>
        <row r="6">
          <cell r="A6" t="str">
            <v>Circonstance</v>
          </cell>
          <cell r="B6">
            <v>0.33333333333333331</v>
          </cell>
          <cell r="D6">
            <v>0.49305555555555558</v>
          </cell>
          <cell r="E6">
            <v>0.64583333333333337</v>
          </cell>
          <cell r="F6">
            <v>0.5625</v>
          </cell>
        </row>
        <row r="7">
          <cell r="A7" t="str">
            <v>heur. Sup</v>
          </cell>
          <cell r="B7">
            <v>0.29166666666666669</v>
          </cell>
          <cell r="D7">
            <v>0.5</v>
          </cell>
          <cell r="E7">
            <v>0.66666666666666663</v>
          </cell>
          <cell r="F7">
            <v>0.58333333333333337</v>
          </cell>
        </row>
        <row r="8">
          <cell r="A8" t="str">
            <v>récup. AV</v>
          </cell>
          <cell r="B8">
            <v>0.30208333333333331</v>
          </cell>
          <cell r="D8">
            <v>0.52083333333333337</v>
          </cell>
          <cell r="E8">
            <v>0.68055555555555547</v>
          </cell>
          <cell r="F8">
            <v>0.625</v>
          </cell>
        </row>
        <row r="9">
          <cell r="A9" t="str">
            <v>récup. AP</v>
          </cell>
          <cell r="B9">
            <v>0.3125</v>
          </cell>
          <cell r="D9">
            <v>0.54166666666666663</v>
          </cell>
          <cell r="E9">
            <v>0.6875</v>
          </cell>
          <cell r="F9">
            <v>0.66666666666666663</v>
          </cell>
        </row>
        <row r="10">
          <cell r="A10" t="str">
            <v>récup. TOT</v>
          </cell>
          <cell r="B10">
            <v>0.35416666666666669</v>
          </cell>
          <cell r="D10">
            <v>0.5625</v>
          </cell>
          <cell r="E10">
            <v>0.70833333333333337</v>
          </cell>
          <cell r="F10">
            <v>0.68055555555555547</v>
          </cell>
        </row>
        <row r="11">
          <cell r="A11" t="str">
            <v>récup. Partielle</v>
          </cell>
          <cell r="B11" t="str">
            <v>certificat</v>
          </cell>
          <cell r="D11">
            <v>0.58333333333333337</v>
          </cell>
          <cell r="E11">
            <v>0.72916666666666663</v>
          </cell>
          <cell r="F11">
            <v>0.72916666666666663</v>
          </cell>
        </row>
        <row r="12">
          <cell r="A12" t="str">
            <v>Thulin</v>
          </cell>
          <cell r="B12" t="str">
            <v>-</v>
          </cell>
          <cell r="D12">
            <v>0.625</v>
          </cell>
          <cell r="E12">
            <v>0.73958333333333337</v>
          </cell>
          <cell r="F12">
            <v>0.73958333333333337</v>
          </cell>
        </row>
        <row r="13">
          <cell r="A13" t="str">
            <v>Hens-centre</v>
          </cell>
          <cell r="D13">
            <v>0.66666666666666663</v>
          </cell>
          <cell r="E13">
            <v>0.75</v>
          </cell>
          <cell r="F13">
            <v>0.75</v>
          </cell>
        </row>
        <row r="14">
          <cell r="A14" t="str">
            <v>Hens cité</v>
          </cell>
          <cell r="D14">
            <v>0.70833333333333337</v>
          </cell>
          <cell r="E14"/>
          <cell r="F14">
            <v>0.77083333333333337</v>
          </cell>
        </row>
        <row r="15">
          <cell r="D15">
            <v>0.72916666666666663</v>
          </cell>
          <cell r="E15" t="str">
            <v>-</v>
          </cell>
        </row>
        <row r="16">
          <cell r="D16" t="str">
            <v>-</v>
          </cell>
        </row>
        <row r="17">
          <cell r="D17" t="str">
            <v>-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55175-42FB-4A89-8DA4-C516C0713FF7}">
  <sheetPr>
    <tabColor rgb="FF00B0F0"/>
  </sheetPr>
  <dimension ref="A1:Y72"/>
  <sheetViews>
    <sheetView topLeftCell="A4" zoomScale="130" zoomScaleNormal="130" workbookViewId="0">
      <selection activeCell="D12" sqref="D12"/>
    </sheetView>
  </sheetViews>
  <sheetFormatPr baseColWidth="10" defaultRowHeight="14.4" x14ac:dyDescent="0.3"/>
  <cols>
    <col min="1" max="1" width="1.77734375" style="1" customWidth="1"/>
    <col min="2" max="2" width="4" style="1" customWidth="1"/>
    <col min="3" max="3" width="4.5546875" customWidth="1"/>
    <col min="4" max="4" width="6.33203125" customWidth="1"/>
    <col min="5" max="5" width="5.77734375" customWidth="1"/>
    <col min="6" max="6" width="6" customWidth="1"/>
    <col min="7" max="7" width="9.6640625" customWidth="1"/>
    <col min="8" max="8" width="12.21875" customWidth="1"/>
    <col min="9" max="9" width="9.21875" customWidth="1"/>
    <col min="10" max="10" width="6.88671875" customWidth="1"/>
    <col min="11" max="11" width="6.88671875" style="1" customWidth="1"/>
    <col min="12" max="12" width="8.21875" style="1" customWidth="1"/>
    <col min="13" max="17" width="7.5546875" style="1" customWidth="1"/>
    <col min="18" max="20" width="8.6640625" style="20" customWidth="1"/>
  </cols>
  <sheetData>
    <row r="1" spans="1:21" ht="12" customHeight="1" thickBot="1" x14ac:dyDescent="0.35">
      <c r="I1" s="20"/>
      <c r="J1" s="20"/>
      <c r="K1" s="20"/>
      <c r="L1" s="20"/>
    </row>
    <row r="2" spans="1:21" ht="12" customHeight="1" thickTop="1" thickBot="1" x14ac:dyDescent="0.35">
      <c r="B2" s="71"/>
      <c r="C2" s="72" t="s">
        <v>20</v>
      </c>
      <c r="D2" s="275" t="s">
        <v>7</v>
      </c>
      <c r="E2" s="275"/>
      <c r="F2" s="275" t="s">
        <v>8</v>
      </c>
      <c r="G2" s="275"/>
      <c r="H2" s="81" t="s">
        <v>24</v>
      </c>
      <c r="I2" s="153" t="s">
        <v>37</v>
      </c>
      <c r="J2" s="137" t="s">
        <v>46</v>
      </c>
      <c r="K2" s="154" t="s">
        <v>49</v>
      </c>
      <c r="L2" s="155" t="s">
        <v>45</v>
      </c>
      <c r="M2" s="156" t="s">
        <v>14</v>
      </c>
      <c r="N2" s="271" t="s">
        <v>45</v>
      </c>
      <c r="O2" s="272"/>
      <c r="P2" s="268" t="s">
        <v>45</v>
      </c>
      <c r="Q2" s="269"/>
      <c r="R2" s="158" t="s">
        <v>52</v>
      </c>
      <c r="S2" s="158" t="s">
        <v>52</v>
      </c>
      <c r="T2" s="113" t="s">
        <v>10</v>
      </c>
      <c r="U2" s="61"/>
    </row>
    <row r="3" spans="1:21" s="2" customFormat="1" ht="12" customHeight="1" thickTop="1" thickBot="1" x14ac:dyDescent="0.35">
      <c r="A3" s="9"/>
      <c r="B3" s="71"/>
      <c r="C3" s="79" t="s">
        <v>21</v>
      </c>
      <c r="D3" s="80" t="s">
        <v>12</v>
      </c>
      <c r="E3" s="139" t="s">
        <v>13</v>
      </c>
      <c r="F3" s="140" t="s">
        <v>12</v>
      </c>
      <c r="G3" s="80" t="s">
        <v>13</v>
      </c>
      <c r="H3" s="81" t="s">
        <v>25</v>
      </c>
      <c r="I3" s="153" t="s">
        <v>38</v>
      </c>
      <c r="J3" s="137" t="s">
        <v>47</v>
      </c>
      <c r="K3" s="154" t="s">
        <v>50</v>
      </c>
      <c r="L3" s="157" t="s">
        <v>48</v>
      </c>
      <c r="M3" s="156" t="s">
        <v>51</v>
      </c>
      <c r="N3" s="135" t="s">
        <v>57</v>
      </c>
      <c r="O3" s="195" t="s">
        <v>58</v>
      </c>
      <c r="P3" s="196" t="s">
        <v>55</v>
      </c>
      <c r="Q3" s="199" t="s">
        <v>56</v>
      </c>
      <c r="R3" s="176" t="s">
        <v>51</v>
      </c>
      <c r="S3" s="177" t="s">
        <v>59</v>
      </c>
      <c r="T3" s="114" t="s">
        <v>15</v>
      </c>
      <c r="U3" s="62"/>
    </row>
    <row r="4" spans="1:21" s="2" customFormat="1" ht="12" customHeight="1" thickTop="1" thickBot="1" x14ac:dyDescent="0.35">
      <c r="A4" s="9"/>
      <c r="B4" s="74"/>
      <c r="C4" s="9" t="s">
        <v>16</v>
      </c>
      <c r="D4" s="30"/>
      <c r="E4" s="141"/>
      <c r="F4" s="142"/>
      <c r="G4" s="31"/>
      <c r="H4" s="32" t="s">
        <v>36</v>
      </c>
      <c r="I4" s="60">
        <f t="shared" ref="I4:I8" si="0">IF(OR(H4="Jours fériés",
H4="Jours de congés",
H4="certificat",
H4="sans certificat",
H4="pas date",
H4="Circonstance"),"0:00"*1,-"3:30"*1)</f>
        <v>0</v>
      </c>
      <c r="J4" s="136">
        <f>(E4-D4)</f>
        <v>0</v>
      </c>
      <c r="K4" s="147" t="str">
        <f>IF(OR(H4="Jours fériés",
H4="Jours de congés",
H4="certificat",
H4="sans certificat",
H4="pas date",
H4="Circonstance"),"0:00",(-"1:00"+J4))</f>
        <v>0:00</v>
      </c>
      <c r="L4" s="148">
        <f>(G4-F4)</f>
        <v>0</v>
      </c>
      <c r="M4" s="60" t="str">
        <f>IF(OR(H4="Jours fériés",
H4="Jours de congés",
H4="certificat",
H4="sans certificat",
H4="pas date",
H4="Circonstance"),"0:00",(-"2:30"+L4))</f>
        <v>0:00</v>
      </c>
      <c r="N4" s="83">
        <f>IF(K4&lt;0,K4,0)</f>
        <v>0</v>
      </c>
      <c r="O4" s="198" t="str">
        <f>IF(K4&lt;0,0,K4)</f>
        <v>0:00</v>
      </c>
      <c r="P4" s="197">
        <f>IF(M4&lt;0,M4,0)</f>
        <v>0</v>
      </c>
      <c r="Q4" s="200" t="str">
        <f>IF(M4&lt;0,0,M4)</f>
        <v>0:00</v>
      </c>
      <c r="R4" s="201" t="str">
        <f>IF(OR(N4&lt;0,P4&lt;0),N4+P4,"-")</f>
        <v>-</v>
      </c>
      <c r="S4" s="202">
        <f>IF(OR(O4&gt;0,Q4&gt;0),O4+Q4,0)</f>
        <v>0</v>
      </c>
      <c r="T4" s="48" t="str">
        <f>IF(H4="jours de congés",-"3:48","0:00")</f>
        <v>0:00</v>
      </c>
      <c r="U4" s="64"/>
    </row>
    <row r="5" spans="1:21" ht="12" customHeight="1" thickTop="1" thickBot="1" x14ac:dyDescent="0.35">
      <c r="B5" s="75">
        <v>1</v>
      </c>
      <c r="C5" s="1">
        <v>4</v>
      </c>
      <c r="D5" s="30"/>
      <c r="E5" s="141"/>
      <c r="F5" s="142"/>
      <c r="G5" s="31"/>
      <c r="H5" s="34" t="s">
        <v>2</v>
      </c>
      <c r="I5" s="60">
        <f t="shared" si="0"/>
        <v>0</v>
      </c>
      <c r="J5" s="136">
        <f t="shared" ref="J5:J8" si="1">(E5-D5)</f>
        <v>0</v>
      </c>
      <c r="K5" s="147" t="str">
        <f t="shared" ref="K5:K8" si="2">IF(OR(H5="Jours fériés",
H5="Jours de congés",
H5="certificat",
H5="sans certificat",
H5="pas date",
H5="Circonstance"),"0:00",(-"1:00"+J5))</f>
        <v>0:00</v>
      </c>
      <c r="L5" s="148">
        <f>(G5-F5)</f>
        <v>0</v>
      </c>
      <c r="M5" s="60" t="str">
        <f t="shared" ref="M5:M8" si="3">IF(OR(H5="Jours fériés",
H5="Jours de congés",
H5="certificat",
H5="sans certificat",
H5="pas date",
H5="Circonstance"),"0:00",(-"2:30"+L5))</f>
        <v>0:00</v>
      </c>
      <c r="N5" s="83">
        <f t="shared" ref="N5:N8" si="4">IF(K5&lt;0,K5,0)</f>
        <v>0</v>
      </c>
      <c r="O5" s="198" t="str">
        <f t="shared" ref="O5:O8" si="5">IF(K5&lt;0,0,K5)</f>
        <v>0:00</v>
      </c>
      <c r="P5" s="197">
        <f t="shared" ref="P5:P8" si="6">IF(M5&lt;0,M5,0)</f>
        <v>0</v>
      </c>
      <c r="Q5" s="200" t="str">
        <f t="shared" ref="Q5:Q8" si="7">IF(M5&lt;0,0,M5)</f>
        <v>0:00</v>
      </c>
      <c r="R5" s="201" t="str">
        <f t="shared" ref="R5:R40" si="8">IF(OR(N5&lt;0,P5&lt;0),N5+P5,"-")</f>
        <v>-</v>
      </c>
      <c r="S5" s="202">
        <f t="shared" ref="S5:S11" si="9">IF(OR(O5&gt;0,Q5&gt;0),O5+Q5,0)</f>
        <v>0</v>
      </c>
      <c r="T5" s="48" t="str">
        <f t="shared" ref="T5:T8" si="10">IF(H5="jours de congés",-"3:48","0:00")</f>
        <v>0:00</v>
      </c>
      <c r="U5" s="64"/>
    </row>
    <row r="6" spans="1:21" ht="12" customHeight="1" thickTop="1" thickBot="1" x14ac:dyDescent="0.35">
      <c r="B6" s="76">
        <v>2</v>
      </c>
      <c r="C6" s="10" t="s">
        <v>23</v>
      </c>
      <c r="D6" s="30"/>
      <c r="E6" s="141"/>
      <c r="F6" s="142"/>
      <c r="G6" s="31"/>
      <c r="H6" s="34" t="s">
        <v>1</v>
      </c>
      <c r="I6" s="60">
        <f>IF(OR(H6="Jours fériés",
H6="Jours de congés",
H6="certificat",
H6="sans certificat",
H6="pas date",
H6="Circonstance"),"0:00"*1,-"5:00"*1)</f>
        <v>0</v>
      </c>
      <c r="J6" s="136">
        <f t="shared" si="1"/>
        <v>0</v>
      </c>
      <c r="K6" s="147" t="str">
        <f t="shared" si="2"/>
        <v>0:00</v>
      </c>
      <c r="L6" s="148">
        <f>(G6-F6)</f>
        <v>0</v>
      </c>
      <c r="M6" s="60" t="str">
        <f t="shared" si="3"/>
        <v>0:00</v>
      </c>
      <c r="N6" s="83">
        <f t="shared" si="4"/>
        <v>0</v>
      </c>
      <c r="O6" s="198" t="str">
        <f t="shared" si="5"/>
        <v>0:00</v>
      </c>
      <c r="P6" s="197">
        <f t="shared" si="6"/>
        <v>0</v>
      </c>
      <c r="Q6" s="200" t="str">
        <f t="shared" si="7"/>
        <v>0:00</v>
      </c>
      <c r="R6" s="201" t="str">
        <f t="shared" si="8"/>
        <v>-</v>
      </c>
      <c r="S6" s="202">
        <f t="shared" si="9"/>
        <v>0</v>
      </c>
      <c r="T6" s="48">
        <f t="shared" si="10"/>
        <v>-0.15833333333333333</v>
      </c>
      <c r="U6" s="64"/>
    </row>
    <row r="7" spans="1:21" ht="12" customHeight="1" thickBot="1" x14ac:dyDescent="0.35">
      <c r="B7" s="75">
        <v>3</v>
      </c>
      <c r="C7" s="1" t="s">
        <v>18</v>
      </c>
      <c r="D7" s="33"/>
      <c r="E7" s="143"/>
      <c r="F7" s="144"/>
      <c r="G7" s="24"/>
      <c r="H7" s="34" t="s">
        <v>1</v>
      </c>
      <c r="I7" s="60">
        <f t="shared" si="0"/>
        <v>0</v>
      </c>
      <c r="J7" s="136">
        <f t="shared" si="1"/>
        <v>0</v>
      </c>
      <c r="K7" s="147" t="str">
        <f t="shared" si="2"/>
        <v>0:00</v>
      </c>
      <c r="L7" s="148">
        <f>(G7-F7)</f>
        <v>0</v>
      </c>
      <c r="M7" s="60" t="str">
        <f t="shared" si="3"/>
        <v>0:00</v>
      </c>
      <c r="N7" s="83">
        <f t="shared" si="4"/>
        <v>0</v>
      </c>
      <c r="O7" s="198" t="str">
        <f t="shared" si="5"/>
        <v>0:00</v>
      </c>
      <c r="P7" s="197">
        <f t="shared" si="6"/>
        <v>0</v>
      </c>
      <c r="Q7" s="200" t="str">
        <f t="shared" si="7"/>
        <v>0:00</v>
      </c>
      <c r="R7" s="201" t="str">
        <f t="shared" si="8"/>
        <v>-</v>
      </c>
      <c r="S7" s="202">
        <f t="shared" si="9"/>
        <v>0</v>
      </c>
      <c r="T7" s="48">
        <f t="shared" si="10"/>
        <v>-0.15833333333333333</v>
      </c>
      <c r="U7" s="64"/>
    </row>
    <row r="8" spans="1:21" ht="12" customHeight="1" thickBot="1" x14ac:dyDescent="0.35">
      <c r="B8" s="75">
        <v>4</v>
      </c>
      <c r="C8" s="1" t="s">
        <v>19</v>
      </c>
      <c r="D8" s="36"/>
      <c r="E8" s="145"/>
      <c r="F8" s="146"/>
      <c r="G8" s="37"/>
      <c r="H8" s="34" t="s">
        <v>1</v>
      </c>
      <c r="I8" s="60">
        <f t="shared" si="0"/>
        <v>0</v>
      </c>
      <c r="J8" s="136">
        <f t="shared" si="1"/>
        <v>0</v>
      </c>
      <c r="K8" s="147" t="str">
        <f t="shared" si="2"/>
        <v>0:00</v>
      </c>
      <c r="L8" s="148">
        <f>(G8-F8)</f>
        <v>0</v>
      </c>
      <c r="M8" s="60" t="str">
        <f t="shared" si="3"/>
        <v>0:00</v>
      </c>
      <c r="N8" s="83">
        <f t="shared" si="4"/>
        <v>0</v>
      </c>
      <c r="O8" s="198" t="str">
        <f t="shared" si="5"/>
        <v>0:00</v>
      </c>
      <c r="P8" s="197">
        <f t="shared" si="6"/>
        <v>0</v>
      </c>
      <c r="Q8" s="200" t="str">
        <f t="shared" si="7"/>
        <v>0:00</v>
      </c>
      <c r="R8" s="201" t="str">
        <f t="shared" si="8"/>
        <v>-</v>
      </c>
      <c r="S8" s="202">
        <f t="shared" si="9"/>
        <v>0</v>
      </c>
      <c r="T8" s="48">
        <f t="shared" si="10"/>
        <v>-0.15833333333333333</v>
      </c>
      <c r="U8" s="64"/>
    </row>
    <row r="9" spans="1:21" ht="12" customHeight="1" thickTop="1" thickBot="1" x14ac:dyDescent="0.35">
      <c r="B9" s="75"/>
      <c r="C9" s="1"/>
      <c r="D9" s="274" t="s">
        <v>31</v>
      </c>
      <c r="E9" s="274"/>
      <c r="F9" s="274"/>
      <c r="G9" s="274"/>
      <c r="H9" s="274"/>
      <c r="I9" s="59">
        <f t="shared" ref="I9:M9" si="11">SUM(I4:I8)</f>
        <v>0</v>
      </c>
      <c r="J9" s="59">
        <f t="shared" si="11"/>
        <v>0</v>
      </c>
      <c r="K9" s="149">
        <f t="shared" si="11"/>
        <v>0</v>
      </c>
      <c r="L9" s="150">
        <f t="shared" si="11"/>
        <v>0</v>
      </c>
      <c r="M9" s="68">
        <f t="shared" si="11"/>
        <v>0</v>
      </c>
      <c r="N9" s="68"/>
      <c r="O9" s="68"/>
      <c r="P9" s="68"/>
      <c r="Q9" s="68"/>
      <c r="R9" s="201" t="str">
        <f t="shared" si="8"/>
        <v>-</v>
      </c>
      <c r="S9" s="202">
        <f t="shared" si="9"/>
        <v>0</v>
      </c>
      <c r="T9" s="43">
        <f t="shared" ref="T9" si="12">SUM(T4:T8)</f>
        <v>-0.47499999999999998</v>
      </c>
      <c r="U9" s="61"/>
    </row>
    <row r="10" spans="1:21" ht="12" customHeight="1" thickTop="1" thickBot="1" x14ac:dyDescent="0.35">
      <c r="B10" s="73">
        <v>5</v>
      </c>
      <c r="C10" s="11" t="s">
        <v>20</v>
      </c>
      <c r="D10" s="270" t="s">
        <v>7</v>
      </c>
      <c r="E10" s="270"/>
      <c r="F10" s="270" t="s">
        <v>8</v>
      </c>
      <c r="G10" s="270"/>
      <c r="H10" s="17" t="s">
        <v>24</v>
      </c>
      <c r="I10" s="153" t="s">
        <v>37</v>
      </c>
      <c r="J10" s="137" t="s">
        <v>46</v>
      </c>
      <c r="K10" s="154" t="s">
        <v>49</v>
      </c>
      <c r="L10" s="155"/>
      <c r="M10" s="156"/>
      <c r="N10" s="205"/>
      <c r="O10" s="205"/>
      <c r="P10" s="205"/>
      <c r="Q10" s="205"/>
      <c r="R10" s="201" t="str">
        <f t="shared" si="8"/>
        <v>-</v>
      </c>
      <c r="S10" s="202">
        <f t="shared" si="9"/>
        <v>0</v>
      </c>
      <c r="T10" s="44" t="s">
        <v>10</v>
      </c>
      <c r="U10" s="61"/>
    </row>
    <row r="11" spans="1:21" ht="12" customHeight="1" thickTop="1" thickBot="1" x14ac:dyDescent="0.35">
      <c r="B11" s="73">
        <v>6</v>
      </c>
      <c r="C11" s="11" t="s">
        <v>21</v>
      </c>
      <c r="D11" s="28" t="s">
        <v>12</v>
      </c>
      <c r="E11" s="28" t="s">
        <v>13</v>
      </c>
      <c r="F11" s="28" t="s">
        <v>12</v>
      </c>
      <c r="G11" s="28" t="s">
        <v>13</v>
      </c>
      <c r="H11" s="29" t="s">
        <v>25</v>
      </c>
      <c r="I11" s="153" t="s">
        <v>38</v>
      </c>
      <c r="J11" s="137" t="s">
        <v>47</v>
      </c>
      <c r="K11" s="154" t="s">
        <v>50</v>
      </c>
      <c r="L11" s="157"/>
      <c r="M11" s="156"/>
      <c r="N11" s="205"/>
      <c r="O11" s="205"/>
      <c r="P11" s="205"/>
      <c r="Q11" s="205"/>
      <c r="R11" s="201" t="str">
        <f t="shared" si="8"/>
        <v>-</v>
      </c>
      <c r="S11" s="202">
        <f t="shared" si="9"/>
        <v>0</v>
      </c>
      <c r="T11" s="45" t="s">
        <v>15</v>
      </c>
      <c r="U11" s="61"/>
    </row>
    <row r="12" spans="1:21" ht="12" customHeight="1" thickTop="1" thickBot="1" x14ac:dyDescent="0.35">
      <c r="B12" s="75">
        <v>7</v>
      </c>
      <c r="C12" s="1" t="s">
        <v>16</v>
      </c>
      <c r="D12" s="30">
        <v>0.29166666666666669</v>
      </c>
      <c r="E12" s="31">
        <v>0.33333333333333331</v>
      </c>
      <c r="F12" s="31">
        <v>0.625</v>
      </c>
      <c r="G12" s="24">
        <v>0.72916666666666663</v>
      </c>
      <c r="H12" s="32" t="s">
        <v>0</v>
      </c>
      <c r="I12" s="60">
        <f>IF(OR(H12="Jours fériés",
H12="Jours de congés",
H12="certificat",
H12="sans certificat",
H12="pas date",
H12="Circonstance"),"0:00"*1,-"3:30"*1)</f>
        <v>-0.14583333333333334</v>
      </c>
      <c r="J12" s="136">
        <f t="shared" ref="J12" si="13">(E12-D12)</f>
        <v>4.166666666666663E-2</v>
      </c>
      <c r="K12" s="147">
        <f>IF(OR(H12="Jours fériés",
H12="Jours de congés",
H12="certificat",
H12="sans certificat",
H12="pas date",
H12="Circonstance"),"0:00",(-"1:00"+J12))</f>
        <v>-3.4694469519536142E-17</v>
      </c>
      <c r="L12" s="148">
        <f>(G12-F12)</f>
        <v>0.10416666666666663</v>
      </c>
      <c r="M12" s="60">
        <f>IF(OR(H12="Jours fériés",
H12="Jours de congés",
H12="certificat",
H12="sans certificat",
H12="pas date",
H12="Circonstance"),"0:00",(-"2:30"+L12))</f>
        <v>-4.163336342344337E-17</v>
      </c>
      <c r="N12" s="83">
        <f t="shared" ref="N12:N16" si="14">IF(K12&lt;0,K12,0)</f>
        <v>-3.4694469519536142E-17</v>
      </c>
      <c r="O12" s="198">
        <f t="shared" ref="O12:O16" si="15">IF(K12&lt;0,0,K12)</f>
        <v>0</v>
      </c>
      <c r="P12" s="197">
        <f t="shared" ref="P12:P16" si="16">IF(M12&lt;0,M12,0)</f>
        <v>-4.163336342344337E-17</v>
      </c>
      <c r="Q12" s="200">
        <f t="shared" ref="Q12:Q16" si="17">IF(M12&lt;0,0,M12)</f>
        <v>0</v>
      </c>
      <c r="R12" s="201">
        <f t="shared" si="8"/>
        <v>-7.6327832942979512E-17</v>
      </c>
      <c r="S12" s="202">
        <f>IF(OR(O12&gt;0,Q12&gt;0),O12+Q12,0)</f>
        <v>0</v>
      </c>
      <c r="T12" s="48" t="str">
        <f t="shared" ref="T12:T16" si="18">IF(H12="jours de congés",-"3:48","0:00")</f>
        <v>0:00</v>
      </c>
      <c r="U12" s="64"/>
    </row>
    <row r="13" spans="1:21" ht="12" customHeight="1" thickTop="1" thickBot="1" x14ac:dyDescent="0.35">
      <c r="B13" s="75">
        <v>8</v>
      </c>
      <c r="C13" s="1" t="s">
        <v>17</v>
      </c>
      <c r="D13" s="30">
        <v>0.29166666666666669</v>
      </c>
      <c r="E13" s="31">
        <v>0.33333333333333331</v>
      </c>
      <c r="F13" s="31">
        <v>0.625</v>
      </c>
      <c r="G13" s="24">
        <v>0.72916666666666663</v>
      </c>
      <c r="H13" s="32" t="s">
        <v>0</v>
      </c>
      <c r="I13" s="60">
        <f t="shared" ref="I13:I16" si="19">IF(OR(H13="Jours fériés",
H13="Jours de congés",
H13="certificat",
H13="sans certificat",
H13="pas date",
H13="Circonstance"),"0:00"*1,-"3:30"*1)</f>
        <v>-0.14583333333333334</v>
      </c>
      <c r="J13" s="136">
        <f>(E13-D13)</f>
        <v>4.166666666666663E-2</v>
      </c>
      <c r="K13" s="147">
        <f t="shared" ref="K13:K16" si="20">IF(OR(H13="Jours fériés",
H13="Jours de congés",
H13="certificat",
H13="sans certificat",
H13="pas date",
H13="Circonstance"),"0:00",(-"1:00"+J13))</f>
        <v>-3.4694469519536142E-17</v>
      </c>
      <c r="L13" s="148">
        <f>(G13-F13)</f>
        <v>0.10416666666666663</v>
      </c>
      <c r="M13" s="60">
        <f>IF(OR(H13="Jours fériés",
H13="Jours de congés",
H13="certificat",
H13="sans certificat",
H13="pas date",
H13="Circonstance"),"0:00",(-"2:30"+L13))</f>
        <v>-4.163336342344337E-17</v>
      </c>
      <c r="N13" s="83">
        <f t="shared" si="14"/>
        <v>-3.4694469519536142E-17</v>
      </c>
      <c r="O13" s="198">
        <f t="shared" si="15"/>
        <v>0</v>
      </c>
      <c r="P13" s="197">
        <f t="shared" si="16"/>
        <v>-4.163336342344337E-17</v>
      </c>
      <c r="Q13" s="200">
        <f t="shared" si="17"/>
        <v>0</v>
      </c>
      <c r="R13" s="201">
        <f t="shared" si="8"/>
        <v>-7.6327832942979512E-17</v>
      </c>
      <c r="S13" s="202">
        <f t="shared" ref="S13:S40" si="21">IF(OR(O13&gt;0,Q13&gt;0),O13+Q13,0)</f>
        <v>0</v>
      </c>
      <c r="T13" s="48" t="str">
        <f t="shared" si="18"/>
        <v>0:00</v>
      </c>
      <c r="U13" s="64"/>
    </row>
    <row r="14" spans="1:21" ht="12" customHeight="1" thickTop="1" thickBot="1" x14ac:dyDescent="0.35">
      <c r="B14" s="76">
        <v>9</v>
      </c>
      <c r="C14" s="10" t="s">
        <v>23</v>
      </c>
      <c r="D14" s="35">
        <v>0.29166666666666669</v>
      </c>
      <c r="E14" s="25">
        <v>0.33333333333333331</v>
      </c>
      <c r="F14" s="25">
        <v>0.49305555555555558</v>
      </c>
      <c r="G14" s="24">
        <v>0.66666666666666663</v>
      </c>
      <c r="H14" s="32" t="s">
        <v>0</v>
      </c>
      <c r="I14" s="60">
        <f>IF(OR(H14="Jours fériés",
H14="Jours de congés",
H14="certificat",
H14="sans certificat",
H14="pas date",
H14="Circonstance"),"0:00"*1,-"5:00"*1)</f>
        <v>-0.20833333333333334</v>
      </c>
      <c r="J14" s="136">
        <f t="shared" ref="J14:J16" si="22">(E14-D14)</f>
        <v>4.166666666666663E-2</v>
      </c>
      <c r="K14" s="147">
        <f t="shared" si="20"/>
        <v>-3.4694469519536142E-17</v>
      </c>
      <c r="L14" s="148">
        <f>(G14-F14)</f>
        <v>0.17361111111111105</v>
      </c>
      <c r="M14" s="60">
        <f>IF(OR(H14="Jours fériés",
H14="Jours de congés",
H14="certificat",
H14="sans certificat",
H14="pas date",
H14="Circonstance"),"0:00",(-"4:00"+L14))</f>
        <v>6.944444444444392E-3</v>
      </c>
      <c r="N14" s="83">
        <f t="shared" si="14"/>
        <v>-3.4694469519536142E-17</v>
      </c>
      <c r="O14" s="198">
        <f t="shared" si="15"/>
        <v>0</v>
      </c>
      <c r="P14" s="197">
        <f t="shared" si="16"/>
        <v>0</v>
      </c>
      <c r="Q14" s="200">
        <f t="shared" si="17"/>
        <v>6.944444444444392E-3</v>
      </c>
      <c r="R14" s="201">
        <f t="shared" si="8"/>
        <v>-3.4694469519536142E-17</v>
      </c>
      <c r="S14" s="203">
        <f t="shared" si="21"/>
        <v>6.944444444444392E-3</v>
      </c>
      <c r="T14" s="48" t="str">
        <f t="shared" si="18"/>
        <v>0:00</v>
      </c>
      <c r="U14" s="64"/>
    </row>
    <row r="15" spans="1:21" ht="12" customHeight="1" thickTop="1" thickBot="1" x14ac:dyDescent="0.35">
      <c r="B15" s="75">
        <v>10</v>
      </c>
      <c r="C15" s="1" t="s">
        <v>18</v>
      </c>
      <c r="D15" s="33"/>
      <c r="E15" s="24"/>
      <c r="F15" s="24"/>
      <c r="G15" s="24"/>
      <c r="H15" s="32" t="s">
        <v>5</v>
      </c>
      <c r="I15" s="60">
        <f t="shared" si="19"/>
        <v>-0.14583333333333334</v>
      </c>
      <c r="J15" s="136">
        <f t="shared" si="22"/>
        <v>0</v>
      </c>
      <c r="K15" s="147">
        <f t="shared" si="20"/>
        <v>-4.1666666666666664E-2</v>
      </c>
      <c r="L15" s="148">
        <f>(G15-F15)</f>
        <v>0</v>
      </c>
      <c r="M15" s="152">
        <f>IF(OR(H15="Jours fériés",
H15="Jours de congés",
H15="certificat",
H15="sans certificat",
H15="pas date",
H15="Circonstance"),"0:00",(-"2:30"+L15))</f>
        <v>-0.10416666666666667</v>
      </c>
      <c r="N15" s="83">
        <f t="shared" si="14"/>
        <v>-4.1666666666666664E-2</v>
      </c>
      <c r="O15" s="198">
        <f t="shared" si="15"/>
        <v>0</v>
      </c>
      <c r="P15" s="197">
        <f t="shared" si="16"/>
        <v>-0.10416666666666667</v>
      </c>
      <c r="Q15" s="200">
        <f t="shared" si="17"/>
        <v>0</v>
      </c>
      <c r="R15" s="201">
        <f t="shared" si="8"/>
        <v>-0.14583333333333334</v>
      </c>
      <c r="S15" s="202">
        <f t="shared" si="21"/>
        <v>0</v>
      </c>
      <c r="T15" s="48" t="str">
        <f t="shared" si="18"/>
        <v>0:00</v>
      </c>
      <c r="U15" s="64"/>
    </row>
    <row r="16" spans="1:21" ht="12" customHeight="1" thickTop="1" thickBot="1" x14ac:dyDescent="0.35">
      <c r="B16" s="75">
        <v>11</v>
      </c>
      <c r="C16" s="1" t="s">
        <v>19</v>
      </c>
      <c r="D16" s="36"/>
      <c r="E16" s="37"/>
      <c r="F16" s="37"/>
      <c r="G16" s="37"/>
      <c r="H16" s="32" t="s">
        <v>4</v>
      </c>
      <c r="I16" s="60">
        <f t="shared" si="19"/>
        <v>0</v>
      </c>
      <c r="J16" s="136">
        <f t="shared" si="22"/>
        <v>0</v>
      </c>
      <c r="K16" s="147" t="str">
        <f t="shared" si="20"/>
        <v>0:00</v>
      </c>
      <c r="L16" s="148">
        <f>(G16-F16)</f>
        <v>0</v>
      </c>
      <c r="M16" s="60" t="str">
        <f>IF(OR(H16="Jours fériés",
H16="Jours de congés",
H16="certificat",
H16="sans certificat",
H16="pas date",
H16="Circonstance"),"0:00",(-"2:30"+L16))</f>
        <v>0:00</v>
      </c>
      <c r="N16" s="83">
        <f t="shared" si="14"/>
        <v>0</v>
      </c>
      <c r="O16" s="198" t="str">
        <f t="shared" si="15"/>
        <v>0:00</v>
      </c>
      <c r="P16" s="197">
        <f t="shared" si="16"/>
        <v>0</v>
      </c>
      <c r="Q16" s="200" t="str">
        <f t="shared" si="17"/>
        <v>0:00</v>
      </c>
      <c r="R16" s="201" t="str">
        <f t="shared" si="8"/>
        <v>-</v>
      </c>
      <c r="S16" s="202">
        <f t="shared" si="21"/>
        <v>0</v>
      </c>
      <c r="T16" s="48" t="str">
        <f t="shared" si="18"/>
        <v>0:00</v>
      </c>
      <c r="U16" s="64"/>
    </row>
    <row r="17" spans="2:21" ht="12" customHeight="1" thickTop="1" thickBot="1" x14ac:dyDescent="0.35">
      <c r="B17" s="75"/>
      <c r="C17" s="1"/>
      <c r="D17" s="274" t="s">
        <v>32</v>
      </c>
      <c r="E17" s="274"/>
      <c r="F17" s="274"/>
      <c r="G17" s="274"/>
      <c r="H17" s="274"/>
      <c r="I17" s="59">
        <f t="shared" ref="I17:J17" si="23">SUM(I12:I16)</f>
        <v>-0.64583333333333337</v>
      </c>
      <c r="J17" s="69">
        <f t="shared" si="23"/>
        <v>0.12499999999999989</v>
      </c>
      <c r="K17" s="149">
        <f>SUM(K12:K16)</f>
        <v>-4.1666666666666768E-2</v>
      </c>
      <c r="L17" s="150">
        <f>SUM(L12:L16)</f>
        <v>0.38194444444444431</v>
      </c>
      <c r="M17" s="68">
        <f>SUM(M12:M16)</f>
        <v>-9.7222222222222363E-2</v>
      </c>
      <c r="N17" s="206"/>
      <c r="O17" s="206"/>
      <c r="P17" s="206"/>
      <c r="Q17" s="206"/>
      <c r="R17" s="201" t="str">
        <f t="shared" si="8"/>
        <v>-</v>
      </c>
      <c r="S17" s="202"/>
      <c r="T17" s="43">
        <f t="shared" ref="T17" si="24">SUM(T12:T16)</f>
        <v>0</v>
      </c>
      <c r="U17" s="65"/>
    </row>
    <row r="18" spans="2:21" ht="12" customHeight="1" thickTop="1" thickBot="1" x14ac:dyDescent="0.35">
      <c r="B18" s="73">
        <v>12</v>
      </c>
      <c r="C18" s="11" t="s">
        <v>20</v>
      </c>
      <c r="D18" s="270" t="s">
        <v>7</v>
      </c>
      <c r="E18" s="270"/>
      <c r="F18" s="270" t="s">
        <v>8</v>
      </c>
      <c r="G18" s="270"/>
      <c r="H18" s="17" t="s">
        <v>24</v>
      </c>
      <c r="I18" s="153" t="s">
        <v>37</v>
      </c>
      <c r="J18" s="137" t="s">
        <v>46</v>
      </c>
      <c r="K18" s="154"/>
      <c r="L18" s="155"/>
      <c r="M18" s="156"/>
      <c r="N18" s="205"/>
      <c r="O18" s="205"/>
      <c r="P18" s="205"/>
      <c r="Q18" s="205"/>
      <c r="R18" s="201" t="str">
        <f t="shared" si="8"/>
        <v>-</v>
      </c>
      <c r="S18" s="202">
        <f t="shared" si="21"/>
        <v>0</v>
      </c>
      <c r="T18" s="44" t="s">
        <v>10</v>
      </c>
      <c r="U18" s="66"/>
    </row>
    <row r="19" spans="2:21" ht="12" customHeight="1" thickTop="1" thickBot="1" x14ac:dyDescent="0.35">
      <c r="B19" s="73">
        <v>13</v>
      </c>
      <c r="C19" s="11" t="s">
        <v>21</v>
      </c>
      <c r="D19" s="28" t="s">
        <v>12</v>
      </c>
      <c r="E19" s="28" t="s">
        <v>13</v>
      </c>
      <c r="F19" s="28" t="s">
        <v>12</v>
      </c>
      <c r="G19" s="28" t="s">
        <v>13</v>
      </c>
      <c r="H19" s="29" t="s">
        <v>25</v>
      </c>
      <c r="I19" s="153" t="s">
        <v>38</v>
      </c>
      <c r="J19" s="137" t="s">
        <v>47</v>
      </c>
      <c r="K19" s="154"/>
      <c r="L19" s="157"/>
      <c r="M19" s="156"/>
      <c r="N19" s="205"/>
      <c r="O19" s="205"/>
      <c r="P19" s="205"/>
      <c r="Q19" s="205"/>
      <c r="R19" s="201" t="str">
        <f t="shared" si="8"/>
        <v>-</v>
      </c>
      <c r="S19" s="202">
        <f t="shared" si="21"/>
        <v>0</v>
      </c>
      <c r="T19" s="45" t="s">
        <v>15</v>
      </c>
      <c r="U19" s="61"/>
    </row>
    <row r="20" spans="2:21" ht="12" customHeight="1" thickTop="1" thickBot="1" x14ac:dyDescent="0.35">
      <c r="B20" s="75">
        <v>14</v>
      </c>
      <c r="C20" s="1" t="s">
        <v>16</v>
      </c>
      <c r="D20" s="30"/>
      <c r="E20" s="31"/>
      <c r="F20" s="31"/>
      <c r="G20" s="31"/>
      <c r="H20" s="32" t="s">
        <v>3</v>
      </c>
      <c r="I20" s="60">
        <f t="shared" ref="I20:I24" si="25">IF(OR(H20="Jours fériés",
H20="Jours de congés",
H20="certificat",
H20="sans certificat",
H20="pas date",
H20="Circonstance"),"0:00"*1,-"3:30"*1)</f>
        <v>0</v>
      </c>
      <c r="J20" s="136">
        <f t="shared" ref="J20:J24" si="26">(E20-D20)</f>
        <v>0</v>
      </c>
      <c r="K20" s="147" t="str">
        <f t="shared" ref="K20:K24" si="27">IF(OR(H20="Jours fériés",
H20="Jours de congés",
H20="certificat",
H20="sans certificat",
H20="pas date",
H20="Circonstance"),"0:00",(-"1:00"+J20))</f>
        <v>0:00</v>
      </c>
      <c r="L20" s="148">
        <f>(G20-F20)</f>
        <v>0</v>
      </c>
      <c r="M20" s="60" t="str">
        <f>IF(OR(H20="Jours fériés",
H20="Jours de congés",
H20="certificat",
H20="sans certificat",
H20="pas date",
H20="Circonstance"),"0:00",(-"2:30"+L20))</f>
        <v>0:00</v>
      </c>
      <c r="N20" s="83">
        <f t="shared" ref="N20:N25" si="28">IF(K20&lt;0,K20,0)</f>
        <v>0</v>
      </c>
      <c r="O20" s="198" t="str">
        <f t="shared" ref="O20:O25" si="29">IF(K20&lt;0,0,K20)</f>
        <v>0:00</v>
      </c>
      <c r="P20" s="197">
        <f t="shared" ref="P20:P25" si="30">IF(M20&lt;0,M20,0)</f>
        <v>0</v>
      </c>
      <c r="Q20" s="200" t="str">
        <f t="shared" ref="Q20:Q25" si="31">IF(M20&lt;0,0,M20)</f>
        <v>0:00</v>
      </c>
      <c r="R20" s="201" t="str">
        <f t="shared" si="8"/>
        <v>-</v>
      </c>
      <c r="S20" s="202">
        <f t="shared" si="21"/>
        <v>0</v>
      </c>
      <c r="T20" s="48" t="str">
        <f t="shared" ref="T20:T24" si="32">IF(H20="jours de congés",-"3:48","0:00")</f>
        <v>0:00</v>
      </c>
      <c r="U20" s="64"/>
    </row>
    <row r="21" spans="2:21" ht="12" customHeight="1" thickTop="1" thickBot="1" x14ac:dyDescent="0.35">
      <c r="B21" s="75">
        <v>15</v>
      </c>
      <c r="C21" s="1" t="s">
        <v>17</v>
      </c>
      <c r="D21" s="30"/>
      <c r="E21" s="31"/>
      <c r="F21" s="31"/>
      <c r="G21" s="31"/>
      <c r="H21" s="32" t="s">
        <v>3</v>
      </c>
      <c r="I21" s="60">
        <f t="shared" si="25"/>
        <v>0</v>
      </c>
      <c r="J21" s="136">
        <f t="shared" si="26"/>
        <v>0</v>
      </c>
      <c r="K21" s="147" t="str">
        <f t="shared" si="27"/>
        <v>0:00</v>
      </c>
      <c r="L21" s="148">
        <f>(G21-F21)</f>
        <v>0</v>
      </c>
      <c r="M21" s="60" t="str">
        <f>IF(OR(H21="Jours fériés",
H21="Jours de congés",
H21="certificat",
H21="sans certificat",
H21="pas date",
H21="Circonstance"),"0:00",(-"2:30"+L21))</f>
        <v>0:00</v>
      </c>
      <c r="N21" s="83">
        <f t="shared" si="28"/>
        <v>0</v>
      </c>
      <c r="O21" s="198" t="str">
        <f t="shared" si="29"/>
        <v>0:00</v>
      </c>
      <c r="P21" s="197">
        <f t="shared" si="30"/>
        <v>0</v>
      </c>
      <c r="Q21" s="200" t="str">
        <f t="shared" si="31"/>
        <v>0:00</v>
      </c>
      <c r="R21" s="201" t="str">
        <f t="shared" si="8"/>
        <v>-</v>
      </c>
      <c r="S21" s="202">
        <f t="shared" si="21"/>
        <v>0</v>
      </c>
      <c r="T21" s="48" t="str">
        <f t="shared" si="32"/>
        <v>0:00</v>
      </c>
      <c r="U21" s="64"/>
    </row>
    <row r="22" spans="2:21" ht="12" customHeight="1" thickTop="1" thickBot="1" x14ac:dyDescent="0.35">
      <c r="B22" s="76">
        <v>16</v>
      </c>
      <c r="C22" s="10" t="s">
        <v>23</v>
      </c>
      <c r="D22" s="30"/>
      <c r="E22" s="31"/>
      <c r="F22" s="31"/>
      <c r="G22" s="31"/>
      <c r="H22" s="32" t="s">
        <v>3</v>
      </c>
      <c r="I22" s="60">
        <f>IF(OR(H22="Jours fériés",
H22="Jours de congés",
H22="certificat",
H22="sans certificat",
H22="pas date",
H22="Circonstance"),"0:00"*1,-"5:00"*1)</f>
        <v>0</v>
      </c>
      <c r="J22" s="136">
        <f t="shared" si="26"/>
        <v>0</v>
      </c>
      <c r="K22" s="147" t="str">
        <f t="shared" si="27"/>
        <v>0:00</v>
      </c>
      <c r="L22" s="148">
        <f>(G22-F22)</f>
        <v>0</v>
      </c>
      <c r="M22" s="60" t="str">
        <f>IF(OR(H22="Jours fériés",
H22="Jours de congés",
H22="certificat",
H22="sans certificat",
H22="pas date",
H22="Circonstance"),"0:00",(-"4:00"+L22))</f>
        <v>0:00</v>
      </c>
      <c r="N22" s="83">
        <f t="shared" si="28"/>
        <v>0</v>
      </c>
      <c r="O22" s="198" t="str">
        <f t="shared" si="29"/>
        <v>0:00</v>
      </c>
      <c r="P22" s="197">
        <f t="shared" si="30"/>
        <v>0</v>
      </c>
      <c r="Q22" s="200" t="str">
        <f t="shared" si="31"/>
        <v>0:00</v>
      </c>
      <c r="R22" s="201" t="str">
        <f t="shared" si="8"/>
        <v>-</v>
      </c>
      <c r="S22" s="202">
        <f t="shared" si="21"/>
        <v>0</v>
      </c>
      <c r="T22" s="48" t="str">
        <f t="shared" si="32"/>
        <v>0:00</v>
      </c>
      <c r="U22" s="64"/>
    </row>
    <row r="23" spans="2:21" ht="12" customHeight="1" thickTop="1" thickBot="1" x14ac:dyDescent="0.35">
      <c r="B23" s="75">
        <v>17</v>
      </c>
      <c r="C23" s="1" t="s">
        <v>18</v>
      </c>
      <c r="D23" s="30"/>
      <c r="E23" s="31"/>
      <c r="F23" s="31"/>
      <c r="G23" s="31"/>
      <c r="H23" s="32" t="s">
        <v>3</v>
      </c>
      <c r="I23" s="60">
        <f t="shared" si="25"/>
        <v>0</v>
      </c>
      <c r="J23" s="136">
        <f t="shared" si="26"/>
        <v>0</v>
      </c>
      <c r="K23" s="147" t="str">
        <f t="shared" si="27"/>
        <v>0:00</v>
      </c>
      <c r="L23" s="148">
        <f>(G23-F23)</f>
        <v>0</v>
      </c>
      <c r="M23" s="60" t="str">
        <f>IF(OR(H23="Jours fériés",
H23="Jours de congés",
H23="certificat",
H23="sans certificat",
H23="pas date",
H23="Circonstance"),"0:00",(-"2:30"+L23))</f>
        <v>0:00</v>
      </c>
      <c r="N23" s="83">
        <f t="shared" si="28"/>
        <v>0</v>
      </c>
      <c r="O23" s="198" t="str">
        <f t="shared" si="29"/>
        <v>0:00</v>
      </c>
      <c r="P23" s="197">
        <f t="shared" si="30"/>
        <v>0</v>
      </c>
      <c r="Q23" s="200" t="str">
        <f t="shared" si="31"/>
        <v>0:00</v>
      </c>
      <c r="R23" s="201" t="str">
        <f t="shared" si="8"/>
        <v>-</v>
      </c>
      <c r="S23" s="202">
        <f t="shared" si="21"/>
        <v>0</v>
      </c>
      <c r="T23" s="48" t="str">
        <f t="shared" si="32"/>
        <v>0:00</v>
      </c>
      <c r="U23" s="64"/>
    </row>
    <row r="24" spans="2:21" ht="12" customHeight="1" thickTop="1" thickBot="1" x14ac:dyDescent="0.35">
      <c r="B24" s="75">
        <v>18</v>
      </c>
      <c r="C24" s="1" t="s">
        <v>19</v>
      </c>
      <c r="D24" s="30"/>
      <c r="E24" s="31"/>
      <c r="F24" s="31"/>
      <c r="G24" s="31"/>
      <c r="H24" s="32" t="s">
        <v>3</v>
      </c>
      <c r="I24" s="60">
        <f t="shared" si="25"/>
        <v>0</v>
      </c>
      <c r="J24" s="136">
        <f t="shared" si="26"/>
        <v>0</v>
      </c>
      <c r="K24" s="147" t="str">
        <f t="shared" si="27"/>
        <v>0:00</v>
      </c>
      <c r="L24" s="148">
        <f>(G24-F24)</f>
        <v>0</v>
      </c>
      <c r="M24" s="60" t="str">
        <f>IF(OR(H24="Jours fériés",
H24="Jours de congés",
H24="certificat",
H24="sans certificat",
H24="pas date",
H24="Circonstance"),"0:00",(-"2:30"+L24))</f>
        <v>0:00</v>
      </c>
      <c r="N24" s="83">
        <f t="shared" si="28"/>
        <v>0</v>
      </c>
      <c r="O24" s="198" t="str">
        <f t="shared" si="29"/>
        <v>0:00</v>
      </c>
      <c r="P24" s="197">
        <f t="shared" si="30"/>
        <v>0</v>
      </c>
      <c r="Q24" s="200" t="str">
        <f t="shared" si="31"/>
        <v>0:00</v>
      </c>
      <c r="R24" s="201" t="str">
        <f t="shared" si="8"/>
        <v>-</v>
      </c>
      <c r="S24" s="202">
        <f t="shared" si="21"/>
        <v>0</v>
      </c>
      <c r="T24" s="48" t="str">
        <f t="shared" si="32"/>
        <v>0:00</v>
      </c>
      <c r="U24" s="64"/>
    </row>
    <row r="25" spans="2:21" ht="12" customHeight="1" thickBot="1" x14ac:dyDescent="0.35">
      <c r="B25" s="75"/>
      <c r="C25" s="1"/>
      <c r="D25" s="274" t="s">
        <v>33</v>
      </c>
      <c r="E25" s="274"/>
      <c r="F25" s="274"/>
      <c r="G25" s="274"/>
      <c r="H25" s="274"/>
      <c r="I25" s="59">
        <f t="shared" ref="I25:J25" si="33">SUM(I20:I24)</f>
        <v>0</v>
      </c>
      <c r="J25" s="136">
        <f t="shared" si="33"/>
        <v>0</v>
      </c>
      <c r="K25" s="149">
        <f>SUM(K20:K24)</f>
        <v>0</v>
      </c>
      <c r="L25" s="150">
        <f>SUM(L20:L24)</f>
        <v>0</v>
      </c>
      <c r="M25" s="68">
        <f>SUM(M20:M24)</f>
        <v>0</v>
      </c>
      <c r="N25" s="206">
        <f t="shared" si="28"/>
        <v>0</v>
      </c>
      <c r="O25" s="206">
        <f t="shared" si="29"/>
        <v>0</v>
      </c>
      <c r="P25" s="206">
        <f t="shared" si="30"/>
        <v>0</v>
      </c>
      <c r="Q25" s="206">
        <f t="shared" si="31"/>
        <v>0</v>
      </c>
      <c r="R25" s="201" t="str">
        <f t="shared" si="8"/>
        <v>-</v>
      </c>
      <c r="S25" s="202"/>
      <c r="T25" s="43">
        <f t="shared" ref="T25" si="34">SUM(T20:T24)</f>
        <v>0</v>
      </c>
      <c r="U25" s="61"/>
    </row>
    <row r="26" spans="2:21" ht="12" customHeight="1" thickTop="1" thickBot="1" x14ac:dyDescent="0.35">
      <c r="B26" s="73">
        <v>19</v>
      </c>
      <c r="C26" s="11" t="s">
        <v>20</v>
      </c>
      <c r="D26" s="270" t="s">
        <v>7</v>
      </c>
      <c r="E26" s="270"/>
      <c r="F26" s="270" t="s">
        <v>8</v>
      </c>
      <c r="G26" s="270"/>
      <c r="H26" s="17" t="s">
        <v>24</v>
      </c>
      <c r="I26" s="153" t="s">
        <v>37</v>
      </c>
      <c r="J26" s="137" t="s">
        <v>46</v>
      </c>
      <c r="K26" s="154"/>
      <c r="L26" s="155"/>
      <c r="M26" s="156"/>
      <c r="N26" s="205"/>
      <c r="O26" s="205"/>
      <c r="P26" s="205"/>
      <c r="Q26" s="205"/>
      <c r="R26" s="201" t="str">
        <f t="shared" si="8"/>
        <v>-</v>
      </c>
      <c r="S26" s="202">
        <f t="shared" si="21"/>
        <v>0</v>
      </c>
      <c r="T26" s="44" t="s">
        <v>10</v>
      </c>
      <c r="U26" s="61"/>
    </row>
    <row r="27" spans="2:21" ht="12" customHeight="1" thickTop="1" thickBot="1" x14ac:dyDescent="0.35">
      <c r="B27" s="73">
        <v>20</v>
      </c>
      <c r="C27" s="11" t="s">
        <v>21</v>
      </c>
      <c r="D27" s="28" t="s">
        <v>12</v>
      </c>
      <c r="E27" s="28" t="s">
        <v>13</v>
      </c>
      <c r="F27" s="28" t="s">
        <v>12</v>
      </c>
      <c r="G27" s="28" t="s">
        <v>13</v>
      </c>
      <c r="H27" s="29" t="s">
        <v>25</v>
      </c>
      <c r="I27" s="153" t="s">
        <v>38</v>
      </c>
      <c r="J27" s="137" t="s">
        <v>47</v>
      </c>
      <c r="K27" s="154"/>
      <c r="L27" s="157"/>
      <c r="M27" s="156"/>
      <c r="N27" s="205"/>
      <c r="O27" s="205"/>
      <c r="P27" s="205"/>
      <c r="Q27" s="205"/>
      <c r="R27" s="201" t="str">
        <f t="shared" si="8"/>
        <v>-</v>
      </c>
      <c r="S27" s="202">
        <f t="shared" si="21"/>
        <v>0</v>
      </c>
      <c r="T27" s="45" t="s">
        <v>15</v>
      </c>
      <c r="U27" s="61"/>
    </row>
    <row r="28" spans="2:21" ht="12" customHeight="1" thickTop="1" thickBot="1" x14ac:dyDescent="0.35">
      <c r="B28" s="75">
        <v>21</v>
      </c>
      <c r="C28" s="1" t="s">
        <v>16</v>
      </c>
      <c r="D28" s="30"/>
      <c r="E28" s="31"/>
      <c r="F28" s="31"/>
      <c r="G28" s="31"/>
      <c r="H28" s="32" t="s">
        <v>3</v>
      </c>
      <c r="I28" s="60">
        <f t="shared" ref="I28:I32" si="35">IF(OR(H28="Jours fériés",
H28="Jours de congés",
H28="certificat",
H28="sans certificat",
H28="pas date",
H28="Circonstance"),"0:00"*1,-"3:30"*1)</f>
        <v>0</v>
      </c>
      <c r="J28" s="136">
        <f t="shared" ref="J28:J32" si="36">(E28-D28)</f>
        <v>0</v>
      </c>
      <c r="K28" s="147" t="str">
        <f t="shared" ref="K28:K32" si="37">IF(OR(H28="Jours fériés",
H28="Jours de congés",
H28="certificat",
H28="sans certificat",
H28="pas date",
H28="Circonstance"),"0:00",(-"1:00"+J28))</f>
        <v>0:00</v>
      </c>
      <c r="L28" s="148">
        <f>(G28-F28)</f>
        <v>0</v>
      </c>
      <c r="M28" s="60" t="str">
        <f>IF(OR(H28="Jours fériés",
H28="Jours de congés",
H28="certificat",
H28="sans certificat",
H28="pas date",
H28="Circonstance"),"0:00",(-"2:30"+L28))</f>
        <v>0:00</v>
      </c>
      <c r="N28" s="83">
        <f t="shared" ref="N28:N33" si="38">IF(K28&lt;0,K28,0)</f>
        <v>0</v>
      </c>
      <c r="O28" s="198" t="str">
        <f t="shared" ref="O28:O33" si="39">IF(K28&lt;0,0,K28)</f>
        <v>0:00</v>
      </c>
      <c r="P28" s="197">
        <f t="shared" ref="P28:P33" si="40">IF(M28&lt;0,M28,0)</f>
        <v>0</v>
      </c>
      <c r="Q28" s="200" t="str">
        <f t="shared" ref="Q28:Q33" si="41">IF(M28&lt;0,0,M28)</f>
        <v>0:00</v>
      </c>
      <c r="R28" s="201" t="str">
        <f t="shared" si="8"/>
        <v>-</v>
      </c>
      <c r="S28" s="202">
        <f t="shared" si="21"/>
        <v>0</v>
      </c>
      <c r="T28" s="46" t="str">
        <f>IF(A28="jours de congés",-"3:48","0:00")</f>
        <v>0:00</v>
      </c>
      <c r="U28" s="64"/>
    </row>
    <row r="29" spans="2:21" ht="12" customHeight="1" thickTop="1" thickBot="1" x14ac:dyDescent="0.35">
      <c r="B29" s="75">
        <v>22</v>
      </c>
      <c r="C29" s="1" t="s">
        <v>17</v>
      </c>
      <c r="D29" s="30"/>
      <c r="E29" s="23"/>
      <c r="F29" s="23"/>
      <c r="G29" s="23"/>
      <c r="H29" s="32" t="s">
        <v>3</v>
      </c>
      <c r="I29" s="60">
        <f t="shared" si="35"/>
        <v>0</v>
      </c>
      <c r="J29" s="136">
        <f t="shared" si="36"/>
        <v>0</v>
      </c>
      <c r="K29" s="147" t="str">
        <f t="shared" si="37"/>
        <v>0:00</v>
      </c>
      <c r="L29" s="148">
        <f>(G29-F29)</f>
        <v>0</v>
      </c>
      <c r="M29" s="60" t="str">
        <f>IF(OR(H29="Jours fériés",
H29="Jours de congés",
H29="certificat",
H29="sans certificat",
H29="pas date",
H29="Circonstance"),"0:00",(-"2:30"+L29))</f>
        <v>0:00</v>
      </c>
      <c r="N29" s="83">
        <f t="shared" si="38"/>
        <v>0</v>
      </c>
      <c r="O29" s="198" t="str">
        <f t="shared" si="39"/>
        <v>0:00</v>
      </c>
      <c r="P29" s="197">
        <f t="shared" si="40"/>
        <v>0</v>
      </c>
      <c r="Q29" s="200" t="str">
        <f t="shared" si="41"/>
        <v>0:00</v>
      </c>
      <c r="R29" s="201" t="str">
        <f t="shared" si="8"/>
        <v>-</v>
      </c>
      <c r="S29" s="202">
        <f t="shared" si="21"/>
        <v>0</v>
      </c>
      <c r="T29" s="46" t="str">
        <f t="shared" ref="T29:T32" si="42">IF(A29="jours de congés",-"3:48","0:00")</f>
        <v>0:00</v>
      </c>
      <c r="U29" s="64"/>
    </row>
    <row r="30" spans="2:21" ht="12" customHeight="1" thickTop="1" thickBot="1" x14ac:dyDescent="0.35">
      <c r="B30" s="77">
        <v>23</v>
      </c>
      <c r="C30" s="19" t="s">
        <v>23</v>
      </c>
      <c r="D30" s="30"/>
      <c r="E30" s="23"/>
      <c r="F30" s="26"/>
      <c r="G30" s="26"/>
      <c r="H30" s="32" t="s">
        <v>3</v>
      </c>
      <c r="I30" s="60">
        <f>IF(OR(H30="Jours fériés",
H30="Jours de congés",
H30="certificat",
H30="sans certificat",
H30="pas date",
H30="Circonstance"),"0:00"*1,-"5:00"*1)</f>
        <v>0</v>
      </c>
      <c r="J30" s="136">
        <f t="shared" si="36"/>
        <v>0</v>
      </c>
      <c r="K30" s="147" t="str">
        <f t="shared" si="37"/>
        <v>0:00</v>
      </c>
      <c r="L30" s="148">
        <f>(G30-F30)</f>
        <v>0</v>
      </c>
      <c r="M30" s="60" t="str">
        <f>IF(OR(H30="Jours fériés",
H30="Jours de congés",
H30="certificat",
H30="sans certificat",
H30="pas date",
H30="Circonstance"),"0:00",(-"4:00"+L30))</f>
        <v>0:00</v>
      </c>
      <c r="N30" s="83">
        <f t="shared" si="38"/>
        <v>0</v>
      </c>
      <c r="O30" s="198" t="str">
        <f t="shared" si="39"/>
        <v>0:00</v>
      </c>
      <c r="P30" s="197">
        <f t="shared" si="40"/>
        <v>0</v>
      </c>
      <c r="Q30" s="200" t="str">
        <f t="shared" si="41"/>
        <v>0:00</v>
      </c>
      <c r="R30" s="201" t="str">
        <f t="shared" si="8"/>
        <v>-</v>
      </c>
      <c r="S30" s="202">
        <f t="shared" si="21"/>
        <v>0</v>
      </c>
      <c r="T30" s="46" t="str">
        <f t="shared" si="42"/>
        <v>0:00</v>
      </c>
      <c r="U30" s="64"/>
    </row>
    <row r="31" spans="2:21" ht="12" customHeight="1" thickTop="1" thickBot="1" x14ac:dyDescent="0.35">
      <c r="B31" s="75">
        <v>24</v>
      </c>
      <c r="C31" s="1" t="s">
        <v>18</v>
      </c>
      <c r="D31" s="30"/>
      <c r="E31" s="23"/>
      <c r="F31" s="23"/>
      <c r="G31" s="23"/>
      <c r="H31" s="32" t="s">
        <v>3</v>
      </c>
      <c r="I31" s="60">
        <f t="shared" si="35"/>
        <v>0</v>
      </c>
      <c r="J31" s="136">
        <f t="shared" si="36"/>
        <v>0</v>
      </c>
      <c r="K31" s="147" t="str">
        <f t="shared" si="37"/>
        <v>0:00</v>
      </c>
      <c r="L31" s="148">
        <f>(G31-F31)</f>
        <v>0</v>
      </c>
      <c r="M31" s="60" t="str">
        <f>IF(OR(H31="Jours fériés",
H31="Jours de congés",
H31="certificat",
H31="sans certificat",
H31="pas date",
H31="Circonstance"),"0:00",(-"2:30"+L31))</f>
        <v>0:00</v>
      </c>
      <c r="N31" s="83">
        <f t="shared" si="38"/>
        <v>0</v>
      </c>
      <c r="O31" s="198" t="str">
        <f t="shared" si="39"/>
        <v>0:00</v>
      </c>
      <c r="P31" s="197">
        <f t="shared" si="40"/>
        <v>0</v>
      </c>
      <c r="Q31" s="200" t="str">
        <f t="shared" si="41"/>
        <v>0:00</v>
      </c>
      <c r="R31" s="201" t="str">
        <f t="shared" si="8"/>
        <v>-</v>
      </c>
      <c r="S31" s="202">
        <f t="shared" si="21"/>
        <v>0</v>
      </c>
      <c r="T31" s="46" t="str">
        <f t="shared" si="42"/>
        <v>0:00</v>
      </c>
      <c r="U31" s="64"/>
    </row>
    <row r="32" spans="2:21" ht="12" customHeight="1" thickTop="1" thickBot="1" x14ac:dyDescent="0.35">
      <c r="B32" s="75">
        <v>25</v>
      </c>
      <c r="C32" s="1" t="s">
        <v>19</v>
      </c>
      <c r="D32" s="30"/>
      <c r="E32" s="23"/>
      <c r="F32" s="40"/>
      <c r="G32" s="40"/>
      <c r="H32" s="32" t="s">
        <v>3</v>
      </c>
      <c r="I32" s="60">
        <f t="shared" si="35"/>
        <v>0</v>
      </c>
      <c r="J32" s="136">
        <f t="shared" si="36"/>
        <v>0</v>
      </c>
      <c r="K32" s="147" t="str">
        <f t="shared" si="37"/>
        <v>0:00</v>
      </c>
      <c r="L32" s="148">
        <f>(G32-F32)</f>
        <v>0</v>
      </c>
      <c r="M32" s="60" t="str">
        <f>IF(OR(H32="Jours fériés",
H32="Jours de congés",
H32="certificat",
H32="sans certificat",
H32="pas date",
H32="Circonstance"),"0:00",(-"2:30"+L32))</f>
        <v>0:00</v>
      </c>
      <c r="N32" s="83">
        <f t="shared" si="38"/>
        <v>0</v>
      </c>
      <c r="O32" s="198" t="str">
        <f t="shared" si="39"/>
        <v>0:00</v>
      </c>
      <c r="P32" s="197">
        <f t="shared" si="40"/>
        <v>0</v>
      </c>
      <c r="Q32" s="200" t="str">
        <f t="shared" si="41"/>
        <v>0:00</v>
      </c>
      <c r="R32" s="201" t="str">
        <f t="shared" si="8"/>
        <v>-</v>
      </c>
      <c r="S32" s="202">
        <f t="shared" si="21"/>
        <v>0</v>
      </c>
      <c r="T32" s="46" t="str">
        <f t="shared" si="42"/>
        <v>0:00</v>
      </c>
      <c r="U32" s="64"/>
    </row>
    <row r="33" spans="1:25" ht="12" customHeight="1" thickTop="1" thickBot="1" x14ac:dyDescent="0.35">
      <c r="B33" s="75"/>
      <c r="C33" s="1"/>
      <c r="D33" s="274" t="s">
        <v>34</v>
      </c>
      <c r="E33" s="274"/>
      <c r="F33" s="274"/>
      <c r="G33" s="274"/>
      <c r="H33" s="274"/>
      <c r="I33" s="59">
        <f t="shared" ref="I33:J33" si="43">SUM(I28:I32)</f>
        <v>0</v>
      </c>
      <c r="J33" s="59">
        <f t="shared" si="43"/>
        <v>0</v>
      </c>
      <c r="K33" s="149">
        <f>SUM(K28:K32)</f>
        <v>0</v>
      </c>
      <c r="L33" s="151">
        <f>SUM(L28:L32)</f>
        <v>0</v>
      </c>
      <c r="M33" s="69">
        <f>SUM(M28:M32)</f>
        <v>0</v>
      </c>
      <c r="N33" s="207">
        <f t="shared" si="38"/>
        <v>0</v>
      </c>
      <c r="O33" s="207">
        <f t="shared" si="39"/>
        <v>0</v>
      </c>
      <c r="P33" s="207">
        <f t="shared" si="40"/>
        <v>0</v>
      </c>
      <c r="Q33" s="207">
        <f t="shared" si="41"/>
        <v>0</v>
      </c>
      <c r="R33" s="201" t="str">
        <f t="shared" si="8"/>
        <v>-</v>
      </c>
      <c r="S33" s="202"/>
      <c r="T33" s="43">
        <f t="shared" ref="T33" si="44">SUM(T28:T32)</f>
        <v>0</v>
      </c>
      <c r="U33" s="61"/>
    </row>
    <row r="34" spans="1:25" ht="12" customHeight="1" thickTop="1" thickBot="1" x14ac:dyDescent="0.35">
      <c r="B34" s="73">
        <v>26</v>
      </c>
      <c r="C34" s="11" t="s">
        <v>20</v>
      </c>
      <c r="D34" s="270" t="s">
        <v>7</v>
      </c>
      <c r="E34" s="270"/>
      <c r="F34" s="270" t="s">
        <v>8</v>
      </c>
      <c r="G34" s="270"/>
      <c r="H34" s="17" t="s">
        <v>24</v>
      </c>
      <c r="I34" s="153" t="s">
        <v>37</v>
      </c>
      <c r="J34" s="137" t="s">
        <v>46</v>
      </c>
      <c r="K34" s="189"/>
      <c r="L34" s="190"/>
      <c r="M34" s="191"/>
      <c r="N34" s="208"/>
      <c r="O34" s="208"/>
      <c r="P34" s="208"/>
      <c r="Q34" s="208"/>
      <c r="R34" s="201" t="str">
        <f t="shared" si="8"/>
        <v>-</v>
      </c>
      <c r="S34" s="202">
        <f t="shared" si="21"/>
        <v>0</v>
      </c>
      <c r="T34" s="44" t="s">
        <v>10</v>
      </c>
      <c r="U34" s="61"/>
    </row>
    <row r="35" spans="1:25" ht="12" customHeight="1" thickTop="1" thickBot="1" x14ac:dyDescent="0.35">
      <c r="B35" s="73">
        <v>27</v>
      </c>
      <c r="C35" s="11" t="s">
        <v>21</v>
      </c>
      <c r="D35" s="28" t="s">
        <v>12</v>
      </c>
      <c r="E35" s="28" t="s">
        <v>13</v>
      </c>
      <c r="F35" s="28" t="s">
        <v>12</v>
      </c>
      <c r="G35" s="28" t="s">
        <v>13</v>
      </c>
      <c r="H35" s="29" t="s">
        <v>25</v>
      </c>
      <c r="I35" s="153" t="s">
        <v>38</v>
      </c>
      <c r="J35" s="137" t="s">
        <v>47</v>
      </c>
      <c r="K35" s="189"/>
      <c r="L35" s="192"/>
      <c r="M35" s="191"/>
      <c r="N35" s="208"/>
      <c r="O35" s="208"/>
      <c r="P35" s="208"/>
      <c r="Q35" s="208"/>
      <c r="R35" s="201" t="str">
        <f t="shared" si="8"/>
        <v>-</v>
      </c>
      <c r="S35" s="202">
        <f t="shared" si="21"/>
        <v>0</v>
      </c>
      <c r="T35" s="45" t="s">
        <v>15</v>
      </c>
      <c r="U35" s="61"/>
    </row>
    <row r="36" spans="1:25" ht="12" customHeight="1" thickTop="1" x14ac:dyDescent="0.3">
      <c r="B36" s="75">
        <v>28</v>
      </c>
      <c r="C36" s="1" t="s">
        <v>16</v>
      </c>
      <c r="D36" s="30">
        <v>0.29166666666666669</v>
      </c>
      <c r="E36" s="31">
        <v>0.33333333333333331</v>
      </c>
      <c r="F36" s="31">
        <v>0.625</v>
      </c>
      <c r="G36" s="31">
        <v>0.72916666666666663</v>
      </c>
      <c r="H36" s="32" t="s">
        <v>0</v>
      </c>
      <c r="I36" s="60">
        <f t="shared" ref="I36:I40" si="45">IF(OR(H36="Jours fériés",
H36="Jours de congés",
H36="certificat",
H36="sans certificat",
H36="pas date",
H36="Circonstance"),"0:00"*1,-"3:30"*1)</f>
        <v>-0.14583333333333334</v>
      </c>
      <c r="J36" s="136">
        <f t="shared" ref="J36:J40" si="46">(E36-D36)</f>
        <v>4.166666666666663E-2</v>
      </c>
      <c r="K36" s="147">
        <f>IF(OR(H36="Jours fériés",
H36="Jours de congés",
H36="certificat",
H36="sans certificat",
H36="pas date",
H36="Circonstance"),"0:00",(-"1:00"+J36))</f>
        <v>-3.4694469519536142E-17</v>
      </c>
      <c r="L36" s="148">
        <f>(G36-F36)</f>
        <v>0.10416666666666663</v>
      </c>
      <c r="M36" s="60">
        <f>IF(OR(H36="Jours fériés",
H36="Jours de congés",
H36="certificat",
H36="sans certificat",
H36="pas date",
H36="Circonstance"),"0:00",(-"2:30"+L36))</f>
        <v>-4.163336342344337E-17</v>
      </c>
      <c r="N36" s="83">
        <f>IF(K36&lt;0,K36,"-")</f>
        <v>-3.4694469519536142E-17</v>
      </c>
      <c r="O36" s="198">
        <f t="shared" ref="O36:O40" si="47">IF(K36&lt;0,0,K36)</f>
        <v>0</v>
      </c>
      <c r="P36" s="197">
        <f t="shared" ref="P36:P40" si="48">IF(M36&lt;0,M36,0)</f>
        <v>-4.163336342344337E-17</v>
      </c>
      <c r="Q36" s="200">
        <f t="shared" ref="Q36:Q40" si="49">IF(M36&lt;0,0,M36)</f>
        <v>0</v>
      </c>
      <c r="R36" s="201">
        <f t="shared" si="8"/>
        <v>-7.6327832942979512E-17</v>
      </c>
      <c r="S36" s="202">
        <f t="shared" si="21"/>
        <v>0</v>
      </c>
      <c r="T36" s="46" t="str">
        <f>IF(A36="jours de congés",-"3:48","0:00")</f>
        <v>0:00</v>
      </c>
      <c r="U36" s="64"/>
    </row>
    <row r="37" spans="1:25" ht="12" customHeight="1" x14ac:dyDescent="0.3">
      <c r="B37" s="75">
        <v>29</v>
      </c>
      <c r="C37" s="1" t="s">
        <v>17</v>
      </c>
      <c r="D37" s="33">
        <v>0.29166666666666669</v>
      </c>
      <c r="E37" s="24">
        <v>0.33333333333333331</v>
      </c>
      <c r="F37" s="23">
        <v>0.625</v>
      </c>
      <c r="G37" s="24">
        <v>0.72916666666666663</v>
      </c>
      <c r="H37" s="39" t="s">
        <v>0</v>
      </c>
      <c r="I37" s="60">
        <f t="shared" si="45"/>
        <v>-0.14583333333333334</v>
      </c>
      <c r="J37" s="136">
        <f t="shared" si="46"/>
        <v>4.166666666666663E-2</v>
      </c>
      <c r="K37" s="147">
        <f t="shared" ref="K37:K40" si="50">IF(OR(H37="Jours fériés",
H37="Jours de congés",
H37="certificat",
H37="sans certificat",
H37="pas date",
H37="Circonstance"),"0:00",(-"1:00"+J37))</f>
        <v>-3.4694469519536142E-17</v>
      </c>
      <c r="L37" s="148">
        <f>(G37-F37)</f>
        <v>0.10416666666666663</v>
      </c>
      <c r="M37" s="60">
        <f>IF(OR(H37="Jours fériés",
H37="Jours de congés",
H37="certificat",
H37="sans certificat",
H37="pas date",
H37="Circonstance"),"0:00",(-"2:30"+L37))</f>
        <v>-4.163336342344337E-17</v>
      </c>
      <c r="N37" s="83">
        <f t="shared" ref="N37:N40" si="51">IF(K37&lt;0,K37," - ")</f>
        <v>-3.4694469519536142E-17</v>
      </c>
      <c r="O37" s="198">
        <f t="shared" si="47"/>
        <v>0</v>
      </c>
      <c r="P37" s="197">
        <f t="shared" si="48"/>
        <v>-4.163336342344337E-17</v>
      </c>
      <c r="Q37" s="200">
        <f t="shared" si="49"/>
        <v>0</v>
      </c>
      <c r="R37" s="201">
        <f t="shared" si="8"/>
        <v>-7.6327832942979512E-17</v>
      </c>
      <c r="S37" s="202">
        <f t="shared" si="21"/>
        <v>0</v>
      </c>
      <c r="T37" s="46" t="str">
        <f t="shared" ref="T37:T40" si="52">IF(A37="jours de congés",-"3:48","0:00")</f>
        <v>0:00</v>
      </c>
      <c r="U37" s="64"/>
    </row>
    <row r="38" spans="1:25" ht="12" customHeight="1" x14ac:dyDescent="0.3">
      <c r="B38" s="78">
        <v>30</v>
      </c>
      <c r="C38" s="18" t="s">
        <v>23</v>
      </c>
      <c r="D38" s="41">
        <v>0.29166666666666669</v>
      </c>
      <c r="E38" s="27">
        <v>0.33333333333333331</v>
      </c>
      <c r="F38" s="27">
        <v>0.49305555555555558</v>
      </c>
      <c r="G38" s="27">
        <v>0.625</v>
      </c>
      <c r="H38" s="42" t="s">
        <v>6</v>
      </c>
      <c r="I38" s="60">
        <f>IF(OR(H38="Jours fériés",
H38="Jours de congés",
H38="certificat",
H38="sans certificat",
H38="pas date",
H38="Circonstance"),"0:00"*1,-"5:00"*1)</f>
        <v>-0.20833333333333334</v>
      </c>
      <c r="J38" s="136">
        <f t="shared" si="46"/>
        <v>4.166666666666663E-2</v>
      </c>
      <c r="K38" s="147">
        <f t="shared" si="50"/>
        <v>-3.4694469519536142E-17</v>
      </c>
      <c r="L38" s="148">
        <f>(G38-F38)</f>
        <v>0.13194444444444442</v>
      </c>
      <c r="M38" s="152">
        <f>IF(OR(H38="Jours fériés",
H38="Jours de congés",
H38="certificat",
H38="sans certificat",
H38="pas date",
H38="Circonstance"),"0:00",(-"4:00"+L38))</f>
        <v>-3.4722222222222238E-2</v>
      </c>
      <c r="N38" s="83">
        <f t="shared" si="51"/>
        <v>-3.4694469519536142E-17</v>
      </c>
      <c r="O38" s="198">
        <f t="shared" si="47"/>
        <v>0</v>
      </c>
      <c r="P38" s="197">
        <f t="shared" si="48"/>
        <v>-3.4722222222222238E-2</v>
      </c>
      <c r="Q38" s="200">
        <f t="shared" si="49"/>
        <v>0</v>
      </c>
      <c r="R38" s="201">
        <f t="shared" si="8"/>
        <v>-3.4722222222222272E-2</v>
      </c>
      <c r="S38" s="202">
        <f t="shared" si="21"/>
        <v>0</v>
      </c>
      <c r="T38" s="46" t="str">
        <f t="shared" si="52"/>
        <v>0:00</v>
      </c>
      <c r="U38" s="64"/>
    </row>
    <row r="39" spans="1:25" ht="12" customHeight="1" x14ac:dyDescent="0.3">
      <c r="B39" s="75">
        <v>31</v>
      </c>
      <c r="C39" s="1" t="s">
        <v>18</v>
      </c>
      <c r="D39" s="33"/>
      <c r="E39" s="24"/>
      <c r="F39" s="23"/>
      <c r="G39" s="23"/>
      <c r="H39" s="34" t="s">
        <v>5</v>
      </c>
      <c r="I39" s="60">
        <f t="shared" si="45"/>
        <v>-0.14583333333333334</v>
      </c>
      <c r="J39" s="136">
        <f t="shared" si="46"/>
        <v>0</v>
      </c>
      <c r="K39" s="147">
        <f t="shared" si="50"/>
        <v>-4.1666666666666664E-2</v>
      </c>
      <c r="L39" s="148">
        <f>(G39-F39)</f>
        <v>0</v>
      </c>
      <c r="M39" s="152">
        <f>IF(OR(H39="Jours fériés",
H39="Jours de congés",
H39="certificat",
H39="sans certificat",
H39="pas date",
H39="Circonstance"),"0:00",(-"2:30"+L39))</f>
        <v>-0.10416666666666667</v>
      </c>
      <c r="N39" s="83">
        <f t="shared" si="51"/>
        <v>-4.1666666666666664E-2</v>
      </c>
      <c r="O39" s="198">
        <f t="shared" si="47"/>
        <v>0</v>
      </c>
      <c r="P39" s="197">
        <f t="shared" si="48"/>
        <v>-0.10416666666666667</v>
      </c>
      <c r="Q39" s="200">
        <f t="shared" si="49"/>
        <v>0</v>
      </c>
      <c r="R39" s="201">
        <f t="shared" si="8"/>
        <v>-0.14583333333333334</v>
      </c>
      <c r="S39" s="202">
        <f t="shared" si="21"/>
        <v>0</v>
      </c>
      <c r="T39" s="46" t="str">
        <f t="shared" si="52"/>
        <v>0:00</v>
      </c>
      <c r="U39" s="64"/>
    </row>
    <row r="40" spans="1:25" ht="12" customHeight="1" thickBot="1" x14ac:dyDescent="0.35">
      <c r="B40" s="58"/>
      <c r="C40" s="1"/>
      <c r="D40" s="36"/>
      <c r="E40" s="37"/>
      <c r="F40" s="40"/>
      <c r="G40" s="37"/>
      <c r="H40" s="38" t="s">
        <v>36</v>
      </c>
      <c r="I40" s="60">
        <f t="shared" si="45"/>
        <v>0</v>
      </c>
      <c r="J40" s="136">
        <f t="shared" si="46"/>
        <v>0</v>
      </c>
      <c r="K40" s="147" t="str">
        <f t="shared" si="50"/>
        <v>0:00</v>
      </c>
      <c r="L40" s="148">
        <f>(G40-F40)</f>
        <v>0</v>
      </c>
      <c r="M40" s="60" t="str">
        <f>IF(OR(H40="Jours fériés",
H40="Jours de congés",
H40="certificat",
H40="sans certificat",
H40="pas date",
H40="Circonstance"),"0:00",(-"2:30"+L40))</f>
        <v>0:00</v>
      </c>
      <c r="N40" s="83" t="str">
        <f t="shared" si="51"/>
        <v xml:space="preserve"> - </v>
      </c>
      <c r="O40" s="198" t="str">
        <f t="shared" si="47"/>
        <v>0:00</v>
      </c>
      <c r="P40" s="197">
        <f t="shared" si="48"/>
        <v>0</v>
      </c>
      <c r="Q40" s="200" t="str">
        <f t="shared" si="49"/>
        <v>0:00</v>
      </c>
      <c r="R40" s="201" t="str">
        <f t="shared" si="8"/>
        <v>-</v>
      </c>
      <c r="S40" s="202">
        <f t="shared" si="21"/>
        <v>0</v>
      </c>
      <c r="T40" s="46" t="str">
        <f t="shared" si="52"/>
        <v>0:00</v>
      </c>
      <c r="U40" s="64"/>
    </row>
    <row r="41" spans="1:25" ht="12" customHeight="1" thickTop="1" thickBot="1" x14ac:dyDescent="0.35">
      <c r="B41" s="58"/>
      <c r="C41" s="1"/>
      <c r="D41" s="274" t="s">
        <v>35</v>
      </c>
      <c r="E41" s="274"/>
      <c r="F41" s="274"/>
      <c r="G41" s="274"/>
      <c r="H41" s="274"/>
      <c r="I41" s="59">
        <f t="shared" ref="I41:M41" si="53">SUM(I36:I40)</f>
        <v>-0.64583333333333337</v>
      </c>
      <c r="J41" s="59">
        <f t="shared" si="53"/>
        <v>0.12499999999999989</v>
      </c>
      <c r="K41" s="149">
        <f t="shared" si="53"/>
        <v>-4.1666666666666768E-2</v>
      </c>
      <c r="L41" s="150">
        <f t="shared" si="53"/>
        <v>0.34027777777777768</v>
      </c>
      <c r="M41" s="138">
        <f t="shared" si="53"/>
        <v>-0.13888888888888901</v>
      </c>
      <c r="N41" s="138"/>
      <c r="O41" s="138"/>
      <c r="P41" s="138"/>
      <c r="Q41" s="138"/>
      <c r="R41" s="84"/>
      <c r="S41" s="82"/>
      <c r="T41" s="47">
        <f t="shared" ref="T41" si="54">SUM(T36:T40)</f>
        <v>0</v>
      </c>
      <c r="U41" s="67"/>
    </row>
    <row r="42" spans="1:25" ht="12" customHeight="1" thickTop="1" thickBot="1" x14ac:dyDescent="0.35">
      <c r="B42" s="73"/>
      <c r="C42" s="11" t="s">
        <v>20</v>
      </c>
      <c r="D42" s="273" t="s">
        <v>7</v>
      </c>
      <c r="E42" s="273"/>
      <c r="F42" s="273" t="s">
        <v>8</v>
      </c>
      <c r="G42" s="273"/>
      <c r="H42" s="17" t="s">
        <v>24</v>
      </c>
      <c r="I42" s="153" t="s">
        <v>37</v>
      </c>
      <c r="J42" s="137" t="s">
        <v>46</v>
      </c>
      <c r="K42" s="154" t="s">
        <v>49</v>
      </c>
      <c r="L42" s="155" t="s">
        <v>45</v>
      </c>
      <c r="M42" s="156" t="s">
        <v>14</v>
      </c>
      <c r="N42" s="205"/>
      <c r="O42" s="205"/>
      <c r="P42" s="205"/>
      <c r="Q42" s="205"/>
      <c r="R42" s="85" t="s">
        <v>9</v>
      </c>
      <c r="S42" s="86" t="s">
        <v>14</v>
      </c>
      <c r="T42" s="123" t="s">
        <v>10</v>
      </c>
      <c r="U42" s="61"/>
    </row>
    <row r="43" spans="1:25" ht="12" customHeight="1" thickTop="1" thickBot="1" x14ac:dyDescent="0.35">
      <c r="B43" s="73"/>
      <c r="C43" s="11" t="s">
        <v>21</v>
      </c>
      <c r="D43" s="22" t="s">
        <v>12</v>
      </c>
      <c r="E43" s="22" t="s">
        <v>13</v>
      </c>
      <c r="F43" s="22" t="s">
        <v>12</v>
      </c>
      <c r="G43" s="22" t="s">
        <v>13</v>
      </c>
      <c r="H43" s="8" t="s">
        <v>25</v>
      </c>
      <c r="I43" s="153" t="s">
        <v>38</v>
      </c>
      <c r="J43" s="137" t="s">
        <v>47</v>
      </c>
      <c r="K43" s="154" t="s">
        <v>50</v>
      </c>
      <c r="L43" s="157" t="s">
        <v>48</v>
      </c>
      <c r="M43" s="156" t="s">
        <v>51</v>
      </c>
      <c r="N43" s="204"/>
      <c r="O43" s="204"/>
      <c r="P43" s="204"/>
      <c r="Q43" s="204"/>
      <c r="S43" s="175"/>
      <c r="T43" s="124" t="s">
        <v>15</v>
      </c>
      <c r="U43" s="61"/>
    </row>
    <row r="44" spans="1:25" s="3" customFormat="1" ht="12" customHeight="1" thickTop="1" thickBot="1" x14ac:dyDescent="0.35">
      <c r="A44" s="12"/>
      <c r="B44" s="21"/>
      <c r="C44" s="13"/>
      <c r="D44" s="13"/>
      <c r="E44" s="14" t="s">
        <v>26</v>
      </c>
      <c r="F44" s="14"/>
      <c r="G44" s="13"/>
      <c r="H44" s="15"/>
      <c r="I44" s="160">
        <f t="shared" ref="I44" si="55">SUM(I9,I17,I25,I33,I41)</f>
        <v>-1.2916666666666667</v>
      </c>
      <c r="J44" s="127">
        <f>SUM(J9,J17,J25,J33,J41)</f>
        <v>0.24999999999999978</v>
      </c>
      <c r="K44" s="162">
        <f>SUM(K9,K17,K25,K33,K41)</f>
        <v>-8.3333333333333537E-2</v>
      </c>
      <c r="L44" s="134">
        <f>SUM(L9,L17,L25,L33,L41)</f>
        <v>0.72222222222222199</v>
      </c>
      <c r="M44" s="163">
        <f>SUM(M9,M17,M25,M33,M41)</f>
        <v>-0.23611111111111138</v>
      </c>
      <c r="N44" s="209"/>
      <c r="O44" s="209"/>
      <c r="P44" s="209"/>
      <c r="Q44" s="209"/>
      <c r="R44" s="193">
        <f>SUM(R4:R40)</f>
        <v>-0.32638888888888928</v>
      </c>
      <c r="S44" s="194">
        <f>SUM(S4:S40)</f>
        <v>6.944444444444392E-3</v>
      </c>
      <c r="T44" s="128">
        <f t="shared" ref="T44" si="56">SUM(T9,T17,T25,T33,T41)</f>
        <v>-0.47499999999999998</v>
      </c>
      <c r="U44" s="64"/>
      <c r="V44" s="4"/>
    </row>
    <row r="45" spans="1:25" s="3" customFormat="1" ht="12" customHeight="1" thickBot="1" x14ac:dyDescent="0.35">
      <c r="A45" s="12"/>
      <c r="B45" s="277" t="s">
        <v>42</v>
      </c>
      <c r="C45" s="278"/>
      <c r="D45" s="278"/>
      <c r="E45" s="278"/>
      <c r="F45" s="278"/>
      <c r="G45" s="278"/>
      <c r="H45" s="281">
        <v>42004</v>
      </c>
      <c r="I45" s="161" t="s">
        <v>53</v>
      </c>
      <c r="J45" s="129" t="s">
        <v>43</v>
      </c>
      <c r="K45" s="129" t="s">
        <v>44</v>
      </c>
      <c r="L45" s="234" t="s">
        <v>63</v>
      </c>
      <c r="M45" s="233" t="s">
        <v>64</v>
      </c>
      <c r="N45" s="130"/>
      <c r="O45" s="130"/>
      <c r="P45" s="130"/>
      <c r="Q45" s="130"/>
      <c r="S45" s="159"/>
      <c r="T45" s="159"/>
      <c r="U45" s="63"/>
      <c r="V45" s="4"/>
    </row>
    <row r="46" spans="1:25" s="3" customFormat="1" ht="12" customHeight="1" thickTop="1" thickBot="1" x14ac:dyDescent="0.35">
      <c r="A46" s="12"/>
      <c r="B46" s="279"/>
      <c r="C46" s="280"/>
      <c r="D46" s="280"/>
      <c r="E46" s="280"/>
      <c r="F46" s="280"/>
      <c r="G46" s="280"/>
      <c r="H46" s="282"/>
      <c r="I46" s="243"/>
      <c r="J46" s="98"/>
      <c r="K46" s="98">
        <v>1</v>
      </c>
      <c r="L46" s="264"/>
      <c r="M46" s="254" t="s">
        <v>70</v>
      </c>
      <c r="N46" s="99"/>
      <c r="O46" s="99"/>
      <c r="P46" s="99"/>
      <c r="Q46" s="99"/>
      <c r="R46" s="232" t="s">
        <v>71</v>
      </c>
      <c r="S46" s="159">
        <f>SUM(R44,S44)</f>
        <v>-0.31944444444444486</v>
      </c>
      <c r="T46" s="159"/>
      <c r="U46" s="63"/>
      <c r="V46" s="4"/>
    </row>
    <row r="47" spans="1:25" s="3" customFormat="1" ht="12" customHeight="1" thickTop="1" thickBot="1" x14ac:dyDescent="0.35">
      <c r="A47" s="12"/>
      <c r="B47" s="125"/>
      <c r="C47" s="126"/>
      <c r="D47" s="126"/>
      <c r="E47" s="126"/>
      <c r="F47" s="242"/>
      <c r="G47" s="242"/>
      <c r="H47" s="242"/>
      <c r="I47" s="242"/>
      <c r="J47" s="242"/>
      <c r="K47" s="242"/>
      <c r="L47" s="132"/>
      <c r="M47" s="133"/>
      <c r="N47" s="133"/>
      <c r="O47" s="133"/>
      <c r="P47" s="133"/>
      <c r="Q47" s="133"/>
      <c r="R47" s="262" t="s">
        <v>72</v>
      </c>
      <c r="S47" s="263">
        <f>SUM(K44,M44)</f>
        <v>-0.31944444444444492</v>
      </c>
      <c r="T47" s="20"/>
    </row>
    <row r="48" spans="1:25" s="3" customFormat="1" ht="12" customHeight="1" thickTop="1" x14ac:dyDescent="0.3">
      <c r="A48" s="12"/>
      <c r="B48" s="131"/>
      <c r="C48" s="241">
        <v>1</v>
      </c>
      <c r="D48" s="107"/>
      <c r="E48" s="108"/>
      <c r="F48" s="108"/>
      <c r="G48" s="108"/>
      <c r="H48" s="108"/>
      <c r="I48" s="55"/>
      <c r="J48" s="235"/>
      <c r="K48" s="55"/>
      <c r="L48" s="55"/>
      <c r="M48" s="56"/>
      <c r="N48" s="236"/>
      <c r="O48" s="237"/>
      <c r="P48" s="96"/>
      <c r="Q48" s="178"/>
      <c r="R48" s="276" t="s">
        <v>65</v>
      </c>
      <c r="S48" s="276"/>
      <c r="T48" s="20"/>
      <c r="U48" s="20"/>
      <c r="V48" s="178"/>
      <c r="W48" s="121"/>
      <c r="X48" s="121"/>
      <c r="Y48" s="168"/>
    </row>
    <row r="49" spans="1:24" s="3" customFormat="1" ht="12" customHeight="1" x14ac:dyDescent="0.3">
      <c r="A49" s="12"/>
      <c r="B49" s="131"/>
      <c r="C49" s="241">
        <v>2</v>
      </c>
      <c r="I49" s="218"/>
      <c r="J49" s="238"/>
      <c r="K49" s="210"/>
      <c r="L49" s="210"/>
      <c r="M49" s="210"/>
      <c r="N49" s="210"/>
      <c r="O49" s="210"/>
      <c r="P49" s="178"/>
      <c r="Q49" s="121"/>
      <c r="R49" s="121"/>
      <c r="S49" s="168"/>
    </row>
    <row r="50" spans="1:24" s="3" customFormat="1" ht="12" customHeight="1" x14ac:dyDescent="0.3">
      <c r="A50" s="12"/>
      <c r="B50" s="131"/>
      <c r="C50" s="241">
        <v>3</v>
      </c>
      <c r="D50" s="93" t="s">
        <v>41</v>
      </c>
      <c r="E50" s="95"/>
      <c r="F50" s="95"/>
      <c r="G50" s="95"/>
      <c r="H50" s="216">
        <v>2.9055555555555554</v>
      </c>
      <c r="I50" s="168"/>
      <c r="J50" s="219"/>
      <c r="K50" s="211"/>
      <c r="L50" s="211"/>
      <c r="M50" s="211"/>
      <c r="N50" s="211"/>
      <c r="O50" s="211"/>
      <c r="P50" s="178"/>
      <c r="Q50" s="179"/>
      <c r="R50" s="179"/>
      <c r="S50" s="180"/>
    </row>
    <row r="51" spans="1:24" s="3" customFormat="1" ht="12" customHeight="1" thickBot="1" x14ac:dyDescent="0.35">
      <c r="A51" s="12"/>
      <c r="B51" s="131"/>
      <c r="C51" s="241">
        <v>4</v>
      </c>
      <c r="D51" s="266" t="s">
        <v>66</v>
      </c>
      <c r="E51" s="267"/>
      <c r="F51" s="267"/>
      <c r="G51" s="244">
        <v>42034</v>
      </c>
      <c r="H51" s="253">
        <f>R44</f>
        <v>-0.32638888888888928</v>
      </c>
      <c r="I51" s="168"/>
      <c r="J51" s="219"/>
      <c r="K51" s="169"/>
      <c r="N51" s="169"/>
      <c r="O51" s="169"/>
      <c r="P51" s="178"/>
      <c r="Q51" s="181"/>
      <c r="R51" s="182"/>
      <c r="S51" s="169"/>
    </row>
    <row r="52" spans="1:24" s="3" customFormat="1" ht="12" customHeight="1" thickBot="1" x14ac:dyDescent="0.4">
      <c r="A52" s="12"/>
      <c r="B52" s="131"/>
      <c r="C52" s="241">
        <v>5</v>
      </c>
      <c r="D52" s="285" t="s">
        <v>68</v>
      </c>
      <c r="E52" s="285"/>
      <c r="F52" s="285"/>
      <c r="G52" s="244">
        <v>42034</v>
      </c>
      <c r="H52" s="258">
        <f>S44</f>
        <v>6.944444444444392E-3</v>
      </c>
      <c r="I52" s="169"/>
      <c r="J52" s="220"/>
      <c r="K52" s="169"/>
      <c r="L52" s="169"/>
      <c r="M52" s="169"/>
      <c r="N52" s="169"/>
      <c r="O52" s="169"/>
      <c r="P52" s="178"/>
      <c r="Q52" s="183"/>
      <c r="R52" s="184"/>
      <c r="S52" s="173"/>
    </row>
    <row r="53" spans="1:24" s="3" customFormat="1" ht="12" customHeight="1" thickBot="1" x14ac:dyDescent="0.35">
      <c r="A53" s="12"/>
      <c r="B53" s="131"/>
      <c r="C53" s="241">
        <v>6</v>
      </c>
      <c r="D53" s="245" t="s">
        <v>62</v>
      </c>
      <c r="E53" s="245"/>
      <c r="G53" s="246">
        <v>42034</v>
      </c>
      <c r="H53" s="251">
        <f>SUM(H50:H52)</f>
        <v>2.5861111111111104</v>
      </c>
      <c r="I53" s="169"/>
      <c r="J53" s="220"/>
      <c r="K53" s="51"/>
      <c r="L53" s="51"/>
      <c r="M53" s="51"/>
      <c r="N53" s="51"/>
      <c r="O53" s="51"/>
      <c r="P53" s="287"/>
      <c r="Q53" s="287"/>
      <c r="R53" s="185"/>
      <c r="S53" s="168"/>
    </row>
    <row r="54" spans="1:24" s="3" customFormat="1" ht="12" customHeight="1" x14ac:dyDescent="0.4">
      <c r="A54" s="12"/>
      <c r="B54" s="70"/>
      <c r="C54" s="241">
        <v>7</v>
      </c>
      <c r="D54" s="247" t="s">
        <v>39</v>
      </c>
      <c r="E54" s="248"/>
      <c r="F54" s="249" t="s">
        <v>10</v>
      </c>
      <c r="G54" s="252" t="s">
        <v>22</v>
      </c>
      <c r="H54" s="250" t="s">
        <v>11</v>
      </c>
      <c r="I54" s="169"/>
      <c r="J54" s="239"/>
      <c r="K54" s="212"/>
      <c r="L54" s="212"/>
      <c r="M54" s="212"/>
      <c r="N54" s="212"/>
      <c r="O54" s="212"/>
      <c r="P54" s="178"/>
      <c r="Q54" s="186"/>
      <c r="R54" s="185"/>
      <c r="S54" s="169"/>
    </row>
    <row r="55" spans="1:24" s="3" customFormat="1" ht="12" customHeight="1" x14ac:dyDescent="0.35">
      <c r="A55" s="12"/>
      <c r="B55" s="70"/>
      <c r="C55" s="101">
        <v>8</v>
      </c>
      <c r="D55" s="16" t="s">
        <v>27</v>
      </c>
      <c r="E55" s="5"/>
      <c r="F55" s="94">
        <v>26</v>
      </c>
      <c r="G55" s="7">
        <v>0.15833333333333333</v>
      </c>
      <c r="H55" s="50">
        <f>F55*G55</f>
        <v>4.1166666666666663</v>
      </c>
      <c r="I55" s="227"/>
      <c r="J55" s="229"/>
      <c r="K55" s="57"/>
      <c r="L55" s="52"/>
      <c r="M55" s="52"/>
      <c r="N55" s="52"/>
      <c r="O55" s="178"/>
      <c r="P55" s="178"/>
      <c r="Q55" s="178"/>
    </row>
    <row r="56" spans="1:24" s="3" customFormat="1" ht="12" customHeight="1" x14ac:dyDescent="0.3">
      <c r="A56" s="12"/>
      <c r="B56" s="70"/>
      <c r="C56" s="101">
        <v>9</v>
      </c>
      <c r="D56" s="16" t="s">
        <v>28</v>
      </c>
      <c r="E56" s="5"/>
      <c r="F56" s="6">
        <v>5</v>
      </c>
      <c r="G56" s="7">
        <v>0.15833333333333333</v>
      </c>
      <c r="H56" s="50">
        <f>F56*G56</f>
        <v>0.79166666666666663</v>
      </c>
      <c r="I56" s="120"/>
      <c r="J56" s="231"/>
      <c r="K56" s="118"/>
      <c r="L56" s="119"/>
      <c r="M56" s="57"/>
      <c r="N56" s="57"/>
      <c r="O56" s="57"/>
      <c r="P56" s="57"/>
      <c r="Q56" s="57"/>
      <c r="R56" s="52"/>
      <c r="S56" s="52"/>
      <c r="T56" s="52"/>
      <c r="U56" s="20"/>
      <c r="V56" s="20"/>
      <c r="W56" s="20"/>
    </row>
    <row r="57" spans="1:24" s="3" customFormat="1" ht="12" customHeight="1" x14ac:dyDescent="0.3">
      <c r="A57" s="12"/>
      <c r="B57" s="70"/>
      <c r="C57" s="101">
        <v>10</v>
      </c>
      <c r="D57" s="16" t="s">
        <v>29</v>
      </c>
      <c r="E57" s="5"/>
      <c r="F57" s="6">
        <v>2</v>
      </c>
      <c r="G57" s="7">
        <v>0.15833333333333333</v>
      </c>
      <c r="H57" s="50">
        <f>F57*G57</f>
        <v>0.31666666666666665</v>
      </c>
      <c r="I57" s="20"/>
      <c r="J57" s="20"/>
      <c r="K57" s="20"/>
      <c r="L57" s="54"/>
      <c r="M57"/>
      <c r="N57"/>
      <c r="O57"/>
      <c r="P57"/>
      <c r="Q57"/>
      <c r="R57" s="12"/>
      <c r="S57" s="12"/>
      <c r="T57" s="12"/>
      <c r="U57" s="20"/>
      <c r="V57" s="20"/>
      <c r="W57" s="20"/>
    </row>
    <row r="58" spans="1:24" s="3" customFormat="1" ht="12" customHeight="1" thickBot="1" x14ac:dyDescent="0.35">
      <c r="A58" s="12"/>
      <c r="B58" s="70"/>
      <c r="C58" s="101">
        <v>11</v>
      </c>
      <c r="D58" s="87" t="s">
        <v>30</v>
      </c>
      <c r="E58" s="88"/>
      <c r="F58" s="89">
        <v>2</v>
      </c>
      <c r="G58" s="90">
        <v>0.15833333333333333</v>
      </c>
      <c r="H58" s="91">
        <f>F58*G58</f>
        <v>0.31666666666666665</v>
      </c>
      <c r="I58" s="20"/>
      <c r="J58" s="20"/>
      <c r="K58" s="20"/>
      <c r="L58" s="102"/>
      <c r="M58"/>
      <c r="N58"/>
      <c r="O58"/>
      <c r="P58"/>
      <c r="Q58"/>
      <c r="R58" s="12"/>
      <c r="S58" s="12"/>
      <c r="T58" s="12"/>
      <c r="U58" s="20"/>
      <c r="V58" s="20"/>
      <c r="W58" s="20"/>
    </row>
    <row r="59" spans="1:24" s="3" customFormat="1" ht="12" customHeight="1" thickBot="1" x14ac:dyDescent="0.35">
      <c r="A59" s="12"/>
      <c r="B59" s="70"/>
      <c r="C59" s="101">
        <v>12</v>
      </c>
      <c r="D59" s="109" t="s">
        <v>40</v>
      </c>
      <c r="E59" s="110"/>
      <c r="F59" s="97">
        <f>SUM(F55:F58)</f>
        <v>35</v>
      </c>
      <c r="G59" s="111">
        <v>0.15833333333333333</v>
      </c>
      <c r="H59" s="112">
        <f>SUM(H55:H58)</f>
        <v>5.5416666666666661</v>
      </c>
      <c r="I59" s="261">
        <f>F59*G59</f>
        <v>5.5416666666666661</v>
      </c>
      <c r="J59" s="20"/>
      <c r="K59" s="20"/>
      <c r="L59" s="103"/>
      <c r="M59"/>
      <c r="N59"/>
      <c r="O59"/>
      <c r="P59"/>
      <c r="Q59"/>
      <c r="R59" s="213"/>
      <c r="S59" s="213"/>
      <c r="T59" s="213"/>
      <c r="U59" s="20"/>
      <c r="V59" s="20"/>
      <c r="W59" s="20"/>
    </row>
    <row r="60" spans="1:24" s="3" customFormat="1" ht="12" customHeight="1" thickTop="1" thickBot="1" x14ac:dyDescent="0.35">
      <c r="A60" s="12"/>
      <c r="B60" s="70"/>
      <c r="C60" s="101"/>
      <c r="D60" s="259"/>
      <c r="E60" s="259"/>
      <c r="F60" s="115"/>
      <c r="G60" s="7"/>
      <c r="H60" s="260"/>
      <c r="I60" s="20"/>
      <c r="J60" s="20"/>
      <c r="K60" s="20"/>
      <c r="L60" s="103"/>
      <c r="M60"/>
      <c r="N60"/>
      <c r="O60"/>
      <c r="P60"/>
      <c r="Q60"/>
      <c r="R60" s="213"/>
      <c r="S60" s="213"/>
      <c r="T60" s="213"/>
      <c r="U60" s="20"/>
      <c r="V60" s="20"/>
      <c r="W60" s="20"/>
    </row>
    <row r="61" spans="1:24" s="3" customFormat="1" ht="12" customHeight="1" thickTop="1" thickBot="1" x14ac:dyDescent="0.35">
      <c r="A61" s="12"/>
      <c r="B61" s="70"/>
      <c r="C61" s="101">
        <v>13</v>
      </c>
      <c r="D61" s="286" t="s">
        <v>67</v>
      </c>
      <c r="E61" s="286"/>
      <c r="F61" s="286"/>
      <c r="G61" s="7"/>
      <c r="H61" s="217">
        <f>SUM(H53,H59)</f>
        <v>8.1277777777777764</v>
      </c>
      <c r="I61" s="20"/>
      <c r="J61" s="20"/>
      <c r="K61" s="20"/>
      <c r="L61"/>
      <c r="M61"/>
      <c r="N61"/>
      <c r="O61"/>
      <c r="P61"/>
      <c r="Q61"/>
      <c r="R61" s="214"/>
      <c r="S61" s="214"/>
      <c r="T61" s="214"/>
      <c r="U61" s="214"/>
      <c r="V61" s="20"/>
      <c r="W61" s="20"/>
      <c r="X61" s="20"/>
    </row>
    <row r="62" spans="1:24" s="3" customFormat="1" ht="12" customHeight="1" thickTop="1" x14ac:dyDescent="0.3">
      <c r="A62" s="12"/>
      <c r="B62" s="70"/>
      <c r="C62" s="12"/>
      <c r="D62" s="283"/>
      <c r="E62" s="283"/>
      <c r="F62" s="117"/>
      <c r="G62" s="116"/>
      <c r="H62" s="240"/>
      <c r="I62" s="106"/>
      <c r="J62" s="106"/>
      <c r="K62" s="20"/>
      <c r="L62" s="20"/>
      <c r="M62" s="20"/>
      <c r="N62"/>
      <c r="O62"/>
      <c r="P62"/>
      <c r="Q62"/>
      <c r="R62" s="214"/>
      <c r="S62" s="214"/>
      <c r="T62" s="214"/>
      <c r="U62" s="20"/>
      <c r="V62" s="20"/>
      <c r="W62" s="20"/>
      <c r="X62"/>
    </row>
    <row r="63" spans="1:24" ht="12" customHeight="1" x14ac:dyDescent="0.3">
      <c r="B63" s="75"/>
      <c r="C63" s="12"/>
      <c r="D63" s="284"/>
      <c r="E63" s="284"/>
      <c r="F63" s="284"/>
      <c r="G63" s="100"/>
      <c r="H63" s="1"/>
      <c r="I63" s="92"/>
      <c r="J63" s="7"/>
      <c r="M63" s="50"/>
      <c r="N63" s="50"/>
      <c r="O63" s="50"/>
      <c r="P63" s="50"/>
      <c r="Q63" s="50"/>
      <c r="R63" s="214"/>
      <c r="S63" s="214"/>
      <c r="T63" s="214"/>
      <c r="U63" s="214"/>
      <c r="V63" s="20"/>
      <c r="W63" s="20"/>
      <c r="X63" s="20"/>
    </row>
    <row r="64" spans="1:24" ht="18" x14ac:dyDescent="0.35">
      <c r="C64" s="9"/>
      <c r="D64" s="49"/>
      <c r="E64" s="49"/>
      <c r="F64" s="228"/>
      <c r="G64" s="228"/>
      <c r="H64" s="227"/>
      <c r="I64" s="92"/>
      <c r="M64" s="50"/>
      <c r="N64" s="50"/>
      <c r="O64" s="50"/>
      <c r="P64" s="50"/>
      <c r="Q64" s="50"/>
      <c r="R64" s="215"/>
      <c r="S64" s="215"/>
      <c r="T64" s="215"/>
      <c r="U64" s="215"/>
      <c r="V64" s="20"/>
      <c r="W64" s="20"/>
      <c r="X64" s="20"/>
    </row>
    <row r="65" spans="3:21" ht="15.6" customHeight="1" x14ac:dyDescent="0.3">
      <c r="C65" s="9"/>
      <c r="D65" s="230"/>
      <c r="E65" s="230"/>
      <c r="F65" s="230"/>
      <c r="G65" s="230"/>
      <c r="H65" s="49"/>
      <c r="R65" s="57"/>
      <c r="U65" s="20"/>
    </row>
    <row r="66" spans="3:21" ht="15" customHeight="1" x14ac:dyDescent="0.3">
      <c r="C66" s="9"/>
      <c r="D66" s="230"/>
      <c r="E66" s="230"/>
      <c r="F66" s="230"/>
      <c r="G66" s="230"/>
      <c r="H66" s="120"/>
    </row>
    <row r="67" spans="3:21" x14ac:dyDescent="0.3">
      <c r="C67" s="1"/>
      <c r="D67" s="57"/>
      <c r="E67" s="57"/>
      <c r="F67" s="57"/>
      <c r="G67" s="57"/>
      <c r="H67" s="57"/>
      <c r="R67"/>
      <c r="S67"/>
      <c r="T67"/>
    </row>
    <row r="68" spans="3:21" x14ac:dyDescent="0.3">
      <c r="C68" s="1"/>
      <c r="D68" s="104"/>
      <c r="E68" s="104"/>
      <c r="F68" s="104"/>
      <c r="G68" s="104"/>
      <c r="H68" s="104"/>
      <c r="R68"/>
      <c r="S68"/>
      <c r="T68"/>
    </row>
    <row r="69" spans="3:21" x14ac:dyDescent="0.3">
      <c r="C69" s="1"/>
      <c r="D69" s="5"/>
      <c r="E69" s="5"/>
      <c r="F69" s="5"/>
      <c r="G69" s="5"/>
      <c r="H69" s="5"/>
      <c r="R69"/>
      <c r="S69"/>
      <c r="T69"/>
    </row>
    <row r="70" spans="3:21" x14ac:dyDescent="0.3">
      <c r="C70" s="1"/>
      <c r="D70" s="105"/>
      <c r="E70" s="105"/>
      <c r="F70" s="105"/>
      <c r="G70" s="105"/>
      <c r="H70" s="105"/>
      <c r="R70"/>
      <c r="S70"/>
      <c r="T70"/>
    </row>
    <row r="71" spans="3:21" ht="15.6" x14ac:dyDescent="0.3">
      <c r="C71" s="1"/>
      <c r="D71" s="1"/>
      <c r="E71" s="1"/>
      <c r="F71" s="106"/>
      <c r="G71" s="106"/>
      <c r="H71" s="106"/>
      <c r="R71"/>
      <c r="S71"/>
      <c r="T71"/>
    </row>
    <row r="72" spans="3:21" x14ac:dyDescent="0.3">
      <c r="D72" s="5"/>
      <c r="G72" s="5"/>
      <c r="H72" s="5"/>
    </row>
  </sheetData>
  <protectedRanges>
    <protectedRange password="EAC3" sqref="F54 L63:L66 K56 F64 I63:I64 J63:K63 R73:T79 F55:H62 D70:H71 M63:Q67 H54 I62:J62 J54:J55 I49:J49" name="Plage1_3"/>
    <protectedRange password="EAC3" sqref="O48 K45:K46 J45:J47" name="Plage1_2_2"/>
    <protectedRange password="EAC3" sqref="T44 L47 K49:O49 M45:Q45 O55:Q55 T47 R48:S48 P53 R49:R53 P49:Q52 Q48 T48:W48" name="Plage1_3_1"/>
    <protectedRange password="EAC3" sqref="U56:W56 K50:O50" name="Plage1_2_2_1"/>
    <protectedRange password="EAC3" sqref="F47 H47" name="Plage1_3_2"/>
  </protectedRanges>
  <mergeCells count="28">
    <mergeCell ref="D62:E62"/>
    <mergeCell ref="D63:F63"/>
    <mergeCell ref="D52:F52"/>
    <mergeCell ref="D61:F61"/>
    <mergeCell ref="P53:Q53"/>
    <mergeCell ref="F10:G10"/>
    <mergeCell ref="R48:S48"/>
    <mergeCell ref="B45:G46"/>
    <mergeCell ref="H45:H46"/>
    <mergeCell ref="D33:H33"/>
    <mergeCell ref="D41:H41"/>
    <mergeCell ref="D42:E42"/>
    <mergeCell ref="D51:F51"/>
    <mergeCell ref="P2:Q2"/>
    <mergeCell ref="D34:E34"/>
    <mergeCell ref="F34:G34"/>
    <mergeCell ref="N2:O2"/>
    <mergeCell ref="F42:G42"/>
    <mergeCell ref="D17:H17"/>
    <mergeCell ref="D18:E18"/>
    <mergeCell ref="F18:G18"/>
    <mergeCell ref="D25:H25"/>
    <mergeCell ref="D26:E26"/>
    <mergeCell ref="F26:G26"/>
    <mergeCell ref="D2:E2"/>
    <mergeCell ref="F2:G2"/>
    <mergeCell ref="D9:H9"/>
    <mergeCell ref="D10:E10"/>
  </mergeCells>
  <conditionalFormatting sqref="D4:D8">
    <cfRule type="cellIs" dxfId="27" priority="33" operator="notEqual">
      <formula>0.291666666666667</formula>
    </cfRule>
  </conditionalFormatting>
  <conditionalFormatting sqref="E4:E8">
    <cfRule type="cellIs" dxfId="26" priority="32" operator="notEqual">
      <formula>0.333333333333333</formula>
    </cfRule>
  </conditionalFormatting>
  <conditionalFormatting sqref="F4:F8">
    <cfRule type="cellIs" dxfId="25" priority="31" operator="notEqual">
      <formula>0.625</formula>
    </cfRule>
  </conditionalFormatting>
  <conditionalFormatting sqref="G4:G8">
    <cfRule type="cellIs" dxfId="24" priority="30" operator="notEqual">
      <formula>0.729166666666667</formula>
    </cfRule>
  </conditionalFormatting>
  <conditionalFormatting sqref="D12:D16">
    <cfRule type="cellIs" dxfId="23" priority="27" operator="notEqual">
      <formula>0.291666666666667</formula>
    </cfRule>
  </conditionalFormatting>
  <conditionalFormatting sqref="E12:E16">
    <cfRule type="cellIs" dxfId="22" priority="26" operator="notEqual">
      <formula>0.333333333333333</formula>
    </cfRule>
  </conditionalFormatting>
  <conditionalFormatting sqref="F15:F16 F12:F13">
    <cfRule type="cellIs" dxfId="21" priority="25" operator="notEqual">
      <formula>0.625</formula>
    </cfRule>
  </conditionalFormatting>
  <conditionalFormatting sqref="F14">
    <cfRule type="cellIs" dxfId="20" priority="23" operator="notEqual">
      <formula>0.493055555555556</formula>
    </cfRule>
  </conditionalFormatting>
  <conditionalFormatting sqref="D20:D24">
    <cfRule type="cellIs" dxfId="19" priority="21" operator="notEqual">
      <formula>0.291666666666667</formula>
    </cfRule>
  </conditionalFormatting>
  <conditionalFormatting sqref="E20:E24">
    <cfRule type="cellIs" dxfId="18" priority="20" operator="notEqual">
      <formula>0.333333333333333</formula>
    </cfRule>
  </conditionalFormatting>
  <conditionalFormatting sqref="F20:F24">
    <cfRule type="cellIs" dxfId="17" priority="19" operator="notEqual">
      <formula>0.625</formula>
    </cfRule>
  </conditionalFormatting>
  <conditionalFormatting sqref="G20:G24">
    <cfRule type="cellIs" dxfId="16" priority="18" operator="notEqual">
      <formula>0.729166666666667</formula>
    </cfRule>
  </conditionalFormatting>
  <conditionalFormatting sqref="D28:D32">
    <cfRule type="cellIs" dxfId="15" priority="17" operator="notEqual">
      <formula>0.291666666666667</formula>
    </cfRule>
  </conditionalFormatting>
  <conditionalFormatting sqref="E28:E32">
    <cfRule type="cellIs" dxfId="14" priority="16" operator="notEqual">
      <formula>0.333333333333333</formula>
    </cfRule>
  </conditionalFormatting>
  <conditionalFormatting sqref="F28:F29 F31:F32">
    <cfRule type="cellIs" dxfId="13" priority="15" operator="notEqual">
      <formula>0.625</formula>
    </cfRule>
  </conditionalFormatting>
  <conditionalFormatting sqref="G28:G29 G31:G32">
    <cfRule type="cellIs" dxfId="12" priority="14" operator="notEqual">
      <formula>0.729166666666667</formula>
    </cfRule>
  </conditionalFormatting>
  <conditionalFormatting sqref="F30">
    <cfRule type="cellIs" dxfId="11" priority="13" operator="notEqual">
      <formula>0.493055555555556</formula>
    </cfRule>
  </conditionalFormatting>
  <conditionalFormatting sqref="G30">
    <cfRule type="cellIs" dxfId="10" priority="12" operator="notEqual">
      <formula>0.666666666666667</formula>
    </cfRule>
  </conditionalFormatting>
  <conditionalFormatting sqref="D36:D40">
    <cfRule type="cellIs" dxfId="9" priority="11" operator="notEqual">
      <formula>0.291666666666667</formula>
    </cfRule>
  </conditionalFormatting>
  <conditionalFormatting sqref="E36:E40">
    <cfRule type="cellIs" dxfId="8" priority="10" operator="notEqual">
      <formula>0.333333333333333</formula>
    </cfRule>
  </conditionalFormatting>
  <conditionalFormatting sqref="F36:F37 F39:F40">
    <cfRule type="cellIs" dxfId="7" priority="9" operator="notEqual">
      <formula>0.625</formula>
    </cfRule>
  </conditionalFormatting>
  <conditionalFormatting sqref="G36:G37 G39:G40">
    <cfRule type="cellIs" dxfId="6" priority="8" operator="notEqual">
      <formula>0.729166666666667</formula>
    </cfRule>
  </conditionalFormatting>
  <conditionalFormatting sqref="F38">
    <cfRule type="cellIs" dxfId="5" priority="7" operator="notEqual">
      <formula>0.493055555555556</formula>
    </cfRule>
  </conditionalFormatting>
  <conditionalFormatting sqref="G38">
    <cfRule type="cellIs" dxfId="4" priority="6" operator="notEqual">
      <formula>0.666666666666667</formula>
    </cfRule>
  </conditionalFormatting>
  <conditionalFormatting sqref="G12:G13 G15:G16">
    <cfRule type="cellIs" dxfId="3" priority="2" operator="notEqual">
      <formula>0.729166666666667</formula>
    </cfRule>
  </conditionalFormatting>
  <conditionalFormatting sqref="G14">
    <cfRule type="cellIs" dxfId="2" priority="1" operator="notEqual">
      <formula>0.666666666666667</formula>
    </cfRule>
  </conditionalFormatting>
  <dataValidations count="5">
    <dataValidation type="list" allowBlank="1" showInputMessage="1" showErrorMessage="1" sqref="D28:D32 D20:D24 D12:D16 D36:D40 D4:D8" xr:uid="{05A39FBE-DDC9-4248-87E9-7E9E486D4551}">
      <formula1>matinIN</formula1>
    </dataValidation>
    <dataValidation type="list" allowBlank="1" showInputMessage="1" showErrorMessage="1" sqref="E20:E24 E28:E32 E36:E40 E12:E16 E4:E8" xr:uid="{E7A72DEA-E9F0-4CAB-A9B5-7F5238FBF668}">
      <formula1>matinOUT</formula1>
    </dataValidation>
    <dataValidation type="list" allowBlank="1" showInputMessage="1" showErrorMessage="1" sqref="F20:F24 F36:F40 F28:F32 F12:F16 F4:F8" xr:uid="{0C1B95D7-481D-4E0F-A39A-0CD331CAB40B}">
      <formula1>amidiIN</formula1>
    </dataValidation>
    <dataValidation type="list" allowBlank="1" showInputMessage="1" showErrorMessage="1" sqref="G20:G24 G12:G16 G28:G32 G36:G40 G4:G8" xr:uid="{3CC41337-9D39-4A2D-BD41-B7F45852C5BF}">
      <formula1>amidiOUT</formula1>
    </dataValidation>
    <dataValidation type="list" allowBlank="1" showInputMessage="1" showErrorMessage="1" sqref="H34:H40 H42:H43 H18:H24 H12:H16 H26:H32 H2:H8" xr:uid="{A74708B6-0A4C-49C2-9651-8CE47812AF51}">
      <formula1>journées</formula1>
    </dataValidation>
  </dataValidations>
  <pageMargins left="0.25" right="0.25" top="0.75" bottom="0.75" header="0.3" footer="0.3"/>
  <pageSetup paperSize="9" orientation="landscape" verticalDpi="0" r:id="rId1"/>
  <ignoredErrors>
    <ignoredError sqref="L14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E4526-EC37-4098-8E65-1EA739E2102C}">
  <sheetPr>
    <tabColor rgb="FF7030A0"/>
  </sheetPr>
  <dimension ref="B1:O41"/>
  <sheetViews>
    <sheetView tabSelected="1" zoomScaleNormal="100" workbookViewId="0">
      <selection activeCell="H40" sqref="H40"/>
    </sheetView>
  </sheetViews>
  <sheetFormatPr baseColWidth="10" defaultRowHeight="15.6" x14ac:dyDescent="0.3"/>
  <cols>
    <col min="2" max="2" width="4.109375" customWidth="1"/>
    <col min="3" max="3" width="17.88671875" customWidth="1"/>
    <col min="4" max="4" width="11.5546875" customWidth="1"/>
    <col min="5" max="5" width="9.88671875" style="54" customWidth="1"/>
    <col min="6" max="6" width="6.77734375" style="221" customWidth="1"/>
    <col min="7" max="7" width="10.44140625" style="170" customWidth="1"/>
    <col min="8" max="8" width="7.5546875" customWidth="1"/>
    <col min="9" max="9" width="6.21875" customWidth="1"/>
    <col min="10" max="10" width="8.77734375" customWidth="1"/>
    <col min="11" max="11" width="6.5546875" style="54" customWidth="1"/>
    <col min="12" max="12" width="5" style="122" customWidth="1"/>
    <col min="13" max="13" width="7.77734375" customWidth="1"/>
  </cols>
  <sheetData>
    <row r="1" spans="2:15" ht="21" x14ac:dyDescent="0.4">
      <c r="B1" s="165"/>
      <c r="C1" s="166"/>
      <c r="D1" s="265" t="s">
        <v>51</v>
      </c>
      <c r="E1" s="289" t="s">
        <v>14</v>
      </c>
      <c r="F1" s="290"/>
      <c r="G1"/>
      <c r="K1"/>
      <c r="L1"/>
    </row>
    <row r="2" spans="2:15" ht="21" x14ac:dyDescent="0.4">
      <c r="B2" s="288" t="s">
        <v>69</v>
      </c>
      <c r="C2" s="288"/>
      <c r="D2" s="54" t="str">
        <f>IF('JANVIER-19'!R4&lt;0,'JANVIER-19'!R4," 0 ")</f>
        <v xml:space="preserve"> 0 </v>
      </c>
      <c r="E2" s="187"/>
      <c r="F2" s="223" t="str">
        <f>IF('JANVIER-19'!S4&gt;0,'JANVIER-19'!S4," 0 ")</f>
        <v xml:space="preserve"> 0 </v>
      </c>
      <c r="G2" s="53"/>
      <c r="K2"/>
      <c r="L2"/>
    </row>
    <row r="3" spans="2:15" x14ac:dyDescent="0.3">
      <c r="B3" s="292">
        <v>42004</v>
      </c>
      <c r="C3" s="293"/>
      <c r="D3" s="54" t="str">
        <f>IF('JANVIER-19'!R5&lt;0,'JANVIER-19'!R5," 0 ")</f>
        <v xml:space="preserve"> 0 </v>
      </c>
      <c r="E3" s="53"/>
      <c r="F3" s="223" t="str">
        <f>IF('JANVIER-19'!S5&gt;0,'JANVIER-19'!S5," 0 ")</f>
        <v xml:space="preserve"> 0 </v>
      </c>
      <c r="G3" s="53"/>
      <c r="K3"/>
      <c r="L3"/>
    </row>
    <row r="4" spans="2:15" ht="14.4" customHeight="1" x14ac:dyDescent="0.3">
      <c r="B4" s="292">
        <v>42005</v>
      </c>
      <c r="C4" s="293"/>
      <c r="D4" s="54" t="str">
        <f>IF('JANVIER-19'!R6&lt;0,'JANVIER-19'!R6," 0 ")</f>
        <v xml:space="preserve"> 0 </v>
      </c>
      <c r="E4" s="53"/>
      <c r="F4" s="223" t="str">
        <f>IF('JANVIER-19'!S6&gt;0,'JANVIER-19'!S6," 0 ")</f>
        <v xml:space="preserve"> 0 </v>
      </c>
      <c r="G4" s="53"/>
      <c r="K4"/>
      <c r="L4"/>
    </row>
    <row r="5" spans="2:15" ht="14.4" customHeight="1" x14ac:dyDescent="0.3">
      <c r="B5" s="292">
        <v>42006</v>
      </c>
      <c r="C5" s="293"/>
      <c r="D5" s="54" t="str">
        <f>IF('JANVIER-19'!R7&lt;0,'JANVIER-19'!R7," 0 ")</f>
        <v xml:space="preserve"> 0 </v>
      </c>
      <c r="E5" s="53"/>
      <c r="F5" s="223" t="str">
        <f>IF('JANVIER-19'!S7&gt;0,'JANVIER-19'!S7," 0 ")</f>
        <v xml:space="preserve"> 0 </v>
      </c>
      <c r="G5" s="53"/>
      <c r="K5"/>
      <c r="L5"/>
    </row>
    <row r="6" spans="2:15" ht="14.4" customHeight="1" x14ac:dyDescent="0.3">
      <c r="B6" s="292">
        <v>42007</v>
      </c>
      <c r="C6" s="293"/>
      <c r="D6" s="54" t="str">
        <f>IF('JANVIER-19'!R8&lt;0,'JANVIER-19'!R8," 0 ")</f>
        <v xml:space="preserve"> 0 </v>
      </c>
      <c r="E6" s="53"/>
      <c r="F6" s="223" t="str">
        <f>IF('JANVIER-19'!S8&gt;0,'JANVIER-19'!S8," 0 ")</f>
        <v xml:space="preserve"> 0 </v>
      </c>
      <c r="G6" s="53"/>
      <c r="K6"/>
      <c r="L6"/>
    </row>
    <row r="7" spans="2:15" x14ac:dyDescent="0.3">
      <c r="B7" s="174"/>
      <c r="C7" s="164"/>
      <c r="D7" s="54" t="str">
        <f>IF('JANVIER-19'!R9&lt;0,'JANVIER-19'!R9," 0 ")</f>
        <v xml:space="preserve"> 0 </v>
      </c>
      <c r="E7" s="53"/>
      <c r="F7" s="223" t="str">
        <f>IF('JANVIER-19'!S9&gt;0,'JANVIER-19'!S9," 0 ")</f>
        <v xml:space="preserve"> 0 </v>
      </c>
      <c r="G7" s="53"/>
      <c r="K7"/>
      <c r="L7"/>
    </row>
    <row r="8" spans="2:15" x14ac:dyDescent="0.3">
      <c r="B8" s="294">
        <v>42008</v>
      </c>
      <c r="C8" s="294"/>
      <c r="D8" s="54" t="str">
        <f>IF('JANVIER-19'!R10&lt;0,'JANVIER-19'!R10," 0 ")</f>
        <v xml:space="preserve"> 0 </v>
      </c>
      <c r="E8" s="53"/>
      <c r="F8" s="223" t="str">
        <f>IF('JANVIER-19'!S10&gt;0,'JANVIER-19'!S10," 0 ")</f>
        <v xml:space="preserve"> 0 </v>
      </c>
      <c r="G8" s="53"/>
      <c r="K8"/>
      <c r="L8"/>
    </row>
    <row r="9" spans="2:15" x14ac:dyDescent="0.3">
      <c r="B9" s="294">
        <v>42009</v>
      </c>
      <c r="C9" s="294"/>
      <c r="D9" s="54" t="str">
        <f>IF('JANVIER-19'!R11&lt;0,'JANVIER-19'!R11," 0 ")</f>
        <v xml:space="preserve"> 0 </v>
      </c>
      <c r="E9" s="53"/>
      <c r="F9" s="223" t="str">
        <f>IF('JANVIER-19'!S11&gt;0,'JANVIER-19'!S11," 0 ")</f>
        <v xml:space="preserve"> 0 </v>
      </c>
      <c r="G9" s="53"/>
      <c r="K9"/>
      <c r="L9"/>
    </row>
    <row r="10" spans="2:15" x14ac:dyDescent="0.3">
      <c r="B10" s="294">
        <v>42010</v>
      </c>
      <c r="C10" s="294"/>
      <c r="D10" s="54">
        <f>IF('JANVIER-19'!R12&lt;0,'JANVIER-19'!R12,"0:00")</f>
        <v>-7.6327832942979512E-17</v>
      </c>
      <c r="E10" s="53"/>
      <c r="F10" s="223" t="str">
        <f>IF('JANVIER-19'!S12&gt;0,'JANVIER-19'!S12," 0 ")</f>
        <v xml:space="preserve"> 0 </v>
      </c>
      <c r="G10" s="53"/>
      <c r="K10"/>
      <c r="L10"/>
    </row>
    <row r="11" spans="2:15" x14ac:dyDescent="0.3">
      <c r="B11" s="294">
        <v>42011</v>
      </c>
      <c r="C11" s="294"/>
      <c r="D11" s="54">
        <f>IF('JANVIER-19'!R13&lt;0,'JANVIER-19'!R13,"0:00")</f>
        <v>-7.6327832942979512E-17</v>
      </c>
      <c r="E11" s="53"/>
      <c r="F11" s="223" t="str">
        <f>IF('JANVIER-19'!S13&gt;0,'JANVIER-19'!S13," 0 ")</f>
        <v xml:space="preserve"> 0 </v>
      </c>
      <c r="G11" s="53"/>
      <c r="K11"/>
      <c r="L11"/>
    </row>
    <row r="12" spans="2:15" x14ac:dyDescent="0.3">
      <c r="B12" s="294">
        <v>42012</v>
      </c>
      <c r="C12" s="294"/>
      <c r="D12" s="54">
        <f>IF('JANVIER-19'!R14&lt;0,'JANVIER-19'!R14,"0:00")</f>
        <v>-3.4694469519536142E-17</v>
      </c>
      <c r="E12" s="53"/>
      <c r="F12" s="255">
        <f>IF('JANVIER-19'!S14&gt;0,'JANVIER-19'!S14," 0 ")</f>
        <v>6.944444444444392E-3</v>
      </c>
      <c r="G12" s="53"/>
      <c r="K12"/>
      <c r="L12"/>
    </row>
    <row r="13" spans="2:15" x14ac:dyDescent="0.3">
      <c r="B13" s="294">
        <v>42013</v>
      </c>
      <c r="C13" s="294"/>
      <c r="D13" s="54">
        <f>IF('JANVIER-19'!R15&lt;0,'JANVIER-19'!R15,"0:00")</f>
        <v>-0.14583333333333334</v>
      </c>
      <c r="E13" s="53"/>
      <c r="F13" s="223" t="str">
        <f>IF('JANVIER-19'!S15&gt;0,'JANVIER-19'!S15," 0 ")</f>
        <v xml:space="preserve"> 0 </v>
      </c>
      <c r="G13" s="53"/>
      <c r="K13"/>
      <c r="L13"/>
    </row>
    <row r="14" spans="2:15" ht="17.399999999999999" customHeight="1" x14ac:dyDescent="0.35">
      <c r="B14" s="294">
        <v>42014</v>
      </c>
      <c r="C14" s="294"/>
      <c r="D14" s="54" t="str">
        <f>IF('JANVIER-19'!R16&lt;0,'JANVIER-19'!R16," 0 ")</f>
        <v xml:space="preserve"> 0 </v>
      </c>
      <c r="E14" s="53"/>
      <c r="F14" s="223" t="str">
        <f>IF('JANVIER-19'!S16&gt;0,'JANVIER-19'!S16," 0 ")</f>
        <v xml:space="preserve"> 0 </v>
      </c>
      <c r="G14" s="53"/>
      <c r="H14" s="167"/>
      <c r="I14" s="291"/>
      <c r="J14" s="291"/>
      <c r="K14" s="291"/>
      <c r="L14" s="291"/>
      <c r="M14" s="291"/>
      <c r="N14" s="291"/>
      <c r="O14" s="291"/>
    </row>
    <row r="15" spans="2:15" ht="18" x14ac:dyDescent="0.3">
      <c r="B15" s="174"/>
      <c r="C15" s="164"/>
      <c r="D15" s="54"/>
      <c r="E15" s="53"/>
      <c r="F15" s="223" t="str">
        <f>IF('JANVIER-19'!S17&gt;0,'JANVIER-19'!S17," 0 ")</f>
        <v xml:space="preserve"> 0 </v>
      </c>
      <c r="G15" s="53"/>
      <c r="H15" s="171"/>
      <c r="I15" s="171"/>
      <c r="J15" s="171"/>
      <c r="K15"/>
      <c r="L15"/>
    </row>
    <row r="16" spans="2:15" x14ac:dyDescent="0.3">
      <c r="B16" s="294">
        <v>42015</v>
      </c>
      <c r="C16" s="294"/>
      <c r="D16" s="54" t="str">
        <f>IF('JANVIER-19'!R18&lt;0,'JANVIER-19'!R18," 0 ")</f>
        <v xml:space="preserve"> 0 </v>
      </c>
      <c r="E16" s="53"/>
      <c r="F16" s="223" t="str">
        <f>IF('JANVIER-19'!S18&gt;0,'JANVIER-19'!S18," 0 ")</f>
        <v xml:space="preserve"> 0 </v>
      </c>
      <c r="G16" s="53"/>
      <c r="K16"/>
      <c r="L16"/>
    </row>
    <row r="17" spans="2:12" x14ac:dyDescent="0.3">
      <c r="B17" s="294">
        <v>42016</v>
      </c>
      <c r="C17" s="294"/>
      <c r="D17" s="54" t="str">
        <f>IF('JANVIER-19'!R19&lt;0,'JANVIER-19'!R19," 0 ")</f>
        <v xml:space="preserve"> 0 </v>
      </c>
      <c r="E17" s="53"/>
      <c r="F17" s="223" t="str">
        <f>IF('JANVIER-19'!S19&gt;0,'JANVIER-19'!S19," 0 ")</f>
        <v xml:space="preserve"> 0 </v>
      </c>
      <c r="G17" s="53"/>
      <c r="K17"/>
      <c r="L17"/>
    </row>
    <row r="18" spans="2:12" x14ac:dyDescent="0.3">
      <c r="B18" s="294">
        <v>42017</v>
      </c>
      <c r="C18" s="294"/>
      <c r="D18" s="54" t="str">
        <f>IF('JANVIER-19'!R20&lt;0,'JANVIER-19'!R20," 0 ")</f>
        <v xml:space="preserve"> 0 </v>
      </c>
      <c r="E18" s="53"/>
      <c r="F18" s="223" t="str">
        <f>IF('JANVIER-19'!S20&gt;0,'JANVIER-19'!S20," 0 ")</f>
        <v xml:space="preserve"> 0 </v>
      </c>
      <c r="G18" s="53"/>
      <c r="K18"/>
      <c r="L18"/>
    </row>
    <row r="19" spans="2:12" ht="18" customHeight="1" x14ac:dyDescent="0.3">
      <c r="B19" s="294">
        <v>42018</v>
      </c>
      <c r="C19" s="294"/>
      <c r="D19" s="54" t="str">
        <f>IF('JANVIER-19'!R21&lt;0,'JANVIER-19'!R21," 0 ")</f>
        <v xml:space="preserve"> 0 </v>
      </c>
      <c r="E19" s="53"/>
      <c r="F19" s="223" t="str">
        <f>IF('JANVIER-19'!S21&gt;0,'JANVIER-19'!S21," 0 ")</f>
        <v xml:space="preserve"> 0 </v>
      </c>
      <c r="G19" s="53"/>
      <c r="K19"/>
      <c r="L19"/>
    </row>
    <row r="20" spans="2:12" x14ac:dyDescent="0.3">
      <c r="B20" s="294">
        <v>42019</v>
      </c>
      <c r="C20" s="294"/>
      <c r="D20" s="54" t="str">
        <f>IF('JANVIER-19'!R22&lt;0,'JANVIER-19'!R22," 0 ")</f>
        <v xml:space="preserve"> 0 </v>
      </c>
      <c r="E20" s="53"/>
      <c r="F20" s="223" t="str">
        <f>IF('JANVIER-19'!S22&gt;0,'JANVIER-19'!S22," 0 ")</f>
        <v xml:space="preserve"> 0 </v>
      </c>
      <c r="G20" s="53"/>
      <c r="K20"/>
      <c r="L20"/>
    </row>
    <row r="21" spans="2:12" x14ac:dyDescent="0.3">
      <c r="B21" s="294">
        <v>42020</v>
      </c>
      <c r="C21" s="294"/>
      <c r="D21" s="54" t="str">
        <f>IF('JANVIER-19'!R23&lt;0,'JANVIER-19'!R23," 0 ")</f>
        <v xml:space="preserve"> 0 </v>
      </c>
      <c r="E21" s="53"/>
      <c r="F21" s="223" t="str">
        <f>IF('JANVIER-19'!S23&gt;0,'JANVIER-19'!S23," 0 ")</f>
        <v xml:space="preserve"> 0 </v>
      </c>
      <c r="G21" s="53"/>
      <c r="K21"/>
      <c r="L21"/>
    </row>
    <row r="22" spans="2:12" x14ac:dyDescent="0.3">
      <c r="B22" s="294">
        <v>42021</v>
      </c>
      <c r="C22" s="294"/>
      <c r="D22" s="54" t="str">
        <f>IF('JANVIER-19'!R24&lt;0,'JANVIER-19'!R24," 0 ")</f>
        <v xml:space="preserve"> 0 </v>
      </c>
      <c r="E22" s="53"/>
      <c r="F22" s="223" t="str">
        <f>IF('JANVIER-19'!S24&gt;0,'JANVIER-19'!S24," 0 ")</f>
        <v xml:space="preserve"> 0 </v>
      </c>
      <c r="G22" s="53"/>
      <c r="K22"/>
      <c r="L22"/>
    </row>
    <row r="23" spans="2:12" x14ac:dyDescent="0.3">
      <c r="B23" s="174"/>
      <c r="C23" s="164"/>
      <c r="D23" s="54" t="str">
        <f>IF('JANVIER-19'!R25&lt;0,'JANVIER-19'!R25," 0 ")</f>
        <v xml:space="preserve"> 0 </v>
      </c>
      <c r="E23" s="53"/>
      <c r="F23" s="223" t="str">
        <f>IF('JANVIER-19'!S25&gt;0,'JANVIER-19'!S25," 0 ")</f>
        <v xml:space="preserve"> 0 </v>
      </c>
      <c r="G23" s="53"/>
      <c r="K23"/>
      <c r="L23"/>
    </row>
    <row r="24" spans="2:12" x14ac:dyDescent="0.3">
      <c r="B24" s="294">
        <v>42022</v>
      </c>
      <c r="C24" s="294"/>
      <c r="D24" s="54" t="str">
        <f>IF('JANVIER-19'!R26&lt;0,'JANVIER-19'!R26," 0 ")</f>
        <v xml:space="preserve"> 0 </v>
      </c>
      <c r="E24" s="53"/>
      <c r="F24" s="223" t="str">
        <f>IF('JANVIER-19'!S26&gt;0,'JANVIER-19'!S26," 0 ")</f>
        <v xml:space="preserve"> 0 </v>
      </c>
      <c r="G24" s="53"/>
      <c r="K24"/>
      <c r="L24"/>
    </row>
    <row r="25" spans="2:12" x14ac:dyDescent="0.3">
      <c r="B25" s="294">
        <v>42023</v>
      </c>
      <c r="C25" s="294"/>
      <c r="D25" s="54" t="str">
        <f>IF('JANVIER-19'!R27&lt;0,'JANVIER-19'!R27," 0 ")</f>
        <v xml:space="preserve"> 0 </v>
      </c>
      <c r="E25" s="53"/>
      <c r="F25" s="223" t="str">
        <f>IF('JANVIER-19'!S27&gt;0,'JANVIER-19'!S27," 0 ")</f>
        <v xml:space="preserve"> 0 </v>
      </c>
      <c r="G25" s="53"/>
      <c r="K25"/>
      <c r="L25"/>
    </row>
    <row r="26" spans="2:12" x14ac:dyDescent="0.3">
      <c r="B26" s="294">
        <v>42024</v>
      </c>
      <c r="C26" s="294"/>
      <c r="D26" s="54" t="str">
        <f>IF('JANVIER-19'!R28&lt;0,'JANVIER-19'!R28," 0 ")</f>
        <v xml:space="preserve"> 0 </v>
      </c>
      <c r="E26" s="53"/>
      <c r="F26" s="223" t="str">
        <f>IF('JANVIER-19'!S28&gt;0,'JANVIER-19'!S28," 0 ")</f>
        <v xml:space="preserve"> 0 </v>
      </c>
      <c r="G26" s="53"/>
      <c r="K26"/>
      <c r="L26"/>
    </row>
    <row r="27" spans="2:12" x14ac:dyDescent="0.3">
      <c r="B27" s="294">
        <v>42025</v>
      </c>
      <c r="C27" s="294"/>
      <c r="D27" s="54" t="str">
        <f>IF('JANVIER-19'!R29&lt;0,'JANVIER-19'!R29," 0 ")</f>
        <v xml:space="preserve"> 0 </v>
      </c>
      <c r="E27" s="53"/>
      <c r="F27" s="223" t="str">
        <f>IF('JANVIER-19'!S29&gt;0,'JANVIER-19'!S29," 0 ")</f>
        <v xml:space="preserve"> 0 </v>
      </c>
      <c r="G27" s="53"/>
      <c r="K27"/>
      <c r="L27"/>
    </row>
    <row r="28" spans="2:12" x14ac:dyDescent="0.3">
      <c r="B28" s="294">
        <v>42026</v>
      </c>
      <c r="C28" s="294"/>
      <c r="D28" s="54" t="str">
        <f>IF('JANVIER-19'!R30&lt;0,'JANVIER-19'!R30," 0 ")</f>
        <v xml:space="preserve"> 0 </v>
      </c>
      <c r="E28" s="53"/>
      <c r="F28" s="223" t="str">
        <f>IF('JANVIER-19'!S30&gt;0,'JANVIER-19'!S30," 0 ")</f>
        <v xml:space="preserve"> 0 </v>
      </c>
      <c r="G28" s="53"/>
      <c r="K28"/>
      <c r="L28"/>
    </row>
    <row r="29" spans="2:12" x14ac:dyDescent="0.3">
      <c r="B29" s="294">
        <v>42027</v>
      </c>
      <c r="C29" s="294"/>
      <c r="D29" s="54" t="str">
        <f>IF('JANVIER-19'!R31&lt;0,'JANVIER-19'!R31," 0 ")</f>
        <v xml:space="preserve"> 0 </v>
      </c>
      <c r="E29" s="53"/>
      <c r="F29" s="223" t="str">
        <f>IF('JANVIER-19'!S31&gt;0,'JANVIER-19'!S31," 0 ")</f>
        <v xml:space="preserve"> 0 </v>
      </c>
      <c r="G29" s="53"/>
      <c r="K29"/>
      <c r="L29"/>
    </row>
    <row r="30" spans="2:12" x14ac:dyDescent="0.3">
      <c r="B30" s="294">
        <v>42028</v>
      </c>
      <c r="C30" s="294"/>
      <c r="D30" s="54" t="str">
        <f>IF('JANVIER-19'!R32&lt;0,'JANVIER-19'!R32," 0 ")</f>
        <v xml:space="preserve"> 0 </v>
      </c>
      <c r="E30" s="53"/>
      <c r="F30" s="223" t="str">
        <f>IF('JANVIER-19'!S32&gt;0,'JANVIER-19'!S32," 0 ")</f>
        <v xml:space="preserve"> 0 </v>
      </c>
      <c r="G30" s="53"/>
      <c r="K30"/>
      <c r="L30"/>
    </row>
    <row r="31" spans="2:12" x14ac:dyDescent="0.3">
      <c r="B31" s="174"/>
      <c r="C31" s="164"/>
      <c r="D31" s="54" t="str">
        <f>IF('JANVIER-19'!R33&lt;0,'JANVIER-19'!R33," 0 ")</f>
        <v xml:space="preserve"> 0 </v>
      </c>
      <c r="E31" s="53"/>
      <c r="F31" s="223" t="str">
        <f>IF('JANVIER-19'!S33&gt;0,'JANVIER-19'!S33," 0 ")</f>
        <v xml:space="preserve"> 0 </v>
      </c>
      <c r="G31" s="53"/>
      <c r="K31"/>
      <c r="L31"/>
    </row>
    <row r="32" spans="2:12" x14ac:dyDescent="0.3">
      <c r="B32" s="294">
        <v>42029</v>
      </c>
      <c r="C32" s="294"/>
      <c r="D32" s="54" t="str">
        <f>IF('JANVIER-19'!R34&lt;0,'JANVIER-19'!R34," 0 ")</f>
        <v xml:space="preserve"> 0 </v>
      </c>
      <c r="E32" s="53"/>
      <c r="F32" s="223" t="str">
        <f>IF('JANVIER-19'!S34&gt;0,'JANVIER-19'!S34," 0 ")</f>
        <v xml:space="preserve"> 0 </v>
      </c>
      <c r="G32" s="53"/>
      <c r="K32"/>
      <c r="L32"/>
    </row>
    <row r="33" spans="2:12" x14ac:dyDescent="0.3">
      <c r="B33" s="294">
        <v>42030</v>
      </c>
      <c r="C33" s="294"/>
      <c r="D33" s="54" t="str">
        <f>IF('JANVIER-19'!R35&lt;0,'JANVIER-19'!R35," 0 ")</f>
        <v xml:space="preserve"> 0 </v>
      </c>
      <c r="E33" s="53"/>
      <c r="F33" s="223" t="str">
        <f>IF('JANVIER-19'!S35&gt;0,'JANVIER-19'!S35," 0 ")</f>
        <v xml:space="preserve"> 0 </v>
      </c>
      <c r="G33" s="53"/>
      <c r="K33"/>
      <c r="L33"/>
    </row>
    <row r="34" spans="2:12" x14ac:dyDescent="0.3">
      <c r="B34" s="294">
        <v>42031</v>
      </c>
      <c r="C34" s="294"/>
      <c r="D34" s="54">
        <f>IF('JANVIER-19'!R36&lt;0,'JANVIER-19'!R36," 0 ")</f>
        <v>-7.6327832942979512E-17</v>
      </c>
      <c r="E34" s="53"/>
      <c r="F34" s="223" t="str">
        <f>IF('JANVIER-19'!S36&gt;0,'JANVIER-19'!S36," 0 ")</f>
        <v xml:space="preserve"> 0 </v>
      </c>
      <c r="G34" s="53"/>
      <c r="K34"/>
      <c r="L34"/>
    </row>
    <row r="35" spans="2:12" x14ac:dyDescent="0.3">
      <c r="B35" s="294">
        <v>42032</v>
      </c>
      <c r="C35" s="294"/>
      <c r="D35" s="54">
        <f>IF('JANVIER-19'!R37&lt;0,'JANVIER-19'!R37," 0 ")</f>
        <v>-7.6327832942979512E-17</v>
      </c>
      <c r="E35" s="53"/>
      <c r="F35" s="223" t="str">
        <f>IF('JANVIER-19'!S37&gt;0,'JANVIER-19'!S37," 0 ")</f>
        <v xml:space="preserve"> 0 </v>
      </c>
      <c r="G35" s="53"/>
      <c r="K35"/>
      <c r="L35"/>
    </row>
    <row r="36" spans="2:12" x14ac:dyDescent="0.3">
      <c r="B36" s="294">
        <v>42033</v>
      </c>
      <c r="C36" s="294"/>
      <c r="D36" s="54">
        <f>IF('JANVIER-19'!R38&lt;0,'JANVIER-19'!R38," 0 ")</f>
        <v>-3.4722222222222272E-2</v>
      </c>
      <c r="E36" s="53"/>
      <c r="F36" s="223" t="str">
        <f>IF('JANVIER-19'!S38&gt;0,'JANVIER-19'!S38," 0 ")</f>
        <v xml:space="preserve"> 0 </v>
      </c>
      <c r="G36" s="53"/>
      <c r="K36"/>
      <c r="L36"/>
    </row>
    <row r="37" spans="2:12" ht="16.2" thickBot="1" x14ac:dyDescent="0.35">
      <c r="B37" s="296">
        <v>42034</v>
      </c>
      <c r="C37" s="296"/>
      <c r="D37" s="256">
        <f>IF('JANVIER-19'!R39&lt;0,'JANVIER-19'!R39," 0 ")</f>
        <v>-0.14583333333333334</v>
      </c>
      <c r="E37" s="257"/>
      <c r="F37" s="223" t="str">
        <f>IF('JANVIER-19'!S39&gt;0,'JANVIER-19'!S39," 0 ")</f>
        <v xml:space="preserve"> 0 </v>
      </c>
      <c r="G37" s="53"/>
      <c r="K37"/>
      <c r="L37"/>
    </row>
    <row r="38" spans="2:12" ht="21" x14ac:dyDescent="0.4">
      <c r="B38" s="222" t="s">
        <v>61</v>
      </c>
      <c r="C38" s="188">
        <f>SUM(D2:D37)</f>
        <v>-0.32638888888888928</v>
      </c>
      <c r="E38" s="172" t="s">
        <v>60</v>
      </c>
      <c r="F38" s="224">
        <f>SUM(F2:F37)</f>
        <v>6.944444444444392E-3</v>
      </c>
      <c r="G38"/>
      <c r="K38"/>
      <c r="L38"/>
    </row>
    <row r="39" spans="2:12" ht="21" x14ac:dyDescent="0.4">
      <c r="B39" s="170"/>
      <c r="D39" s="226">
        <f>C38</f>
        <v>-0.32638888888888928</v>
      </c>
      <c r="E39" s="225"/>
      <c r="F39" s="225"/>
      <c r="G39"/>
      <c r="K39"/>
      <c r="L39"/>
    </row>
    <row r="40" spans="2:12" ht="18" x14ac:dyDescent="0.35">
      <c r="B40" s="170"/>
      <c r="D40" s="167">
        <f>F38</f>
        <v>6.944444444444392E-3</v>
      </c>
      <c r="F40" s="122"/>
      <c r="G40"/>
      <c r="K40"/>
      <c r="L40"/>
    </row>
    <row r="41" spans="2:12" ht="21" x14ac:dyDescent="0.4">
      <c r="B41" s="295" t="s">
        <v>54</v>
      </c>
      <c r="C41" s="295"/>
      <c r="D41" s="188">
        <f>SUM(D39:D40)</f>
        <v>-0.31944444444444486</v>
      </c>
      <c r="F41" s="122"/>
      <c r="G41"/>
      <c r="K41"/>
      <c r="L41"/>
    </row>
  </sheetData>
  <mergeCells count="35">
    <mergeCell ref="B41:C41"/>
    <mergeCell ref="B35:C35"/>
    <mergeCell ref="B36:C36"/>
    <mergeCell ref="B37:C37"/>
    <mergeCell ref="B29:C29"/>
    <mergeCell ref="B30:C30"/>
    <mergeCell ref="B32:C32"/>
    <mergeCell ref="B33:C33"/>
    <mergeCell ref="B25:C25"/>
    <mergeCell ref="B26:C26"/>
    <mergeCell ref="B27:C27"/>
    <mergeCell ref="B28:C28"/>
    <mergeCell ref="B34:C34"/>
    <mergeCell ref="B16:C16"/>
    <mergeCell ref="B17:C17"/>
    <mergeCell ref="B18:C18"/>
    <mergeCell ref="B24:C24"/>
    <mergeCell ref="B19:C19"/>
    <mergeCell ref="B20:C20"/>
    <mergeCell ref="B21:C21"/>
    <mergeCell ref="B22:C22"/>
    <mergeCell ref="B2:C2"/>
    <mergeCell ref="E1:F1"/>
    <mergeCell ref="I14:O14"/>
    <mergeCell ref="B3:C3"/>
    <mergeCell ref="B4:C4"/>
    <mergeCell ref="B5:C5"/>
    <mergeCell ref="B6:C6"/>
    <mergeCell ref="B8:C8"/>
    <mergeCell ref="B9:C9"/>
    <mergeCell ref="B10:C10"/>
    <mergeCell ref="B11:C11"/>
    <mergeCell ref="B12:C12"/>
    <mergeCell ref="B13:C13"/>
    <mergeCell ref="B14:C14"/>
  </mergeCells>
  <conditionalFormatting sqref="D2:D37">
    <cfRule type="cellIs" dxfId="1" priority="6" operator="lessThan">
      <formula>0</formula>
    </cfRule>
  </conditionalFormatting>
  <conditionalFormatting sqref="H12">
    <cfRule type="cellIs" dxfId="0" priority="4" operator="greaterThan">
      <formula>"&gt;0:00"</formula>
    </cfRule>
  </conditionalFormatting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JANVIER-19</vt:lpstr>
      <vt:lpstr>1trimjan19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pecheur</dc:creator>
  <cp:lastModifiedBy>Martin pecheur</cp:lastModifiedBy>
  <cp:lastPrinted>2019-08-16T14:24:26Z</cp:lastPrinted>
  <dcterms:created xsi:type="dcterms:W3CDTF">2019-04-28T12:42:12Z</dcterms:created>
  <dcterms:modified xsi:type="dcterms:W3CDTF">2019-08-17T11:25:50Z</dcterms:modified>
</cp:coreProperties>
</file>