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120" windowHeight="6975"/>
  </bookViews>
  <sheets>
    <sheet name="Val-Dép" sheetId="6" r:id="rId1"/>
    <sheet name="Jour. Achats-ventes" sheetId="5" r:id="rId2"/>
    <sheet name="Feuil2" sheetId="2" r:id="rId3"/>
  </sheets>
  <externalReferences>
    <externalReference r:id="rId4"/>
  </externalReferences>
  <definedNames>
    <definedName name="appelation">[1]Feuil2!$E$2:$E$22</definedName>
    <definedName name="AVANCETVA">[1]Feuil2!$F$2:$F$10</definedName>
    <definedName name="fournisseurs">'Val-Dép'!$A$35:$AB$43</definedName>
    <definedName name="Modepaie">[1]Feuil2!$H$2:$H$5</definedName>
    <definedName name="Plan1" localSheetId="1">[1]PCMN1!$A$1:$A$261</definedName>
    <definedName name="Plan1">#REF!</definedName>
    <definedName name="Plan10">[1]PCMN!$A$1:$A$13</definedName>
    <definedName name="Plan2" localSheetId="1">[1]PCMN1!$A$1:$G$1</definedName>
    <definedName name="Plan2">#REF!</definedName>
    <definedName name="Plan20">[1]PCMN!$A$1:$G$1</definedName>
    <definedName name="TVA">[1]Feuil2!$C$2:$C$9</definedName>
    <definedName name="TVAréduit">[1]Feuil2!$D$2:$D$13</definedName>
  </definedNames>
  <calcPr calcId="125725"/>
</workbook>
</file>

<file path=xl/calcChain.xml><?xml version="1.0" encoding="utf-8"?>
<calcChain xmlns="http://schemas.openxmlformats.org/spreadsheetml/2006/main">
  <c r="I16" i="5"/>
  <c r="E13" i="6"/>
  <c r="O13"/>
  <c r="Q13"/>
  <c r="R13"/>
  <c r="S13"/>
  <c r="W13"/>
  <c r="Z13"/>
  <c r="AA13"/>
  <c r="E14"/>
  <c r="O14"/>
  <c r="Q14"/>
  <c r="R14"/>
  <c r="S14"/>
  <c r="W14"/>
  <c r="Z14"/>
  <c r="AA14"/>
  <c r="E15"/>
  <c r="O15"/>
  <c r="R15" s="1"/>
  <c r="Q15"/>
  <c r="S15"/>
  <c r="W15"/>
  <c r="Z15"/>
  <c r="AA15"/>
  <c r="E16"/>
  <c r="O16"/>
  <c r="Q16"/>
  <c r="R16"/>
  <c r="S16"/>
  <c r="W16"/>
  <c r="Y16"/>
  <c r="Z16"/>
  <c r="AA16"/>
  <c r="E17"/>
  <c r="O17"/>
  <c r="Q17"/>
  <c r="R17"/>
  <c r="S17"/>
  <c r="W17"/>
  <c r="Y17"/>
  <c r="Z17"/>
  <c r="AA17"/>
  <c r="E18"/>
  <c r="O18"/>
  <c r="Q18"/>
  <c r="R18"/>
  <c r="S18"/>
  <c r="W18"/>
  <c r="Y18"/>
  <c r="Z18"/>
  <c r="AA18"/>
  <c r="E19"/>
  <c r="O19"/>
  <c r="Q19"/>
  <c r="R19"/>
  <c r="S19"/>
  <c r="W19"/>
  <c r="Y19"/>
  <c r="Z19"/>
  <c r="AA19"/>
  <c r="E20"/>
  <c r="O20"/>
  <c r="Q20"/>
  <c r="V20" s="1"/>
  <c r="R20"/>
  <c r="S20"/>
  <c r="W20"/>
  <c r="Y20"/>
  <c r="Z20"/>
  <c r="AA20"/>
  <c r="E21"/>
  <c r="O21"/>
  <c r="Q21"/>
  <c r="R21"/>
  <c r="S21"/>
  <c r="W21"/>
  <c r="Y21"/>
  <c r="Z21"/>
  <c r="AA21"/>
  <c r="E22"/>
  <c r="O22"/>
  <c r="Q22"/>
  <c r="R22"/>
  <c r="S22"/>
  <c r="W22"/>
  <c r="Y22"/>
  <c r="Z22"/>
  <c r="AA22"/>
  <c r="E23"/>
  <c r="O23"/>
  <c r="Q23"/>
  <c r="R23"/>
  <c r="S23"/>
  <c r="W23"/>
  <c r="Y23"/>
  <c r="Z23"/>
  <c r="AA23"/>
  <c r="O24"/>
  <c r="O26" s="1"/>
  <c r="R24"/>
  <c r="S24"/>
  <c r="W24"/>
  <c r="Y24"/>
  <c r="Z24"/>
  <c r="O25"/>
  <c r="Q25" s="1"/>
  <c r="R25"/>
  <c r="S25"/>
  <c r="W25"/>
  <c r="Y25"/>
  <c r="Z25"/>
  <c r="D26"/>
  <c r="J26"/>
  <c r="S26"/>
  <c r="Z26"/>
  <c r="AE26"/>
  <c r="E35"/>
  <c r="O35"/>
  <c r="U35" s="1"/>
  <c r="T35"/>
  <c r="V35"/>
  <c r="W35"/>
  <c r="Z35"/>
  <c r="AB35"/>
  <c r="AG35"/>
  <c r="AH35"/>
  <c r="E36"/>
  <c r="O36"/>
  <c r="R36" s="1"/>
  <c r="T36"/>
  <c r="V36" s="1"/>
  <c r="U36"/>
  <c r="W36"/>
  <c r="Z36"/>
  <c r="AB36"/>
  <c r="AG36"/>
  <c r="AH36"/>
  <c r="E37"/>
  <c r="O37"/>
  <c r="U37" s="1"/>
  <c r="T37"/>
  <c r="V37"/>
  <c r="W37"/>
  <c r="Z37"/>
  <c r="AB37"/>
  <c r="AG37"/>
  <c r="AH37"/>
  <c r="E38"/>
  <c r="O38"/>
  <c r="R38" s="1"/>
  <c r="T38"/>
  <c r="U38" s="1"/>
  <c r="V38"/>
  <c r="W38"/>
  <c r="Z38"/>
  <c r="AB38"/>
  <c r="AE38"/>
  <c r="AG38"/>
  <c r="AH38"/>
  <c r="E39"/>
  <c r="O39"/>
  <c r="U39" s="1"/>
  <c r="T39"/>
  <c r="V39"/>
  <c r="W39"/>
  <c r="Z39"/>
  <c r="AB39"/>
  <c r="AE39"/>
  <c r="AG39"/>
  <c r="AH39"/>
  <c r="E40"/>
  <c r="O40"/>
  <c r="R40" s="1"/>
  <c r="T40"/>
  <c r="U40" s="1"/>
  <c r="V40"/>
  <c r="W40"/>
  <c r="Z40"/>
  <c r="AB40"/>
  <c r="AE40"/>
  <c r="AG40"/>
  <c r="AH40"/>
  <c r="E41"/>
  <c r="O41"/>
  <c r="U41" s="1"/>
  <c r="T41"/>
  <c r="V41"/>
  <c r="W41"/>
  <c r="Z41"/>
  <c r="AB41"/>
  <c r="AE41"/>
  <c r="AG41"/>
  <c r="AH41"/>
  <c r="E42"/>
  <c r="O42"/>
  <c r="R42" s="1"/>
  <c r="T42"/>
  <c r="U42" s="1"/>
  <c r="V42"/>
  <c r="W42"/>
  <c r="Z42"/>
  <c r="AB42"/>
  <c r="AD42"/>
  <c r="AD46" s="1"/>
  <c r="AE42"/>
  <c r="AG42"/>
  <c r="AH42"/>
  <c r="E43"/>
  <c r="O43"/>
  <c r="R43" s="1"/>
  <c r="T43"/>
  <c r="U43"/>
  <c r="V43"/>
  <c r="W43"/>
  <c r="Z43"/>
  <c r="Z46" s="1"/>
  <c r="AB43"/>
  <c r="AC43"/>
  <c r="AC46" s="1"/>
  <c r="AE43"/>
  <c r="AG43"/>
  <c r="AH43"/>
  <c r="E44"/>
  <c r="O44"/>
  <c r="U44" s="1"/>
  <c r="T44"/>
  <c r="V44"/>
  <c r="W44"/>
  <c r="Z44"/>
  <c r="AB44"/>
  <c r="AE44"/>
  <c r="AG44"/>
  <c r="AH44"/>
  <c r="O45"/>
  <c r="R45" s="1"/>
  <c r="T45"/>
  <c r="U45"/>
  <c r="V45"/>
  <c r="W45"/>
  <c r="Z45"/>
  <c r="AB45"/>
  <c r="AE45"/>
  <c r="AG45"/>
  <c r="D46"/>
  <c r="AL46"/>
  <c r="D57"/>
  <c r="E57"/>
  <c r="H57"/>
  <c r="I57"/>
  <c r="L57"/>
  <c r="M57"/>
  <c r="Q57"/>
  <c r="R57"/>
  <c r="F80"/>
  <c r="F16" i="5"/>
  <c r="F18"/>
  <c r="B19"/>
  <c r="F19"/>
  <c r="H19"/>
  <c r="F20"/>
  <c r="I20"/>
  <c r="F22"/>
  <c r="B23"/>
  <c r="F23"/>
  <c r="H23"/>
  <c r="V18" i="6" l="1"/>
  <c r="AB46"/>
  <c r="V14"/>
  <c r="Y44"/>
  <c r="Y37"/>
  <c r="V22"/>
  <c r="Y43"/>
  <c r="Y42"/>
  <c r="Y40"/>
  <c r="Y38"/>
  <c r="V23"/>
  <c r="V21"/>
  <c r="V16"/>
  <c r="AA43"/>
  <c r="W46"/>
  <c r="V48" s="1"/>
  <c r="V19"/>
  <c r="V17"/>
  <c r="W26"/>
  <c r="U13"/>
  <c r="X13" s="1"/>
  <c r="Y41"/>
  <c r="Y39"/>
  <c r="U23"/>
  <c r="X23" s="1"/>
  <c r="U21"/>
  <c r="U19"/>
  <c r="X19" s="1"/>
  <c r="U17"/>
  <c r="X17" s="1"/>
  <c r="V13"/>
  <c r="AA45"/>
  <c r="AA40"/>
  <c r="AA38"/>
  <c r="U22"/>
  <c r="X22" s="1"/>
  <c r="U20"/>
  <c r="X20" s="1"/>
  <c r="U18"/>
  <c r="X18" s="1"/>
  <c r="U14"/>
  <c r="X14" s="1"/>
  <c r="U46"/>
  <c r="Y35"/>
  <c r="U15"/>
  <c r="Y36"/>
  <c r="I21" i="5" s="1"/>
  <c r="V46" i="6"/>
  <c r="X21"/>
  <c r="AA36"/>
  <c r="V25"/>
  <c r="U25"/>
  <c r="X25" s="1"/>
  <c r="V15"/>
  <c r="R26"/>
  <c r="Y14"/>
  <c r="O46"/>
  <c r="R44"/>
  <c r="AA44" s="1"/>
  <c r="R41"/>
  <c r="AA41" s="1"/>
  <c r="R39"/>
  <c r="AA39" s="1"/>
  <c r="R37"/>
  <c r="AA37" s="1"/>
  <c r="R35"/>
  <c r="Q24"/>
  <c r="Q26" s="1"/>
  <c r="P28" s="1"/>
  <c r="P29" s="1"/>
  <c r="U16"/>
  <c r="AA42"/>
  <c r="Y13" l="1"/>
  <c r="T48"/>
  <c r="X16"/>
  <c r="AE37"/>
  <c r="AE36"/>
  <c r="J23" i="5"/>
  <c r="Y46" i="6"/>
  <c r="R46"/>
  <c r="AA35"/>
  <c r="V26"/>
  <c r="Y15"/>
  <c r="Y26" s="1"/>
  <c r="X15"/>
  <c r="V24"/>
  <c r="U24"/>
  <c r="X24" s="1"/>
  <c r="X26" l="1"/>
  <c r="U26"/>
  <c r="AE35"/>
  <c r="AE46" s="1"/>
  <c r="AA46"/>
  <c r="J19" i="5"/>
</calcChain>
</file>

<file path=xl/sharedStrings.xml><?xml version="1.0" encoding="utf-8"?>
<sst xmlns="http://schemas.openxmlformats.org/spreadsheetml/2006/main" count="284" uniqueCount="211">
  <si>
    <t>TVA due</t>
  </si>
  <si>
    <t>HTVA</t>
  </si>
  <si>
    <t>Fact N°</t>
  </si>
  <si>
    <t>N° du compte crédité</t>
  </si>
  <si>
    <t>N° du compte débité</t>
  </si>
  <si>
    <t>N° de l'article</t>
  </si>
  <si>
    <t>TVA</t>
  </si>
  <si>
    <t>N° PCMN</t>
  </si>
  <si>
    <t>HTVA case(O)</t>
  </si>
  <si>
    <t>TVAC</t>
  </si>
  <si>
    <t>MARS</t>
  </si>
  <si>
    <t xml:space="preserve">Journal des VENTES du MOIS de : </t>
  </si>
  <si>
    <t>TOTAL</t>
  </si>
  <si>
    <t xml:space="preserve">libellé </t>
  </si>
  <si>
    <t xml:space="preserve">fournisseur </t>
  </si>
  <si>
    <t xml:space="preserve">TVA </t>
  </si>
  <si>
    <t xml:space="preserve">Achats </t>
  </si>
  <si>
    <t>à récup</t>
  </si>
  <si>
    <t xml:space="preserve">montant crédité </t>
  </si>
  <si>
    <t xml:space="preserve">montant débité </t>
  </si>
  <si>
    <r>
      <t xml:space="preserve">Tous les ACHATS du MOIS </t>
    </r>
    <r>
      <rPr>
        <b/>
        <u/>
        <sz val="14"/>
        <rFont val="Calibri"/>
        <family val="1"/>
        <scheme val="minor"/>
      </rPr>
      <t>uniquement</t>
    </r>
  </si>
  <si>
    <t>FOURNISSEURS        7*****</t>
  </si>
  <si>
    <t>Valeur de départ</t>
  </si>
  <si>
    <t>FOURNISSEURS</t>
  </si>
  <si>
    <t>journal des ACHATS  du mois (sans V.I.)</t>
  </si>
  <si>
    <t>JOURNAL DES ACHATS DU MOIS DE :</t>
  </si>
  <si>
    <t>Tous les Achats du mois SANS V.I.</t>
  </si>
  <si>
    <t>case AA</t>
  </si>
  <si>
    <t>case Y</t>
  </si>
  <si>
    <t>case R</t>
  </si>
  <si>
    <t>;" ";RECHERCHEV('Val-Départ'!$E$26;'Val-Départ'!$E$26:$H$26;3;FAUX))"</t>
  </si>
  <si>
    <t>=SI(OU('Val-Départ'!$E$26=mobilier";'Val-Départ'!$E$26="outillage";'Val-Départ'!$E$26="machine";'Val-Départ'!$E$26="")</t>
  </si>
  <si>
    <t>Cette formule permet d'éviter d'écrire le résultat de "mobilier" - "machine" - "outillage" et "valeur vide" dans (600    ACHATS MARCHANDISES)</t>
  </si>
  <si>
    <t>"=SI(OU('Val-Départ'!$E$26="mobilier";'Val-Départ'!$E$26="outillage";'Val-Départ'!$E$26="machine";'Val-Départ'!$E$26="");" ";RECHERCHEV('Val-Départ'!$E$26;'Val-Départ'!$E$26:$H$26;3;FAUX))"</t>
  </si>
  <si>
    <t>$E$19 le signe $ indique de garder la case et ainsi d'éviter des erreurs</t>
  </si>
  <si>
    <r>
      <t xml:space="preserve">et on ajoute l'instruction </t>
    </r>
    <r>
      <rPr>
        <b/>
        <sz val="11"/>
        <color theme="1"/>
        <rFont val="Calibri"/>
        <family val="2"/>
        <scheme val="minor"/>
      </rPr>
      <t>RECHERCHEV(E19;'Val-Départ'!E26:H26;2;FAUX)</t>
    </r>
    <r>
      <rPr>
        <sz val="12"/>
        <color theme="1"/>
        <rFont val="Times New Roman"/>
        <family val="2"/>
      </rPr>
      <t>"</t>
    </r>
  </si>
  <si>
    <t>;""; indique de laisser la case vide</t>
  </si>
  <si>
    <t>Pour éviter l'inscription #N/A</t>
  </si>
  <si>
    <t>=SI(ESTNA</t>
  </si>
  <si>
    <t>Si on a une erreur du type #N/A, on ajoute alors</t>
  </si>
  <si>
    <t>4- faux désigne si une erreur est possible</t>
  </si>
  <si>
    <t>3- la 2eme colonne</t>
  </si>
  <si>
    <t>2- dans fichier Val-départ la case de (E26 à H33) le mot (mobilier)</t>
  </si>
  <si>
    <t>1- recherche dans fichier Gr livACT-PAS dans la case E19 (mobilier)</t>
  </si>
  <si>
    <t>"(RECHERCHEV(E19;'Val-Départ'!E26:H26;2;FAUX)"</t>
  </si>
  <si>
    <t>le  " devant et à la fin de la formule, éviter que la formule soit active</t>
  </si>
  <si>
    <t>"=SI(ESTNA(RECHERCHEV($E$19;'Val-Départ'!$E$26:$H$26;2;FAUX));";RECHERCHEV($E$19;'Val-Départ'!$E$26:$H$26;2;FAUX))"</t>
  </si>
  <si>
    <t>"=SI(P15=D15;P15;SI(P15=D15+I5;P5;SI(P15=I15;P5;SI(P15="";P15;""))))"</t>
  </si>
  <si>
    <t>avance tva</t>
  </si>
  <si>
    <t>montant</t>
  </si>
  <si>
    <t>Année</t>
  </si>
  <si>
    <t>Date</t>
  </si>
  <si>
    <t>AVANCE TVA</t>
  </si>
  <si>
    <t>C+</t>
  </si>
  <si>
    <t>Emprunt in</t>
  </si>
  <si>
    <t>Emprunt out</t>
  </si>
  <si>
    <t>D-</t>
  </si>
  <si>
    <t>C-</t>
  </si>
  <si>
    <t>Caisse out</t>
  </si>
  <si>
    <t>Caisse in</t>
  </si>
  <si>
    <t>D+</t>
  </si>
  <si>
    <t>Bq post out</t>
  </si>
  <si>
    <t>Bq post in</t>
  </si>
  <si>
    <t>Banque out</t>
  </si>
  <si>
    <t>Banque in</t>
  </si>
  <si>
    <t>jour Ach-ven</t>
  </si>
  <si>
    <t xml:space="preserve">NC TVA </t>
  </si>
  <si>
    <t>TOTAL TVA</t>
  </si>
  <si>
    <t xml:space="preserve">Certaines fonctions peuvent déduire la TVA </t>
  </si>
  <si>
    <t>Effacer ici</t>
  </si>
  <si>
    <t>effacer ICI seulement</t>
  </si>
  <si>
    <t>360 - Stock</t>
  </si>
  <si>
    <t>11</t>
  </si>
  <si>
    <t>700 - ventes de marchandises</t>
  </si>
  <si>
    <t>10</t>
  </si>
  <si>
    <t>6122 - Intracomm. Livres</t>
  </si>
  <si>
    <t>9</t>
  </si>
  <si>
    <t>611 - cocontractant</t>
  </si>
  <si>
    <t>8</t>
  </si>
  <si>
    <t>614 - Publicité</t>
  </si>
  <si>
    <t>CLASSE 6 : COMPTES DE CHARGES</t>
  </si>
  <si>
    <t>6110 - Entretien -réparation</t>
  </si>
  <si>
    <t>61210 - Belgacom</t>
  </si>
  <si>
    <t>26/1</t>
  </si>
  <si>
    <t>F812</t>
  </si>
  <si>
    <t>outillage</t>
  </si>
  <si>
    <t>Banque</t>
  </si>
  <si>
    <t>237 - Outillages</t>
  </si>
  <si>
    <t>Feromat</t>
  </si>
  <si>
    <t>F0074</t>
  </si>
  <si>
    <t>27/1</t>
  </si>
  <si>
    <t>F441</t>
  </si>
  <si>
    <t>Marchandise</t>
  </si>
  <si>
    <t>Durand</t>
  </si>
  <si>
    <t>F0030</t>
  </si>
  <si>
    <t>CLASSE 1 : COMPTES DE CAPITAUX</t>
  </si>
  <si>
    <t>Pierre</t>
  </si>
  <si>
    <t>F0012</t>
  </si>
  <si>
    <t>montant(-)</t>
  </si>
  <si>
    <t>PMCN</t>
  </si>
  <si>
    <t>date</t>
  </si>
  <si>
    <t>extrait</t>
  </si>
  <si>
    <t>Nom Fourn</t>
  </si>
  <si>
    <t>Num Fourn</t>
  </si>
  <si>
    <t>Vérification</t>
  </si>
  <si>
    <t>(59)451030</t>
  </si>
  <si>
    <t>(59)451020</t>
  </si>
  <si>
    <t>TVAC(NC)</t>
  </si>
  <si>
    <t>Tot TVAC</t>
  </si>
  <si>
    <t>TVA (NC)</t>
  </si>
  <si>
    <t>TVA Récup.</t>
  </si>
  <si>
    <t>après tva</t>
  </si>
  <si>
    <t>tva marchand</t>
  </si>
  <si>
    <t>tva non marchand</t>
  </si>
  <si>
    <t>TVA %</t>
  </si>
  <si>
    <t>Base impot</t>
  </si>
  <si>
    <t>tva %  à  déduit</t>
  </si>
  <si>
    <t>TVA%</t>
  </si>
  <si>
    <t>Base-impot</t>
  </si>
  <si>
    <t>Embal Av tva</t>
  </si>
  <si>
    <t>RRR</t>
  </si>
  <si>
    <t>Transport</t>
  </si>
  <si>
    <t>Escompte</t>
  </si>
  <si>
    <t>Fact-N°</t>
  </si>
  <si>
    <t>dénomination</t>
  </si>
  <si>
    <t>PCMN</t>
  </si>
  <si>
    <t>CODE PCMN</t>
  </si>
  <si>
    <t>V.I.</t>
  </si>
  <si>
    <t>fournisseurs</t>
  </si>
  <si>
    <t>Num Four</t>
  </si>
  <si>
    <t>N-Fo</t>
  </si>
  <si>
    <t>Fourn. Bq</t>
  </si>
  <si>
    <t xml:space="preserve"> Extrait  :  Banque - Bq post - Caisse  ( Fournisseurs) </t>
  </si>
  <si>
    <t>Pas effac</t>
  </si>
  <si>
    <t>TVA  due</t>
  </si>
  <si>
    <t>Emballage</t>
  </si>
  <si>
    <t>Nouvelle</t>
  </si>
  <si>
    <t>FACTURES -des- FOURNISSEURS</t>
  </si>
  <si>
    <t>ACHATS           6*****</t>
  </si>
  <si>
    <t>Entret. Immo.</t>
  </si>
  <si>
    <t>Entret.immo.</t>
  </si>
  <si>
    <t>si rien à réduire = 0%</t>
  </si>
  <si>
    <t>Inscrire ici les factures FOURNISSEURS</t>
  </si>
  <si>
    <t>0</t>
  </si>
  <si>
    <t>valeur initiale du fournisseur</t>
  </si>
  <si>
    <t>4</t>
  </si>
  <si>
    <t>Tjrs mettre dans l'ordre</t>
  </si>
  <si>
    <t>ok</t>
  </si>
  <si>
    <t>total</t>
  </si>
  <si>
    <t>LIV sortie</t>
  </si>
  <si>
    <t>différence entre Bq clients et Bq fournisseurs</t>
  </si>
  <si>
    <t>Jour Ach-Ven</t>
  </si>
  <si>
    <t>NC/tva</t>
  </si>
  <si>
    <t>Idem</t>
  </si>
  <si>
    <t>nc</t>
  </si>
  <si>
    <t>non marchand</t>
  </si>
  <si>
    <t>Total</t>
  </si>
  <si>
    <t>14</t>
  </si>
  <si>
    <t>Bq post</t>
  </si>
  <si>
    <t>13</t>
  </si>
  <si>
    <t>12</t>
  </si>
  <si>
    <t>7002 - vente à l'exportation</t>
  </si>
  <si>
    <t>7050 - prestation de service BE</t>
  </si>
  <si>
    <t>CLASSE 7 : COMPTES DE PRODUITS</t>
  </si>
  <si>
    <t>CLASSE 2 : COMPTES D’IMMOBILISATIONS</t>
  </si>
  <si>
    <t>29/1</t>
  </si>
  <si>
    <t>F71</t>
  </si>
  <si>
    <t>Nicolas</t>
  </si>
  <si>
    <t>C0088</t>
  </si>
  <si>
    <t>Jacques</t>
  </si>
  <si>
    <t>C0045</t>
  </si>
  <si>
    <t>28/1</t>
  </si>
  <si>
    <t>F72</t>
  </si>
  <si>
    <t>Vienneau</t>
  </si>
  <si>
    <t>C0036</t>
  </si>
  <si>
    <t>montant(+)</t>
  </si>
  <si>
    <t>Nom client</t>
  </si>
  <si>
    <t>Num cli</t>
  </si>
  <si>
    <t>note de crédit</t>
  </si>
  <si>
    <t>TVA DUE</t>
  </si>
  <si>
    <t>Embal/ap/tva</t>
  </si>
  <si>
    <t>emballage</t>
  </si>
  <si>
    <t>TVA/NC</t>
  </si>
  <si>
    <t>TVA marchand</t>
  </si>
  <si>
    <t>tva non marchan</t>
  </si>
  <si>
    <t>embalage</t>
  </si>
  <si>
    <t>escompte</t>
  </si>
  <si>
    <t>Clients</t>
  </si>
  <si>
    <t>N-Cl</t>
  </si>
  <si>
    <t>Clients BQ</t>
  </si>
  <si>
    <t>Extrait - BANQUE Clients</t>
  </si>
  <si>
    <r>
      <t xml:space="preserve"> </t>
    </r>
    <r>
      <rPr>
        <b/>
        <sz val="12"/>
        <color theme="1"/>
        <rFont val="Calibri"/>
        <family val="2"/>
        <scheme val="minor"/>
      </rPr>
      <t>FACTURES -aux -CLIENTS</t>
    </r>
  </si>
  <si>
    <t>VENTES</t>
  </si>
  <si>
    <t>7*****</t>
  </si>
  <si>
    <t>Extrait Banq CLIENTS</t>
  </si>
  <si>
    <t>PAS EFFACER</t>
  </si>
  <si>
    <t>Inscrire ici les factures CLIENTS</t>
  </si>
  <si>
    <t>valeur initiale du client</t>
  </si>
  <si>
    <t>Caisse</t>
  </si>
  <si>
    <t>Stocks</t>
  </si>
  <si>
    <t>client</t>
  </si>
  <si>
    <t>fournisseur</t>
  </si>
  <si>
    <t>"=SI(ARRONDI(H4;2)=ARRONDI(A4+E4;2);H4;"0")</t>
  </si>
  <si>
    <t>mobilier</t>
  </si>
  <si>
    <t>Artésia (emprunt 3 ans)</t>
  </si>
  <si>
    <t>"=SI(ARRONDI(H4;2)=ARRONDI(A4+E4;2);H4;AC5)</t>
  </si>
  <si>
    <t>capital</t>
  </si>
  <si>
    <t>machine</t>
  </si>
  <si>
    <t>FICHIER INITIAL à placer dans Le fichier BILAN AC-PA</t>
  </si>
  <si>
    <t>4117 - Accompte versée</t>
  </si>
  <si>
    <t>4111 -T.V.A. à payer: sur opérations intracommunautaires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</si>
</sst>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_ * #,##0.00_ ;_ * \-#,##0.00_ ;_ * &quot;-&quot;??_ ;_ @_ "/>
    <numFmt numFmtId="165" formatCode="d/m;@"/>
    <numFmt numFmtId="166" formatCode="#,##0.00_ ;\-#,##0.00\ "/>
    <numFmt numFmtId="167" formatCode="yy/mm/dd;@"/>
  </numFmts>
  <fonts count="48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1"/>
      <scheme val="minor"/>
    </font>
    <font>
      <b/>
      <sz val="14"/>
      <name val="Calibri"/>
      <family val="1"/>
      <scheme val="minor"/>
    </font>
    <font>
      <b/>
      <u/>
      <sz val="14"/>
      <name val="Calibri"/>
      <family val="1"/>
      <scheme val="minor"/>
    </font>
    <font>
      <sz val="11"/>
      <color theme="1"/>
      <name val="Calibri"/>
      <family val="1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1"/>
      <scheme val="minor"/>
    </font>
    <font>
      <b/>
      <sz val="11"/>
      <name val="Calibri"/>
      <family val="1"/>
      <scheme val="minor"/>
    </font>
    <font>
      <sz val="11"/>
      <color rgb="FF00B05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rgb="FF323232"/>
      <name val="Tahoma"/>
      <family val="2"/>
    </font>
    <font>
      <b/>
      <sz val="9"/>
      <color rgb="FF323232"/>
      <name val="Tahoma"/>
      <family val="2"/>
    </font>
    <font>
      <sz val="10"/>
      <name val="Tahoma"/>
      <family val="2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FF0000"/>
      <name val="Calibri"/>
      <family val="1"/>
      <scheme val="minor"/>
    </font>
    <font>
      <b/>
      <sz val="10"/>
      <color rgb="FFFF0000"/>
      <name val="Calibri"/>
      <family val="1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1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1"/>
      <color rgb="FFFF0000"/>
      <name val="Calibri"/>
      <family val="1"/>
      <scheme val="minor"/>
    </font>
    <font>
      <sz val="10"/>
      <color rgb="FFFF0000"/>
      <name val="Calibri"/>
      <family val="2"/>
      <scheme val="minor"/>
    </font>
    <font>
      <b/>
      <sz val="9"/>
      <color rgb="FFFF0000"/>
      <name val="Calibri"/>
      <family val="1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1"/>
      <scheme val="minor"/>
    </font>
    <font>
      <sz val="9"/>
      <color theme="1"/>
      <name val="Calibri"/>
      <family val="1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1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1"/>
      <scheme val="minor"/>
    </font>
    <font>
      <b/>
      <sz val="10"/>
      <name val="Calibri"/>
      <family val="1"/>
      <scheme val="minor"/>
    </font>
    <font>
      <b/>
      <sz val="12"/>
      <color rgb="FF3E3E3E"/>
      <name val="Courier New"/>
      <family val="3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theme="3" tint="0.39994506668294322"/>
        <bgColor indexed="64"/>
      </patternFill>
    </fill>
  </fills>
  <borders count="1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n">
        <color auto="1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auto="1"/>
      </right>
      <top/>
      <bottom/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ashDotDot">
        <color auto="1"/>
      </top>
      <bottom/>
      <diagonal/>
    </border>
    <border>
      <left style="thick">
        <color rgb="FFFF0000"/>
      </left>
      <right style="thin">
        <color auto="1"/>
      </right>
      <top style="dashDotDot">
        <color auto="1"/>
      </top>
      <bottom/>
      <diagonal/>
    </border>
    <border>
      <left style="thick">
        <color rgb="FFFF0000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dashDotDot">
        <color auto="1"/>
      </bottom>
      <diagonal/>
    </border>
    <border>
      <left style="thick">
        <color rgb="FFFF0000"/>
      </left>
      <right style="thin">
        <color indexed="64"/>
      </right>
      <top style="thin">
        <color auto="1"/>
      </top>
      <bottom style="dashDotDot">
        <color auto="1"/>
      </bottom>
      <diagonal/>
    </border>
    <border>
      <left style="medium">
        <color rgb="FFFF0000"/>
      </left>
      <right/>
      <top style="thin">
        <color auto="1"/>
      </top>
      <bottom style="medium">
        <color rgb="FFFF0000"/>
      </bottom>
      <diagonal/>
    </border>
    <border>
      <left style="medium">
        <color rgb="FFFF0000"/>
      </left>
      <right/>
      <top style="thin">
        <color indexed="64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/>
      <bottom style="thin">
        <color auto="1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/>
      <top/>
      <bottom/>
      <diagonal/>
    </border>
    <border>
      <left style="medium">
        <color rgb="FFFF0000"/>
      </left>
      <right/>
      <top/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ck">
        <color rgb="FFFF0000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ck">
        <color rgb="FFFF0000"/>
      </right>
      <top style="thick">
        <color rgb="FFFF0000"/>
      </top>
      <bottom style="thin">
        <color auto="1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 style="thick">
        <color indexed="64"/>
      </top>
      <bottom style="thin">
        <color auto="1"/>
      </bottom>
      <diagonal/>
    </border>
    <border>
      <left style="thin">
        <color indexed="64"/>
      </left>
      <right/>
      <top style="thick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rgb="FFFF0000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ck">
        <color rgb="FFFF0000"/>
      </left>
      <right style="thin">
        <color auto="1"/>
      </right>
      <top/>
      <bottom style="thick">
        <color auto="1"/>
      </bottom>
      <diagonal/>
    </border>
    <border>
      <left style="thick">
        <color rgb="FFFF0000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auto="1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/>
      <top style="thick">
        <color auto="1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 style="thick">
        <color rgb="FFFF0000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67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0" xfId="1" applyFont="1" applyAlignment="1">
      <alignment horizontal="center"/>
    </xf>
    <xf numFmtId="0" fontId="1" fillId="0" borderId="0" xfId="1" applyBorder="1"/>
    <xf numFmtId="0" fontId="1" fillId="0" borderId="0" xfId="1" applyBorder="1" applyAlignment="1">
      <alignment horizontal="center" vertical="center" wrapText="1"/>
    </xf>
    <xf numFmtId="0" fontId="1" fillId="0" borderId="0" xfId="1" applyBorder="1" applyAlignment="1">
      <alignment horizontal="center"/>
    </xf>
    <xf numFmtId="0" fontId="3" fillId="0" borderId="0" xfId="1" applyFont="1" applyBorder="1" applyAlignment="1"/>
    <xf numFmtId="0" fontId="1" fillId="0" borderId="0" xfId="1" applyBorder="1" applyAlignment="1"/>
    <xf numFmtId="43" fontId="1" fillId="0" borderId="0" xfId="1" applyNumberFormat="1" applyAlignment="1"/>
    <xf numFmtId="0" fontId="1" fillId="0" borderId="0" xfId="1" applyFill="1" applyBorder="1"/>
    <xf numFmtId="43" fontId="1" fillId="0" borderId="0" xfId="1" applyNumberFormat="1" applyFill="1" applyBorder="1" applyAlignment="1"/>
    <xf numFmtId="0" fontId="1" fillId="0" borderId="0" xfId="1" applyFill="1" applyBorder="1" applyAlignment="1"/>
    <xf numFmtId="0" fontId="1" fillId="0" borderId="0" xfId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4" fillId="0" borderId="0" xfId="1" applyFont="1" applyFill="1" applyBorder="1" applyAlignment="1"/>
    <xf numFmtId="0" fontId="1" fillId="0" borderId="0" xfId="1" applyFill="1" applyBorder="1" applyAlignment="1">
      <alignment horizontal="center" vertical="center"/>
    </xf>
    <xf numFmtId="43" fontId="1" fillId="0" borderId="0" xfId="1" applyNumberFormat="1" applyFill="1" applyBorder="1"/>
    <xf numFmtId="0" fontId="1" fillId="0" borderId="0" xfId="1" applyNumberFormat="1" applyFill="1" applyBorder="1" applyAlignment="1">
      <alignment horizontal="center" vertical="center"/>
    </xf>
    <xf numFmtId="0" fontId="1" fillId="0" borderId="0" xfId="1" applyNumberFormat="1" applyFill="1" applyBorder="1"/>
    <xf numFmtId="0" fontId="3" fillId="0" borderId="0" xfId="1" applyFont="1" applyFill="1" applyBorder="1"/>
    <xf numFmtId="0" fontId="5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1" fillId="0" borderId="0" xfId="1" applyFill="1" applyBorder="1" applyAlignment="1">
      <alignment horizontal="center" vertical="center" wrapText="1"/>
    </xf>
    <xf numFmtId="0" fontId="7" fillId="0" borderId="0" xfId="1" applyFont="1" applyFill="1" applyBorder="1" applyAlignment="1"/>
    <xf numFmtId="0" fontId="2" fillId="0" borderId="0" xfId="1" applyFont="1" applyFill="1" applyBorder="1" applyAlignment="1"/>
    <xf numFmtId="43" fontId="1" fillId="0" borderId="0" xfId="1" applyNumberFormat="1" applyBorder="1"/>
    <xf numFmtId="0" fontId="2" fillId="0" borderId="0" xfId="1" applyFont="1" applyBorder="1" applyAlignment="1">
      <alignment horizontal="center"/>
    </xf>
    <xf numFmtId="0" fontId="1" fillId="0" borderId="1" xfId="1" applyBorder="1" applyAlignment="1">
      <alignment horizontal="center"/>
    </xf>
    <xf numFmtId="0" fontId="1" fillId="0" borderId="0" xfId="1" applyAlignment="1">
      <alignment horizontal="left"/>
    </xf>
    <xf numFmtId="0" fontId="1" fillId="0" borderId="2" xfId="1" applyBorder="1" applyAlignment="1">
      <alignment horizontal="center"/>
    </xf>
    <xf numFmtId="0" fontId="1" fillId="0" borderId="2" xfId="1" applyBorder="1"/>
    <xf numFmtId="43" fontId="1" fillId="2" borderId="2" xfId="1" applyNumberFormat="1" applyFill="1" applyBorder="1"/>
    <xf numFmtId="0" fontId="3" fillId="0" borderId="2" xfId="1" applyFont="1" applyBorder="1"/>
    <xf numFmtId="43" fontId="1" fillId="2" borderId="3" xfId="1" applyNumberFormat="1" applyFill="1" applyBorder="1"/>
    <xf numFmtId="0" fontId="1" fillId="0" borderId="3" xfId="1" applyBorder="1" applyAlignment="1">
      <alignment horizontal="center"/>
    </xf>
    <xf numFmtId="0" fontId="3" fillId="0" borderId="3" xfId="1" applyFont="1" applyBorder="1"/>
    <xf numFmtId="0" fontId="2" fillId="0" borderId="6" xfId="1" applyFont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" xfId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0" fontId="2" fillId="0" borderId="16" xfId="1" applyFont="1" applyBorder="1" applyAlignment="1">
      <alignment horizontal="center"/>
    </xf>
    <xf numFmtId="0" fontId="12" fillId="0" borderId="0" xfId="1" applyFont="1" applyBorder="1" applyAlignment="1">
      <alignment horizontal="center"/>
    </xf>
    <xf numFmtId="0" fontId="1" fillId="0" borderId="20" xfId="1" applyBorder="1"/>
    <xf numFmtId="0" fontId="1" fillId="0" borderId="20" xfId="1" applyBorder="1" applyAlignment="1">
      <alignment horizontal="center"/>
    </xf>
    <xf numFmtId="43" fontId="1" fillId="0" borderId="1" xfId="1" applyNumberFormat="1" applyBorder="1"/>
    <xf numFmtId="43" fontId="1" fillId="0" borderId="1" xfId="1" applyNumberFormat="1" applyFill="1" applyBorder="1"/>
    <xf numFmtId="0" fontId="3" fillId="0" borderId="1" xfId="1" applyFont="1" applyBorder="1"/>
    <xf numFmtId="43" fontId="1" fillId="0" borderId="2" xfId="1" applyNumberFormat="1" applyBorder="1"/>
    <xf numFmtId="43" fontId="1" fillId="0" borderId="2" xfId="1" applyNumberFormat="1" applyFill="1" applyBorder="1"/>
    <xf numFmtId="43" fontId="1" fillId="0" borderId="3" xfId="1" applyNumberFormat="1" applyFill="1" applyBorder="1"/>
    <xf numFmtId="0" fontId="1" fillId="0" borderId="2" xfId="1" applyNumberFormat="1" applyFill="1" applyBorder="1"/>
    <xf numFmtId="43" fontId="1" fillId="0" borderId="22" xfId="1" applyNumberFormat="1" applyBorder="1"/>
    <xf numFmtId="43" fontId="1" fillId="0" borderId="22" xfId="1" applyNumberFormat="1" applyFill="1" applyBorder="1"/>
    <xf numFmtId="0" fontId="3" fillId="0" borderId="22" xfId="1" applyFont="1" applyBorder="1"/>
    <xf numFmtId="0" fontId="1" fillId="0" borderId="22" xfId="1" applyBorder="1" applyAlignment="1">
      <alignment horizontal="center"/>
    </xf>
    <xf numFmtId="0" fontId="1" fillId="0" borderId="7" xfId="1" applyBorder="1"/>
    <xf numFmtId="0" fontId="1" fillId="0" borderId="2" xfId="1" applyFill="1" applyBorder="1"/>
    <xf numFmtId="0" fontId="1" fillId="0" borderId="3" xfId="1" applyFill="1" applyBorder="1"/>
    <xf numFmtId="43" fontId="1" fillId="2" borderId="22" xfId="1" applyNumberFormat="1" applyFill="1" applyBorder="1"/>
    <xf numFmtId="43" fontId="14" fillId="0" borderId="22" xfId="1" applyNumberFormat="1" applyFont="1" applyFill="1" applyBorder="1"/>
    <xf numFmtId="0" fontId="14" fillId="0" borderId="22" xfId="1" applyFont="1" applyFill="1" applyBorder="1"/>
    <xf numFmtId="43" fontId="1" fillId="0" borderId="3" xfId="1" applyNumberFormat="1" applyBorder="1"/>
    <xf numFmtId="0" fontId="15" fillId="0" borderId="1" xfId="1" applyFont="1" applyFill="1" applyBorder="1"/>
    <xf numFmtId="43" fontId="1" fillId="0" borderId="23" xfId="1" applyNumberFormat="1" applyBorder="1"/>
    <xf numFmtId="43" fontId="1" fillId="0" borderId="23" xfId="1" applyNumberFormat="1" applyFill="1" applyBorder="1"/>
    <xf numFmtId="0" fontId="1" fillId="0" borderId="23" xfId="1" applyFill="1" applyBorder="1"/>
    <xf numFmtId="0" fontId="1" fillId="0" borderId="23" xfId="1" applyBorder="1" applyAlignment="1">
      <alignment horizontal="center"/>
    </xf>
    <xf numFmtId="0" fontId="1" fillId="0" borderId="23" xfId="1" applyBorder="1"/>
    <xf numFmtId="0" fontId="5" fillId="0" borderId="5" xfId="1" applyFont="1" applyBorder="1" applyAlignment="1">
      <alignment horizontal="center" vertical="center" wrapText="1"/>
    </xf>
    <xf numFmtId="43" fontId="1" fillId="0" borderId="0" xfId="1" applyNumberFormat="1" applyAlignment="1">
      <alignment horizontal="center"/>
    </xf>
    <xf numFmtId="0" fontId="16" fillId="0" borderId="0" xfId="1" applyFont="1" applyAlignment="1">
      <alignment horizontal="center"/>
    </xf>
    <xf numFmtId="0" fontId="6" fillId="0" borderId="0" xfId="1" applyFont="1" applyBorder="1" applyAlignment="1"/>
    <xf numFmtId="0" fontId="18" fillId="0" borderId="0" xfId="1" applyFont="1"/>
    <xf numFmtId="49" fontId="5" fillId="0" borderId="0" xfId="1" applyNumberFormat="1" applyFont="1" applyAlignment="1">
      <alignment horizontal="center"/>
    </xf>
    <xf numFmtId="0" fontId="18" fillId="0" borderId="0" xfId="1" applyFont="1" applyBorder="1"/>
    <xf numFmtId="49" fontId="5" fillId="0" borderId="0" xfId="1" applyNumberFormat="1" applyFont="1" applyBorder="1" applyAlignment="1">
      <alignment horizontal="center"/>
    </xf>
    <xf numFmtId="0" fontId="1" fillId="0" borderId="17" xfId="1" applyBorder="1" applyAlignment="1"/>
    <xf numFmtId="0" fontId="19" fillId="0" borderId="0" xfId="1" applyFont="1" applyAlignment="1">
      <alignment horizontal="center"/>
    </xf>
    <xf numFmtId="0" fontId="20" fillId="0" borderId="0" xfId="1" applyFont="1" applyAlignment="1">
      <alignment horizontal="center"/>
    </xf>
    <xf numFmtId="49" fontId="21" fillId="0" borderId="0" xfId="1" applyNumberFormat="1" applyFont="1" applyAlignment="1">
      <alignment horizontal="center"/>
    </xf>
    <xf numFmtId="0" fontId="1" fillId="0" borderId="0" xfId="1" applyBorder="1" applyAlignment="1">
      <alignment horizontal="left"/>
    </xf>
    <xf numFmtId="0" fontId="1" fillId="0" borderId="0" xfId="1" applyAlignment="1"/>
    <xf numFmtId="0" fontId="1" fillId="0" borderId="7" xfId="1" applyBorder="1" applyAlignment="1">
      <alignment horizontal="left"/>
    </xf>
    <xf numFmtId="0" fontId="1" fillId="0" borderId="13" xfId="1" applyBorder="1"/>
    <xf numFmtId="0" fontId="18" fillId="0" borderId="0" xfId="1" applyFont="1" applyBorder="1" applyAlignment="1">
      <alignment horizontal="center"/>
    </xf>
    <xf numFmtId="0" fontId="1" fillId="0" borderId="15" xfId="1" applyBorder="1"/>
    <xf numFmtId="0" fontId="18" fillId="0" borderId="20" xfId="1" applyFont="1" applyBorder="1"/>
    <xf numFmtId="49" fontId="5" fillId="0" borderId="20" xfId="1" applyNumberFormat="1" applyFont="1" applyBorder="1" applyAlignment="1">
      <alignment horizontal="center"/>
    </xf>
    <xf numFmtId="0" fontId="1" fillId="0" borderId="14" xfId="1" applyBorder="1"/>
    <xf numFmtId="43" fontId="22" fillId="0" borderId="0" xfId="1" applyNumberFormat="1" applyFont="1" applyBorder="1"/>
    <xf numFmtId="43" fontId="1" fillId="0" borderId="0" xfId="1" applyNumberFormat="1"/>
    <xf numFmtId="0" fontId="22" fillId="0" borderId="0" xfId="1" applyFont="1" applyBorder="1" applyAlignment="1"/>
    <xf numFmtId="43" fontId="22" fillId="0" borderId="0" xfId="1" applyNumberFormat="1" applyFont="1" applyBorder="1" applyAlignment="1">
      <alignment horizontal="center"/>
    </xf>
    <xf numFmtId="43" fontId="23" fillId="0" borderId="0" xfId="1" applyNumberFormat="1" applyFont="1" applyFill="1" applyBorder="1" applyAlignment="1">
      <alignment horizontal="center"/>
    </xf>
    <xf numFmtId="49" fontId="24" fillId="0" borderId="0" xfId="1" applyNumberFormat="1" applyFont="1" applyBorder="1" applyAlignment="1"/>
    <xf numFmtId="43" fontId="22" fillId="0" borderId="0" xfId="1" applyNumberFormat="1" applyFont="1" applyBorder="1" applyAlignment="1"/>
    <xf numFmtId="165" fontId="22" fillId="0" borderId="0" xfId="1" applyNumberFormat="1" applyFont="1" applyBorder="1" applyAlignment="1"/>
    <xf numFmtId="43" fontId="24" fillId="0" borderId="0" xfId="1" applyNumberFormat="1" applyFont="1" applyBorder="1" applyAlignment="1"/>
    <xf numFmtId="43" fontId="24" fillId="0" borderId="19" xfId="1" applyNumberFormat="1" applyFont="1" applyBorder="1" applyAlignment="1"/>
    <xf numFmtId="43" fontId="22" fillId="0" borderId="19" xfId="1" applyNumberFormat="1" applyFont="1" applyBorder="1" applyAlignment="1"/>
    <xf numFmtId="0" fontId="22" fillId="0" borderId="19" xfId="1" applyFont="1" applyBorder="1" applyAlignment="1"/>
    <xf numFmtId="165" fontId="22" fillId="0" borderId="19" xfId="1" applyNumberFormat="1" applyFont="1" applyBorder="1" applyAlignment="1"/>
    <xf numFmtId="0" fontId="25" fillId="0" borderId="0" xfId="1" applyFont="1" applyBorder="1" applyAlignment="1"/>
    <xf numFmtId="0" fontId="22" fillId="0" borderId="0" xfId="1" applyFont="1" applyBorder="1" applyAlignment="1">
      <alignment horizontal="center"/>
    </xf>
    <xf numFmtId="43" fontId="26" fillId="0" borderId="0" xfId="1" applyNumberFormat="1" applyFont="1" applyBorder="1" applyAlignment="1"/>
    <xf numFmtId="0" fontId="26" fillId="0" borderId="0" xfId="1" applyFont="1" applyBorder="1" applyAlignment="1"/>
    <xf numFmtId="43" fontId="27" fillId="0" borderId="0" xfId="1" applyNumberFormat="1" applyFont="1" applyFill="1" applyBorder="1"/>
    <xf numFmtId="0" fontId="24" fillId="0" borderId="0" xfId="1" applyFont="1" applyFill="1" applyBorder="1" applyAlignment="1">
      <alignment horizontal="center"/>
    </xf>
    <xf numFmtId="43" fontId="24" fillId="0" borderId="0" xfId="1" applyNumberFormat="1" applyFont="1" applyFill="1" applyBorder="1" applyAlignment="1">
      <alignment horizontal="left"/>
    </xf>
    <xf numFmtId="43" fontId="27" fillId="0" borderId="0" xfId="1" applyNumberFormat="1" applyFont="1" applyFill="1" applyBorder="1" applyAlignment="1">
      <alignment horizontal="left"/>
    </xf>
    <xf numFmtId="0" fontId="24" fillId="0" borderId="0" xfId="1" applyFont="1" applyFill="1" applyBorder="1" applyAlignment="1">
      <alignment horizontal="left"/>
    </xf>
    <xf numFmtId="0" fontId="22" fillId="0" borderId="0" xfId="1" applyFont="1" applyBorder="1" applyAlignment="1">
      <alignment horizontal="left"/>
    </xf>
    <xf numFmtId="43" fontId="28" fillId="0" borderId="0" xfId="1" applyNumberFormat="1" applyFont="1" applyFill="1" applyBorder="1" applyAlignment="1">
      <alignment horizontal="left"/>
    </xf>
    <xf numFmtId="43" fontId="22" fillId="0" borderId="27" xfId="1" applyNumberFormat="1" applyFont="1" applyBorder="1" applyAlignment="1"/>
    <xf numFmtId="0" fontId="22" fillId="0" borderId="28" xfId="1" applyFont="1" applyBorder="1" applyAlignment="1"/>
    <xf numFmtId="0" fontId="22" fillId="0" borderId="29" xfId="1" applyFont="1" applyBorder="1" applyAlignment="1"/>
    <xf numFmtId="49" fontId="24" fillId="0" borderId="29" xfId="1" applyNumberFormat="1" applyFont="1" applyBorder="1" applyAlignment="1"/>
    <xf numFmtId="0" fontId="29" fillId="0" borderId="0" xfId="1" applyFont="1" applyFill="1" applyBorder="1" applyAlignment="1">
      <alignment horizontal="center"/>
    </xf>
    <xf numFmtId="0" fontId="30" fillId="0" borderId="0" xfId="1" applyFont="1" applyFill="1" applyBorder="1" applyAlignment="1"/>
    <xf numFmtId="0" fontId="30" fillId="0" borderId="30" xfId="1" applyFont="1" applyFill="1" applyBorder="1" applyAlignment="1">
      <alignment horizontal="center"/>
    </xf>
    <xf numFmtId="0" fontId="31" fillId="0" borderId="31" xfId="1" applyFont="1" applyFill="1" applyBorder="1" applyAlignment="1"/>
    <xf numFmtId="0" fontId="2" fillId="0" borderId="28" xfId="1" applyFont="1" applyFill="1" applyBorder="1" applyAlignment="1">
      <alignment horizontal="center"/>
    </xf>
    <xf numFmtId="0" fontId="2" fillId="0" borderId="29" xfId="1" applyFont="1" applyFill="1" applyBorder="1" applyAlignment="1">
      <alignment horizontal="center"/>
    </xf>
    <xf numFmtId="0" fontId="2" fillId="0" borderId="30" xfId="1" applyFont="1" applyFill="1" applyBorder="1" applyAlignment="1">
      <alignment horizontal="center"/>
    </xf>
    <xf numFmtId="0" fontId="2" fillId="0" borderId="31" xfId="1" applyFont="1" applyFill="1" applyBorder="1" applyAlignment="1">
      <alignment horizontal="center"/>
    </xf>
    <xf numFmtId="49" fontId="24" fillId="0" borderId="29" xfId="1" applyNumberFormat="1" applyFont="1" applyFill="1" applyBorder="1" applyAlignment="1">
      <alignment horizontal="center"/>
    </xf>
    <xf numFmtId="0" fontId="7" fillId="0" borderId="30" xfId="1" applyNumberFormat="1" applyFont="1" applyFill="1" applyBorder="1" applyAlignment="1">
      <alignment horizontal="center"/>
    </xf>
    <xf numFmtId="0" fontId="7" fillId="0" borderId="31" xfId="1" applyFont="1" applyFill="1" applyBorder="1" applyAlignment="1">
      <alignment horizontal="center"/>
    </xf>
    <xf numFmtId="0" fontId="7" fillId="0" borderId="0" xfId="1" applyFont="1" applyFill="1" applyBorder="1" applyAlignment="1">
      <alignment horizontal="center"/>
    </xf>
    <xf numFmtId="0" fontId="5" fillId="0" borderId="0" xfId="1" applyFont="1" applyFill="1" applyBorder="1"/>
    <xf numFmtId="0" fontId="32" fillId="0" borderId="0" xfId="1" applyFont="1" applyFill="1" applyBorder="1" applyAlignment="1"/>
    <xf numFmtId="43" fontId="28" fillId="0" borderId="0" xfId="1" applyNumberFormat="1" applyFont="1" applyFill="1" applyBorder="1"/>
    <xf numFmtId="0" fontId="5" fillId="0" borderId="0" xfId="1" applyFont="1" applyFill="1" applyBorder="1" applyAlignment="1">
      <alignment horizontal="center"/>
    </xf>
    <xf numFmtId="43" fontId="33" fillId="0" borderId="0" xfId="1" applyNumberFormat="1" applyFont="1" applyFill="1" applyBorder="1"/>
    <xf numFmtId="0" fontId="32" fillId="0" borderId="0" xfId="1" applyFont="1" applyFill="1" applyBorder="1"/>
    <xf numFmtId="43" fontId="32" fillId="0" borderId="0" xfId="1" applyNumberFormat="1" applyFont="1" applyFill="1" applyBorder="1"/>
    <xf numFmtId="43" fontId="28" fillId="0" borderId="0" xfId="1" applyNumberFormat="1" applyFont="1" applyFill="1" applyBorder="1" applyAlignment="1">
      <alignment horizontal="center"/>
    </xf>
    <xf numFmtId="43" fontId="24" fillId="0" borderId="25" xfId="1" applyNumberFormat="1" applyFont="1" applyFill="1" applyBorder="1" applyAlignment="1">
      <alignment horizontal="center"/>
    </xf>
    <xf numFmtId="43" fontId="27" fillId="0" borderId="32" xfId="1" applyNumberFormat="1" applyFont="1" applyFill="1" applyBorder="1"/>
    <xf numFmtId="43" fontId="24" fillId="0" borderId="28" xfId="1" applyNumberFormat="1" applyFont="1" applyFill="1" applyBorder="1"/>
    <xf numFmtId="43" fontId="27" fillId="0" borderId="27" xfId="1" applyNumberFormat="1" applyFont="1" applyFill="1" applyBorder="1"/>
    <xf numFmtId="43" fontId="24" fillId="0" borderId="29" xfId="1" applyNumberFormat="1" applyFont="1" applyFill="1" applyBorder="1"/>
    <xf numFmtId="0" fontId="24" fillId="0" borderId="27" xfId="1" applyFont="1" applyFill="1" applyBorder="1" applyAlignment="1">
      <alignment horizontal="center"/>
    </xf>
    <xf numFmtId="0" fontId="24" fillId="0" borderId="28" xfId="1" applyFont="1" applyFill="1" applyBorder="1" applyAlignment="1">
      <alignment horizontal="center"/>
    </xf>
    <xf numFmtId="0" fontId="28" fillId="0" borderId="25" xfId="1" applyNumberFormat="1" applyFont="1" applyFill="1" applyBorder="1" applyAlignment="1">
      <alignment horizontal="center"/>
    </xf>
    <xf numFmtId="43" fontId="28" fillId="0" borderId="27" xfId="1" applyNumberFormat="1" applyFont="1" applyFill="1" applyBorder="1" applyAlignment="1">
      <alignment horizontal="center"/>
    </xf>
    <xf numFmtId="0" fontId="28" fillId="0" borderId="0" xfId="1" applyFont="1" applyFill="1" applyBorder="1"/>
    <xf numFmtId="0" fontId="24" fillId="0" borderId="0" xfId="1" applyFont="1" applyFill="1" applyBorder="1"/>
    <xf numFmtId="0" fontId="24" fillId="0" borderId="25" xfId="1" applyFont="1" applyFill="1" applyBorder="1" applyAlignment="1">
      <alignment horizontal="center"/>
    </xf>
    <xf numFmtId="43" fontId="24" fillId="0" borderId="33" xfId="1" applyNumberFormat="1" applyFont="1" applyFill="1" applyBorder="1" applyAlignment="1">
      <alignment horizontal="center"/>
    </xf>
    <xf numFmtId="0" fontId="5" fillId="0" borderId="0" xfId="1" applyNumberFormat="1" applyFont="1" applyFill="1" applyBorder="1"/>
    <xf numFmtId="43" fontId="23" fillId="0" borderId="27" xfId="1" applyNumberFormat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43" fontId="24" fillId="0" borderId="19" xfId="1" applyNumberFormat="1" applyFont="1" applyFill="1" applyBorder="1" applyAlignment="1">
      <alignment horizontal="center"/>
    </xf>
    <xf numFmtId="43" fontId="27" fillId="0" borderId="19" xfId="1" applyNumberFormat="1" applyFont="1" applyFill="1" applyBorder="1"/>
    <xf numFmtId="43" fontId="24" fillId="0" borderId="34" xfId="1" applyNumberFormat="1" applyFont="1" applyFill="1" applyBorder="1"/>
    <xf numFmtId="43" fontId="24" fillId="0" borderId="35" xfId="1" applyNumberFormat="1" applyFont="1" applyFill="1" applyBorder="1"/>
    <xf numFmtId="0" fontId="24" fillId="0" borderId="34" xfId="1" applyFont="1" applyFill="1" applyBorder="1" applyAlignment="1">
      <alignment horizontal="center"/>
    </xf>
    <xf numFmtId="49" fontId="24" fillId="0" borderId="35" xfId="1" applyNumberFormat="1" applyFont="1" applyFill="1" applyBorder="1" applyAlignment="1">
      <alignment horizontal="center"/>
    </xf>
    <xf numFmtId="43" fontId="28" fillId="0" borderId="19" xfId="1" applyNumberFormat="1" applyFont="1" applyFill="1" applyBorder="1" applyAlignment="1">
      <alignment horizontal="center"/>
    </xf>
    <xf numFmtId="0" fontId="28" fillId="0" borderId="19" xfId="1" applyFont="1" applyFill="1" applyBorder="1"/>
    <xf numFmtId="0" fontId="3" fillId="0" borderId="0" xfId="1" applyFont="1" applyFill="1" applyBorder="1" applyAlignment="1"/>
    <xf numFmtId="43" fontId="30" fillId="0" borderId="0" xfId="1" applyNumberFormat="1" applyFont="1" applyFill="1" applyBorder="1"/>
    <xf numFmtId="43" fontId="34" fillId="0" borderId="0" xfId="1" applyNumberFormat="1" applyFont="1" applyFill="1" applyBorder="1"/>
    <xf numFmtId="0" fontId="14" fillId="0" borderId="0" xfId="1" applyFont="1" applyFill="1" applyBorder="1"/>
    <xf numFmtId="43" fontId="29" fillId="0" borderId="0" xfId="1" applyNumberFormat="1" applyFont="1" applyFill="1" applyBorder="1"/>
    <xf numFmtId="43" fontId="14" fillId="0" borderId="0" xfId="1" applyNumberFormat="1" applyFont="1" applyFill="1" applyBorder="1"/>
    <xf numFmtId="43" fontId="29" fillId="0" borderId="0" xfId="1" applyNumberFormat="1" applyFont="1" applyFill="1" applyBorder="1" applyAlignment="1">
      <alignment horizontal="center"/>
    </xf>
    <xf numFmtId="43" fontId="22" fillId="0" borderId="0" xfId="1" applyNumberFormat="1" applyFont="1" applyFill="1" applyBorder="1"/>
    <xf numFmtId="0" fontId="22" fillId="0" borderId="0" xfId="1" applyFont="1" applyFill="1" applyBorder="1" applyAlignment="1">
      <alignment horizontal="center"/>
    </xf>
    <xf numFmtId="43" fontId="22" fillId="0" borderId="0" xfId="1" applyNumberFormat="1" applyFont="1" applyFill="1" applyBorder="1" applyAlignment="1">
      <alignment horizontal="center"/>
    </xf>
    <xf numFmtId="43" fontId="18" fillId="0" borderId="0" xfId="1" applyNumberFormat="1" applyFont="1" applyFill="1" applyBorder="1"/>
    <xf numFmtId="49" fontId="24" fillId="0" borderId="0" xfId="1" applyNumberFormat="1" applyFont="1" applyFill="1" applyBorder="1" applyAlignment="1">
      <alignment horizontal="center"/>
    </xf>
    <xf numFmtId="43" fontId="35" fillId="0" borderId="0" xfId="1" applyNumberFormat="1" applyFont="1" applyFill="1" applyBorder="1" applyAlignment="1">
      <alignment horizontal="center"/>
    </xf>
    <xf numFmtId="0" fontId="23" fillId="0" borderId="0" xfId="1" applyFont="1" applyFill="1" applyBorder="1"/>
    <xf numFmtId="0" fontId="22" fillId="0" borderId="0" xfId="1" applyFont="1" applyFill="1" applyBorder="1"/>
    <xf numFmtId="43" fontId="14" fillId="0" borderId="24" xfId="1" applyNumberFormat="1" applyFont="1" applyFill="1" applyBorder="1"/>
    <xf numFmtId="43" fontId="29" fillId="0" borderId="24" xfId="1" applyNumberFormat="1" applyFont="1" applyFill="1" applyBorder="1" applyAlignment="1">
      <alignment horizontal="center"/>
    </xf>
    <xf numFmtId="0" fontId="22" fillId="0" borderId="0" xfId="1" applyNumberFormat="1" applyFont="1" applyFill="1" applyBorder="1" applyAlignment="1">
      <alignment horizontal="center"/>
    </xf>
    <xf numFmtId="16" fontId="26" fillId="0" borderId="36" xfId="1" applyNumberFormat="1" applyFont="1" applyFill="1" applyBorder="1" applyAlignment="1">
      <alignment horizontal="center"/>
    </xf>
    <xf numFmtId="165" fontId="22" fillId="0" borderId="0" xfId="1" applyNumberFormat="1" applyFont="1" applyFill="1" applyBorder="1"/>
    <xf numFmtId="0" fontId="22" fillId="0" borderId="0" xfId="1" applyFont="1" applyFill="1" applyBorder="1" applyAlignment="1">
      <alignment horizontal="left"/>
    </xf>
    <xf numFmtId="0" fontId="24" fillId="0" borderId="0" xfId="1" applyNumberFormat="1" applyFont="1" applyFill="1" applyBorder="1" applyAlignment="1">
      <alignment horizontal="center"/>
    </xf>
    <xf numFmtId="0" fontId="36" fillId="0" borderId="0" xfId="1" applyFont="1" applyFill="1" applyBorder="1" applyAlignment="1">
      <alignment horizontal="center"/>
    </xf>
    <xf numFmtId="49" fontId="22" fillId="0" borderId="0" xfId="1" applyNumberFormat="1" applyFont="1" applyFill="1" applyBorder="1"/>
    <xf numFmtId="16" fontId="22" fillId="0" borderId="0" xfId="1" applyNumberFormat="1" applyFont="1" applyFill="1" applyBorder="1" applyAlignment="1">
      <alignment horizontal="center"/>
    </xf>
    <xf numFmtId="9" fontId="22" fillId="0" borderId="0" xfId="1" applyNumberFormat="1" applyFont="1" applyFill="1" applyBorder="1" applyAlignment="1">
      <alignment horizontal="center"/>
    </xf>
    <xf numFmtId="43" fontId="22" fillId="0" borderId="40" xfId="1" applyNumberFormat="1" applyFont="1" applyFill="1" applyBorder="1"/>
    <xf numFmtId="0" fontId="22" fillId="0" borderId="7" xfId="1" applyFont="1" applyFill="1" applyBorder="1"/>
    <xf numFmtId="0" fontId="22" fillId="0" borderId="4" xfId="1" applyFont="1" applyFill="1" applyBorder="1"/>
    <xf numFmtId="43" fontId="22" fillId="0" borderId="4" xfId="1" applyNumberFormat="1" applyFont="1" applyFill="1" applyBorder="1"/>
    <xf numFmtId="43" fontId="29" fillId="0" borderId="4" xfId="1" applyNumberFormat="1" applyFont="1" applyFill="1" applyBorder="1"/>
    <xf numFmtId="43" fontId="22" fillId="0" borderId="9" xfId="1" applyNumberFormat="1" applyFont="1" applyFill="1" applyBorder="1"/>
    <xf numFmtId="0" fontId="22" fillId="0" borderId="41" xfId="1" applyFont="1" applyFill="1" applyBorder="1" applyAlignment="1">
      <alignment horizontal="center"/>
    </xf>
    <xf numFmtId="0" fontId="18" fillId="0" borderId="4" xfId="1" applyFont="1" applyFill="1" applyBorder="1"/>
    <xf numFmtId="0" fontId="22" fillId="0" borderId="42" xfId="1" applyFont="1" applyFill="1" applyBorder="1"/>
    <xf numFmtId="0" fontId="22" fillId="3" borderId="7" xfId="1" applyFont="1" applyFill="1" applyBorder="1" applyAlignment="1">
      <alignment horizontal="left"/>
    </xf>
    <xf numFmtId="0" fontId="24" fillId="0" borderId="4" xfId="1" applyNumberFormat="1" applyFont="1" applyFill="1" applyBorder="1" applyAlignment="1">
      <alignment horizontal="center"/>
    </xf>
    <xf numFmtId="43" fontId="37" fillId="0" borderId="13" xfId="1" applyNumberFormat="1" applyFont="1" applyFill="1" applyBorder="1" applyAlignment="1">
      <alignment horizontal="center"/>
    </xf>
    <xf numFmtId="43" fontId="37" fillId="0" borderId="41" xfId="1" applyNumberFormat="1" applyFont="1" applyFill="1" applyBorder="1" applyAlignment="1">
      <alignment horizontal="center"/>
    </xf>
    <xf numFmtId="0" fontId="22" fillId="0" borderId="42" xfId="1" applyFont="1" applyFill="1" applyBorder="1" applyAlignment="1">
      <alignment horizontal="center"/>
    </xf>
    <xf numFmtId="49" fontId="22" fillId="0" borderId="7" xfId="1" applyNumberFormat="1" applyFont="1" applyFill="1" applyBorder="1"/>
    <xf numFmtId="0" fontId="22" fillId="4" borderId="43" xfId="1" applyNumberFormat="1" applyFont="1" applyFill="1" applyBorder="1" applyAlignment="1">
      <alignment horizontal="center"/>
    </xf>
    <xf numFmtId="16" fontId="22" fillId="3" borderId="12" xfId="1" applyNumberFormat="1" applyFont="1" applyFill="1" applyBorder="1" applyAlignment="1">
      <alignment horizontal="center"/>
    </xf>
    <xf numFmtId="0" fontId="22" fillId="0" borderId="44" xfId="1" applyFont="1" applyBorder="1"/>
    <xf numFmtId="0" fontId="22" fillId="0" borderId="45" xfId="1" applyFont="1" applyBorder="1"/>
    <xf numFmtId="43" fontId="22" fillId="0" borderId="12" xfId="1" applyNumberFormat="1" applyFont="1" applyFill="1" applyBorder="1"/>
    <xf numFmtId="43" fontId="22" fillId="5" borderId="24" xfId="1" applyNumberFormat="1" applyFont="1" applyFill="1" applyBorder="1"/>
    <xf numFmtId="43" fontId="22" fillId="0" borderId="44" xfId="1" applyNumberFormat="1" applyFont="1" applyFill="1" applyBorder="1"/>
    <xf numFmtId="43" fontId="22" fillId="0" borderId="10" xfId="1" applyNumberFormat="1" applyFont="1" applyFill="1" applyBorder="1" applyAlignment="1">
      <alignment horizontal="center"/>
    </xf>
    <xf numFmtId="43" fontId="22" fillId="0" borderId="24" xfId="1" applyNumberFormat="1" applyFont="1" applyFill="1" applyBorder="1"/>
    <xf numFmtId="43" fontId="22" fillId="6" borderId="24" xfId="1" applyNumberFormat="1" applyFont="1" applyFill="1" applyBorder="1"/>
    <xf numFmtId="166" fontId="22" fillId="0" borderId="24" xfId="1" applyNumberFormat="1" applyFont="1" applyFill="1" applyBorder="1" applyAlignment="1">
      <alignment horizontal="center"/>
    </xf>
    <xf numFmtId="9" fontId="22" fillId="0" borderId="24" xfId="1" applyNumberFormat="1" applyFont="1" applyFill="1" applyBorder="1"/>
    <xf numFmtId="43" fontId="38" fillId="0" borderId="0" xfId="1" applyNumberFormat="1" applyFont="1" applyFill="1" applyBorder="1"/>
    <xf numFmtId="9" fontId="26" fillId="0" borderId="16" xfId="1" applyNumberFormat="1" applyFont="1" applyFill="1" applyBorder="1" applyAlignment="1">
      <alignment horizontal="center" vertical="center"/>
    </xf>
    <xf numFmtId="43" fontId="22" fillId="0" borderId="8" xfId="1" applyNumberFormat="1" applyFont="1" applyBorder="1"/>
    <xf numFmtId="0" fontId="22" fillId="4" borderId="46" xfId="1" applyNumberFormat="1" applyFont="1" applyFill="1" applyBorder="1" applyAlignment="1">
      <alignment horizontal="center"/>
    </xf>
    <xf numFmtId="0" fontId="18" fillId="4" borderId="47" xfId="1" applyNumberFormat="1" applyFont="1" applyFill="1" applyBorder="1" applyAlignment="1">
      <alignment horizontal="center"/>
    </xf>
    <xf numFmtId="0" fontId="22" fillId="4" borderId="47" xfId="1" applyFont="1" applyFill="1" applyBorder="1"/>
    <xf numFmtId="0" fontId="22" fillId="4" borderId="48" xfId="1" applyFont="1" applyFill="1" applyBorder="1"/>
    <xf numFmtId="0" fontId="22" fillId="4" borderId="49" xfId="1" applyFont="1" applyFill="1" applyBorder="1"/>
    <xf numFmtId="0" fontId="22" fillId="3" borderId="50" xfId="1" applyFont="1" applyFill="1" applyBorder="1" applyAlignment="1">
      <alignment horizontal="left"/>
    </xf>
    <xf numFmtId="0" fontId="22" fillId="3" borderId="24" xfId="1" applyFont="1" applyFill="1" applyBorder="1" applyAlignment="1">
      <alignment horizontal="left"/>
    </xf>
    <xf numFmtId="0" fontId="22" fillId="7" borderId="24" xfId="1" applyNumberFormat="1" applyFont="1" applyFill="1" applyBorder="1"/>
    <xf numFmtId="43" fontId="37" fillId="8" borderId="20" xfId="1" applyNumberFormat="1" applyFont="1" applyFill="1" applyBorder="1" applyAlignment="1">
      <alignment horizontal="center"/>
    </xf>
    <xf numFmtId="43" fontId="37" fillId="4" borderId="51" xfId="1" applyNumberFormat="1" applyFont="1" applyFill="1" applyBorder="1" applyAlignment="1">
      <alignment horizontal="center"/>
    </xf>
    <xf numFmtId="0" fontId="22" fillId="4" borderId="52" xfId="1" applyFont="1" applyFill="1" applyBorder="1"/>
    <xf numFmtId="0" fontId="22" fillId="4" borderId="53" xfId="1" applyFont="1" applyFill="1" applyBorder="1" applyAlignment="1">
      <alignment horizontal="center"/>
    </xf>
    <xf numFmtId="49" fontId="22" fillId="0" borderId="0" xfId="1" applyNumberFormat="1" applyFont="1" applyBorder="1"/>
    <xf numFmtId="43" fontId="22" fillId="4" borderId="54" xfId="1" applyNumberFormat="1" applyFont="1" applyFill="1" applyBorder="1"/>
    <xf numFmtId="0" fontId="22" fillId="0" borderId="9" xfId="1" applyNumberFormat="1" applyFont="1" applyFill="1" applyBorder="1" applyAlignment="1">
      <alignment horizontal="center"/>
    </xf>
    <xf numFmtId="0" fontId="22" fillId="6" borderId="14" xfId="1" applyFont="1" applyFill="1" applyBorder="1" applyAlignment="1"/>
    <xf numFmtId="49" fontId="22" fillId="6" borderId="14" xfId="1" applyNumberFormat="1" applyFont="1" applyFill="1" applyBorder="1" applyAlignment="1"/>
    <xf numFmtId="0" fontId="22" fillId="0" borderId="55" xfId="1" applyFont="1" applyBorder="1"/>
    <xf numFmtId="43" fontId="22" fillId="0" borderId="14" xfId="1" applyNumberFormat="1" applyFont="1" applyFill="1" applyBorder="1"/>
    <xf numFmtId="43" fontId="22" fillId="0" borderId="5" xfId="1" applyNumberFormat="1" applyFont="1" applyFill="1" applyBorder="1"/>
    <xf numFmtId="43" fontId="22" fillId="0" borderId="15" xfId="1" applyNumberFormat="1" applyFont="1" applyFill="1" applyBorder="1" applyAlignment="1">
      <alignment horizontal="center"/>
    </xf>
    <xf numFmtId="9" fontId="26" fillId="0" borderId="20" xfId="1" applyNumberFormat="1" applyFont="1" applyFill="1" applyBorder="1" applyAlignment="1">
      <alignment horizontal="center" vertical="center"/>
    </xf>
    <xf numFmtId="0" fontId="22" fillId="4" borderId="41" xfId="1" applyFont="1" applyFill="1" applyBorder="1" applyAlignment="1">
      <alignment horizontal="center"/>
    </xf>
    <xf numFmtId="43" fontId="18" fillId="4" borderId="56" xfId="1" applyNumberFormat="1" applyFont="1" applyFill="1" applyBorder="1" applyAlignment="1">
      <alignment horizontal="center"/>
    </xf>
    <xf numFmtId="43" fontId="22" fillId="4" borderId="4" xfId="1" applyNumberFormat="1" applyFont="1" applyFill="1" applyBorder="1"/>
    <xf numFmtId="43" fontId="22" fillId="4" borderId="56" xfId="1" applyNumberFormat="1" applyFont="1" applyFill="1" applyBorder="1"/>
    <xf numFmtId="0" fontId="22" fillId="4" borderId="57" xfId="1" applyFont="1" applyFill="1" applyBorder="1"/>
    <xf numFmtId="0" fontId="39" fillId="0" borderId="0" xfId="1" applyFont="1"/>
    <xf numFmtId="43" fontId="26" fillId="4" borderId="50" xfId="1" applyNumberFormat="1" applyFont="1" applyFill="1" applyBorder="1" applyAlignment="1">
      <alignment horizontal="center"/>
    </xf>
    <xf numFmtId="0" fontId="22" fillId="4" borderId="24" xfId="1" applyFont="1" applyFill="1" applyBorder="1"/>
    <xf numFmtId="0" fontId="22" fillId="4" borderId="58" xfId="1" applyFont="1" applyFill="1" applyBorder="1" applyAlignment="1">
      <alignment horizontal="center"/>
    </xf>
    <xf numFmtId="43" fontId="22" fillId="4" borderId="59" xfId="1" applyNumberFormat="1" applyFont="1" applyFill="1" applyBorder="1"/>
    <xf numFmtId="0" fontId="22" fillId="6" borderId="9" xfId="1" applyFont="1" applyFill="1" applyBorder="1" applyAlignment="1"/>
    <xf numFmtId="49" fontId="22" fillId="6" borderId="9" xfId="1" applyNumberFormat="1" applyFont="1" applyFill="1" applyBorder="1" applyAlignment="1"/>
    <xf numFmtId="0" fontId="22" fillId="0" borderId="60" xfId="1" applyFont="1" applyBorder="1"/>
    <xf numFmtId="43" fontId="22" fillId="0" borderId="8" xfId="1" applyNumberFormat="1" applyFont="1" applyFill="1" applyBorder="1" applyAlignment="1">
      <alignment horizontal="center"/>
    </xf>
    <xf numFmtId="0" fontId="22" fillId="4" borderId="61" xfId="1" applyFont="1" applyFill="1" applyBorder="1" applyAlignment="1">
      <alignment horizontal="center"/>
    </xf>
    <xf numFmtId="43" fontId="18" fillId="4" borderId="62" xfId="1" applyNumberFormat="1" applyFont="1" applyFill="1" applyBorder="1" applyAlignment="1">
      <alignment horizontal="center"/>
    </xf>
    <xf numFmtId="43" fontId="22" fillId="4" borderId="5" xfId="1" applyNumberFormat="1" applyFont="1" applyFill="1" applyBorder="1"/>
    <xf numFmtId="43" fontId="22" fillId="4" borderId="62" xfId="1" applyNumberFormat="1" applyFont="1" applyFill="1" applyBorder="1"/>
    <xf numFmtId="1" fontId="22" fillId="4" borderId="63" xfId="1" applyNumberFormat="1" applyFont="1" applyFill="1" applyBorder="1"/>
    <xf numFmtId="49" fontId="22" fillId="0" borderId="64" xfId="1" applyNumberFormat="1" applyFont="1" applyBorder="1"/>
    <xf numFmtId="9" fontId="22" fillId="0" borderId="16" xfId="1" applyNumberFormat="1" applyFont="1" applyFill="1" applyBorder="1" applyAlignment="1">
      <alignment horizontal="center" vertical="center"/>
    </xf>
    <xf numFmtId="0" fontId="22" fillId="4" borderId="50" xfId="1" applyFont="1" applyFill="1" applyBorder="1" applyAlignment="1">
      <alignment horizontal="center"/>
    </xf>
    <xf numFmtId="43" fontId="18" fillId="4" borderId="24" xfId="1" applyNumberFormat="1" applyFont="1" applyFill="1" applyBorder="1" applyAlignment="1">
      <alignment horizontal="center"/>
    </xf>
    <xf numFmtId="43" fontId="22" fillId="4" borderId="24" xfId="1" applyNumberFormat="1" applyFont="1" applyFill="1" applyBorder="1"/>
    <xf numFmtId="1" fontId="22" fillId="4" borderId="58" xfId="1" applyNumberFormat="1" applyFont="1" applyFill="1" applyBorder="1"/>
    <xf numFmtId="49" fontId="22" fillId="0" borderId="65" xfId="1" applyNumberFormat="1" applyFont="1" applyFill="1" applyBorder="1"/>
    <xf numFmtId="43" fontId="18" fillId="4" borderId="24" xfId="1" applyNumberFormat="1" applyFont="1" applyFill="1" applyBorder="1"/>
    <xf numFmtId="43" fontId="40" fillId="4" borderId="50" xfId="1" applyNumberFormat="1" applyFont="1" applyFill="1" applyBorder="1" applyAlignment="1">
      <alignment horizontal="center"/>
    </xf>
    <xf numFmtId="49" fontId="22" fillId="0" borderId="65" xfId="1" applyNumberFormat="1" applyFont="1" applyBorder="1"/>
    <xf numFmtId="43" fontId="1" fillId="0" borderId="0" xfId="1" applyNumberFormat="1" applyFill="1" applyBorder="1" applyAlignment="1">
      <alignment horizontal="left"/>
    </xf>
    <xf numFmtId="0" fontId="22" fillId="0" borderId="0" xfId="1" applyFont="1" applyFill="1" applyBorder="1" applyAlignment="1"/>
    <xf numFmtId="16" fontId="22" fillId="6" borderId="9" xfId="1" applyNumberFormat="1" applyFont="1" applyFill="1" applyBorder="1" applyAlignment="1"/>
    <xf numFmtId="0" fontId="22" fillId="4" borderId="58" xfId="1" applyFont="1" applyFill="1" applyBorder="1" applyAlignment="1">
      <alignment horizontal="left"/>
    </xf>
    <xf numFmtId="0" fontId="22" fillId="4" borderId="59" xfId="1" applyNumberFormat="1" applyFont="1" applyFill="1" applyBorder="1" applyAlignment="1">
      <alignment horizontal="center"/>
    </xf>
    <xf numFmtId="0" fontId="22" fillId="0" borderId="0" xfId="1" applyFont="1" applyAlignment="1">
      <alignment horizontal="center"/>
    </xf>
    <xf numFmtId="43" fontId="22" fillId="4" borderId="66" xfId="1" applyNumberFormat="1" applyFont="1" applyFill="1" applyBorder="1"/>
    <xf numFmtId="9" fontId="22" fillId="0" borderId="17" xfId="1" applyNumberFormat="1" applyFont="1" applyFill="1" applyBorder="1" applyAlignment="1">
      <alignment horizontal="center" vertical="center"/>
    </xf>
    <xf numFmtId="0" fontId="22" fillId="4" borderId="67" xfId="1" applyFont="1" applyFill="1" applyBorder="1" applyAlignment="1">
      <alignment horizontal="center"/>
    </xf>
    <xf numFmtId="43" fontId="18" fillId="4" borderId="21" xfId="1" applyNumberFormat="1" applyFont="1" applyFill="1" applyBorder="1"/>
    <xf numFmtId="43" fontId="22" fillId="4" borderId="21" xfId="1" applyNumberFormat="1" applyFont="1" applyFill="1" applyBorder="1"/>
    <xf numFmtId="1" fontId="22" fillId="4" borderId="68" xfId="1" applyNumberFormat="1" applyFont="1" applyFill="1" applyBorder="1"/>
    <xf numFmtId="43" fontId="26" fillId="4" borderId="67" xfId="1" applyNumberFormat="1" applyFont="1" applyFill="1" applyBorder="1" applyAlignment="1">
      <alignment horizontal="center"/>
    </xf>
    <xf numFmtId="0" fontId="22" fillId="4" borderId="21" xfId="1" applyFont="1" applyFill="1" applyBorder="1"/>
    <xf numFmtId="0" fontId="1" fillId="4" borderId="69" xfId="1" applyFill="1" applyBorder="1" applyAlignment="1">
      <alignment horizontal="left"/>
    </xf>
    <xf numFmtId="49" fontId="22" fillId="0" borderId="70" xfId="1" applyNumberFormat="1" applyFont="1" applyBorder="1"/>
    <xf numFmtId="0" fontId="8" fillId="0" borderId="71" xfId="1" applyFont="1" applyBorder="1"/>
    <xf numFmtId="49" fontId="24" fillId="0" borderId="0" xfId="1" applyNumberFormat="1" applyFont="1" applyBorder="1" applyAlignment="1">
      <alignment horizontal="center"/>
    </xf>
    <xf numFmtId="0" fontId="22" fillId="0" borderId="7" xfId="1" applyFont="1" applyBorder="1" applyAlignment="1">
      <alignment horizontal="center"/>
    </xf>
    <xf numFmtId="0" fontId="22" fillId="0" borderId="4" xfId="1" applyFont="1" applyBorder="1"/>
    <xf numFmtId="0" fontId="22" fillId="0" borderId="40" xfId="1" applyFont="1" applyBorder="1"/>
    <xf numFmtId="0" fontId="22" fillId="0" borderId="72" xfId="1" applyFont="1" applyBorder="1"/>
    <xf numFmtId="0" fontId="29" fillId="0" borderId="0" xfId="1" applyFont="1" applyBorder="1" applyAlignment="1">
      <alignment horizontal="center"/>
    </xf>
    <xf numFmtId="0" fontId="18" fillId="0" borderId="21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22" fillId="9" borderId="21" xfId="1" applyFont="1" applyFill="1" applyBorder="1" applyAlignment="1">
      <alignment horizontal="center"/>
    </xf>
    <xf numFmtId="0" fontId="41" fillId="4" borderId="21" xfId="1" applyFont="1" applyFill="1" applyBorder="1" applyAlignment="1">
      <alignment vertical="center"/>
    </xf>
    <xf numFmtId="0" fontId="22" fillId="0" borderId="15" xfId="1" applyFont="1" applyBorder="1" applyAlignment="1">
      <alignment horizontal="center"/>
    </xf>
    <xf numFmtId="0" fontId="22" fillId="0" borderId="20" xfId="1" applyFont="1" applyBorder="1" applyAlignment="1">
      <alignment horizontal="center"/>
    </xf>
    <xf numFmtId="0" fontId="22" fillId="0" borderId="4" xfId="1" applyFont="1" applyFill="1" applyBorder="1" applyAlignment="1">
      <alignment horizontal="center"/>
    </xf>
    <xf numFmtId="0" fontId="22" fillId="0" borderId="5" xfId="1" applyFont="1" applyBorder="1" applyAlignment="1">
      <alignment horizontal="center"/>
    </xf>
    <xf numFmtId="43" fontId="22" fillId="0" borderId="20" xfId="1" applyNumberFormat="1" applyFont="1" applyFill="1" applyBorder="1"/>
    <xf numFmtId="0" fontId="22" fillId="0" borderId="73" xfId="1" applyNumberFormat="1" applyFont="1" applyBorder="1" applyAlignment="1">
      <alignment horizontal="center"/>
    </xf>
    <xf numFmtId="0" fontId="18" fillId="0" borderId="18" xfId="1" applyNumberFormat="1" applyFont="1" applyBorder="1" applyAlignment="1">
      <alignment horizontal="center"/>
    </xf>
    <xf numFmtId="0" fontId="22" fillId="0" borderId="18" xfId="1" applyFont="1" applyBorder="1" applyAlignment="1">
      <alignment horizontal="center"/>
    </xf>
    <xf numFmtId="0" fontId="22" fillId="0" borderId="21" xfId="1" applyFont="1" applyBorder="1" applyAlignment="1">
      <alignment horizontal="center"/>
    </xf>
    <xf numFmtId="0" fontId="22" fillId="0" borderId="68" xfId="1" applyFont="1" applyBorder="1" applyAlignment="1">
      <alignment horizontal="center"/>
    </xf>
    <xf numFmtId="0" fontId="22" fillId="0" borderId="50" xfId="1" applyFont="1" applyBorder="1"/>
    <xf numFmtId="49" fontId="24" fillId="0" borderId="24" xfId="1" applyNumberFormat="1" applyFont="1" applyBorder="1" applyAlignment="1">
      <alignment horizontal="center"/>
    </xf>
    <xf numFmtId="49" fontId="24" fillId="0" borderId="8" xfId="1" applyNumberFormat="1" applyFont="1" applyBorder="1" applyAlignment="1">
      <alignment horizontal="center"/>
    </xf>
    <xf numFmtId="0" fontId="23" fillId="0" borderId="24" xfId="1" applyFont="1" applyBorder="1" applyAlignment="1">
      <alignment horizontal="center"/>
    </xf>
    <xf numFmtId="0" fontId="23" fillId="0" borderId="50" xfId="1" applyFont="1" applyBorder="1" applyAlignment="1">
      <alignment horizontal="center"/>
    </xf>
    <xf numFmtId="0" fontId="22" fillId="0" borderId="24" xfId="1" applyFont="1" applyBorder="1"/>
    <xf numFmtId="0" fontId="22" fillId="0" borderId="58" xfId="1" applyFont="1" applyBorder="1"/>
    <xf numFmtId="49" fontId="22" fillId="0" borderId="9" xfId="1" applyNumberFormat="1" applyFont="1" applyBorder="1"/>
    <xf numFmtId="0" fontId="34" fillId="0" borderId="0" xfId="1" applyFont="1"/>
    <xf numFmtId="0" fontId="34" fillId="0" borderId="0" xfId="1" applyFont="1" applyBorder="1"/>
    <xf numFmtId="0" fontId="34" fillId="0" borderId="0" xfId="1" applyFont="1" applyFill="1" applyBorder="1"/>
    <xf numFmtId="0" fontId="14" fillId="0" borderId="0" xfId="1" applyFont="1" applyBorder="1"/>
    <xf numFmtId="0" fontId="3" fillId="0" borderId="32" xfId="1" applyFont="1" applyFill="1" applyBorder="1" applyAlignment="1">
      <alignment vertical="center"/>
    </xf>
    <xf numFmtId="0" fontId="34" fillId="0" borderId="24" xfId="1" applyFont="1" applyBorder="1"/>
    <xf numFmtId="0" fontId="42" fillId="0" borderId="24" xfId="1" applyFont="1" applyBorder="1" applyAlignment="1">
      <alignment vertical="center"/>
    </xf>
    <xf numFmtId="0" fontId="3" fillId="4" borderId="24" xfId="1" applyFont="1" applyFill="1" applyBorder="1" applyAlignment="1">
      <alignment vertical="center"/>
    </xf>
    <xf numFmtId="0" fontId="8" fillId="4" borderId="24" xfId="1" applyFont="1" applyFill="1" applyBorder="1" applyAlignment="1">
      <alignment horizontal="center" vertical="center"/>
    </xf>
    <xf numFmtId="0" fontId="43" fillId="4" borderId="24" xfId="1" applyFont="1" applyFill="1" applyBorder="1" applyAlignment="1">
      <alignment vertical="center"/>
    </xf>
    <xf numFmtId="0" fontId="14" fillId="4" borderId="24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30" fillId="0" borderId="18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vertical="center"/>
    </xf>
    <xf numFmtId="0" fontId="2" fillId="0" borderId="17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vertical="center"/>
    </xf>
    <xf numFmtId="0" fontId="29" fillId="0" borderId="0" xfId="1" applyFont="1"/>
    <xf numFmtId="0" fontId="43" fillId="0" borderId="20" xfId="1" applyFont="1" applyFill="1" applyBorder="1" applyAlignment="1">
      <alignment vertical="center"/>
    </xf>
    <xf numFmtId="0" fontId="12" fillId="0" borderId="0" xfId="1" applyFont="1" applyBorder="1" applyAlignment="1"/>
    <xf numFmtId="0" fontId="12" fillId="0" borderId="0" xfId="1" applyFont="1" applyFill="1" applyBorder="1" applyAlignment="1">
      <alignment vertical="center"/>
    </xf>
    <xf numFmtId="0" fontId="12" fillId="0" borderId="82" xfId="1" applyFont="1" applyBorder="1" applyAlignment="1">
      <alignment vertical="center"/>
    </xf>
    <xf numFmtId="0" fontId="12" fillId="0" borderId="83" xfId="1" applyFont="1" applyBorder="1" applyAlignment="1">
      <alignment vertical="center"/>
    </xf>
    <xf numFmtId="0" fontId="12" fillId="0" borderId="84" xfId="1" applyFont="1" applyBorder="1" applyAlignment="1">
      <alignment vertical="center"/>
    </xf>
    <xf numFmtId="0" fontId="44" fillId="0" borderId="69" xfId="1" applyFont="1" applyBorder="1" applyAlignment="1">
      <alignment horizontal="center"/>
    </xf>
    <xf numFmtId="1" fontId="1" fillId="0" borderId="0" xfId="1" applyNumberFormat="1" applyAlignment="1">
      <alignment horizontal="center"/>
    </xf>
    <xf numFmtId="1" fontId="1" fillId="0" borderId="0" xfId="1" applyNumberFormat="1" applyFill="1" applyBorder="1" applyAlignment="1">
      <alignment horizontal="center"/>
    </xf>
    <xf numFmtId="1" fontId="22" fillId="0" borderId="0" xfId="1" applyNumberFormat="1" applyFont="1" applyFill="1" applyBorder="1" applyAlignment="1">
      <alignment horizontal="center"/>
    </xf>
    <xf numFmtId="1" fontId="22" fillId="0" borderId="0" xfId="1" applyNumberFormat="1" applyFont="1" applyBorder="1" applyAlignment="1">
      <alignment horizontal="center"/>
    </xf>
    <xf numFmtId="1" fontId="45" fillId="0" borderId="0" xfId="1" applyNumberFormat="1" applyFont="1" applyBorder="1" applyAlignment="1">
      <alignment horizontal="center"/>
    </xf>
    <xf numFmtId="1" fontId="22" fillId="0" borderId="0" xfId="1" applyNumberFormat="1" applyFont="1" applyAlignment="1">
      <alignment horizontal="center"/>
    </xf>
    <xf numFmtId="1" fontId="18" fillId="0" borderId="0" xfId="1" applyNumberFormat="1" applyFont="1" applyAlignment="1">
      <alignment horizontal="center"/>
    </xf>
    <xf numFmtId="1" fontId="30" fillId="0" borderId="0" xfId="1" applyNumberFormat="1" applyFont="1" applyBorder="1" applyAlignment="1">
      <alignment horizontal="center"/>
    </xf>
    <xf numFmtId="1" fontId="24" fillId="0" borderId="0" xfId="1" applyNumberFormat="1" applyFont="1" applyBorder="1" applyAlignment="1">
      <alignment horizontal="center"/>
    </xf>
    <xf numFmtId="1" fontId="23" fillId="0" borderId="0" xfId="1" applyNumberFormat="1" applyFont="1" applyBorder="1" applyAlignment="1">
      <alignment horizontal="center"/>
    </xf>
    <xf numFmtId="0" fontId="30" fillId="0" borderId="0" xfId="1" applyFont="1" applyFill="1" applyBorder="1" applyAlignment="1">
      <alignment horizontal="center"/>
    </xf>
    <xf numFmtId="0" fontId="31" fillId="0" borderId="0" xfId="1" applyFont="1" applyFill="1" applyBorder="1" applyAlignment="1"/>
    <xf numFmtId="43" fontId="25" fillId="0" borderId="0" xfId="1" applyNumberFormat="1" applyFont="1" applyFill="1" applyBorder="1"/>
    <xf numFmtId="43" fontId="26" fillId="0" borderId="0" xfId="1" applyNumberFormat="1" applyFont="1" applyFill="1" applyBorder="1"/>
    <xf numFmtId="43" fontId="8" fillId="0" borderId="0" xfId="1" applyNumberFormat="1" applyFont="1" applyFill="1" applyBorder="1"/>
    <xf numFmtId="43" fontId="8" fillId="0" borderId="69" xfId="1" applyNumberFormat="1" applyFont="1" applyBorder="1"/>
    <xf numFmtId="165" fontId="22" fillId="0" borderId="0" xfId="1" applyNumberFormat="1" applyFont="1" applyFill="1" applyBorder="1" applyAlignment="1">
      <alignment horizontal="center"/>
    </xf>
    <xf numFmtId="43" fontId="29" fillId="0" borderId="85" xfId="1" applyNumberFormat="1" applyFont="1" applyFill="1" applyBorder="1"/>
    <xf numFmtId="43" fontId="29" fillId="3" borderId="86" xfId="1" applyNumberFormat="1" applyFont="1" applyFill="1" applyBorder="1" applyAlignment="1">
      <alignment horizontal="center"/>
    </xf>
    <xf numFmtId="0" fontId="1" fillId="0" borderId="87" xfId="1" applyBorder="1" applyAlignment="1">
      <alignment horizontal="center"/>
    </xf>
    <xf numFmtId="43" fontId="29" fillId="3" borderId="87" xfId="1" applyNumberFormat="1" applyFont="1" applyFill="1" applyBorder="1"/>
    <xf numFmtId="0" fontId="36" fillId="0" borderId="37" xfId="1" applyFont="1" applyFill="1" applyBorder="1" applyAlignment="1"/>
    <xf numFmtId="0" fontId="36" fillId="0" borderId="38" xfId="1" applyFont="1" applyFill="1" applyBorder="1" applyAlignment="1"/>
    <xf numFmtId="43" fontId="34" fillId="0" borderId="69" xfId="1" applyNumberFormat="1" applyFont="1" applyBorder="1"/>
    <xf numFmtId="16" fontId="26" fillId="0" borderId="39" xfId="1" applyNumberFormat="1" applyFont="1" applyFill="1" applyBorder="1" applyAlignment="1">
      <alignment horizontal="center"/>
    </xf>
    <xf numFmtId="43" fontId="8" fillId="0" borderId="0" xfId="1" applyNumberFormat="1" applyFont="1" applyFill="1" applyBorder="1" applyAlignment="1">
      <alignment horizontal="center"/>
    </xf>
    <xf numFmtId="43" fontId="22" fillId="0" borderId="85" xfId="1" applyNumberFormat="1" applyFont="1" applyFill="1" applyBorder="1"/>
    <xf numFmtId="43" fontId="22" fillId="3" borderId="0" xfId="1" applyNumberFormat="1" applyFont="1" applyFill="1" applyBorder="1"/>
    <xf numFmtId="43" fontId="22" fillId="3" borderId="7" xfId="1" applyNumberFormat="1" applyFont="1" applyFill="1" applyBorder="1"/>
    <xf numFmtId="0" fontId="22" fillId="0" borderId="0" xfId="1" applyNumberFormat="1" applyFont="1" applyBorder="1" applyAlignment="1">
      <alignment horizontal="center"/>
    </xf>
    <xf numFmtId="43" fontId="22" fillId="3" borderId="0" xfId="1" applyNumberFormat="1" applyFont="1" applyFill="1" applyBorder="1" applyAlignment="1">
      <alignment horizontal="center"/>
    </xf>
    <xf numFmtId="43" fontId="22" fillId="3" borderId="88" xfId="1" applyNumberFormat="1" applyFont="1" applyFill="1" applyBorder="1"/>
    <xf numFmtId="43" fontId="18" fillId="3" borderId="0" xfId="1" applyNumberFormat="1" applyFont="1" applyFill="1" applyBorder="1"/>
    <xf numFmtId="43" fontId="22" fillId="3" borderId="4" xfId="1" applyNumberFormat="1" applyFont="1" applyFill="1" applyBorder="1"/>
    <xf numFmtId="43" fontId="37" fillId="0" borderId="0" xfId="1" applyNumberFormat="1" applyFont="1" applyFill="1" applyBorder="1" applyAlignment="1">
      <alignment horizontal="center"/>
    </xf>
    <xf numFmtId="0" fontId="22" fillId="3" borderId="7" xfId="1" applyFont="1" applyFill="1" applyBorder="1"/>
    <xf numFmtId="0" fontId="22" fillId="3" borderId="69" xfId="1" applyFont="1" applyFill="1" applyBorder="1" applyAlignment="1">
      <alignment horizontal="center"/>
    </xf>
    <xf numFmtId="0" fontId="1" fillId="0" borderId="0" xfId="1" applyFill="1"/>
    <xf numFmtId="0" fontId="22" fillId="0" borderId="69" xfId="1" applyFont="1" applyFill="1" applyBorder="1"/>
    <xf numFmtId="43" fontId="22" fillId="0" borderId="89" xfId="1" applyNumberFormat="1" applyFont="1" applyFill="1" applyBorder="1"/>
    <xf numFmtId="0" fontId="22" fillId="0" borderId="90" xfId="1" applyNumberFormat="1" applyFont="1" applyFill="1" applyBorder="1" applyAlignment="1">
      <alignment horizontal="center"/>
    </xf>
    <xf numFmtId="0" fontId="22" fillId="0" borderId="91" xfId="1" applyFont="1" applyFill="1" applyBorder="1" applyAlignment="1">
      <alignment horizontal="center"/>
    </xf>
    <xf numFmtId="165" fontId="22" fillId="0" borderId="91" xfId="1" applyNumberFormat="1" applyFont="1" applyFill="1" applyBorder="1" applyAlignment="1">
      <alignment horizontal="center"/>
    </xf>
    <xf numFmtId="0" fontId="22" fillId="0" borderId="91" xfId="1" applyFont="1" applyFill="1" applyBorder="1"/>
    <xf numFmtId="43" fontId="22" fillId="0" borderId="18" xfId="1" applyNumberFormat="1" applyFont="1" applyFill="1" applyBorder="1"/>
    <xf numFmtId="43" fontId="26" fillId="0" borderId="26" xfId="1" applyNumberFormat="1" applyFont="1" applyFill="1" applyBorder="1"/>
    <xf numFmtId="43" fontId="26" fillId="0" borderId="21" xfId="1" applyNumberFormat="1" applyFont="1" applyFill="1" applyBorder="1"/>
    <xf numFmtId="43" fontId="22" fillId="0" borderId="17" xfId="1" applyNumberFormat="1" applyFont="1" applyFill="1" applyBorder="1"/>
    <xf numFmtId="43" fontId="22" fillId="0" borderId="26" xfId="1" applyNumberFormat="1" applyFont="1" applyFill="1" applyBorder="1"/>
    <xf numFmtId="43" fontId="26" fillId="0" borderId="92" xfId="1" applyNumberFormat="1" applyFont="1" applyFill="1" applyBorder="1"/>
    <xf numFmtId="43" fontId="22" fillId="0" borderId="93" xfId="1" applyNumberFormat="1" applyFont="1" applyFill="1" applyBorder="1" applyAlignment="1">
      <alignment horizontal="center"/>
    </xf>
    <xf numFmtId="43" fontId="26" fillId="0" borderId="94" xfId="1" applyNumberFormat="1" applyFont="1" applyFill="1" applyBorder="1" applyAlignment="1">
      <alignment horizontal="center"/>
    </xf>
    <xf numFmtId="43" fontId="26" fillId="0" borderId="95" xfId="1" applyNumberFormat="1" applyFont="1" applyFill="1" applyBorder="1" applyAlignment="1">
      <alignment horizontal="center"/>
    </xf>
    <xf numFmtId="0" fontId="22" fillId="0" borderId="18" xfId="1" applyNumberFormat="1" applyFont="1" applyFill="1" applyBorder="1" applyAlignment="1">
      <alignment horizontal="center"/>
    </xf>
    <xf numFmtId="43" fontId="22" fillId="0" borderId="26" xfId="1" applyNumberFormat="1" applyFont="1" applyFill="1" applyBorder="1" applyAlignment="1">
      <alignment horizontal="center"/>
    </xf>
    <xf numFmtId="43" fontId="22" fillId="0" borderId="96" xfId="1" applyNumberFormat="1" applyFont="1" applyFill="1" applyBorder="1"/>
    <xf numFmtId="43" fontId="18" fillId="0" borderId="97" xfId="1" applyNumberFormat="1" applyFont="1" applyFill="1" applyBorder="1"/>
    <xf numFmtId="43" fontId="22" fillId="0" borderId="97" xfId="1" applyNumberFormat="1" applyFont="1" applyFill="1" applyBorder="1"/>
    <xf numFmtId="0" fontId="22" fillId="0" borderId="98" xfId="1" applyFont="1" applyFill="1" applyBorder="1"/>
    <xf numFmtId="0" fontId="8" fillId="0" borderId="18" xfId="1" applyFont="1" applyFill="1" applyBorder="1" applyAlignment="1">
      <alignment horizontal="center"/>
    </xf>
    <xf numFmtId="0" fontId="46" fillId="0" borderId="0" xfId="1" applyNumberFormat="1" applyFont="1" applyFill="1" applyBorder="1" applyAlignment="1">
      <alignment horizontal="center"/>
    </xf>
    <xf numFmtId="0" fontId="24" fillId="0" borderId="13" xfId="1" applyNumberFormat="1" applyFont="1" applyFill="1" applyBorder="1" applyAlignment="1">
      <alignment horizontal="center"/>
    </xf>
    <xf numFmtId="43" fontId="40" fillId="0" borderId="0" xfId="1" applyNumberFormat="1" applyFont="1" applyFill="1" applyBorder="1" applyAlignment="1">
      <alignment horizontal="center"/>
    </xf>
    <xf numFmtId="43" fontId="26" fillId="0" borderId="96" xfId="1" applyNumberFormat="1" applyFont="1" applyFill="1" applyBorder="1" applyAlignment="1">
      <alignment horizontal="center"/>
    </xf>
    <xf numFmtId="0" fontId="22" fillId="0" borderId="97" xfId="1" applyFont="1" applyFill="1" applyBorder="1"/>
    <xf numFmtId="0" fontId="22" fillId="0" borderId="98" xfId="1" applyFont="1" applyFill="1" applyBorder="1" applyAlignment="1">
      <alignment horizontal="center"/>
    </xf>
    <xf numFmtId="49" fontId="22" fillId="0" borderId="18" xfId="1" applyNumberFormat="1" applyFont="1" applyFill="1" applyBorder="1" applyAlignment="1">
      <alignment horizontal="center"/>
    </xf>
    <xf numFmtId="0" fontId="22" fillId="0" borderId="0" xfId="1" applyFont="1" applyBorder="1"/>
    <xf numFmtId="0" fontId="22" fillId="0" borderId="69" xfId="1" applyFont="1" applyBorder="1"/>
    <xf numFmtId="43" fontId="22" fillId="10" borderId="99" xfId="1" applyNumberFormat="1" applyFont="1" applyFill="1" applyBorder="1"/>
    <xf numFmtId="0" fontId="22" fillId="0" borderId="47" xfId="1" applyNumberFormat="1" applyFont="1" applyFill="1" applyBorder="1" applyAlignment="1">
      <alignment horizontal="center"/>
    </xf>
    <xf numFmtId="167" fontId="22" fillId="3" borderId="48" xfId="1" applyNumberFormat="1" applyFont="1" applyFill="1" applyBorder="1" applyAlignment="1">
      <alignment horizontal="center"/>
    </xf>
    <xf numFmtId="49" fontId="22" fillId="3" borderId="48" xfId="1" applyNumberFormat="1" applyFont="1" applyFill="1" applyBorder="1" applyAlignment="1">
      <alignment horizontal="center"/>
    </xf>
    <xf numFmtId="0" fontId="22" fillId="0" borderId="48" xfId="1" applyFont="1" applyFill="1" applyBorder="1"/>
    <xf numFmtId="0" fontId="22" fillId="0" borderId="100" xfId="1" applyFont="1" applyFill="1" applyBorder="1"/>
    <xf numFmtId="43" fontId="22" fillId="5" borderId="9" xfId="1" applyNumberFormat="1" applyFont="1" applyFill="1" applyBorder="1"/>
    <xf numFmtId="43" fontId="22" fillId="0" borderId="10" xfId="1" applyNumberFormat="1" applyFont="1" applyFill="1" applyBorder="1"/>
    <xf numFmtId="43" fontId="22" fillId="6" borderId="11" xfId="1" applyNumberFormat="1" applyFont="1" applyFill="1" applyBorder="1"/>
    <xf numFmtId="43" fontId="22" fillId="11" borderId="101" xfId="1" applyNumberFormat="1" applyFont="1" applyFill="1" applyBorder="1"/>
    <xf numFmtId="43" fontId="22" fillId="0" borderId="102" xfId="1" applyNumberFormat="1" applyFont="1" applyFill="1" applyBorder="1" applyAlignment="1">
      <alignment horizontal="center"/>
    </xf>
    <xf numFmtId="43" fontId="22" fillId="0" borderId="44" xfId="1" applyNumberFormat="1" applyFont="1" applyFill="1" applyBorder="1" applyAlignment="1">
      <alignment horizontal="center"/>
    </xf>
    <xf numFmtId="43" fontId="22" fillId="0" borderId="101" xfId="1" applyNumberFormat="1" applyFont="1" applyFill="1" applyBorder="1" applyAlignment="1">
      <alignment horizontal="center"/>
    </xf>
    <xf numFmtId="0" fontId="22" fillId="0" borderId="12" xfId="1" applyNumberFormat="1" applyFont="1" applyFill="1" applyBorder="1" applyAlignment="1">
      <alignment horizontal="center"/>
    </xf>
    <xf numFmtId="43" fontId="22" fillId="12" borderId="103" xfId="1" applyNumberFormat="1" applyFont="1" applyFill="1" applyBorder="1"/>
    <xf numFmtId="43" fontId="18" fillId="12" borderId="44" xfId="1" applyNumberFormat="1" applyFont="1" applyFill="1" applyBorder="1"/>
    <xf numFmtId="43" fontId="22" fillId="12" borderId="44" xfId="1" applyNumberFormat="1" applyFont="1" applyFill="1" applyBorder="1"/>
    <xf numFmtId="0" fontId="22" fillId="12" borderId="104" xfId="1" applyFont="1" applyFill="1" applyBorder="1"/>
    <xf numFmtId="0" fontId="22" fillId="3" borderId="12" xfId="1" applyFont="1" applyFill="1" applyBorder="1" applyAlignment="1">
      <alignment horizontal="left"/>
    </xf>
    <xf numFmtId="0" fontId="22" fillId="3" borderId="17" xfId="1" applyFont="1" applyFill="1" applyBorder="1" applyAlignment="1">
      <alignment horizontal="left"/>
    </xf>
    <xf numFmtId="0" fontId="24" fillId="0" borderId="10" xfId="1" applyNumberFormat="1" applyFont="1" applyFill="1" applyBorder="1" applyAlignment="1">
      <alignment horizontal="center"/>
    </xf>
    <xf numFmtId="43" fontId="40" fillId="0" borderId="11" xfId="1" applyNumberFormat="1" applyFont="1" applyFill="1" applyBorder="1" applyAlignment="1">
      <alignment horizontal="center"/>
    </xf>
    <xf numFmtId="43" fontId="26" fillId="12" borderId="51" xfId="1" applyNumberFormat="1" applyFont="1" applyFill="1" applyBorder="1" applyAlignment="1">
      <alignment horizontal="center"/>
    </xf>
    <xf numFmtId="0" fontId="22" fillId="12" borderId="52" xfId="1" applyFont="1" applyFill="1" applyBorder="1"/>
    <xf numFmtId="0" fontId="22" fillId="12" borderId="53" xfId="1" applyFont="1" applyFill="1" applyBorder="1" applyAlignment="1">
      <alignment horizontal="center"/>
    </xf>
    <xf numFmtId="49" fontId="22" fillId="0" borderId="12" xfId="1" applyNumberFormat="1" applyFont="1" applyBorder="1" applyAlignment="1">
      <alignment horizontal="center"/>
    </xf>
    <xf numFmtId="43" fontId="22" fillId="10" borderId="105" xfId="1" applyNumberFormat="1" applyFont="1" applyFill="1" applyBorder="1"/>
    <xf numFmtId="167" fontId="22" fillId="3" borderId="24" xfId="1" applyNumberFormat="1" applyFont="1" applyFill="1" applyBorder="1" applyAlignment="1">
      <alignment horizontal="center"/>
    </xf>
    <xf numFmtId="49" fontId="22" fillId="3" borderId="24" xfId="1" applyNumberFormat="1" applyFont="1" applyFill="1" applyBorder="1" applyAlignment="1">
      <alignment horizontal="center"/>
    </xf>
    <xf numFmtId="0" fontId="22" fillId="0" borderId="24" xfId="1" applyFont="1" applyFill="1" applyBorder="1"/>
    <xf numFmtId="0" fontId="22" fillId="0" borderId="106" xfId="1" applyFont="1" applyFill="1" applyBorder="1"/>
    <xf numFmtId="43" fontId="22" fillId="0" borderId="8" xfId="1" applyNumberFormat="1" applyFont="1" applyFill="1" applyBorder="1"/>
    <xf numFmtId="43" fontId="22" fillId="6" borderId="16" xfId="1" applyNumberFormat="1" applyFont="1" applyFill="1" applyBorder="1"/>
    <xf numFmtId="43" fontId="22" fillId="11" borderId="106" xfId="1" applyNumberFormat="1" applyFont="1" applyFill="1" applyBorder="1"/>
    <xf numFmtId="43" fontId="22" fillId="0" borderId="107" xfId="1" applyNumberFormat="1" applyFont="1" applyFill="1" applyBorder="1" applyAlignment="1">
      <alignment horizontal="center"/>
    </xf>
    <xf numFmtId="43" fontId="22" fillId="0" borderId="24" xfId="1" applyNumberFormat="1" applyFont="1" applyFill="1" applyBorder="1" applyAlignment="1">
      <alignment horizontal="center"/>
    </xf>
    <xf numFmtId="43" fontId="22" fillId="0" borderId="106" xfId="1" applyNumberFormat="1" applyFont="1" applyFill="1" applyBorder="1" applyAlignment="1">
      <alignment horizontal="center"/>
    </xf>
    <xf numFmtId="43" fontId="22" fillId="12" borderId="50" xfId="1" applyNumberFormat="1" applyFont="1" applyFill="1" applyBorder="1"/>
    <xf numFmtId="43" fontId="18" fillId="12" borderId="24" xfId="1" applyNumberFormat="1" applyFont="1" applyFill="1" applyBorder="1"/>
    <xf numFmtId="43" fontId="22" fillId="12" borderId="24" xfId="1" applyNumberFormat="1" applyFont="1" applyFill="1" applyBorder="1"/>
    <xf numFmtId="0" fontId="22" fillId="12" borderId="58" xfId="1" applyFont="1" applyFill="1" applyBorder="1"/>
    <xf numFmtId="0" fontId="22" fillId="3" borderId="9" xfId="1" applyFont="1" applyFill="1" applyBorder="1" applyAlignment="1">
      <alignment horizontal="left"/>
    </xf>
    <xf numFmtId="0" fontId="24" fillId="0" borderId="8" xfId="1" applyNumberFormat="1" applyFont="1" applyFill="1" applyBorder="1" applyAlignment="1">
      <alignment horizontal="center"/>
    </xf>
    <xf numFmtId="43" fontId="40" fillId="0" borderId="16" xfId="1" applyNumberFormat="1" applyFont="1" applyFill="1" applyBorder="1" applyAlignment="1">
      <alignment horizontal="center"/>
    </xf>
    <xf numFmtId="43" fontId="26" fillId="12" borderId="50" xfId="1" applyNumberFormat="1" applyFont="1" applyFill="1" applyBorder="1" applyAlignment="1">
      <alignment horizontal="center"/>
    </xf>
    <xf numFmtId="0" fontId="22" fillId="12" borderId="24" xfId="1" applyFont="1" applyFill="1" applyBorder="1"/>
    <xf numFmtId="0" fontId="22" fillId="12" borderId="58" xfId="1" applyFont="1" applyFill="1" applyBorder="1" applyAlignment="1">
      <alignment horizontal="center"/>
    </xf>
    <xf numFmtId="49" fontId="22" fillId="0" borderId="9" xfId="1" applyNumberFormat="1" applyFont="1" applyBorder="1" applyAlignment="1">
      <alignment horizontal="center"/>
    </xf>
    <xf numFmtId="0" fontId="22" fillId="7" borderId="108" xfId="1" applyNumberFormat="1" applyFont="1" applyFill="1" applyBorder="1"/>
    <xf numFmtId="0" fontId="22" fillId="0" borderId="69" xfId="1" applyFont="1" applyBorder="1" applyAlignment="1"/>
    <xf numFmtId="49" fontId="22" fillId="0" borderId="9" xfId="1" applyNumberFormat="1" applyFont="1" applyFill="1" applyBorder="1" applyAlignment="1">
      <alignment horizontal="center"/>
    </xf>
    <xf numFmtId="0" fontId="26" fillId="12" borderId="50" xfId="1" applyFont="1" applyFill="1" applyBorder="1" applyAlignment="1">
      <alignment horizontal="center"/>
    </xf>
    <xf numFmtId="0" fontId="26" fillId="12" borderId="50" xfId="1" applyFont="1" applyFill="1" applyBorder="1"/>
    <xf numFmtId="0" fontId="22" fillId="12" borderId="24" xfId="1" applyNumberFormat="1" applyFont="1" applyFill="1" applyBorder="1"/>
    <xf numFmtId="0" fontId="22" fillId="12" borderId="58" xfId="1" applyNumberFormat="1" applyFont="1" applyFill="1" applyBorder="1" applyAlignment="1">
      <alignment horizontal="center"/>
    </xf>
    <xf numFmtId="0" fontId="1" fillId="0" borderId="0" xfId="1" applyNumberFormat="1"/>
    <xf numFmtId="0" fontId="1" fillId="0" borderId="0" xfId="1" applyNumberFormat="1" applyBorder="1"/>
    <xf numFmtId="0" fontId="22" fillId="0" borderId="0" xfId="1" applyNumberFormat="1" applyFont="1" applyBorder="1"/>
    <xf numFmtId="0" fontId="22" fillId="0" borderId="69" xfId="1" applyNumberFormat="1" applyFont="1" applyBorder="1"/>
    <xf numFmtId="0" fontId="22" fillId="0" borderId="24" xfId="1" applyNumberFormat="1" applyFont="1" applyFill="1" applyBorder="1"/>
    <xf numFmtId="0" fontId="22" fillId="0" borderId="106" xfId="1" applyNumberFormat="1" applyFont="1" applyFill="1" applyBorder="1"/>
    <xf numFmtId="0" fontId="22" fillId="11" borderId="106" xfId="1" applyNumberFormat="1" applyFont="1" applyFill="1" applyBorder="1"/>
    <xf numFmtId="0" fontId="22" fillId="0" borderId="107" xfId="1" applyNumberFormat="1" applyFont="1" applyFill="1" applyBorder="1" applyAlignment="1">
      <alignment horizontal="center"/>
    </xf>
    <xf numFmtId="0" fontId="22" fillId="0" borderId="24" xfId="1" applyNumberFormat="1" applyFont="1" applyFill="1" applyBorder="1" applyAlignment="1">
      <alignment horizontal="center"/>
    </xf>
    <xf numFmtId="0" fontId="22" fillId="12" borderId="50" xfId="1" applyNumberFormat="1" applyFont="1" applyFill="1" applyBorder="1"/>
    <xf numFmtId="0" fontId="18" fillId="12" borderId="24" xfId="1" applyNumberFormat="1" applyFont="1" applyFill="1" applyBorder="1"/>
    <xf numFmtId="0" fontId="22" fillId="12" borderId="58" xfId="1" applyNumberFormat="1" applyFont="1" applyFill="1" applyBorder="1"/>
    <xf numFmtId="0" fontId="22" fillId="3" borderId="9" xfId="1" applyNumberFormat="1" applyFont="1" applyFill="1" applyBorder="1" applyAlignment="1">
      <alignment horizontal="left"/>
    </xf>
    <xf numFmtId="0" fontId="26" fillId="12" borderId="50" xfId="1" applyNumberFormat="1" applyFont="1" applyFill="1" applyBorder="1"/>
    <xf numFmtId="0" fontId="22" fillId="0" borderId="9" xfId="1" applyNumberFormat="1" applyFont="1" applyBorder="1" applyAlignment="1">
      <alignment horizontal="center"/>
    </xf>
    <xf numFmtId="43" fontId="22" fillId="0" borderId="69" xfId="1" applyNumberFormat="1" applyFont="1" applyBorder="1" applyAlignment="1"/>
    <xf numFmtId="0" fontId="1" fillId="0" borderId="69" xfId="1" applyBorder="1"/>
    <xf numFmtId="43" fontId="1" fillId="10" borderId="105" xfId="1" applyNumberFormat="1" applyFill="1" applyBorder="1"/>
    <xf numFmtId="167" fontId="1" fillId="3" borderId="24" xfId="1" applyNumberFormat="1" applyFill="1" applyBorder="1" applyAlignment="1">
      <alignment horizontal="center"/>
    </xf>
    <xf numFmtId="49" fontId="1" fillId="3" borderId="24" xfId="1" applyNumberFormat="1" applyFill="1" applyBorder="1" applyAlignment="1">
      <alignment horizontal="center"/>
    </xf>
    <xf numFmtId="43" fontId="22" fillId="0" borderId="109" xfId="1" applyNumberFormat="1" applyFont="1" applyFill="1" applyBorder="1" applyAlignment="1">
      <alignment horizontal="center"/>
    </xf>
    <xf numFmtId="43" fontId="22" fillId="0" borderId="91" xfId="1" applyNumberFormat="1" applyFont="1" applyFill="1" applyBorder="1" applyAlignment="1">
      <alignment horizontal="center"/>
    </xf>
    <xf numFmtId="43" fontId="22" fillId="0" borderId="110" xfId="1" applyNumberFormat="1" applyFont="1" applyFill="1" applyBorder="1" applyAlignment="1">
      <alignment horizontal="center"/>
    </xf>
    <xf numFmtId="43" fontId="22" fillId="12" borderId="111" xfId="1" applyNumberFormat="1" applyFont="1" applyFill="1" applyBorder="1"/>
    <xf numFmtId="43" fontId="18" fillId="12" borderId="112" xfId="1" applyNumberFormat="1" applyFont="1" applyFill="1" applyBorder="1"/>
    <xf numFmtId="43" fontId="22" fillId="12" borderId="112" xfId="1" applyNumberFormat="1" applyFont="1" applyFill="1" applyBorder="1"/>
    <xf numFmtId="0" fontId="22" fillId="12" borderId="113" xfId="1" applyFont="1" applyFill="1" applyBorder="1"/>
    <xf numFmtId="0" fontId="26" fillId="12" borderId="111" xfId="1" applyFont="1" applyFill="1" applyBorder="1" applyAlignment="1">
      <alignment horizontal="center"/>
    </xf>
    <xf numFmtId="0" fontId="22" fillId="12" borderId="112" xfId="1" applyFont="1" applyFill="1" applyBorder="1"/>
    <xf numFmtId="0" fontId="22" fillId="12" borderId="113" xfId="1" applyFont="1" applyFill="1" applyBorder="1" applyAlignment="1">
      <alignment horizontal="center"/>
    </xf>
    <xf numFmtId="49" fontId="22" fillId="0" borderId="18" xfId="1" applyNumberFormat="1" applyFont="1" applyBorder="1" applyAlignment="1">
      <alignment horizontal="center"/>
    </xf>
    <xf numFmtId="0" fontId="8" fillId="0" borderId="69" xfId="1" applyFont="1" applyBorder="1"/>
    <xf numFmtId="0" fontId="22" fillId="0" borderId="114" xfId="1" applyFont="1" applyBorder="1"/>
    <xf numFmtId="0" fontId="22" fillId="0" borderId="14" xfId="1" applyFont="1" applyBorder="1"/>
    <xf numFmtId="0" fontId="22" fillId="12" borderId="82" xfId="1" applyFont="1" applyFill="1" applyBorder="1" applyAlignment="1">
      <alignment horizontal="center"/>
    </xf>
    <xf numFmtId="0" fontId="14" fillId="0" borderId="0" xfId="1" applyFont="1" applyAlignment="1">
      <alignment horizontal="center"/>
    </xf>
    <xf numFmtId="0" fontId="22" fillId="11" borderId="20" xfId="1" applyFont="1" applyFill="1" applyBorder="1" applyAlignment="1">
      <alignment horizontal="center"/>
    </xf>
    <xf numFmtId="0" fontId="22" fillId="0" borderId="20" xfId="1" applyFont="1" applyFill="1" applyBorder="1" applyAlignment="1">
      <alignment horizontal="center"/>
    </xf>
    <xf numFmtId="0" fontId="41" fillId="13" borderId="0" xfId="1" applyFont="1" applyFill="1" applyBorder="1" applyAlignment="1">
      <alignment horizontal="center" vertical="center"/>
    </xf>
    <xf numFmtId="49" fontId="24" fillId="0" borderId="7" xfId="1" applyNumberFormat="1" applyFont="1" applyBorder="1" applyAlignment="1">
      <alignment horizontal="center"/>
    </xf>
    <xf numFmtId="0" fontId="18" fillId="0" borderId="7" xfId="1" applyFont="1" applyBorder="1" applyAlignment="1">
      <alignment horizontal="center"/>
    </xf>
    <xf numFmtId="0" fontId="22" fillId="0" borderId="4" xfId="1" applyFont="1" applyBorder="1" applyAlignment="1">
      <alignment horizontal="center"/>
    </xf>
    <xf numFmtId="49" fontId="24" fillId="0" borderId="4" xfId="1" applyNumberFormat="1" applyFont="1" applyBorder="1" applyAlignment="1">
      <alignment horizontal="center"/>
    </xf>
    <xf numFmtId="0" fontId="23" fillId="0" borderId="4" xfId="1" applyFont="1" applyBorder="1" applyAlignment="1">
      <alignment horizontal="center"/>
    </xf>
    <xf numFmtId="49" fontId="22" fillId="0" borderId="4" xfId="1" applyNumberFormat="1" applyFont="1" applyBorder="1"/>
    <xf numFmtId="0" fontId="29" fillId="0" borderId="0" xfId="1" applyFont="1" applyBorder="1"/>
    <xf numFmtId="0" fontId="29" fillId="0" borderId="69" xfId="1" applyFont="1" applyBorder="1"/>
    <xf numFmtId="0" fontId="29" fillId="0" borderId="78" xfId="1" applyFont="1" applyBorder="1"/>
    <xf numFmtId="0" fontId="42" fillId="0" borderId="9" xfId="1" applyFont="1" applyBorder="1" applyAlignment="1">
      <alignment vertical="center"/>
    </xf>
    <xf numFmtId="0" fontId="8" fillId="0" borderId="0" xfId="1" applyFont="1" applyFill="1" applyBorder="1" applyAlignment="1">
      <alignment horizontal="center"/>
    </xf>
    <xf numFmtId="0" fontId="8" fillId="0" borderId="0" xfId="1" applyFont="1" applyAlignment="1">
      <alignment horizontal="center"/>
    </xf>
    <xf numFmtId="0" fontId="29" fillId="0" borderId="15" xfId="1" applyFont="1" applyBorder="1" applyAlignment="1">
      <alignment horizontal="center"/>
    </xf>
    <xf numFmtId="0" fontId="2" fillId="13" borderId="24" xfId="1" applyFont="1" applyFill="1" applyBorder="1" applyAlignment="1">
      <alignment vertical="center"/>
    </xf>
    <xf numFmtId="0" fontId="34" fillId="14" borderId="26" xfId="1" applyFont="1" applyFill="1" applyBorder="1" applyAlignment="1">
      <alignment vertical="center"/>
    </xf>
    <xf numFmtId="0" fontId="34" fillId="14" borderId="17" xfId="1" applyFont="1" applyFill="1" applyBorder="1" applyAlignment="1">
      <alignment vertical="center"/>
    </xf>
    <xf numFmtId="0" fontId="34" fillId="14" borderId="18" xfId="1" applyFont="1" applyFill="1" applyBorder="1" applyAlignment="1">
      <alignment vertical="center"/>
    </xf>
    <xf numFmtId="49" fontId="33" fillId="10" borderId="17" xfId="1" applyNumberFormat="1" applyFont="1" applyFill="1" applyBorder="1" applyAlignment="1">
      <alignment horizontal="center" vertical="center"/>
    </xf>
    <xf numFmtId="0" fontId="2" fillId="10" borderId="17" xfId="1" applyFont="1" applyFill="1" applyBorder="1" applyAlignment="1">
      <alignment horizontal="center" vertical="center"/>
    </xf>
    <xf numFmtId="1" fontId="5" fillId="0" borderId="0" xfId="1" applyNumberFormat="1" applyFont="1" applyAlignment="1">
      <alignment horizontal="center"/>
    </xf>
    <xf numFmtId="1" fontId="5" fillId="0" borderId="0" xfId="1" applyNumberFormat="1" applyFont="1" applyBorder="1" applyAlignment="1">
      <alignment horizontal="center"/>
    </xf>
    <xf numFmtId="1" fontId="5" fillId="0" borderId="69" xfId="1" applyNumberFormat="1" applyFont="1" applyBorder="1" applyAlignment="1">
      <alignment horizontal="center"/>
    </xf>
    <xf numFmtId="1" fontId="32" fillId="0" borderId="0" xfId="1" applyNumberFormat="1" applyFont="1" applyBorder="1" applyAlignment="1">
      <alignment horizontal="center"/>
    </xf>
    <xf numFmtId="1" fontId="32" fillId="0" borderId="0" xfId="1" applyNumberFormat="1" applyFont="1" applyBorder="1" applyAlignment="1">
      <alignment horizontal="center" vertical="center"/>
    </xf>
    <xf numFmtId="1" fontId="32" fillId="0" borderId="80" xfId="1" applyNumberFormat="1" applyFont="1" applyBorder="1" applyAlignment="1">
      <alignment horizontal="center"/>
    </xf>
    <xf numFmtId="1" fontId="32" fillId="0" borderId="79" xfId="1" applyNumberFormat="1" applyFont="1" applyBorder="1" applyAlignment="1">
      <alignment horizontal="center"/>
    </xf>
    <xf numFmtId="1" fontId="32" fillId="0" borderId="81" xfId="1" applyNumberFormat="1" applyFont="1" applyBorder="1" applyAlignment="1">
      <alignment horizontal="center"/>
    </xf>
    <xf numFmtId="0" fontId="22" fillId="0" borderId="0" xfId="1" applyFont="1"/>
    <xf numFmtId="49" fontId="24" fillId="0" borderId="88" xfId="1" applyNumberFormat="1" applyFont="1" applyBorder="1" applyAlignment="1">
      <alignment horizontal="center"/>
    </xf>
    <xf numFmtId="43" fontId="28" fillId="0" borderId="24" xfId="1" applyNumberFormat="1" applyFont="1" applyBorder="1"/>
    <xf numFmtId="0" fontId="24" fillId="0" borderId="121" xfId="1" applyFont="1" applyBorder="1" applyAlignment="1">
      <alignment horizontal="center"/>
    </xf>
    <xf numFmtId="0" fontId="24" fillId="0" borderId="122" xfId="1" applyFont="1" applyBorder="1" applyAlignment="1"/>
    <xf numFmtId="0" fontId="24" fillId="0" borderId="123" xfId="1" applyFont="1" applyBorder="1" applyAlignment="1"/>
    <xf numFmtId="0" fontId="24" fillId="0" borderId="9" xfId="1" applyFont="1" applyBorder="1"/>
    <xf numFmtId="43" fontId="28" fillId="0" borderId="4" xfId="1" applyNumberFormat="1" applyFont="1" applyBorder="1"/>
    <xf numFmtId="43" fontId="23" fillId="0" borderId="5" xfId="1" applyNumberFormat="1" applyFont="1" applyBorder="1"/>
    <xf numFmtId="0" fontId="24" fillId="0" borderId="124" xfId="1" applyFont="1" applyBorder="1" applyAlignment="1">
      <alignment horizontal="center"/>
    </xf>
    <xf numFmtId="0" fontId="27" fillId="0" borderId="124" xfId="1" applyFont="1" applyBorder="1" applyAlignment="1"/>
    <xf numFmtId="0" fontId="24" fillId="0" borderId="124" xfId="1" applyFont="1" applyBorder="1" applyAlignment="1"/>
    <xf numFmtId="0" fontId="24" fillId="0" borderId="123" xfId="1" applyFont="1" applyBorder="1" applyAlignment="1">
      <alignment horizontal="center"/>
    </xf>
    <xf numFmtId="0" fontId="24" fillId="0" borderId="52" xfId="1" applyFont="1" applyBorder="1" applyAlignment="1">
      <alignment horizontal="center"/>
    </xf>
    <xf numFmtId="0" fontId="22" fillId="0" borderId="0" xfId="1" applyFont="1" applyAlignment="1"/>
    <xf numFmtId="0" fontId="24" fillId="0" borderId="4" xfId="1" applyFont="1" applyBorder="1" applyAlignment="1">
      <alignment horizontal="center"/>
    </xf>
    <xf numFmtId="0" fontId="24" fillId="0" borderId="8" xfId="1" applyFont="1" applyBorder="1" applyAlignment="1"/>
    <xf numFmtId="0" fontId="24" fillId="0" borderId="9" xfId="1" applyFont="1" applyBorder="1" applyAlignment="1"/>
    <xf numFmtId="43" fontId="28" fillId="0" borderId="4" xfId="1" applyNumberFormat="1" applyFont="1" applyFill="1" applyBorder="1" applyAlignment="1">
      <alignment horizontal="center"/>
    </xf>
    <xf numFmtId="43" fontId="23" fillId="15" borderId="4" xfId="1" applyNumberFormat="1" applyFont="1" applyFill="1" applyBorder="1" applyAlignment="1">
      <alignment horizontal="center"/>
    </xf>
    <xf numFmtId="0" fontId="24" fillId="0" borderId="16" xfId="1" applyFont="1" applyBorder="1" applyAlignment="1">
      <alignment horizontal="center"/>
    </xf>
    <xf numFmtId="0" fontId="27" fillId="0" borderId="16" xfId="1" applyFont="1" applyBorder="1" applyAlignment="1"/>
    <xf numFmtId="0" fontId="24" fillId="0" borderId="16" xfId="1" applyFont="1" applyBorder="1" applyAlignment="1"/>
    <xf numFmtId="0" fontId="24" fillId="0" borderId="9" xfId="1" applyFont="1" applyBorder="1" applyAlignment="1">
      <alignment horizontal="center"/>
    </xf>
    <xf numFmtId="0" fontId="24" fillId="0" borderId="24" xfId="1" applyFont="1" applyBorder="1" applyAlignment="1">
      <alignment horizontal="center"/>
    </xf>
    <xf numFmtId="49" fontId="24" fillId="0" borderId="0" xfId="1" applyNumberFormat="1" applyFont="1" applyAlignment="1">
      <alignment horizontal="center"/>
    </xf>
    <xf numFmtId="43" fontId="28" fillId="16" borderId="24" xfId="1" applyNumberFormat="1" applyFont="1" applyFill="1" applyBorder="1"/>
    <xf numFmtId="43" fontId="23" fillId="0" borderId="24" xfId="1" applyNumberFormat="1" applyFont="1" applyBorder="1"/>
    <xf numFmtId="0" fontId="37" fillId="0" borderId="0" xfId="1" applyFont="1"/>
    <xf numFmtId="0" fontId="24" fillId="0" borderId="7" xfId="1" applyFont="1" applyBorder="1" applyAlignment="1">
      <alignment horizontal="center"/>
    </xf>
    <xf numFmtId="0" fontId="42" fillId="0" borderId="0" xfId="1" applyFont="1" applyBorder="1" applyAlignment="1">
      <alignment horizontal="center" vertical="center"/>
    </xf>
    <xf numFmtId="0" fontId="24" fillId="0" borderId="24" xfId="1" applyFont="1" applyBorder="1"/>
    <xf numFmtId="0" fontId="42" fillId="0" borderId="0" xfId="1" applyFont="1" applyBorder="1" applyAlignment="1">
      <alignment vertical="center"/>
    </xf>
    <xf numFmtId="0" fontId="28" fillId="0" borderId="24" xfId="1" applyFont="1" applyBorder="1" applyAlignment="1">
      <alignment horizontal="center"/>
    </xf>
    <xf numFmtId="0" fontId="24" fillId="0" borderId="5" xfId="1" applyFont="1" applyBorder="1" applyAlignment="1">
      <alignment horizontal="center"/>
    </xf>
    <xf numFmtId="0" fontId="28" fillId="0" borderId="5" xfId="1" applyFont="1" applyBorder="1" applyAlignment="1">
      <alignment horizontal="center"/>
    </xf>
    <xf numFmtId="0" fontId="3" fillId="0" borderId="0" xfId="1" applyNumberFormat="1" applyFont="1" applyFill="1" applyBorder="1"/>
    <xf numFmtId="0" fontId="1" fillId="0" borderId="0" xfId="1" applyFill="1" applyBorder="1" applyAlignment="1">
      <alignment horizontal="left"/>
    </xf>
    <xf numFmtId="0" fontId="12" fillId="0" borderId="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 wrapText="1"/>
    </xf>
    <xf numFmtId="43" fontId="1" fillId="0" borderId="0" xfId="1" applyNumberFormat="1" applyFill="1" applyBorder="1" applyAlignment="1">
      <alignment horizontal="center"/>
    </xf>
    <xf numFmtId="43" fontId="1" fillId="7" borderId="23" xfId="1" applyNumberFormat="1" applyFill="1" applyBorder="1"/>
    <xf numFmtId="0" fontId="1" fillId="0" borderId="18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9" xfId="1" applyBorder="1" applyAlignment="1">
      <alignment horizontal="left"/>
    </xf>
    <xf numFmtId="0" fontId="1" fillId="0" borderId="16" xfId="1" applyBorder="1" applyAlignment="1">
      <alignment horizontal="left"/>
    </xf>
    <xf numFmtId="0" fontId="1" fillId="0" borderId="8" xfId="1" applyBorder="1" applyAlignment="1">
      <alignment horizontal="left"/>
    </xf>
    <xf numFmtId="0" fontId="19" fillId="0" borderId="0" xfId="1" applyFont="1" applyAlignment="1">
      <alignment horizontal="center"/>
    </xf>
    <xf numFmtId="0" fontId="1" fillId="0" borderId="7" xfId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18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26" xfId="1" applyBorder="1" applyAlignment="1">
      <alignment horizontal="left"/>
    </xf>
    <xf numFmtId="0" fontId="1" fillId="0" borderId="20" xfId="1" applyBorder="1" applyAlignment="1">
      <alignment horizontal="center"/>
    </xf>
    <xf numFmtId="0" fontId="1" fillId="0" borderId="0" xfId="1" applyAlignment="1">
      <alignment horizontal="left"/>
    </xf>
    <xf numFmtId="0" fontId="1" fillId="0" borderId="0" xfId="1" applyAlignment="1">
      <alignment horizontal="center"/>
    </xf>
    <xf numFmtId="0" fontId="1" fillId="0" borderId="14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5" xfId="1" applyBorder="1" applyAlignment="1">
      <alignment horizontal="left"/>
    </xf>
    <xf numFmtId="0" fontId="36" fillId="0" borderId="39" xfId="1" applyFont="1" applyFill="1" applyBorder="1" applyAlignment="1">
      <alignment horizontal="center"/>
    </xf>
    <xf numFmtId="0" fontId="36" fillId="0" borderId="38" xfId="1" applyFont="1" applyFill="1" applyBorder="1" applyAlignment="1">
      <alignment horizontal="center"/>
    </xf>
    <xf numFmtId="0" fontId="36" fillId="0" borderId="37" xfId="1" applyFont="1" applyFill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13" xfId="1" applyBorder="1" applyAlignment="1">
      <alignment horizontal="left"/>
    </xf>
    <xf numFmtId="43" fontId="29" fillId="0" borderId="24" xfId="1" applyNumberFormat="1" applyFont="1" applyFill="1" applyBorder="1" applyAlignment="1">
      <alignment horizontal="center"/>
    </xf>
    <xf numFmtId="0" fontId="22" fillId="0" borderId="0" xfId="1" applyFont="1" applyBorder="1" applyAlignment="1">
      <alignment horizontal="center"/>
    </xf>
    <xf numFmtId="0" fontId="22" fillId="0" borderId="4" xfId="1" applyFont="1" applyFill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6" xfId="1" applyBorder="1" applyAlignment="1">
      <alignment horizontal="center"/>
    </xf>
    <xf numFmtId="0" fontId="30" fillId="0" borderId="75" xfId="1" applyFont="1" applyFill="1" applyBorder="1" applyAlignment="1">
      <alignment horizontal="center" vertical="center"/>
    </xf>
    <xf numFmtId="0" fontId="30" fillId="0" borderId="74" xfId="1" applyFont="1" applyFill="1" applyBorder="1" applyAlignment="1">
      <alignment horizontal="center" vertical="center"/>
    </xf>
    <xf numFmtId="0" fontId="42" fillId="0" borderId="9" xfId="1" applyFont="1" applyBorder="1" applyAlignment="1">
      <alignment horizontal="center"/>
    </xf>
    <xf numFmtId="0" fontId="42" fillId="0" borderId="16" xfId="1" applyFont="1" applyBorder="1" applyAlignment="1">
      <alignment horizontal="center"/>
    </xf>
    <xf numFmtId="0" fontId="42" fillId="0" borderId="8" xfId="1" applyFont="1" applyBorder="1" applyAlignment="1">
      <alignment horizontal="center"/>
    </xf>
    <xf numFmtId="0" fontId="2" fillId="0" borderId="116" xfId="1" applyFont="1" applyFill="1" applyBorder="1" applyAlignment="1">
      <alignment horizontal="center" vertical="center"/>
    </xf>
    <xf numFmtId="0" fontId="2" fillId="0" borderId="115" xfId="1" applyFont="1" applyFill="1" applyBorder="1" applyAlignment="1">
      <alignment horizontal="center" vertical="center"/>
    </xf>
    <xf numFmtId="0" fontId="12" fillId="0" borderId="119" xfId="1" applyFont="1" applyBorder="1" applyAlignment="1">
      <alignment horizontal="center"/>
    </xf>
    <xf numFmtId="0" fontId="12" fillId="0" borderId="118" xfId="1" applyFont="1" applyBorder="1" applyAlignment="1">
      <alignment horizontal="center"/>
    </xf>
    <xf numFmtId="0" fontId="12" fillId="0" borderId="120" xfId="1" applyFont="1" applyBorder="1" applyAlignment="1">
      <alignment horizontal="center"/>
    </xf>
    <xf numFmtId="0" fontId="42" fillId="0" borderId="81" xfId="1" applyFont="1" applyBorder="1" applyAlignment="1">
      <alignment horizontal="center" vertical="center"/>
    </xf>
    <xf numFmtId="0" fontId="42" fillId="0" borderId="80" xfId="1" applyFont="1" applyBorder="1" applyAlignment="1">
      <alignment horizontal="center" vertical="center"/>
    </xf>
    <xf numFmtId="0" fontId="12" fillId="0" borderId="80" xfId="1" applyFont="1" applyBorder="1" applyAlignment="1">
      <alignment horizontal="center"/>
    </xf>
    <xf numFmtId="0" fontId="12" fillId="0" borderId="79" xfId="1" applyFont="1" applyBorder="1" applyAlignment="1">
      <alignment horizontal="center"/>
    </xf>
    <xf numFmtId="0" fontId="2" fillId="0" borderId="81" xfId="1" applyFont="1" applyBorder="1" applyAlignment="1">
      <alignment horizontal="center" vertical="center"/>
    </xf>
    <xf numFmtId="0" fontId="2" fillId="0" borderId="80" xfId="1" applyFont="1" applyBorder="1" applyAlignment="1">
      <alignment horizontal="center" vertical="center"/>
    </xf>
    <xf numFmtId="0" fontId="2" fillId="0" borderId="117" xfId="1" applyFont="1" applyBorder="1" applyAlignment="1">
      <alignment horizontal="center" vertical="center"/>
    </xf>
    <xf numFmtId="0" fontId="2" fillId="10" borderId="18" xfId="1" applyFont="1" applyFill="1" applyBorder="1" applyAlignment="1">
      <alignment horizontal="center" vertical="center"/>
    </xf>
    <xf numFmtId="0" fontId="2" fillId="10" borderId="26" xfId="1" applyFont="1" applyFill="1" applyBorder="1" applyAlignment="1">
      <alignment horizontal="center" vertical="center"/>
    </xf>
    <xf numFmtId="0" fontId="45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2" fillId="4" borderId="78" xfId="1" applyFont="1" applyFill="1" applyBorder="1" applyAlignment="1">
      <alignment horizontal="center" vertical="center"/>
    </xf>
    <xf numFmtId="0" fontId="2" fillId="4" borderId="77" xfId="1" applyFont="1" applyFill="1" applyBorder="1" applyAlignment="1">
      <alignment horizontal="center" vertical="center"/>
    </xf>
    <xf numFmtId="0" fontId="2" fillId="4" borderId="76" xfId="1" applyFont="1" applyFill="1" applyBorder="1" applyAlignment="1">
      <alignment horizontal="center" vertical="center"/>
    </xf>
    <xf numFmtId="0" fontId="42" fillId="0" borderId="0" xfId="1" applyFont="1" applyFill="1" applyBorder="1" applyAlignment="1">
      <alignment horizontal="center"/>
    </xf>
    <xf numFmtId="43" fontId="29" fillId="3" borderId="87" xfId="1" applyNumberFormat="1" applyFont="1" applyFill="1" applyBorder="1" applyAlignment="1">
      <alignment horizontal="center"/>
    </xf>
    <xf numFmtId="0" fontId="47" fillId="0" borderId="0" xfId="1" applyFont="1" applyAlignment="1">
      <alignment horizontal="center"/>
    </xf>
    <xf numFmtId="0" fontId="9" fillId="0" borderId="9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8" fillId="0" borderId="24" xfId="1" applyFont="1" applyBorder="1" applyAlignment="1">
      <alignment horizontal="center"/>
    </xf>
    <xf numFmtId="0" fontId="44" fillId="0" borderId="81" xfId="1" applyFont="1" applyBorder="1" applyAlignment="1">
      <alignment horizontal="center"/>
    </xf>
    <xf numFmtId="0" fontId="44" fillId="0" borderId="80" xfId="1" applyFont="1" applyBorder="1" applyAlignment="1">
      <alignment horizontal="center"/>
    </xf>
    <xf numFmtId="0" fontId="44" fillId="0" borderId="79" xfId="1" applyFont="1" applyBorder="1" applyAlignment="1">
      <alignment horizontal="center"/>
    </xf>
    <xf numFmtId="0" fontId="6" fillId="0" borderId="81" xfId="1" applyFont="1" applyFill="1" applyBorder="1" applyAlignment="1">
      <alignment horizontal="center" vertical="center"/>
    </xf>
    <xf numFmtId="0" fontId="6" fillId="0" borderId="80" xfId="1" applyFont="1" applyFill="1" applyBorder="1" applyAlignment="1">
      <alignment horizontal="center" vertical="center"/>
    </xf>
    <xf numFmtId="0" fontId="6" fillId="0" borderId="79" xfId="1" applyFont="1" applyFill="1" applyBorder="1" applyAlignment="1">
      <alignment horizontal="center" vertical="center"/>
    </xf>
    <xf numFmtId="0" fontId="44" fillId="0" borderId="7" xfId="1" applyFont="1" applyFill="1" applyBorder="1" applyAlignment="1">
      <alignment horizontal="center" vertical="center"/>
    </xf>
    <xf numFmtId="0" fontId="44" fillId="0" borderId="0" xfId="1" applyFont="1" applyFill="1" applyBorder="1" applyAlignment="1">
      <alignment horizontal="center" vertical="center"/>
    </xf>
    <xf numFmtId="0" fontId="8" fillId="0" borderId="7" xfId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7" fillId="0" borderId="7" xfId="1" applyFont="1" applyBorder="1" applyAlignment="1">
      <alignment horizontal="center"/>
    </xf>
    <xf numFmtId="0" fontId="17" fillId="0" borderId="0" xfId="1" applyFont="1" applyBorder="1" applyAlignment="1">
      <alignment horizontal="center"/>
    </xf>
    <xf numFmtId="0" fontId="1" fillId="0" borderId="0" xfId="1" applyFill="1" applyBorder="1" applyAlignment="1">
      <alignment horizontal="center" vertical="center"/>
    </xf>
    <xf numFmtId="0" fontId="1" fillId="0" borderId="0" xfId="1" applyFill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9" fillId="0" borderId="12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/>
    </xf>
    <xf numFmtId="0" fontId="6" fillId="0" borderId="8" xfId="1" applyFont="1" applyBorder="1" applyAlignment="1">
      <alignment horizontal="center"/>
    </xf>
    <xf numFmtId="0" fontId="12" fillId="0" borderId="18" xfId="1" applyFont="1" applyBorder="1" applyAlignment="1">
      <alignment horizontal="center"/>
    </xf>
    <xf numFmtId="0" fontId="12" fillId="0" borderId="17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6" fillId="0" borderId="7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left"/>
    </xf>
    <xf numFmtId="0" fontId="6" fillId="0" borderId="0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6" fillId="0" borderId="25" xfId="1" applyFont="1" applyBorder="1" applyAlignment="1">
      <alignment horizontal="center"/>
    </xf>
    <xf numFmtId="0" fontId="2" fillId="0" borderId="16" xfId="1" applyFont="1" applyBorder="1" applyAlignment="1">
      <alignment horizontal="center"/>
    </xf>
    <xf numFmtId="0" fontId="6" fillId="0" borderId="9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1" fillId="0" borderId="23" xfId="1" applyNumberFormat="1" applyFill="1" applyBorder="1"/>
  </cellXfs>
  <cellStyles count="3">
    <cellStyle name="Milliers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ORDAN-COMPTA/COMPTA/COMPTA-5TQ/BILAN/BILAN-G&#233;n&#233;ra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our. Achats-ventes "/>
      <sheetName val="VAL-INIT"/>
      <sheetName val="Val-Dép"/>
      <sheetName val="Liv-Four-client"/>
      <sheetName val="Journ- CENTRAL"/>
      <sheetName val="Gr liv ACT-PAS"/>
      <sheetName val="Bal.client-four"/>
      <sheetName val="BANQ-POST-CAIISE"/>
      <sheetName val="PCMN"/>
      <sheetName val="PCMN1"/>
      <sheetName val="Bal des comptes"/>
      <sheetName val="Comp Résultat"/>
      <sheetName val="BIL-SIMPLE"/>
      <sheetName val="BILAN AC-PA"/>
      <sheetName val="Journ- Finan-Banq"/>
      <sheetName val="Feuil2"/>
      <sheetName val="Feuil5"/>
      <sheetName val="Feuil3"/>
      <sheetName val="LIV-ENTREE"/>
      <sheetName val="LIV-SORTIE"/>
      <sheetName val="TVA-625"/>
      <sheetName val="Feuil9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CLASSE 1 : COMPTES DE CAPITAUX</v>
          </cell>
          <cell r="B1" t="str">
            <v>CLASSE 2 : COMPTES D’IMMOBILISATIONS</v>
          </cell>
          <cell r="C1" t="str">
            <v>CLASSE 3 : COMPTES DE STOCKS ET EN-COURS</v>
          </cell>
          <cell r="D1" t="str">
            <v>CLASSE 4 : COMPTES DE TIERS</v>
          </cell>
          <cell r="E1" t="str">
            <v>CLASSE 5 : COMPTES FINANCIERS</v>
          </cell>
          <cell r="F1" t="str">
            <v>CLASSE 6 : COMPTES DE CHARGES</v>
          </cell>
          <cell r="G1" t="str">
            <v>CLASSE 7 : COMPTES DE PRODUITS</v>
          </cell>
        </row>
        <row r="2">
          <cell r="A2" t="str">
            <v>170 - emprunt</v>
          </cell>
        </row>
        <row r="3">
          <cell r="A3" t="str">
            <v>100 - CAPITAL souscrit</v>
          </cell>
        </row>
      </sheetData>
      <sheetData sheetId="9">
        <row r="1">
          <cell r="A1" t="str">
            <v>CLASSE 1 : COMPTES DE CAPITAUX</v>
          </cell>
          <cell r="B1" t="str">
            <v>CLASSE 2 : COMPTES D’IMMOBILISATIONS</v>
          </cell>
          <cell r="C1" t="str">
            <v>CLASSE 3 : COMPTES DE STOCKS ET EN-COURS</v>
          </cell>
          <cell r="D1" t="str">
            <v>CLASSE 4 : COMPTES DE TIERS</v>
          </cell>
          <cell r="E1" t="str">
            <v>CLASSE 5 : COMPTES FINANCIERS</v>
          </cell>
          <cell r="F1" t="str">
            <v>CLASSE 6 : COMPTES DE CHARGES</v>
          </cell>
          <cell r="G1" t="str">
            <v>CLASSE 7 : COMPTES DE PRODUITS</v>
          </cell>
        </row>
        <row r="2">
          <cell r="A2" t="str">
            <v>100 - CAPITAL souscrit</v>
          </cell>
        </row>
        <row r="3">
          <cell r="A3" t="str">
            <v>101 - Capital</v>
          </cell>
        </row>
        <row r="4">
          <cell r="A4" t="str">
            <v>1011 - Capital souscrit - non appelé</v>
          </cell>
        </row>
        <row r="5">
          <cell r="A5" t="str">
            <v>1012 - Capital souscrit - appelé, non versé</v>
          </cell>
        </row>
        <row r="6">
          <cell r="A6" t="str">
            <v>1013 - Capital souscrit - appelé, versé</v>
          </cell>
        </row>
        <row r="7">
          <cell r="A7" t="str">
            <v>10131 - Capital non amorti</v>
          </cell>
        </row>
        <row r="8">
          <cell r="A8" t="str">
            <v>10132 - Capital amorti</v>
          </cell>
        </row>
        <row r="9">
          <cell r="A9" t="str">
            <v>1018 - Capital souscrit soumis à des réglementations particulières</v>
          </cell>
        </row>
        <row r="10">
          <cell r="A10" t="str">
            <v>102 - Fonds fiduciaires</v>
          </cell>
        </row>
        <row r="11">
          <cell r="A11" t="str">
            <v>104 - Primes liées au capital social</v>
          </cell>
        </row>
        <row r="12">
          <cell r="A12" t="str">
            <v>1041 - Primes d’émission</v>
          </cell>
        </row>
        <row r="13">
          <cell r="A13" t="str">
            <v>1042 - Primes de fusion</v>
          </cell>
        </row>
        <row r="14">
          <cell r="A14" t="str">
            <v>1043 - Primes d’apport</v>
          </cell>
        </row>
        <row r="15">
          <cell r="A15" t="str">
            <v>1044 - Primes de conversion d’obligations en actions</v>
          </cell>
        </row>
        <row r="16">
          <cell r="A16" t="str">
            <v>1045 - Bons de souscription d’actions</v>
          </cell>
        </row>
        <row r="17">
          <cell r="A17" t="str">
            <v>105 - Écarts de réévaluation</v>
          </cell>
        </row>
        <row r="18">
          <cell r="A18" t="str">
            <v>1051 - Réserve spéciale de réévaluation</v>
          </cell>
        </row>
        <row r="19">
          <cell r="A19" t="str">
            <v>1052 - Écart de réévaluation libre</v>
          </cell>
        </row>
        <row r="20">
          <cell r="A20" t="str">
            <v>1053 - Réserve de réévaluation</v>
          </cell>
        </row>
        <row r="21">
          <cell r="A21" t="str">
            <v>1055 - Écarts de réévaluation (autres opérations légales)</v>
          </cell>
        </row>
        <row r="22">
          <cell r="A22" t="str">
            <v>1057 - Autres écarts de réévaluation en France</v>
          </cell>
        </row>
        <row r="23">
          <cell r="A23" t="str">
            <v>1058 - Autres écarts de réévaluation à l’Étranger</v>
          </cell>
        </row>
        <row r="24">
          <cell r="A24" t="str">
            <v>106 - Réserves</v>
          </cell>
        </row>
        <row r="25">
          <cell r="A25" t="str">
            <v>1061 - Réserve légale</v>
          </cell>
        </row>
        <row r="26">
          <cell r="A26" t="str">
            <v>10611 - Réserve légale proprement dite</v>
          </cell>
        </row>
        <row r="27">
          <cell r="A27" t="str">
            <v>10612 - Plus-values nettes à long terme</v>
          </cell>
        </row>
        <row r="28">
          <cell r="A28" t="str">
            <v>1062 - Réserves indisponibles</v>
          </cell>
        </row>
        <row r="29">
          <cell r="A29" t="str">
            <v>1063 - Réserves statutaires ou contractuelles</v>
          </cell>
        </row>
        <row r="30">
          <cell r="A30" t="str">
            <v>1064 - Réserves réglementées</v>
          </cell>
        </row>
        <row r="31">
          <cell r="A31" t="str">
            <v>10641 - Plus-values nettes à long terme</v>
          </cell>
        </row>
        <row r="32">
          <cell r="A32" t="str">
            <v>10643 - Réserves consécutives à l’octroi de subventions d’investissement</v>
          </cell>
        </row>
        <row r="33">
          <cell r="A33" t="str">
            <v>10648 - Autres réserves réglementées</v>
          </cell>
        </row>
        <row r="34">
          <cell r="A34" t="str">
            <v>1068 - Autres réserves</v>
          </cell>
        </row>
        <row r="35">
          <cell r="A35" t="str">
            <v>10681 - Réserve de propre assureur</v>
          </cell>
        </row>
        <row r="36">
          <cell r="A36" t="str">
            <v>10688 - Réserves diverses</v>
          </cell>
        </row>
        <row r="37">
          <cell r="A37" t="str">
            <v>107 - Écart d’équivalence</v>
          </cell>
        </row>
        <row r="38">
          <cell r="A38" t="str">
            <v>108 - Compte de l’exploitant</v>
          </cell>
        </row>
        <row r="39">
          <cell r="A39" t="str">
            <v>109 - Actionnaires : Capital souscrit - non appelé</v>
          </cell>
        </row>
        <row r="40">
          <cell r="A40" t="str">
            <v>11 - REPORT A NOUVEAU (solde créditeur ou débiteur)</v>
          </cell>
        </row>
        <row r="41">
          <cell r="A41" t="str">
            <v>110 - Report à nouveau (solde créditeur)</v>
          </cell>
        </row>
        <row r="42">
          <cell r="A42" t="str">
            <v>119 - Report à nouveau (solde débiteur)</v>
          </cell>
        </row>
        <row r="43">
          <cell r="A43" t="str">
            <v>12 - RESULTAT DE L’EXERCICE (bénéfice ou perte)</v>
          </cell>
        </row>
        <row r="44">
          <cell r="A44" t="str">
            <v>120 - Résultat de l’exercice (bénéfice)</v>
          </cell>
        </row>
        <row r="45">
          <cell r="A45" t="str">
            <v>129 - Résultat de l’exercice (perte)</v>
          </cell>
        </row>
        <row r="46">
          <cell r="A46" t="str">
            <v>13 - SUBVENTIONS D’INVESTISSEMENT</v>
          </cell>
        </row>
        <row r="47">
          <cell r="A47" t="str">
            <v>131 - Subventions d’équipement</v>
          </cell>
        </row>
        <row r="48">
          <cell r="A48" t="str">
            <v>1311 - État</v>
          </cell>
        </row>
        <row r="49">
          <cell r="A49" t="str">
            <v>1312 - Régions</v>
          </cell>
        </row>
        <row r="50">
          <cell r="A50" t="str">
            <v>1313 - Départements</v>
          </cell>
        </row>
        <row r="51">
          <cell r="A51" t="str">
            <v>1314 - Communes</v>
          </cell>
        </row>
        <row r="52">
          <cell r="A52" t="str">
            <v>1315 - Collectivités publiques</v>
          </cell>
        </row>
        <row r="53">
          <cell r="A53" t="str">
            <v>1316 - Entreprises publiques</v>
          </cell>
        </row>
        <row r="54">
          <cell r="A54" t="str">
            <v>1317 - Entreprises et organismes privés</v>
          </cell>
        </row>
        <row r="55">
          <cell r="A55" t="str">
            <v>1318 - Autres</v>
          </cell>
        </row>
        <row r="56">
          <cell r="A56" t="str">
            <v>138 - Autres subventions d’investissement (même ventilation que celle du compte 131)</v>
          </cell>
        </row>
        <row r="57">
          <cell r="A57" t="str">
            <v>139 - Subventions d’investissement inscrites au compte de résultat</v>
          </cell>
        </row>
        <row r="58">
          <cell r="A58" t="str">
            <v>1391 - Subventions d’équipement</v>
          </cell>
        </row>
        <row r="59">
          <cell r="A59" t="str">
            <v>13911 - État</v>
          </cell>
        </row>
        <row r="60">
          <cell r="A60" t="str">
            <v>13912 - Régions</v>
          </cell>
        </row>
        <row r="61">
          <cell r="A61" t="str">
            <v>13913 - Départements</v>
          </cell>
        </row>
        <row r="62">
          <cell r="A62" t="str">
            <v>13914 - Communes</v>
          </cell>
        </row>
        <row r="63">
          <cell r="A63" t="str">
            <v>13915 - Collectivités publiques</v>
          </cell>
        </row>
        <row r="64">
          <cell r="A64" t="str">
            <v>13916 - Entreprises publiques</v>
          </cell>
        </row>
        <row r="65">
          <cell r="A65" t="str">
            <v>13917 - Entreprises et organismes privés</v>
          </cell>
        </row>
        <row r="66">
          <cell r="A66" t="str">
            <v>13918 - Autres</v>
          </cell>
        </row>
        <row r="67">
          <cell r="A67" t="str">
            <v>1398 - Autres subventions d’investissement (même ventilation que celle du compte 1391)</v>
          </cell>
        </row>
        <row r="68">
          <cell r="A68" t="str">
            <v>14 - PROVISIONS REGLEMENTEES</v>
          </cell>
        </row>
        <row r="69">
          <cell r="A69" t="str">
            <v>142 - Provisions réglementées relatives aux immobilisations</v>
          </cell>
        </row>
        <row r="70">
          <cell r="A70" t="str">
            <v>1423 - Provisions pour reconstitution des gisements miniers et pétroliers</v>
          </cell>
        </row>
        <row r="71">
          <cell r="A71" t="str">
            <v>1424 - Provisions pour investissement (participation des salariés)</v>
          </cell>
        </row>
        <row r="72">
          <cell r="A72" t="str">
            <v>143 - Provisions réglementées relatives aux stocks</v>
          </cell>
        </row>
        <row r="73">
          <cell r="A73" t="str">
            <v>1431 - Hausse des prix</v>
          </cell>
        </row>
        <row r="74">
          <cell r="A74" t="str">
            <v>1432 - Fluctuation des cours</v>
          </cell>
        </row>
        <row r="75">
          <cell r="A75" t="str">
            <v>144 - Provisions réglementées relatives aux autres éléments de l’actif</v>
          </cell>
        </row>
        <row r="76">
          <cell r="A76" t="str">
            <v>145 - Amortissements dérogatoires</v>
          </cell>
        </row>
        <row r="77">
          <cell r="A77" t="str">
            <v>146 - Provision spéciale de réévaluation</v>
          </cell>
        </row>
        <row r="78">
          <cell r="A78" t="str">
            <v>147 - Plus-values réinvesties</v>
          </cell>
        </row>
        <row r="79">
          <cell r="A79" t="str">
            <v>148 - Autres provisions réglementées</v>
          </cell>
        </row>
        <row r="80">
          <cell r="A80" t="str">
            <v>15 - PROVISIONS – (Règlement n°2005-09 du CRC)</v>
          </cell>
        </row>
        <row r="81">
          <cell r="A81" t="str">
            <v>151 - Provisions pour risques</v>
          </cell>
        </row>
        <row r="82">
          <cell r="A82" t="str">
            <v>1511 - Provisions pour litiges</v>
          </cell>
        </row>
        <row r="83">
          <cell r="A83" t="str">
            <v>1512 - Provisions pour garanties données aux clients</v>
          </cell>
        </row>
        <row r="84">
          <cell r="A84" t="str">
            <v>1513 - Provisions pour pertes sur marchés à terme</v>
          </cell>
        </row>
        <row r="85">
          <cell r="A85" t="str">
            <v>1514 - Provisions pour amendes et pénalités</v>
          </cell>
        </row>
        <row r="86">
          <cell r="A86" t="str">
            <v>1515 - Provisions pour pertes de change</v>
          </cell>
        </row>
        <row r="87">
          <cell r="A87" t="str">
            <v>1516 – Provisions pour pertes sur contrats (Règlement n°2000-06 du CRC)</v>
          </cell>
        </row>
        <row r="88">
          <cell r="A88" t="str">
            <v>1518 - Autres provisions pour risques</v>
          </cell>
        </row>
        <row r="89">
          <cell r="A89" t="str">
            <v>153 - Provisions pour pensions et obligations similaires</v>
          </cell>
        </row>
        <row r="90">
          <cell r="A90" t="str">
            <v>154 – Provisions pour restructurations (Règlement n°2000-06 du CRC)</v>
          </cell>
        </row>
        <row r="91">
          <cell r="A91" t="str">
            <v>155 - Provisions pour impôts</v>
          </cell>
        </row>
        <row r="92">
          <cell r="A92" t="str">
            <v>156 - Provisions pour renouvellement des immobilisations (entreprises concessionnaires)</v>
          </cell>
        </row>
        <row r="93">
          <cell r="A93" t="str">
            <v>157 - Provisions pour charges à répartir sur plusieurs exercices</v>
          </cell>
        </row>
        <row r="94">
          <cell r="A94" t="str">
            <v>1572 - Provisions pour gros entretien ou grandes révisions (Règlement n°2003-07 du CRC)</v>
          </cell>
        </row>
        <row r="95">
          <cell r="A95" t="str">
            <v>158 - Autres provisions pour charges</v>
          </cell>
        </row>
        <row r="96">
          <cell r="A96" t="str">
            <v>1581 – Provisions pour remises en état (Règlement n°2000-06 du CRC)</v>
          </cell>
        </row>
        <row r="97">
          <cell r="A97" t="str">
            <v>16 - EMPRUNTS ET DETTES ASSIMILEES</v>
          </cell>
        </row>
        <row r="98">
          <cell r="A98" t="str">
            <v>161 - Emprunts obligataires convertibles</v>
          </cell>
        </row>
        <row r="99">
          <cell r="A99" t="str">
            <v>162 - Obligations représentatives de passifs nets remis en fiducie</v>
          </cell>
        </row>
        <row r="100">
          <cell r="A100" t="str">
            <v>163 - Autres emprunts obligataires</v>
          </cell>
        </row>
        <row r="101">
          <cell r="A101" t="str">
            <v>164 - Emprunts auprès des établissements de crédit</v>
          </cell>
        </row>
        <row r="102">
          <cell r="A102" t="str">
            <v>165 - Dépôts et cautionnements reçus</v>
          </cell>
        </row>
        <row r="103">
          <cell r="A103" t="str">
            <v>1651 - Dépôts</v>
          </cell>
        </row>
        <row r="104">
          <cell r="A104" t="str">
            <v>1655 - Cautionnements</v>
          </cell>
        </row>
        <row r="105">
          <cell r="A105" t="str">
            <v>166 - Participation des salariés aux résultats</v>
          </cell>
        </row>
        <row r="106">
          <cell r="A106" t="str">
            <v>1661 - Comptes bloqués</v>
          </cell>
        </row>
        <row r="107">
          <cell r="A107" t="str">
            <v>1662 - Fonds de participation</v>
          </cell>
        </row>
        <row r="108">
          <cell r="A108" t="str">
            <v>167 - Emprunts et dettes assortis de conditions particulières</v>
          </cell>
        </row>
        <row r="109">
          <cell r="A109" t="str">
            <v>1671 - Émissions de titres participatifs</v>
          </cell>
        </row>
        <row r="110">
          <cell r="A110" t="str">
            <v>1674 - Avances conditionnées de l’État</v>
          </cell>
        </row>
        <row r="111">
          <cell r="A111" t="str">
            <v>1675 - Emprunts participatifs</v>
          </cell>
        </row>
        <row r="112">
          <cell r="A112" t="str">
            <v>168 - Autres emprunts et dettes assimilées</v>
          </cell>
        </row>
        <row r="113">
          <cell r="A113" t="str">
            <v>1681 - Autres emprunts</v>
          </cell>
        </row>
        <row r="114">
          <cell r="A114" t="str">
            <v>1685 - Rentes viagères capitalisées</v>
          </cell>
        </row>
        <row r="115">
          <cell r="A115" t="str">
            <v>1687 - Autres dettes</v>
          </cell>
        </row>
        <row r="116">
          <cell r="A116" t="str">
            <v>1688 - Intérêts courus</v>
          </cell>
        </row>
        <row r="117">
          <cell r="A117" t="str">
            <v>16881 - Sur emprunts obligataires convertibles</v>
          </cell>
        </row>
        <row r="118">
          <cell r="A118" t="str">
            <v>16883 - Sur autres emprunts obligataires</v>
          </cell>
        </row>
        <row r="119">
          <cell r="A119" t="str">
            <v>16884 - Sur emprunts auprès des établissements de crédit</v>
          </cell>
        </row>
        <row r="120">
          <cell r="A120" t="str">
            <v>16885 - Sur dépôts et cautionnements reçus</v>
          </cell>
        </row>
        <row r="121">
          <cell r="A121" t="str">
            <v>16886 - Sur participation des salariés aux résultats</v>
          </cell>
        </row>
        <row r="122">
          <cell r="A122" t="str">
            <v>16887 - Sur emprunts et dettes assortis de conditions particulières</v>
          </cell>
        </row>
        <row r="123">
          <cell r="A123" t="str">
            <v>16888 - Sur autres emprunts et dettes assimilées</v>
          </cell>
        </row>
        <row r="124">
          <cell r="A124" t="str">
            <v>169 - Primes de remboursement des obligations</v>
          </cell>
        </row>
        <row r="125">
          <cell r="A125" t="str">
            <v>17 - DETTES RATTACHEES A DES PARTICIPATIONS</v>
          </cell>
        </row>
        <row r="126">
          <cell r="A126" t="str">
            <v>171 - Dettes rattachées à des participations (groupe)</v>
          </cell>
        </row>
        <row r="127">
          <cell r="A127" t="str">
            <v>174 - Dettes rattachées à des participations (hors groupe)</v>
          </cell>
        </row>
        <row r="128">
          <cell r="A128" t="str">
            <v>178 - Dettes rattachées à des sociétés en participation</v>
          </cell>
        </row>
        <row r="129">
          <cell r="A129" t="str">
            <v>1781 - Principal</v>
          </cell>
        </row>
        <row r="130">
          <cell r="A130" t="str">
            <v>1788 - Intérêts courus</v>
          </cell>
        </row>
        <row r="131">
          <cell r="A131" t="str">
            <v>18 - COMPTES DE LIAISON DES ETABLISSEMENTS ET SOCIETES EN PARTICIPATION</v>
          </cell>
        </row>
        <row r="132">
          <cell r="A132" t="str">
            <v>181 - Comptes de liaison des établissements</v>
          </cell>
        </row>
        <row r="133">
          <cell r="A133" t="str">
            <v>186 - Biens et prestations de services échangés entre établissements (charges)</v>
          </cell>
        </row>
        <row r="134">
          <cell r="A134" t="str">
            <v>187 - Biens et prestations de services échangés entre établissements (produits)</v>
          </cell>
        </row>
        <row r="135">
          <cell r="A135" t="str">
            <v>188 - Comptes de liaison des sociétés en participation</v>
          </cell>
        </row>
      </sheetData>
      <sheetData sheetId="10"/>
      <sheetData sheetId="11"/>
      <sheetData sheetId="12"/>
      <sheetData sheetId="13"/>
      <sheetData sheetId="14"/>
      <sheetData sheetId="15">
        <row r="2">
          <cell r="D2">
            <v>0.2</v>
          </cell>
          <cell r="E2" t="str">
            <v>Belgacom</v>
          </cell>
          <cell r="H2" t="str">
            <v>Banque</v>
          </cell>
        </row>
        <row r="3">
          <cell r="C3">
            <v>1</v>
          </cell>
          <cell r="D3">
            <v>1</v>
          </cell>
          <cell r="E3" t="str">
            <v>cocontractant</v>
          </cell>
          <cell r="F3" t="str">
            <v>avance tva</v>
          </cell>
          <cell r="H3" t="str">
            <v>Bq post</v>
          </cell>
        </row>
        <row r="4">
          <cell r="C4">
            <v>0.21</v>
          </cell>
          <cell r="D4">
            <v>0.4</v>
          </cell>
          <cell r="E4" t="str">
            <v>Emballage</v>
          </cell>
          <cell r="H4" t="str">
            <v>Caisse</v>
          </cell>
        </row>
        <row r="5">
          <cell r="C5">
            <v>0.06</v>
          </cell>
          <cell r="D5">
            <v>0</v>
          </cell>
          <cell r="E5" t="str">
            <v>Entret./M.R.</v>
          </cell>
          <cell r="H5">
            <v>0</v>
          </cell>
        </row>
        <row r="6">
          <cell r="C6">
            <v>0</v>
          </cell>
          <cell r="E6" t="str">
            <v>entret.voit.</v>
          </cell>
        </row>
        <row r="7">
          <cell r="E7" t="str">
            <v>Export.</v>
          </cell>
        </row>
        <row r="8">
          <cell r="E8" t="str">
            <v>Intracomm.</v>
          </cell>
        </row>
        <row r="9">
          <cell r="E9" t="str">
            <v>Livres</v>
          </cell>
        </row>
        <row r="10">
          <cell r="D10">
            <v>0.9</v>
          </cell>
          <cell r="E10" t="str">
            <v>Machine</v>
          </cell>
        </row>
        <row r="11">
          <cell r="D11">
            <v>0.8</v>
          </cell>
          <cell r="E11" t="str">
            <v>Marchandise</v>
          </cell>
        </row>
        <row r="12">
          <cell r="E12" t="str">
            <v>Matériel roulant</v>
          </cell>
        </row>
        <row r="13">
          <cell r="D13">
            <v>0.7</v>
          </cell>
          <cell r="E13" t="str">
            <v>Mobilier</v>
          </cell>
        </row>
        <row r="14">
          <cell r="E14" t="str">
            <v>note de crédit</v>
          </cell>
        </row>
        <row r="15">
          <cell r="E15" t="str">
            <v>outillage</v>
          </cell>
        </row>
        <row r="16">
          <cell r="E16" t="str">
            <v>paye fourn</v>
          </cell>
        </row>
        <row r="17">
          <cell r="E17" t="str">
            <v>prest.serv.</v>
          </cell>
        </row>
        <row r="18">
          <cell r="E18" t="str">
            <v>Pub.</v>
          </cell>
        </row>
        <row r="19">
          <cell r="E19">
            <v>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BR287"/>
  <sheetViews>
    <sheetView tabSelected="1" topLeftCell="A25" zoomScaleNormal="100" workbookViewId="0">
      <selection activeCell="F30" sqref="F30"/>
    </sheetView>
  </sheetViews>
  <sheetFormatPr baseColWidth="10" defaultRowHeight="15"/>
  <cols>
    <col min="1" max="1" width="3" style="1" customWidth="1"/>
    <col min="2" max="2" width="7.875" style="1" customWidth="1"/>
    <col min="3" max="3" width="8" style="1" customWidth="1"/>
    <col min="4" max="4" width="9.25" style="2" customWidth="1"/>
    <col min="5" max="5" width="6.625" style="2" customWidth="1"/>
    <col min="6" max="6" width="14.5" style="78" customWidth="1"/>
    <col min="7" max="7" width="6.75" style="1" customWidth="1"/>
    <col min="8" max="8" width="10.375" style="1" customWidth="1"/>
    <col min="9" max="9" width="5.75" style="1" customWidth="1"/>
    <col min="10" max="10" width="8.125" style="1" customWidth="1"/>
    <col min="11" max="11" width="7.25" style="1" customWidth="1"/>
    <col min="12" max="12" width="7.25" style="77" customWidth="1"/>
    <col min="13" max="13" width="10.375" style="2" customWidth="1"/>
    <col min="14" max="14" width="8" style="1" customWidth="1"/>
    <col min="15" max="15" width="10" style="1" customWidth="1"/>
    <col min="16" max="16" width="8.5" style="1" customWidth="1"/>
    <col min="17" max="17" width="10.25" style="1" customWidth="1"/>
    <col min="18" max="18" width="9.125" style="1" customWidth="1"/>
    <col min="19" max="19" width="7.875" style="1" customWidth="1"/>
    <col min="20" max="20" width="9.5" style="1" customWidth="1"/>
    <col min="21" max="21" width="10.875" style="2" customWidth="1"/>
    <col min="22" max="22" width="9.125" style="2" customWidth="1"/>
    <col min="23" max="23" width="10.875" style="1" customWidth="1"/>
    <col min="24" max="24" width="9.375" style="1" customWidth="1"/>
    <col min="25" max="25" width="9.875" style="1" customWidth="1"/>
    <col min="26" max="26" width="6.5" style="1" customWidth="1"/>
    <col min="27" max="27" width="10.5" style="1" customWidth="1"/>
    <col min="28" max="28" width="8" style="1" customWidth="1"/>
    <col min="29" max="29" width="9.25" style="1" customWidth="1"/>
    <col min="30" max="30" width="8.125" style="1" customWidth="1"/>
    <col min="31" max="31" width="10.25" style="1" customWidth="1"/>
    <col min="32" max="32" width="11.75" style="1" customWidth="1"/>
    <col min="33" max="33" width="9.625" style="1" customWidth="1"/>
    <col min="34" max="34" width="6.75" style="1" customWidth="1"/>
    <col min="35" max="35" width="6.875" style="1" customWidth="1"/>
    <col min="36" max="36" width="7.625" style="1" customWidth="1"/>
    <col min="37" max="37" width="11.375" style="1" customWidth="1"/>
    <col min="38" max="16384" width="11" style="1"/>
  </cols>
  <sheetData>
    <row r="1" spans="1:53" s="533" customFormat="1" ht="15" customHeight="1">
      <c r="D1" s="278"/>
      <c r="E1" s="278"/>
      <c r="F1" s="558"/>
      <c r="H1" s="557"/>
      <c r="I1" s="606" t="s">
        <v>208</v>
      </c>
      <c r="J1" s="607"/>
      <c r="K1" s="607"/>
      <c r="L1" s="607"/>
      <c r="M1" s="607"/>
      <c r="N1" s="607"/>
      <c r="O1" s="607"/>
      <c r="P1" s="607"/>
      <c r="Q1" s="607"/>
      <c r="R1" s="607"/>
      <c r="S1" s="607"/>
      <c r="T1" s="607"/>
      <c r="U1" s="607"/>
      <c r="V1" s="607"/>
      <c r="W1" s="608"/>
      <c r="X1" s="410"/>
      <c r="Y1" s="410"/>
      <c r="Z1" s="410"/>
      <c r="AA1" s="410"/>
      <c r="AB1" s="410"/>
      <c r="AC1" s="410"/>
      <c r="AD1" s="410"/>
      <c r="AE1" s="410"/>
      <c r="AF1" s="410"/>
      <c r="AG1" s="410"/>
      <c r="AH1" s="410"/>
      <c r="AI1" s="410"/>
      <c r="AJ1" s="410"/>
      <c r="AK1" s="410"/>
      <c r="AL1" s="410"/>
      <c r="AM1" s="410"/>
      <c r="AN1" s="410"/>
      <c r="AO1" s="410"/>
      <c r="AP1" s="410"/>
      <c r="AQ1" s="410"/>
      <c r="AR1" s="410"/>
      <c r="AS1" s="410"/>
    </row>
    <row r="2" spans="1:53" s="533" customFormat="1" ht="12.75">
      <c r="B2" s="410"/>
      <c r="C2" s="410"/>
      <c r="D2" s="410"/>
      <c r="E2" s="410"/>
      <c r="F2" s="410"/>
      <c r="H2" s="557"/>
      <c r="I2" s="556"/>
      <c r="J2" s="550"/>
      <c r="K2" s="555"/>
      <c r="L2" s="555"/>
      <c r="M2" s="555"/>
      <c r="N2" s="549"/>
      <c r="O2" s="566" t="s">
        <v>127</v>
      </c>
      <c r="P2" s="568"/>
      <c r="Q2" s="568"/>
      <c r="R2" s="564"/>
      <c r="S2" s="539"/>
      <c r="T2" s="550"/>
      <c r="U2" s="549"/>
      <c r="V2" s="567"/>
      <c r="W2" s="566" t="s">
        <v>127</v>
      </c>
      <c r="X2" s="410"/>
      <c r="Y2" s="410"/>
      <c r="Z2" s="410"/>
      <c r="AA2" s="410"/>
      <c r="AB2" s="410"/>
      <c r="AC2" s="410"/>
      <c r="AD2" s="410"/>
      <c r="AE2" s="410"/>
      <c r="AF2" s="410"/>
      <c r="AG2" s="410"/>
      <c r="AH2" s="410"/>
      <c r="AI2" s="410"/>
      <c r="AJ2" s="410"/>
      <c r="AK2" s="410"/>
      <c r="AL2" s="410"/>
      <c r="AM2" s="410"/>
      <c r="AN2" s="410"/>
      <c r="AO2" s="410"/>
      <c r="AP2" s="410"/>
      <c r="AQ2" s="410"/>
      <c r="AR2" s="410"/>
      <c r="AS2" s="410"/>
    </row>
    <row r="3" spans="1:53" s="533" customFormat="1" ht="15.75" customHeight="1">
      <c r="B3" s="565"/>
      <c r="C3" s="565"/>
      <c r="D3" s="631"/>
      <c r="E3" s="632"/>
      <c r="F3" s="565"/>
      <c r="H3" s="557">
        <v>231</v>
      </c>
      <c r="I3" s="556"/>
      <c r="J3" s="550" t="s">
        <v>207</v>
      </c>
      <c r="K3" s="555"/>
      <c r="L3" s="554"/>
      <c r="M3" s="553"/>
      <c r="N3" s="549"/>
      <c r="O3" s="560"/>
      <c r="P3" s="540"/>
      <c r="Q3" s="540"/>
      <c r="R3" s="564">
        <v>100</v>
      </c>
      <c r="S3" s="539"/>
      <c r="T3" s="550" t="s">
        <v>206</v>
      </c>
      <c r="U3" s="555"/>
      <c r="V3" s="548"/>
      <c r="W3" s="535"/>
      <c r="X3" s="410"/>
      <c r="Y3" s="410"/>
      <c r="Z3" s="410"/>
      <c r="AA3" s="410" t="s">
        <v>205</v>
      </c>
      <c r="AB3" s="410"/>
      <c r="AC3" s="410"/>
      <c r="AD3" s="410"/>
      <c r="AE3" s="410"/>
      <c r="AF3" s="410"/>
      <c r="AG3" s="410"/>
      <c r="AH3" s="410"/>
      <c r="AI3" s="410"/>
      <c r="AJ3" s="410"/>
      <c r="AK3" s="410"/>
      <c r="AL3" s="410"/>
      <c r="AM3" s="410"/>
      <c r="AN3" s="410"/>
      <c r="AO3" s="410"/>
      <c r="AP3" s="410"/>
      <c r="AQ3" s="410"/>
      <c r="AR3" s="410"/>
      <c r="AS3" s="410"/>
    </row>
    <row r="4" spans="1:53" s="533" customFormat="1" ht="15.75" customHeight="1">
      <c r="B4" s="563"/>
      <c r="C4" s="563"/>
      <c r="D4" s="563"/>
      <c r="E4" s="563"/>
      <c r="F4" s="563"/>
      <c r="H4" s="557">
        <v>237</v>
      </c>
      <c r="I4" s="556"/>
      <c r="J4" s="550" t="s">
        <v>85</v>
      </c>
      <c r="K4" s="555"/>
      <c r="L4" s="554"/>
      <c r="M4" s="553"/>
      <c r="N4" s="549"/>
      <c r="O4" s="560"/>
      <c r="P4" s="540"/>
      <c r="Q4" s="540"/>
      <c r="R4" s="539">
        <v>200</v>
      </c>
      <c r="S4" s="539"/>
      <c r="T4" s="550" t="s">
        <v>54</v>
      </c>
      <c r="U4" s="555"/>
      <c r="V4" s="548"/>
      <c r="W4" s="535"/>
      <c r="X4" s="410"/>
      <c r="Y4" s="410"/>
      <c r="Z4" s="410"/>
      <c r="AA4" s="410"/>
      <c r="AB4" s="410"/>
      <c r="AC4" s="410"/>
      <c r="AD4" s="410"/>
      <c r="AE4" s="410"/>
      <c r="AF4" s="410"/>
      <c r="AG4" s="410"/>
      <c r="AH4" s="410"/>
      <c r="AI4" s="410"/>
      <c r="AJ4" s="410"/>
      <c r="AK4" s="410"/>
      <c r="AL4" s="410"/>
      <c r="AM4" s="410"/>
      <c r="AN4" s="410"/>
      <c r="AO4" s="410"/>
      <c r="AP4" s="410"/>
      <c r="AQ4" s="410"/>
      <c r="AR4" s="410"/>
      <c r="AS4" s="410"/>
    </row>
    <row r="5" spans="1:53" s="533" customFormat="1" ht="16.5">
      <c r="D5" s="410"/>
      <c r="E5" s="410"/>
      <c r="H5" s="548">
        <v>231</v>
      </c>
      <c r="I5" s="562"/>
      <c r="J5" s="550" t="s">
        <v>204</v>
      </c>
      <c r="K5" s="555"/>
      <c r="L5" s="554"/>
      <c r="M5" s="553"/>
      <c r="N5" s="549"/>
      <c r="O5" s="561"/>
      <c r="P5" s="540"/>
      <c r="Q5" s="540"/>
      <c r="R5" s="539">
        <v>240</v>
      </c>
      <c r="S5" s="539"/>
      <c r="T5" s="550" t="s">
        <v>203</v>
      </c>
      <c r="U5" s="549"/>
      <c r="V5" s="548"/>
      <c r="W5" s="535"/>
      <c r="X5" s="410"/>
      <c r="Y5" s="630" t="s">
        <v>202</v>
      </c>
      <c r="Z5" s="630"/>
      <c r="AA5" s="630"/>
      <c r="AB5" s="630"/>
      <c r="AC5" s="630"/>
      <c r="AD5" s="410"/>
      <c r="AE5" s="410"/>
      <c r="AF5" s="410"/>
      <c r="AG5" s="410"/>
      <c r="AH5" s="410"/>
      <c r="AI5" s="410"/>
      <c r="AJ5" s="410"/>
      <c r="AK5" s="410"/>
      <c r="AL5" s="410"/>
      <c r="AM5" s="410"/>
      <c r="AN5" s="410"/>
      <c r="AO5" s="410"/>
      <c r="AP5" s="410"/>
      <c r="AQ5" s="410"/>
      <c r="AR5" s="410"/>
      <c r="AS5" s="410"/>
    </row>
    <row r="6" spans="1:53" s="533" customFormat="1" ht="12.75">
      <c r="H6" s="557">
        <v>360</v>
      </c>
      <c r="I6" s="556"/>
      <c r="J6" s="550" t="s">
        <v>158</v>
      </c>
      <c r="K6" s="555">
        <v>1</v>
      </c>
      <c r="L6" s="554">
        <v>2</v>
      </c>
      <c r="M6" s="553">
        <v>3</v>
      </c>
      <c r="N6" s="549">
        <v>4</v>
      </c>
      <c r="O6" s="560"/>
      <c r="P6" s="540"/>
      <c r="Q6" s="540"/>
      <c r="R6" s="539">
        <v>440</v>
      </c>
      <c r="S6" s="539"/>
      <c r="T6" s="550" t="s">
        <v>201</v>
      </c>
      <c r="U6" s="549"/>
      <c r="V6" s="548"/>
      <c r="W6" s="559"/>
      <c r="X6" s="410"/>
      <c r="Y6" s="410"/>
      <c r="Z6" s="410"/>
      <c r="AA6" s="410"/>
      <c r="AB6" s="410">
        <v>7557.78</v>
      </c>
      <c r="AC6" s="410"/>
      <c r="AD6" s="410"/>
      <c r="AE6" s="410"/>
      <c r="AF6" s="410"/>
      <c r="AG6" s="410"/>
      <c r="AH6" s="410"/>
      <c r="AI6" s="410"/>
      <c r="AJ6" s="410"/>
      <c r="AK6" s="410"/>
      <c r="AL6" s="410"/>
      <c r="AM6" s="410"/>
      <c r="AN6" s="410"/>
      <c r="AO6" s="410"/>
      <c r="AP6" s="410"/>
      <c r="AQ6" s="410"/>
      <c r="AR6" s="410"/>
      <c r="AS6" s="410"/>
    </row>
    <row r="7" spans="1:53" s="533" customFormat="1" ht="18.75">
      <c r="B7" s="623"/>
      <c r="C7" s="623"/>
      <c r="D7" s="623"/>
      <c r="E7" s="278"/>
      <c r="F7" s="558"/>
      <c r="H7" s="557">
        <v>400</v>
      </c>
      <c r="I7" s="556"/>
      <c r="J7" s="550" t="s">
        <v>200</v>
      </c>
      <c r="K7" s="555"/>
      <c r="L7" s="554"/>
      <c r="M7" s="553"/>
      <c r="N7" s="549"/>
      <c r="O7" s="552"/>
      <c r="P7" s="551"/>
      <c r="Q7" s="540"/>
      <c r="R7" s="539">
        <v>550</v>
      </c>
      <c r="S7" s="539"/>
      <c r="T7" s="550" t="s">
        <v>86</v>
      </c>
      <c r="U7" s="549"/>
      <c r="V7" s="548"/>
      <c r="W7" s="535"/>
      <c r="X7" s="410"/>
      <c r="Y7" s="410"/>
      <c r="Z7" s="410"/>
      <c r="AA7" s="410"/>
      <c r="AB7" s="410"/>
      <c r="AC7" s="410"/>
      <c r="AD7" s="410"/>
      <c r="AE7" s="410"/>
      <c r="AF7" s="410"/>
      <c r="AG7" s="410"/>
      <c r="AH7" s="410"/>
      <c r="AI7" s="410"/>
      <c r="AJ7" s="410"/>
      <c r="AK7" s="410"/>
      <c r="AL7" s="410"/>
      <c r="AM7" s="410"/>
      <c r="AN7" s="410"/>
      <c r="AO7" s="410"/>
      <c r="AP7" s="410"/>
      <c r="AQ7" s="410"/>
      <c r="AR7" s="410"/>
      <c r="AS7" s="410"/>
    </row>
    <row r="8" spans="1:53" s="533" customFormat="1" ht="13.5" thickBot="1">
      <c r="A8" s="96"/>
      <c r="C8" s="547"/>
      <c r="D8" s="547"/>
      <c r="E8" s="547"/>
      <c r="F8" s="547"/>
      <c r="H8" s="546">
        <v>560</v>
      </c>
      <c r="I8" s="545"/>
      <c r="J8" s="538" t="s">
        <v>199</v>
      </c>
      <c r="K8" s="544"/>
      <c r="L8" s="543"/>
      <c r="M8" s="542"/>
      <c r="N8" s="537"/>
      <c r="O8" s="541"/>
      <c r="P8" s="540"/>
      <c r="Q8" s="540"/>
      <c r="R8" s="539">
        <v>570</v>
      </c>
      <c r="S8" s="539"/>
      <c r="T8" s="538" t="s">
        <v>198</v>
      </c>
      <c r="U8" s="537"/>
      <c r="V8" s="536"/>
      <c r="W8" s="535"/>
      <c r="X8" s="410"/>
      <c r="Y8" s="410"/>
      <c r="Z8" s="410"/>
      <c r="AA8" s="410"/>
      <c r="AB8" s="410"/>
      <c r="AC8" s="410"/>
      <c r="AD8" s="410"/>
      <c r="AE8" s="410"/>
      <c r="AF8" s="410"/>
      <c r="AG8" s="410"/>
      <c r="AH8" s="410"/>
      <c r="AI8" s="410"/>
      <c r="AJ8" s="410"/>
      <c r="AK8" s="410"/>
      <c r="AL8" s="410"/>
      <c r="AM8" s="410"/>
      <c r="AN8" s="410"/>
      <c r="AO8" s="410"/>
      <c r="AP8" s="410"/>
      <c r="AQ8" s="410"/>
      <c r="AR8" s="410"/>
      <c r="AS8" s="410"/>
    </row>
    <row r="9" spans="1:53" s="533" customFormat="1" ht="20.25" thickTop="1" thickBot="1">
      <c r="A9" s="611" t="s">
        <v>197</v>
      </c>
      <c r="B9" s="612"/>
      <c r="C9" s="612"/>
      <c r="D9" s="613"/>
      <c r="E9" s="46"/>
      <c r="F9" s="534"/>
      <c r="G9" s="611" t="s">
        <v>196</v>
      </c>
      <c r="H9" s="612"/>
      <c r="I9" s="612"/>
      <c r="J9" s="612"/>
      <c r="K9" s="612"/>
      <c r="L9" s="612"/>
      <c r="M9" s="612"/>
      <c r="N9" s="612"/>
      <c r="O9" s="618" t="s">
        <v>195</v>
      </c>
      <c r="P9" s="619"/>
      <c r="Q9" s="620"/>
      <c r="R9" s="614" t="s">
        <v>133</v>
      </c>
      <c r="S9" s="615"/>
      <c r="T9" s="616" t="s">
        <v>194</v>
      </c>
      <c r="U9" s="616"/>
      <c r="V9" s="616"/>
      <c r="W9" s="617"/>
      <c r="X9" s="410"/>
      <c r="Y9" s="410"/>
      <c r="Z9" s="410"/>
      <c r="AA9" s="410"/>
      <c r="AB9" s="410"/>
      <c r="AC9" s="410"/>
      <c r="AD9" s="410"/>
      <c r="AE9" s="410"/>
      <c r="AF9" s="411"/>
      <c r="AG9" s="410"/>
      <c r="AH9" s="410"/>
      <c r="AI9" s="410"/>
      <c r="AJ9" s="410"/>
      <c r="AK9" s="410"/>
      <c r="AL9" s="410"/>
      <c r="AM9" s="410"/>
      <c r="AN9" s="410"/>
      <c r="AO9" s="410"/>
      <c r="AP9" s="410"/>
      <c r="AQ9" s="410"/>
      <c r="AR9" s="410"/>
      <c r="AS9" s="410"/>
    </row>
    <row r="10" spans="1:53" s="525" customFormat="1" ht="20.25" thickTop="1" thickBot="1">
      <c r="A10" s="532"/>
      <c r="B10" s="624" t="s">
        <v>146</v>
      </c>
      <c r="C10" s="624"/>
      <c r="D10" s="624"/>
      <c r="G10" s="530">
        <v>1</v>
      </c>
      <c r="H10" s="530">
        <v>2</v>
      </c>
      <c r="I10" s="531">
        <v>3</v>
      </c>
      <c r="J10" s="526" t="s">
        <v>145</v>
      </c>
      <c r="K10" s="528">
        <v>5</v>
      </c>
      <c r="L10" s="530">
        <v>6</v>
      </c>
      <c r="M10" s="530">
        <v>7</v>
      </c>
      <c r="N10" s="530">
        <v>8</v>
      </c>
      <c r="O10" s="530">
        <v>9</v>
      </c>
      <c r="P10" s="530">
        <v>10</v>
      </c>
      <c r="Q10" s="530">
        <v>11</v>
      </c>
      <c r="R10" s="530">
        <v>12</v>
      </c>
      <c r="S10" s="529">
        <v>13</v>
      </c>
      <c r="T10" s="529">
        <v>14</v>
      </c>
      <c r="U10" s="529">
        <v>15</v>
      </c>
      <c r="V10" s="529">
        <v>16</v>
      </c>
      <c r="W10" s="529">
        <v>17</v>
      </c>
      <c r="X10" s="529">
        <v>18</v>
      </c>
      <c r="Y10" s="529">
        <v>19</v>
      </c>
      <c r="Z10" s="528">
        <v>20</v>
      </c>
      <c r="AA10" s="528">
        <v>21</v>
      </c>
      <c r="AB10" s="528">
        <v>22</v>
      </c>
      <c r="AC10" s="528">
        <v>23</v>
      </c>
      <c r="AD10" s="526">
        <v>24</v>
      </c>
      <c r="AE10" s="526">
        <v>25</v>
      </c>
      <c r="AF10" s="527"/>
      <c r="AG10" s="526"/>
      <c r="AH10" s="526"/>
      <c r="AI10" s="525">
        <v>29</v>
      </c>
      <c r="AJ10" s="525">
        <v>30</v>
      </c>
      <c r="AK10" s="525">
        <v>31</v>
      </c>
      <c r="AL10" s="526"/>
      <c r="AM10" s="526"/>
      <c r="AN10" s="526"/>
      <c r="AO10" s="526"/>
      <c r="AP10" s="526"/>
      <c r="AQ10" s="526"/>
      <c r="AR10" s="526"/>
      <c r="AS10" s="526"/>
      <c r="AT10" s="526"/>
      <c r="AU10" s="526"/>
    </row>
    <row r="11" spans="1:53" s="318" customFormat="1" ht="14.1" customHeight="1" thickTop="1" thickBot="1">
      <c r="A11" s="621" t="s">
        <v>193</v>
      </c>
      <c r="B11" s="622"/>
      <c r="C11" s="621" t="s">
        <v>192</v>
      </c>
      <c r="D11" s="622"/>
      <c r="E11" s="524"/>
      <c r="F11" s="523"/>
      <c r="G11" s="523"/>
      <c r="H11" s="522" t="s">
        <v>191</v>
      </c>
      <c r="I11" s="521"/>
      <c r="J11" s="521"/>
      <c r="K11" s="521"/>
      <c r="L11" s="521"/>
      <c r="M11" s="521"/>
      <c r="N11" s="521"/>
      <c r="O11" s="520"/>
      <c r="P11" s="519"/>
      <c r="Q11" s="643">
        <v>4110</v>
      </c>
      <c r="R11" s="644"/>
      <c r="S11" s="516">
        <v>4114</v>
      </c>
      <c r="U11" s="518" t="s">
        <v>9</v>
      </c>
      <c r="V11" s="517">
        <v>4110</v>
      </c>
      <c r="W11" s="516" t="s">
        <v>9</v>
      </c>
      <c r="Y11" s="515" t="s">
        <v>133</v>
      </c>
      <c r="Z11" s="609" t="s">
        <v>190</v>
      </c>
      <c r="AA11" s="610"/>
      <c r="AB11" s="610"/>
      <c r="AC11" s="610"/>
      <c r="AD11" s="610"/>
      <c r="AE11" s="514" t="s">
        <v>189</v>
      </c>
      <c r="AF11" s="513"/>
      <c r="AG11" s="512"/>
      <c r="AH11" s="319"/>
      <c r="AI11" s="319"/>
      <c r="AJ11" s="319"/>
      <c r="AK11" s="319"/>
      <c r="AL11" s="319"/>
      <c r="AM11" s="319"/>
      <c r="AN11" s="319"/>
      <c r="AO11" s="319"/>
      <c r="AP11" s="319"/>
      <c r="AQ11" s="319"/>
      <c r="AR11" s="319"/>
      <c r="AS11" s="319"/>
      <c r="AT11" s="319"/>
      <c r="AU11" s="319"/>
      <c r="AV11" s="319"/>
      <c r="AW11" s="319"/>
      <c r="AX11" s="319"/>
    </row>
    <row r="12" spans="1:53" ht="14.1" customHeight="1" thickTop="1" thickBot="1">
      <c r="A12" s="511" t="s">
        <v>188</v>
      </c>
      <c r="B12" s="292" t="s">
        <v>177</v>
      </c>
      <c r="C12" s="292" t="s">
        <v>187</v>
      </c>
      <c r="D12" s="510" t="s">
        <v>127</v>
      </c>
      <c r="E12" s="510" t="s">
        <v>126</v>
      </c>
      <c r="F12" s="509" t="s">
        <v>99</v>
      </c>
      <c r="G12" s="509"/>
      <c r="H12" s="292" t="s">
        <v>124</v>
      </c>
      <c r="I12" s="292" t="s">
        <v>123</v>
      </c>
      <c r="J12" s="508" t="s">
        <v>1</v>
      </c>
      <c r="K12" s="291" t="s">
        <v>186</v>
      </c>
      <c r="L12" s="291" t="s">
        <v>121</v>
      </c>
      <c r="M12" s="507" t="s">
        <v>120</v>
      </c>
      <c r="N12" s="291" t="s">
        <v>185</v>
      </c>
      <c r="O12" s="291" t="s">
        <v>115</v>
      </c>
      <c r="P12" s="506" t="s">
        <v>117</v>
      </c>
      <c r="Q12" s="505" t="s">
        <v>184</v>
      </c>
      <c r="R12" s="504" t="s">
        <v>183</v>
      </c>
      <c r="S12" s="503" t="s">
        <v>182</v>
      </c>
      <c r="T12" s="174" t="s">
        <v>181</v>
      </c>
      <c r="U12" s="108" t="s">
        <v>180</v>
      </c>
      <c r="V12" s="502" t="s">
        <v>179</v>
      </c>
      <c r="W12" s="108" t="s">
        <v>178</v>
      </c>
      <c r="X12" s="501" t="s">
        <v>9</v>
      </c>
      <c r="Y12" s="500"/>
      <c r="Z12" s="499" t="s">
        <v>177</v>
      </c>
      <c r="AA12" s="293" t="s">
        <v>176</v>
      </c>
      <c r="AB12" s="292" t="s">
        <v>101</v>
      </c>
      <c r="AC12" s="291" t="s">
        <v>100</v>
      </c>
      <c r="AD12" s="290" t="s">
        <v>99</v>
      </c>
      <c r="AE12" s="498" t="s">
        <v>175</v>
      </c>
      <c r="AF12" s="411"/>
      <c r="AG12" s="410"/>
      <c r="AH12" s="410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</row>
    <row r="13" spans="1:53" ht="14.1" customHeight="1" thickTop="1" thickBot="1">
      <c r="A13" s="497">
        <v>1</v>
      </c>
      <c r="B13" s="496" t="s">
        <v>174</v>
      </c>
      <c r="C13" s="495" t="s">
        <v>173</v>
      </c>
      <c r="D13" s="494">
        <v>758.12</v>
      </c>
      <c r="E13" s="249" t="str">
        <f t="shared" ref="E13:E23" si="0">IF(F13="","",LEFT(F13,SEARCH(" ",F13)-1))</f>
        <v>700</v>
      </c>
      <c r="F13" s="460" t="s">
        <v>73</v>
      </c>
      <c r="G13" s="431" t="s">
        <v>86</v>
      </c>
      <c r="H13" s="453" t="s">
        <v>92</v>
      </c>
      <c r="I13" s="493" t="s">
        <v>172</v>
      </c>
      <c r="J13" s="492">
        <v>921.92</v>
      </c>
      <c r="K13" s="492">
        <v>0</v>
      </c>
      <c r="L13" s="492">
        <v>0</v>
      </c>
      <c r="M13" s="491">
        <v>0</v>
      </c>
      <c r="N13" s="490">
        <v>0</v>
      </c>
      <c r="O13" s="257">
        <f t="shared" ref="O13:O25" si="1">SUM(J13,-K13,L13,-M13,N13)</f>
        <v>921.92</v>
      </c>
      <c r="P13" s="236">
        <v>0.21</v>
      </c>
      <c r="Q13" s="489" t="str">
        <f>IF(OR('Val-Dép'!H13="note de crédit",  'Val-Dép'!H13="Marchandise"), "0",PRODUCT(O13,P13))</f>
        <v>0</v>
      </c>
      <c r="R13" s="488">
        <f>IF(('Val-Dép'!H13="Marchandise"),  PRODUCT(O13,P13),"0")</f>
        <v>193.60319999999999</v>
      </c>
      <c r="S13" s="487" t="str">
        <f>IF(('Val-Dép'!H13="note de crédit"),PRODUCT(O13,P13),"")</f>
        <v/>
      </c>
      <c r="T13" s="445"/>
      <c r="U13" s="443">
        <f>IF(('Val-Dép'!H13&lt;&gt;"note de crédit"),SUM(O13,Q13,R13,S13,-K13),"")</f>
        <v>1115.5231999999999</v>
      </c>
      <c r="V13" s="444">
        <f t="shared" ref="V13:V25" si="2">SUM(Q13:R13)</f>
        <v>193.60319999999999</v>
      </c>
      <c r="W13" s="215" t="str">
        <f>IF(('Val-Dép'!H13="note de crédit"),(O13+S13),"")</f>
        <v/>
      </c>
      <c r="X13" s="443">
        <f t="shared" ref="X13:X18" si="3">U13</f>
        <v>1115.5231999999999</v>
      </c>
      <c r="Y13" s="418">
        <f t="shared" ref="Y13:Y25" si="4">IF(AE13=ROUND(D13,2),AE13,IF(AE13=ROUND(D13+U13,2),AE13,IF(AE13= ROUND(U13,2),AE13,IF(AE13="",AE13,""))))</f>
        <v>1115.52</v>
      </c>
      <c r="Z13" s="442" t="str">
        <f t="shared" ref="Z13:Z23" si="5">B13</f>
        <v>C0036</v>
      </c>
      <c r="AA13" s="441" t="str">
        <f t="shared" ref="AA13:AA23" si="6">C13</f>
        <v>Vienneau</v>
      </c>
      <c r="AB13" s="486" t="s">
        <v>171</v>
      </c>
      <c r="AC13" s="485">
        <v>42325</v>
      </c>
      <c r="AD13" s="236">
        <v>550</v>
      </c>
      <c r="AE13" s="484">
        <v>1115.52</v>
      </c>
      <c r="AF13" s="483"/>
      <c r="AG13" s="4"/>
      <c r="AH13" s="410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</row>
    <row r="14" spans="1:53" ht="14.1" customHeight="1" thickBot="1">
      <c r="A14" s="459">
        <v>2</v>
      </c>
      <c r="B14" s="458" t="s">
        <v>170</v>
      </c>
      <c r="C14" s="457" t="s">
        <v>169</v>
      </c>
      <c r="D14" s="463">
        <v>2142.0300000000002</v>
      </c>
      <c r="E14" s="249" t="str">
        <f t="shared" si="0"/>
        <v>CLASSE</v>
      </c>
      <c r="F14" s="460" t="s">
        <v>95</v>
      </c>
      <c r="G14" s="431" t="s">
        <v>86</v>
      </c>
      <c r="H14" s="453">
        <v>0</v>
      </c>
      <c r="I14" s="452"/>
      <c r="J14" s="451"/>
      <c r="K14" s="451"/>
      <c r="L14" s="451"/>
      <c r="M14" s="450"/>
      <c r="N14" s="449"/>
      <c r="O14" s="257">
        <f t="shared" si="1"/>
        <v>0</v>
      </c>
      <c r="P14" s="236">
        <v>0.06</v>
      </c>
      <c r="Q14" s="448">
        <f>IF(OR('Val-Dép'!H14="note de crédit",  'Val-Dép'!H14="Marchandise"), "0",PRODUCT(O14,P14))</f>
        <v>0</v>
      </c>
      <c r="R14" s="447" t="str">
        <f>IF(('Val-Dép'!H14="Marchandise"),  PRODUCT(O14,P14),"0")</f>
        <v>0</v>
      </c>
      <c r="S14" s="446" t="str">
        <f>IF(('Val-Dép'!H14="note de crédit"),PRODUCT(O14,P14),"0")</f>
        <v>0</v>
      </c>
      <c r="T14" s="445"/>
      <c r="U14" s="443">
        <f>IF(('Val-Dép'!H14&lt;&gt;"note de crédit"),SUM(O14,Q14,R14,S14,-K14),"")</f>
        <v>0</v>
      </c>
      <c r="V14" s="444">
        <f t="shared" si="2"/>
        <v>0</v>
      </c>
      <c r="W14" s="215" t="str">
        <f>IF(('Val-Dép'!H14="note de crédit"),(O14+S14),"")</f>
        <v/>
      </c>
      <c r="X14" s="443">
        <f t="shared" si="3"/>
        <v>0</v>
      </c>
      <c r="Y14" s="418">
        <f t="shared" si="4"/>
        <v>0</v>
      </c>
      <c r="Z14" s="442" t="str">
        <f t="shared" si="5"/>
        <v>C0045</v>
      </c>
      <c r="AA14" s="441" t="str">
        <f t="shared" si="6"/>
        <v>Jacques</v>
      </c>
      <c r="AB14" s="440"/>
      <c r="AC14" s="439"/>
      <c r="AD14" s="236">
        <v>550</v>
      </c>
      <c r="AE14" s="484"/>
      <c r="AF14" s="483"/>
      <c r="AG14" s="4"/>
      <c r="AH14" s="410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</row>
    <row r="15" spans="1:53" ht="14.1" customHeight="1" thickBot="1">
      <c r="A15" s="459">
        <v>3</v>
      </c>
      <c r="B15" s="458" t="s">
        <v>168</v>
      </c>
      <c r="C15" s="457" t="s">
        <v>167</v>
      </c>
      <c r="D15" s="463">
        <v>1066.1500000000001</v>
      </c>
      <c r="E15" s="249" t="str">
        <f t="shared" si="0"/>
        <v>700</v>
      </c>
      <c r="F15" s="460" t="s">
        <v>73</v>
      </c>
      <c r="G15" s="431" t="s">
        <v>86</v>
      </c>
      <c r="H15" s="453" t="s">
        <v>92</v>
      </c>
      <c r="I15" s="452" t="s">
        <v>166</v>
      </c>
      <c r="J15" s="451">
        <v>1239.47</v>
      </c>
      <c r="K15" s="451">
        <v>0</v>
      </c>
      <c r="L15" s="451">
        <v>0</v>
      </c>
      <c r="M15" s="450">
        <v>0</v>
      </c>
      <c r="N15" s="449">
        <v>0</v>
      </c>
      <c r="O15" s="257">
        <f t="shared" si="1"/>
        <v>1239.47</v>
      </c>
      <c r="P15" s="236">
        <v>0.21</v>
      </c>
      <c r="Q15" s="448" t="str">
        <f>IF(OR('Val-Dép'!H15="note de crédit",  'Val-Dép'!H15="Marchandise"), "0",PRODUCT(O15,P15))</f>
        <v>0</v>
      </c>
      <c r="R15" s="447">
        <f>IF(('Val-Dép'!H15="Marchandise"),  PRODUCT(O15,P15),"0")</f>
        <v>260.28870000000001</v>
      </c>
      <c r="S15" s="446" t="str">
        <f>IF(('Val-Dép'!H15="note de crédit"),PRODUCT(O15,P15),"0")</f>
        <v>0</v>
      </c>
      <c r="T15" s="445"/>
      <c r="U15" s="443">
        <f>IF(('Val-Dép'!H15&lt;&gt;"note de crédit"),SUM(O15,Q15,R15,S15,-K15),"")</f>
        <v>1499.7587000000001</v>
      </c>
      <c r="V15" s="444">
        <f t="shared" si="2"/>
        <v>260.28870000000001</v>
      </c>
      <c r="W15" s="215" t="str">
        <f>IF(('Val-Dép'!H15="note de crédit"),(O15+S15),"")</f>
        <v/>
      </c>
      <c r="X15" s="443">
        <f t="shared" si="3"/>
        <v>1499.7587000000001</v>
      </c>
      <c r="Y15" s="418">
        <f t="shared" si="4"/>
        <v>2565.91</v>
      </c>
      <c r="Z15" s="442" t="str">
        <f t="shared" si="5"/>
        <v>C0088</v>
      </c>
      <c r="AA15" s="441" t="str">
        <f t="shared" si="6"/>
        <v>Nicolas</v>
      </c>
      <c r="AB15" s="440" t="s">
        <v>165</v>
      </c>
      <c r="AC15" s="439">
        <v>42328</v>
      </c>
      <c r="AD15" s="236">
        <v>550</v>
      </c>
      <c r="AE15" s="438">
        <v>2565.91</v>
      </c>
      <c r="AF15" s="482"/>
      <c r="AG15" s="96"/>
      <c r="AH15" s="96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</row>
    <row r="16" spans="1:53" s="467" customFormat="1" ht="14.1" customHeight="1" thickBot="1">
      <c r="A16" s="481">
        <v>4</v>
      </c>
      <c r="B16" s="466"/>
      <c r="C16" s="465"/>
      <c r="D16" s="480"/>
      <c r="E16" s="249" t="str">
        <f t="shared" si="0"/>
        <v>CLASSE</v>
      </c>
      <c r="F16" s="460" t="s">
        <v>164</v>
      </c>
      <c r="G16" s="431">
        <v>0</v>
      </c>
      <c r="H16" s="479">
        <v>0</v>
      </c>
      <c r="I16" s="478"/>
      <c r="J16" s="451"/>
      <c r="K16" s="465"/>
      <c r="L16" s="465"/>
      <c r="M16" s="477"/>
      <c r="N16" s="476"/>
      <c r="O16" s="257">
        <f t="shared" si="1"/>
        <v>0</v>
      </c>
      <c r="P16" s="236">
        <v>0.21</v>
      </c>
      <c r="Q16" s="448">
        <f>IF(OR('Val-Dép'!H16="note de crédit",  'Val-Dép'!H16="Marchandise"), "0",PRODUCT(O16,P16))</f>
        <v>0</v>
      </c>
      <c r="R16" s="475" t="str">
        <f>IF(('Val-Dép'!H16="Marchandise"),  PRODUCT(O16,P16),"0")</f>
        <v>0</v>
      </c>
      <c r="S16" s="474" t="str">
        <f>IF(('Val-Dép'!H16="note de crédit"),PRODUCT(O16,P16),"0")</f>
        <v>0</v>
      </c>
      <c r="T16" s="473"/>
      <c r="U16" s="443">
        <f>IF(('Val-Dép'!H16&lt;&gt;"note de crédit"),SUM(O16,Q16,R16,S16,-K16),"")</f>
        <v>0</v>
      </c>
      <c r="V16" s="444">
        <f t="shared" si="2"/>
        <v>0</v>
      </c>
      <c r="W16" s="215" t="str">
        <f>IF(('Val-Dép'!H16="note de crédit"),(O16+S16),"")</f>
        <v/>
      </c>
      <c r="X16" s="443">
        <f t="shared" si="3"/>
        <v>0</v>
      </c>
      <c r="Y16" s="418">
        <f t="shared" si="4"/>
        <v>0</v>
      </c>
      <c r="Z16" s="472">
        <f t="shared" si="5"/>
        <v>0</v>
      </c>
      <c r="AA16" s="471">
        <f t="shared" si="6"/>
        <v>0</v>
      </c>
      <c r="AB16" s="440"/>
      <c r="AC16" s="439"/>
      <c r="AD16" s="236">
        <v>550</v>
      </c>
      <c r="AE16" s="438"/>
      <c r="AF16" s="470"/>
      <c r="AG16" s="469"/>
      <c r="AH16" s="469"/>
      <c r="AI16" s="468"/>
      <c r="AJ16" s="468"/>
      <c r="AK16" s="468"/>
      <c r="AL16" s="468"/>
      <c r="AM16" s="468"/>
      <c r="AN16" s="468"/>
      <c r="AO16" s="468"/>
      <c r="AP16" s="468"/>
      <c r="AQ16" s="468"/>
      <c r="AR16" s="468"/>
      <c r="AS16" s="468"/>
      <c r="AT16" s="468"/>
      <c r="AU16" s="468"/>
      <c r="AV16" s="468"/>
      <c r="AW16" s="468"/>
      <c r="AX16" s="468"/>
      <c r="AY16" s="468"/>
      <c r="AZ16" s="468"/>
      <c r="BA16" s="468"/>
    </row>
    <row r="17" spans="1:53" s="4" customFormat="1" ht="14.1" customHeight="1" thickBot="1">
      <c r="A17" s="459">
        <v>5</v>
      </c>
      <c r="B17" s="466"/>
      <c r="C17" s="465"/>
      <c r="D17" s="464"/>
      <c r="E17" s="249" t="str">
        <f t="shared" si="0"/>
        <v>CLASSE</v>
      </c>
      <c r="F17" s="460" t="s">
        <v>163</v>
      </c>
      <c r="G17" s="431">
        <v>0</v>
      </c>
      <c r="H17" s="453">
        <v>0</v>
      </c>
      <c r="I17" s="452"/>
      <c r="J17" s="451"/>
      <c r="K17" s="451"/>
      <c r="L17" s="451"/>
      <c r="M17" s="450"/>
      <c r="N17" s="449"/>
      <c r="O17" s="257">
        <f t="shared" si="1"/>
        <v>0</v>
      </c>
      <c r="P17" s="236">
        <v>0.21</v>
      </c>
      <c r="Q17" s="448">
        <f>IF(OR('Val-Dép'!H17="note de crédit",  'Val-Dép'!H17="Marchandise"), "0",PRODUCT(O17,P17))</f>
        <v>0</v>
      </c>
      <c r="R17" s="447" t="str">
        <f>IF(('Val-Dép'!H17="Marchandise"),  PRODUCT(O17,P17),"0")</f>
        <v>0</v>
      </c>
      <c r="S17" s="446" t="str">
        <f>IF(('Val-Dép'!H17="note de crédit"),PRODUCT(O17,P17),"0")</f>
        <v>0</v>
      </c>
      <c r="T17" s="445"/>
      <c r="U17" s="443">
        <f>IF(('Val-Dép'!H17&lt;&gt;"note de crédit"),SUM(O17,Q17,R17,S17,-K17),"")</f>
        <v>0</v>
      </c>
      <c r="V17" s="444">
        <f t="shared" si="2"/>
        <v>0</v>
      </c>
      <c r="W17" s="215" t="str">
        <f>IF(('Val-Dép'!H17="note de crédit"),(O17+S17),"")</f>
        <v/>
      </c>
      <c r="X17" s="443">
        <f t="shared" si="3"/>
        <v>0</v>
      </c>
      <c r="Y17" s="418">
        <f t="shared" si="4"/>
        <v>0</v>
      </c>
      <c r="Z17" s="442">
        <f t="shared" si="5"/>
        <v>0</v>
      </c>
      <c r="AA17" s="441">
        <f t="shared" si="6"/>
        <v>0</v>
      </c>
      <c r="AB17" s="440"/>
      <c r="AC17" s="439"/>
      <c r="AD17" s="236">
        <v>550</v>
      </c>
      <c r="AE17" s="438"/>
      <c r="AF17" s="411"/>
      <c r="AG17" s="410"/>
      <c r="AH17" s="410"/>
    </row>
    <row r="18" spans="1:53" ht="14.1" customHeight="1" thickBot="1">
      <c r="A18" s="459">
        <v>6</v>
      </c>
      <c r="B18" s="458"/>
      <c r="C18" s="457"/>
      <c r="D18" s="463"/>
      <c r="E18" s="249" t="str">
        <f t="shared" si="0"/>
        <v>700</v>
      </c>
      <c r="F18" s="460" t="s">
        <v>73</v>
      </c>
      <c r="G18" s="431" t="s">
        <v>158</v>
      </c>
      <c r="H18" s="453">
        <v>0</v>
      </c>
      <c r="I18" s="452"/>
      <c r="J18" s="451"/>
      <c r="K18" s="451"/>
      <c r="L18" s="451"/>
      <c r="M18" s="450"/>
      <c r="N18" s="449"/>
      <c r="O18" s="257">
        <f t="shared" si="1"/>
        <v>0</v>
      </c>
      <c r="P18" s="236">
        <v>0.21</v>
      </c>
      <c r="Q18" s="448">
        <f>IF(OR('Val-Dép'!H18="note de crédit",  'Val-Dép'!H18="Marchandise"), "0",PRODUCT(O18,P18))</f>
        <v>0</v>
      </c>
      <c r="R18" s="447" t="str">
        <f>IF(('Val-Dép'!H18="Marchandise"),  PRODUCT(O18,P18),"0")</f>
        <v>0</v>
      </c>
      <c r="S18" s="446" t="str">
        <f>IF(('Val-Dép'!H18="note de crédit"),PRODUCT(O18,P18),"0")</f>
        <v>0</v>
      </c>
      <c r="T18" s="445"/>
      <c r="U18" s="443">
        <f>IF(('Val-Dép'!H18&lt;&gt;"note de crédit"),SUM(O18,Q18,R18,S18,-K18),"")</f>
        <v>0</v>
      </c>
      <c r="V18" s="444">
        <f t="shared" si="2"/>
        <v>0</v>
      </c>
      <c r="W18" s="215" t="str">
        <f>IF(('Val-Dép'!H18="note de crédit"),(O18+S18),"")</f>
        <v/>
      </c>
      <c r="X18" s="443">
        <f t="shared" si="3"/>
        <v>0</v>
      </c>
      <c r="Y18" s="418">
        <f t="shared" si="4"/>
        <v>0</v>
      </c>
      <c r="Z18" s="442">
        <f t="shared" si="5"/>
        <v>0</v>
      </c>
      <c r="AA18" s="441">
        <f t="shared" si="6"/>
        <v>0</v>
      </c>
      <c r="AB18" s="440"/>
      <c r="AC18" s="439"/>
      <c r="AD18" s="236">
        <v>550</v>
      </c>
      <c r="AE18" s="438"/>
      <c r="AF18" s="411"/>
      <c r="AG18" s="410"/>
      <c r="AH18" s="410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</row>
    <row r="19" spans="1:53" s="10" customFormat="1" ht="14.1" customHeight="1" thickBot="1">
      <c r="A19" s="462">
        <v>7</v>
      </c>
      <c r="B19" s="458"/>
      <c r="C19" s="457"/>
      <c r="D19" s="456"/>
      <c r="E19" s="249" t="str">
        <f t="shared" si="0"/>
        <v>7050</v>
      </c>
      <c r="F19" s="460" t="s">
        <v>162</v>
      </c>
      <c r="G19" s="431" t="s">
        <v>158</v>
      </c>
      <c r="H19" s="453">
        <v>0</v>
      </c>
      <c r="I19" s="452"/>
      <c r="J19" s="451"/>
      <c r="K19" s="451"/>
      <c r="L19" s="451"/>
      <c r="M19" s="450"/>
      <c r="N19" s="449"/>
      <c r="O19" s="257">
        <f t="shared" si="1"/>
        <v>0</v>
      </c>
      <c r="P19" s="236">
        <v>0.21</v>
      </c>
      <c r="Q19" s="448">
        <f>IF(OR('Val-Dép'!H19="note de crédit",  'Val-Dép'!H19="Marchandise"), "0",PRODUCT(O19,P19))</f>
        <v>0</v>
      </c>
      <c r="R19" s="447" t="str">
        <f>IF(('Val-Dép'!H19="Marchandise"),  PRODUCT(O19,P19),"0")</f>
        <v>0</v>
      </c>
      <c r="S19" s="446" t="str">
        <f>IF(('Val-Dép'!H19="note de crédit"),PRODUCT(O19,P19),"0")</f>
        <v>0</v>
      </c>
      <c r="T19" s="445"/>
      <c r="U19" s="443">
        <f>IF(('Val-Dép'!H19&lt;&gt;"note de crédit"),SUM(O19,Q19,R19,S19,-K19),"")</f>
        <v>0</v>
      </c>
      <c r="V19" s="444">
        <f t="shared" si="2"/>
        <v>0</v>
      </c>
      <c r="W19" s="215" t="str">
        <f>IF(('Val-Dép'!H19="note de crédit"),(O19+S19),"")</f>
        <v/>
      </c>
      <c r="X19" s="443">
        <f t="shared" ref="X19:X25" si="7">IF(T19=0,U19,U19-T19)</f>
        <v>0</v>
      </c>
      <c r="Y19" s="418">
        <f t="shared" si="4"/>
        <v>0</v>
      </c>
      <c r="Z19" s="442">
        <f t="shared" si="5"/>
        <v>0</v>
      </c>
      <c r="AA19" s="441">
        <f t="shared" si="6"/>
        <v>0</v>
      </c>
      <c r="AB19" s="440"/>
      <c r="AC19" s="439"/>
      <c r="AD19" s="236">
        <v>550</v>
      </c>
      <c r="AE19" s="438"/>
      <c r="AF19" s="461"/>
      <c r="AG19" s="96"/>
      <c r="AH19" s="96"/>
    </row>
    <row r="20" spans="1:53" ht="14.1" customHeight="1" thickBot="1">
      <c r="A20" s="459">
        <v>8</v>
      </c>
      <c r="B20" s="458"/>
      <c r="C20" s="457"/>
      <c r="D20" s="456"/>
      <c r="E20" s="249" t="str">
        <f t="shared" si="0"/>
        <v>7050</v>
      </c>
      <c r="F20" s="460" t="s">
        <v>162</v>
      </c>
      <c r="G20" s="431" t="s">
        <v>158</v>
      </c>
      <c r="H20" s="453">
        <v>0</v>
      </c>
      <c r="I20" s="452"/>
      <c r="J20" s="451"/>
      <c r="K20" s="451"/>
      <c r="L20" s="451"/>
      <c r="M20" s="450"/>
      <c r="N20" s="449"/>
      <c r="O20" s="257">
        <f t="shared" si="1"/>
        <v>0</v>
      </c>
      <c r="P20" s="236">
        <v>0.06</v>
      </c>
      <c r="Q20" s="448">
        <f>IF(OR('Val-Dép'!H20="note de crédit",  'Val-Dép'!H20="Marchandise"), "0",PRODUCT(O20,P20))</f>
        <v>0</v>
      </c>
      <c r="R20" s="447" t="str">
        <f>IF(('Val-Dép'!H20="Marchandise"),  PRODUCT(O20,P20),"0")</f>
        <v>0</v>
      </c>
      <c r="S20" s="446" t="str">
        <f>IF(('Val-Dép'!H20="note de crédit"),PRODUCT(O20,P20),"0")</f>
        <v>0</v>
      </c>
      <c r="T20" s="445"/>
      <c r="U20" s="443">
        <f>IF(('Val-Dép'!H20&lt;&gt;"note de crédit"),SUM(O20,Q20,R20,S20,-K20),"")</f>
        <v>0</v>
      </c>
      <c r="V20" s="444">
        <f t="shared" si="2"/>
        <v>0</v>
      </c>
      <c r="W20" s="215" t="str">
        <f>IF(('Val-Dép'!H20="note de crédit"),(O20+S20),"")</f>
        <v/>
      </c>
      <c r="X20" s="443">
        <f t="shared" si="7"/>
        <v>0</v>
      </c>
      <c r="Y20" s="418">
        <f t="shared" si="4"/>
        <v>0</v>
      </c>
      <c r="Z20" s="442">
        <f t="shared" si="5"/>
        <v>0</v>
      </c>
      <c r="AA20" s="441">
        <f t="shared" si="6"/>
        <v>0</v>
      </c>
      <c r="AB20" s="440"/>
      <c r="AC20" s="439"/>
      <c r="AD20" s="236">
        <v>550</v>
      </c>
      <c r="AE20" s="438"/>
      <c r="AF20" s="411"/>
      <c r="AG20" s="410"/>
      <c r="AH20" s="410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</row>
    <row r="21" spans="1:53" ht="14.1" customHeight="1" thickBot="1">
      <c r="A21" s="459" t="s">
        <v>76</v>
      </c>
      <c r="B21" s="458"/>
      <c r="C21" s="457"/>
      <c r="D21" s="456"/>
      <c r="E21" s="249" t="str">
        <f t="shared" si="0"/>
        <v>700</v>
      </c>
      <c r="F21" s="460" t="s">
        <v>73</v>
      </c>
      <c r="G21" s="431" t="s">
        <v>158</v>
      </c>
      <c r="H21" s="453">
        <v>0</v>
      </c>
      <c r="I21" s="452"/>
      <c r="J21" s="451"/>
      <c r="K21" s="451"/>
      <c r="L21" s="451"/>
      <c r="M21" s="450"/>
      <c r="N21" s="449"/>
      <c r="O21" s="257">
        <f t="shared" si="1"/>
        <v>0</v>
      </c>
      <c r="P21" s="236">
        <v>0</v>
      </c>
      <c r="Q21" s="448">
        <f>IF(OR('Val-Dép'!H21="note de crédit",  'Val-Dép'!H21="Marchandise"), "0",PRODUCT(O21,P21))</f>
        <v>0</v>
      </c>
      <c r="R21" s="447" t="str">
        <f>IF(('Val-Dép'!H21="Marchandise"),  PRODUCT(O21,P21),"0")</f>
        <v>0</v>
      </c>
      <c r="S21" s="446" t="str">
        <f>IF(('Val-Dép'!H21="note de crédit"),PRODUCT(O21,P21),"0")</f>
        <v>0</v>
      </c>
      <c r="T21" s="445"/>
      <c r="U21" s="443">
        <f>IF(('Val-Dép'!H21&lt;&gt;"note de crédit"),SUM(O21,Q21,R21,S21,-K21),"")</f>
        <v>0</v>
      </c>
      <c r="V21" s="444">
        <f t="shared" si="2"/>
        <v>0</v>
      </c>
      <c r="W21" s="215" t="str">
        <f>IF(('Val-Dép'!H21="note de crédit"),(O21+S21),"")</f>
        <v/>
      </c>
      <c r="X21" s="443">
        <f t="shared" si="7"/>
        <v>0</v>
      </c>
      <c r="Y21" s="418">
        <f t="shared" si="4"/>
        <v>0</v>
      </c>
      <c r="Z21" s="442">
        <f t="shared" si="5"/>
        <v>0</v>
      </c>
      <c r="AA21" s="441">
        <f t="shared" si="6"/>
        <v>0</v>
      </c>
      <c r="AB21" s="440"/>
      <c r="AC21" s="439"/>
      <c r="AD21" s="236">
        <v>550</v>
      </c>
      <c r="AE21" s="438"/>
      <c r="AF21" s="411"/>
      <c r="AG21" s="410"/>
      <c r="AH21" s="410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</row>
    <row r="22" spans="1:53" ht="14.1" customHeight="1" thickBot="1">
      <c r="A22" s="459" t="s">
        <v>74</v>
      </c>
      <c r="B22" s="458"/>
      <c r="C22" s="457"/>
      <c r="D22" s="456"/>
      <c r="E22" s="249" t="str">
        <f t="shared" si="0"/>
        <v>7050</v>
      </c>
      <c r="F22" s="460" t="s">
        <v>162</v>
      </c>
      <c r="G22" s="431" t="s">
        <v>158</v>
      </c>
      <c r="H22" s="453">
        <v>0</v>
      </c>
      <c r="I22" s="452"/>
      <c r="J22" s="451"/>
      <c r="K22" s="451"/>
      <c r="L22" s="451"/>
      <c r="M22" s="450"/>
      <c r="N22" s="449"/>
      <c r="O22" s="257">
        <f t="shared" si="1"/>
        <v>0</v>
      </c>
      <c r="P22" s="236">
        <v>0</v>
      </c>
      <c r="Q22" s="448">
        <f>IF(OR('Val-Dép'!H22="note de crédit",  'Val-Dép'!H22="Marchandise"), "0",PRODUCT(O22,P22))</f>
        <v>0</v>
      </c>
      <c r="R22" s="447" t="str">
        <f>IF(('Val-Dép'!H22="Marchandise"),  PRODUCT(O22,P22),"0")</f>
        <v>0</v>
      </c>
      <c r="S22" s="446" t="str">
        <f>IF(('Val-Dép'!H22="note de crédit"),PRODUCT(O22,P22),"0")</f>
        <v>0</v>
      </c>
      <c r="T22" s="445"/>
      <c r="U22" s="443">
        <f>IF(('Val-Dép'!H22&lt;&gt;"note de crédit"),SUM(O22,Q22,R22,S22,-K22),"")</f>
        <v>0</v>
      </c>
      <c r="V22" s="444">
        <f t="shared" si="2"/>
        <v>0</v>
      </c>
      <c r="W22" s="215" t="str">
        <f>IF(('Val-Dép'!H22="note de crédit"),(O22+S22),"")</f>
        <v/>
      </c>
      <c r="X22" s="443">
        <f t="shared" si="7"/>
        <v>0</v>
      </c>
      <c r="Y22" s="418">
        <f t="shared" si="4"/>
        <v>0</v>
      </c>
      <c r="Z22" s="442">
        <f t="shared" si="5"/>
        <v>0</v>
      </c>
      <c r="AA22" s="441">
        <f t="shared" si="6"/>
        <v>0</v>
      </c>
      <c r="AB22" s="440"/>
      <c r="AC22" s="439"/>
      <c r="AD22" s="236">
        <v>550</v>
      </c>
      <c r="AE22" s="438"/>
      <c r="AF22" s="411"/>
      <c r="AG22" s="410"/>
      <c r="AH22" s="410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</row>
    <row r="23" spans="1:53" ht="14.1" customHeight="1" thickBot="1">
      <c r="A23" s="459" t="s">
        <v>72</v>
      </c>
      <c r="B23" s="458"/>
      <c r="C23" s="457"/>
      <c r="D23" s="456"/>
      <c r="E23" s="249" t="str">
        <f t="shared" si="0"/>
        <v>7002</v>
      </c>
      <c r="F23" s="460" t="s">
        <v>161</v>
      </c>
      <c r="G23" s="431" t="s">
        <v>158</v>
      </c>
      <c r="H23" s="453">
        <v>0</v>
      </c>
      <c r="I23" s="452"/>
      <c r="J23" s="451"/>
      <c r="K23" s="451"/>
      <c r="L23" s="451"/>
      <c r="M23" s="450"/>
      <c r="N23" s="449"/>
      <c r="O23" s="257">
        <f t="shared" si="1"/>
        <v>0</v>
      </c>
      <c r="P23" s="236">
        <v>0</v>
      </c>
      <c r="Q23" s="448">
        <f>IF(OR('Val-Dép'!H23="note de crédit",  'Val-Dép'!H23="Marchandise"), "0",PRODUCT(O23,P23))</f>
        <v>0</v>
      </c>
      <c r="R23" s="447" t="str">
        <f>IF(('Val-Dép'!H23="Marchandise"),  PRODUCT(O23,P23),"0")</f>
        <v>0</v>
      </c>
      <c r="S23" s="446" t="str">
        <f>IF(('Val-Dép'!H23="note de crédit"),PRODUCT(O23,P23),"0")</f>
        <v>0</v>
      </c>
      <c r="T23" s="445"/>
      <c r="U23" s="443">
        <f>IF(('Val-Dép'!H23&lt;&gt;"note de crédit"),SUM(O23,Q23,R23,S23,-K23),"")</f>
        <v>0</v>
      </c>
      <c r="V23" s="444">
        <f t="shared" si="2"/>
        <v>0</v>
      </c>
      <c r="W23" s="215" t="str">
        <f>IF(('Val-Dép'!H23="note de crédit"),(O23+S23),"")</f>
        <v/>
      </c>
      <c r="X23" s="443">
        <f t="shared" si="7"/>
        <v>0</v>
      </c>
      <c r="Y23" s="418">
        <f t="shared" si="4"/>
        <v>0</v>
      </c>
      <c r="Z23" s="442">
        <f t="shared" si="5"/>
        <v>0</v>
      </c>
      <c r="AA23" s="441">
        <f t="shared" si="6"/>
        <v>0</v>
      </c>
      <c r="AB23" s="440"/>
      <c r="AC23" s="439"/>
      <c r="AD23" s="236">
        <v>550</v>
      </c>
      <c r="AE23" s="438"/>
      <c r="AF23" s="411"/>
      <c r="AG23" s="410"/>
      <c r="AH23" s="410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</row>
    <row r="24" spans="1:53" ht="14.1" customHeight="1">
      <c r="A24" s="459" t="s">
        <v>160</v>
      </c>
      <c r="B24" s="458"/>
      <c r="C24" s="457"/>
      <c r="D24" s="456"/>
      <c r="E24" s="455"/>
      <c r="F24" s="454"/>
      <c r="G24" s="431" t="s">
        <v>158</v>
      </c>
      <c r="H24" s="453"/>
      <c r="I24" s="452"/>
      <c r="J24" s="451"/>
      <c r="K24" s="451"/>
      <c r="L24" s="451"/>
      <c r="M24" s="450"/>
      <c r="N24" s="449"/>
      <c r="O24" s="257">
        <f t="shared" si="1"/>
        <v>0</v>
      </c>
      <c r="P24" s="236">
        <v>0</v>
      </c>
      <c r="Q24" s="448">
        <f>IF(OR('Val-Dép'!H24="note de crédit",  'Val-Dép'!H24="Marchandise"), "0",PRODUCT(O24,P24))</f>
        <v>0</v>
      </c>
      <c r="R24" s="447" t="str">
        <f>IF(('Val-Dép'!H24="Marchandise"),  PRODUCT(O24,P24),"0")</f>
        <v>0</v>
      </c>
      <c r="S24" s="446" t="str">
        <f>IF(('Val-Dép'!H24="note de crédit"),PRODUCT(O24,P24),"0")</f>
        <v>0</v>
      </c>
      <c r="T24" s="445"/>
      <c r="U24" s="443">
        <f>IF(('Val-Dép'!H24&lt;&gt;"note de crédit"),SUM(O24,Q24,R24,S24,-K24),"")</f>
        <v>0</v>
      </c>
      <c r="V24" s="444">
        <f t="shared" si="2"/>
        <v>0</v>
      </c>
      <c r="W24" s="215" t="str">
        <f>IF(('Val-Dép'!H24="note de crédit"),(O24+S24),"")</f>
        <v/>
      </c>
      <c r="X24" s="443">
        <f t="shared" si="7"/>
        <v>0</v>
      </c>
      <c r="Y24" s="418">
        <f t="shared" si="4"/>
        <v>0</v>
      </c>
      <c r="Z24" s="442">
        <f>B24</f>
        <v>0</v>
      </c>
      <c r="AA24" s="441"/>
      <c r="AB24" s="440"/>
      <c r="AC24" s="439"/>
      <c r="AD24" s="236">
        <v>550</v>
      </c>
      <c r="AE24" s="438"/>
      <c r="AF24" s="411"/>
      <c r="AG24" s="410"/>
      <c r="AH24" s="410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</row>
    <row r="25" spans="1:53" ht="14.1" customHeight="1" thickBot="1">
      <c r="A25" s="437" t="s">
        <v>159</v>
      </c>
      <c r="B25" s="436"/>
      <c r="C25" s="435"/>
      <c r="D25" s="434"/>
      <c r="E25" s="433"/>
      <c r="F25" s="432"/>
      <c r="G25" s="431" t="s">
        <v>158</v>
      </c>
      <c r="H25" s="430"/>
      <c r="I25" s="429"/>
      <c r="J25" s="428"/>
      <c r="K25" s="428"/>
      <c r="L25" s="428"/>
      <c r="M25" s="427"/>
      <c r="N25" s="426"/>
      <c r="O25" s="214">
        <f t="shared" si="1"/>
        <v>0</v>
      </c>
      <c r="P25" s="425">
        <v>0</v>
      </c>
      <c r="Q25" s="424">
        <f>IF(OR('Val-Dép'!H25="note de crédit",  'Val-Dép'!H25="Marchandise"), "0",PRODUCT(O25,P25))</f>
        <v>0</v>
      </c>
      <c r="R25" s="423" t="str">
        <f>IF(('Val-Dép'!H25="Marchandise"),  PRODUCT(O25,P25),"0")</f>
        <v>0</v>
      </c>
      <c r="S25" s="422" t="str">
        <f>IF(('Val-Dép'!H25="note de crédit"),PRODUCT(O25,P25),"0")</f>
        <v>0</v>
      </c>
      <c r="T25" s="421"/>
      <c r="U25" s="419">
        <f>IF(('Val-Dép'!H25&lt;&gt;"note de crédit"),SUM(O25,Q25,R25,S25,-K25),"")</f>
        <v>0</v>
      </c>
      <c r="V25" s="420">
        <f t="shared" si="2"/>
        <v>0</v>
      </c>
      <c r="W25" s="213" t="str">
        <f>IF(('Val-Dép'!H25="note de crédit"),(O25+S25),"")</f>
        <v/>
      </c>
      <c r="X25" s="419">
        <f t="shared" si="7"/>
        <v>0</v>
      </c>
      <c r="Y25" s="418">
        <f t="shared" si="4"/>
        <v>0</v>
      </c>
      <c r="Z25" s="417">
        <f>B25</f>
        <v>0</v>
      </c>
      <c r="AA25" s="416"/>
      <c r="AB25" s="415"/>
      <c r="AC25" s="414"/>
      <c r="AD25" s="413"/>
      <c r="AE25" s="412"/>
      <c r="AF25" s="411"/>
      <c r="AG25" s="410"/>
      <c r="AH25" s="410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</row>
    <row r="26" spans="1:53" s="380" customFormat="1" ht="14.1" customHeight="1" thickTop="1" thickBot="1">
      <c r="A26" s="409" t="s">
        <v>157</v>
      </c>
      <c r="B26" s="408"/>
      <c r="C26" s="407"/>
      <c r="D26" s="406">
        <f>SUM(D13:D25)</f>
        <v>3966.3</v>
      </c>
      <c r="E26" s="405"/>
      <c r="F26" s="404"/>
      <c r="G26" s="403" t="s">
        <v>156</v>
      </c>
      <c r="H26" s="402"/>
      <c r="I26" s="401"/>
      <c r="J26" s="400">
        <f>SUM(J13:J25)</f>
        <v>2161.39</v>
      </c>
      <c r="K26" s="400"/>
      <c r="L26" s="400"/>
      <c r="M26" s="399"/>
      <c r="N26" s="398"/>
      <c r="O26" s="397">
        <f>SUM(O13:O25)</f>
        <v>2161.39</v>
      </c>
      <c r="P26" s="396"/>
      <c r="Q26" s="395">
        <f>SUM(Q13:Q25)</f>
        <v>0</v>
      </c>
      <c r="R26" s="394">
        <f>SUM(R13:R25)</f>
        <v>453.89189999999996</v>
      </c>
      <c r="S26" s="393" t="str">
        <f>IF(('Val-Dép'!H26="note de crédit"),PRODUCT(O26,P26),"0")</f>
        <v>0</v>
      </c>
      <c r="T26" s="392"/>
      <c r="U26" s="391">
        <f>SUM(U13:U25)</f>
        <v>2615.2819</v>
      </c>
      <c r="V26" s="390">
        <f>SUM(V13:V23)</f>
        <v>453.89189999999996</v>
      </c>
      <c r="W26" s="389">
        <f>SUM(W13:W25)</f>
        <v>0</v>
      </c>
      <c r="X26" s="388">
        <f>SUM(X13:X25)</f>
        <v>2615.2819</v>
      </c>
      <c r="Y26" s="387">
        <f>SUM(Y13:Y25)</f>
        <v>3681.43</v>
      </c>
      <c r="Z26" s="386">
        <f>B26</f>
        <v>0</v>
      </c>
      <c r="AA26" s="386"/>
      <c r="AB26" s="385"/>
      <c r="AC26" s="384"/>
      <c r="AD26" s="383"/>
      <c r="AE26" s="382">
        <f>SUM(AE13:AE25)</f>
        <v>3681.43</v>
      </c>
      <c r="AF26" s="381"/>
      <c r="AG26" s="168"/>
      <c r="AH26" s="18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</row>
    <row r="27" spans="1:53" ht="14.1" customHeight="1" thickTop="1" thickBot="1">
      <c r="A27" s="234"/>
      <c r="B27" s="379"/>
      <c r="C27" s="378"/>
      <c r="D27" s="204"/>
      <c r="E27" s="377"/>
      <c r="F27" s="187"/>
      <c r="G27" s="186"/>
      <c r="H27" s="186"/>
      <c r="I27" s="376"/>
      <c r="J27" s="370"/>
      <c r="K27" s="370"/>
      <c r="L27" s="375"/>
      <c r="M27" s="374"/>
      <c r="N27" s="373"/>
      <c r="O27" s="372"/>
      <c r="P27" s="371" t="s">
        <v>155</v>
      </c>
      <c r="Q27" s="370"/>
      <c r="R27" s="370" t="s">
        <v>154</v>
      </c>
      <c r="S27" s="369"/>
      <c r="T27" s="173"/>
      <c r="U27" s="368" t="s">
        <v>153</v>
      </c>
      <c r="V27" s="180"/>
      <c r="W27" s="180"/>
      <c r="X27" s="359"/>
      <c r="Y27" s="174"/>
      <c r="Z27" s="183"/>
      <c r="AA27" s="173"/>
      <c r="AB27" s="180"/>
      <c r="AC27" s="180"/>
      <c r="AE27" s="367" t="s">
        <v>69</v>
      </c>
      <c r="AF27" s="366"/>
      <c r="AG27" s="4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4"/>
    </row>
    <row r="28" spans="1:53" ht="14.1" customHeight="1" thickTop="1" thickBot="1">
      <c r="A28" s="234"/>
      <c r="B28" s="593" t="s">
        <v>70</v>
      </c>
      <c r="C28" s="594"/>
      <c r="D28" s="595"/>
      <c r="E28" s="188"/>
      <c r="F28" s="187"/>
      <c r="G28" s="186"/>
      <c r="H28" s="186"/>
      <c r="I28" s="365"/>
      <c r="J28" s="365"/>
      <c r="K28" s="365"/>
      <c r="L28" s="365"/>
      <c r="M28" s="364"/>
      <c r="N28" s="629" t="s">
        <v>67</v>
      </c>
      <c r="O28" s="629"/>
      <c r="P28" s="363">
        <f>SUM(Q26:S26)</f>
        <v>453.89189999999996</v>
      </c>
      <c r="Q28" s="362" t="s">
        <v>152</v>
      </c>
      <c r="R28" s="361">
        <v>-103.07</v>
      </c>
      <c r="S28" s="360"/>
      <c r="T28" s="170"/>
      <c r="U28" s="170" t="s">
        <v>151</v>
      </c>
      <c r="V28" s="356"/>
      <c r="W28" s="173"/>
      <c r="X28" s="180"/>
      <c r="Y28" s="180"/>
      <c r="Z28" s="359"/>
      <c r="AA28" s="174"/>
      <c r="AB28" s="600" t="s">
        <v>150</v>
      </c>
      <c r="AC28" s="600"/>
      <c r="AD28" s="600"/>
      <c r="AE28" s="600"/>
      <c r="AF28" s="358"/>
      <c r="AG28" s="4"/>
      <c r="AH28" s="4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4"/>
      <c r="AX28" s="4"/>
      <c r="AY28" s="4"/>
    </row>
    <row r="29" spans="1:53" s="10" customFormat="1" ht="16.5" customHeight="1" thickTop="1">
      <c r="A29" s="180"/>
      <c r="B29" s="180"/>
      <c r="C29" s="179"/>
      <c r="D29" s="178"/>
      <c r="E29" s="178"/>
      <c r="F29" s="177"/>
      <c r="G29" s="174"/>
      <c r="H29" s="174"/>
      <c r="I29" s="173"/>
      <c r="J29" s="173"/>
      <c r="K29" s="173"/>
      <c r="L29" s="176"/>
      <c r="M29" s="175"/>
      <c r="N29" s="357" t="s">
        <v>149</v>
      </c>
      <c r="O29" s="173" t="s">
        <v>148</v>
      </c>
      <c r="P29" s="356">
        <f>SUM(P28,R28)</f>
        <v>350.82189999999997</v>
      </c>
      <c r="Q29" s="355" t="s">
        <v>147</v>
      </c>
      <c r="R29" s="173"/>
      <c r="S29" s="173"/>
      <c r="T29" s="173"/>
      <c r="U29" s="173"/>
      <c r="V29" s="173"/>
      <c r="Z29" s="13"/>
      <c r="AA29" s="13"/>
      <c r="AB29" s="167"/>
      <c r="AC29" s="123"/>
      <c r="AD29" s="123"/>
      <c r="AE29" s="123"/>
    </row>
    <row r="30" spans="1:53" s="10" customFormat="1" ht="16.5" customHeight="1">
      <c r="A30" s="628" t="s">
        <v>146</v>
      </c>
      <c r="B30" s="628"/>
      <c r="C30" s="628"/>
      <c r="D30" s="628"/>
      <c r="E30" s="133"/>
      <c r="F30" s="177"/>
      <c r="G30" s="25"/>
      <c r="H30" s="25"/>
      <c r="I30" s="25"/>
      <c r="J30" s="25"/>
      <c r="K30" s="14"/>
      <c r="L30" s="354"/>
      <c r="M30" s="353"/>
      <c r="N30" s="123"/>
      <c r="O30" s="123"/>
      <c r="P30" s="173"/>
      <c r="Q30" s="173"/>
      <c r="R30" s="174"/>
      <c r="S30" s="174"/>
      <c r="T30" s="123"/>
      <c r="U30" s="123"/>
      <c r="V30" s="123"/>
      <c r="W30" s="123"/>
      <c r="X30" s="123"/>
      <c r="Y30" s="17"/>
      <c r="Z30" s="180"/>
      <c r="AA30" s="180"/>
      <c r="AB30" s="180"/>
    </row>
    <row r="31" spans="1:53" s="343" customFormat="1" ht="14.1" customHeight="1" thickBot="1">
      <c r="A31" s="348"/>
      <c r="B31" s="348">
        <v>1</v>
      </c>
      <c r="C31" s="346">
        <v>2</v>
      </c>
      <c r="D31" s="352">
        <v>3</v>
      </c>
      <c r="E31" s="351" t="s">
        <v>145</v>
      </c>
      <c r="F31" s="346">
        <v>5</v>
      </c>
      <c r="G31" s="350">
        <v>6</v>
      </c>
      <c r="H31" s="350">
        <v>7</v>
      </c>
      <c r="I31" s="348">
        <v>8</v>
      </c>
      <c r="J31" s="348">
        <v>9</v>
      </c>
      <c r="K31" s="349">
        <v>10</v>
      </c>
      <c r="L31" s="348">
        <v>11</v>
      </c>
      <c r="M31" s="348">
        <v>12</v>
      </c>
      <c r="N31" s="346">
        <v>13</v>
      </c>
      <c r="O31" s="348">
        <v>14</v>
      </c>
      <c r="P31" s="348">
        <v>15</v>
      </c>
      <c r="Q31" s="348">
        <v>16</v>
      </c>
      <c r="R31" s="348">
        <v>17</v>
      </c>
      <c r="S31" s="348">
        <v>18</v>
      </c>
      <c r="T31" s="348">
        <v>19</v>
      </c>
      <c r="U31" s="346">
        <v>20</v>
      </c>
      <c r="V31" s="346">
        <v>21</v>
      </c>
      <c r="W31" s="346">
        <v>22</v>
      </c>
      <c r="X31" s="346">
        <v>23</v>
      </c>
      <c r="Y31" s="346">
        <v>24</v>
      </c>
      <c r="Z31" s="347">
        <v>25</v>
      </c>
      <c r="AA31" s="346">
        <v>26</v>
      </c>
      <c r="AB31" s="345">
        <v>27</v>
      </c>
      <c r="AC31" s="345">
        <v>28</v>
      </c>
      <c r="AD31" s="345">
        <v>29</v>
      </c>
      <c r="AE31" s="345">
        <v>30</v>
      </c>
      <c r="AF31" s="345">
        <v>31</v>
      </c>
      <c r="AG31" s="345">
        <v>32</v>
      </c>
      <c r="AH31" s="345">
        <v>33</v>
      </c>
      <c r="AI31" s="345">
        <v>34</v>
      </c>
      <c r="AJ31" s="345">
        <v>35</v>
      </c>
      <c r="AK31" s="343">
        <v>36</v>
      </c>
      <c r="AL31" s="343">
        <v>37</v>
      </c>
      <c r="AT31" s="344"/>
      <c r="AU31" s="344"/>
      <c r="AV31" s="344"/>
      <c r="AW31" s="344"/>
    </row>
    <row r="32" spans="1:53" ht="18" customHeight="1" thickTop="1" thickBot="1">
      <c r="A32" s="635" t="s">
        <v>144</v>
      </c>
      <c r="B32" s="636"/>
      <c r="C32" s="636"/>
      <c r="D32" s="637"/>
      <c r="E32" s="342"/>
      <c r="F32" s="290"/>
      <c r="G32" s="290" t="s">
        <v>143</v>
      </c>
      <c r="I32" s="341" t="s">
        <v>142</v>
      </c>
      <c r="J32" s="340"/>
      <c r="K32" s="340"/>
      <c r="L32" s="340"/>
      <c r="M32" s="340"/>
      <c r="N32" s="339"/>
      <c r="O32" s="338"/>
      <c r="P32" s="338"/>
      <c r="Q32" s="641" t="s">
        <v>141</v>
      </c>
      <c r="R32" s="642"/>
      <c r="S32" s="329"/>
      <c r="T32" s="333"/>
      <c r="U32" s="633" t="s">
        <v>6</v>
      </c>
      <c r="V32" s="633"/>
      <c r="W32" s="337"/>
      <c r="X32" s="337"/>
      <c r="Y32" s="337"/>
      <c r="Z32" s="337"/>
      <c r="AA32" s="337"/>
      <c r="AB32" s="336"/>
      <c r="AC32" s="335" t="s">
        <v>140</v>
      </c>
      <c r="AD32" s="295" t="s">
        <v>139</v>
      </c>
      <c r="AE32" s="4"/>
      <c r="AF32" s="4"/>
      <c r="AG32" s="4"/>
      <c r="AH32" s="4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</row>
    <row r="33" spans="1:70" s="318" customFormat="1" ht="14.1" customHeight="1" thickTop="1" thickBot="1">
      <c r="A33" s="334"/>
      <c r="B33" s="638" t="s">
        <v>138</v>
      </c>
      <c r="C33" s="639"/>
      <c r="D33" s="640"/>
      <c r="E33" s="333"/>
      <c r="H33" s="332"/>
      <c r="I33" s="625" t="s">
        <v>137</v>
      </c>
      <c r="J33" s="626"/>
      <c r="K33" s="626"/>
      <c r="L33" s="626"/>
      <c r="M33" s="626"/>
      <c r="N33" s="627"/>
      <c r="O33" s="331"/>
      <c r="P33" s="329"/>
      <c r="Q33" s="330" t="s">
        <v>6</v>
      </c>
      <c r="R33" s="303" t="s">
        <v>136</v>
      </c>
      <c r="S33" s="329"/>
      <c r="T33" s="329"/>
      <c r="U33" s="634">
        <v>4510</v>
      </c>
      <c r="V33" s="634"/>
      <c r="W33" s="326">
        <v>4514</v>
      </c>
      <c r="X33" s="328" t="s">
        <v>135</v>
      </c>
      <c r="Y33" s="327"/>
      <c r="Z33" s="326">
        <v>4514</v>
      </c>
      <c r="AA33" s="325"/>
      <c r="AB33" s="323"/>
      <c r="AC33" s="323" t="s">
        <v>134</v>
      </c>
      <c r="AD33" s="323" t="s">
        <v>0</v>
      </c>
      <c r="AE33" s="324" t="s">
        <v>133</v>
      </c>
      <c r="AF33" s="323"/>
      <c r="AG33" s="604" t="s">
        <v>132</v>
      </c>
      <c r="AH33" s="605"/>
      <c r="AI33" s="605"/>
      <c r="AJ33" s="605"/>
      <c r="AK33" s="605"/>
      <c r="AL33" s="322" t="s">
        <v>131</v>
      </c>
      <c r="AM33" s="321"/>
      <c r="AN33" s="320"/>
      <c r="AO33" s="320"/>
      <c r="AP33" s="320"/>
      <c r="AQ33" s="320"/>
      <c r="AR33" s="320"/>
      <c r="AS33" s="320"/>
      <c r="AT33" s="320"/>
      <c r="AU33" s="320"/>
      <c r="AV33" s="320"/>
      <c r="AW33" s="320"/>
      <c r="AX33" s="319"/>
      <c r="AY33" s="319"/>
      <c r="AZ33" s="319"/>
      <c r="BA33" s="319"/>
      <c r="BB33" s="319"/>
      <c r="BC33" s="319"/>
      <c r="BD33" s="319"/>
      <c r="BE33" s="319"/>
      <c r="BF33" s="319"/>
    </row>
    <row r="34" spans="1:70" ht="19.5" customHeight="1" thickTop="1" thickBot="1">
      <c r="A34" s="317" t="s">
        <v>130</v>
      </c>
      <c r="B34" s="316" t="s">
        <v>129</v>
      </c>
      <c r="C34" s="315" t="s">
        <v>128</v>
      </c>
      <c r="D34" s="314" t="s">
        <v>127</v>
      </c>
      <c r="E34" s="313" t="s">
        <v>126</v>
      </c>
      <c r="F34" s="312" t="s">
        <v>125</v>
      </c>
      <c r="G34" s="311"/>
      <c r="H34" s="310" t="s">
        <v>124</v>
      </c>
      <c r="I34" s="309" t="s">
        <v>123</v>
      </c>
      <c r="J34" s="308" t="s">
        <v>1</v>
      </c>
      <c r="K34" s="307" t="s">
        <v>122</v>
      </c>
      <c r="L34" s="307" t="s">
        <v>121</v>
      </c>
      <c r="M34" s="306" t="s">
        <v>120</v>
      </c>
      <c r="N34" s="305" t="s">
        <v>119</v>
      </c>
      <c r="O34" s="304" t="s">
        <v>118</v>
      </c>
      <c r="P34" s="303" t="s">
        <v>117</v>
      </c>
      <c r="Q34" s="301" t="s">
        <v>116</v>
      </c>
      <c r="R34" s="302" t="s">
        <v>115</v>
      </c>
      <c r="S34" s="301" t="s">
        <v>114</v>
      </c>
      <c r="T34" s="300"/>
      <c r="U34" s="299" t="s">
        <v>113</v>
      </c>
      <c r="V34" s="299" t="s">
        <v>112</v>
      </c>
      <c r="W34" s="298" t="s">
        <v>109</v>
      </c>
      <c r="X34" s="297" t="s">
        <v>111</v>
      </c>
      <c r="Y34" s="296" t="s">
        <v>110</v>
      </c>
      <c r="Z34" s="296" t="s">
        <v>109</v>
      </c>
      <c r="AA34" s="296" t="s">
        <v>108</v>
      </c>
      <c r="AB34" s="89" t="s">
        <v>107</v>
      </c>
      <c r="AC34" s="278" t="s">
        <v>106</v>
      </c>
      <c r="AD34" s="278" t="s">
        <v>105</v>
      </c>
      <c r="AE34" s="295" t="s">
        <v>104</v>
      </c>
      <c r="AF34" s="108"/>
      <c r="AG34" s="294" t="s">
        <v>103</v>
      </c>
      <c r="AH34" s="293" t="s">
        <v>102</v>
      </c>
      <c r="AI34" s="292" t="s">
        <v>101</v>
      </c>
      <c r="AJ34" s="291" t="s">
        <v>100</v>
      </c>
      <c r="AK34" s="290" t="s">
        <v>99</v>
      </c>
      <c r="AL34" s="289" t="s">
        <v>98</v>
      </c>
      <c r="AM34" s="108"/>
      <c r="AN34" s="174"/>
      <c r="AO34" s="13"/>
      <c r="AP34" s="13"/>
      <c r="AQ34" s="180"/>
      <c r="AR34" s="180"/>
      <c r="AS34" s="180"/>
      <c r="AT34" s="174"/>
      <c r="AU34" s="177"/>
      <c r="AV34" s="180"/>
      <c r="AW34" s="10"/>
      <c r="AX34" s="10"/>
      <c r="AY34" s="10"/>
      <c r="AZ34" s="10"/>
      <c r="BA34" s="10"/>
      <c r="BB34" s="10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</row>
    <row r="35" spans="1:70" ht="14.1" customHeight="1" thickTop="1">
      <c r="A35" s="288">
        <v>1</v>
      </c>
      <c r="B35" s="287" t="s">
        <v>97</v>
      </c>
      <c r="C35" s="286" t="s">
        <v>96</v>
      </c>
      <c r="D35" s="285">
        <v>1859.2</v>
      </c>
      <c r="E35" s="249" t="str">
        <f t="shared" ref="E35:E44" si="8">IF(F35="","",LEFT(F35,SEARCH(" ",F35)-1))</f>
        <v>4117</v>
      </c>
      <c r="F35" s="229" t="s">
        <v>209</v>
      </c>
      <c r="G35" s="228" t="s">
        <v>86</v>
      </c>
      <c r="H35" s="227">
        <v>0</v>
      </c>
      <c r="I35" s="284"/>
      <c r="J35" s="283"/>
      <c r="K35" s="283"/>
      <c r="L35" s="283"/>
      <c r="M35" s="282"/>
      <c r="N35" s="281"/>
      <c r="O35" s="221">
        <f t="shared" ref="O35:O45" si="9">SUM(J35,-K35,L35,-M35,N35)</f>
        <v>0</v>
      </c>
      <c r="P35" s="197">
        <v>1</v>
      </c>
      <c r="Q35" s="280">
        <v>0</v>
      </c>
      <c r="R35" s="219">
        <f t="shared" ref="R35:R45" si="10">(IF(Q35=0,O35*P35,(O35*P35*Q35)+O35))</f>
        <v>0</v>
      </c>
      <c r="S35" s="197">
        <v>0.06</v>
      </c>
      <c r="T35" s="218">
        <f t="shared" ref="T35:T45" si="11">(1-Q35)</f>
        <v>1</v>
      </c>
      <c r="U35" s="215">
        <f>IF(OR('Val-Dép'!H35="note de crédit",  'Val-Dép'!H35="Marchandise"),"0",PRODUCT(O35,S35,T35))</f>
        <v>0</v>
      </c>
      <c r="V35" s="215" t="str">
        <f>IF(( 'Val-Dép'!H35="Marchandise"),PRODUCT(O35,S35,T35),"0")</f>
        <v>0</v>
      </c>
      <c r="W35" s="215" t="str">
        <f>IF(OR('Val-Dép'!H35="note de crédit"), PRODUCT(O35,S35,T35),"0")</f>
        <v>0</v>
      </c>
      <c r="X35" s="217">
        <v>0</v>
      </c>
      <c r="Y35" s="216">
        <f t="shared" ref="Y35:Y44" si="12">(U35+V35)</f>
        <v>0</v>
      </c>
      <c r="Z35" s="215" t="str">
        <f t="shared" ref="Z35:Z44" si="13">IF((H35="note de crédit"),(O35*S35*T35),"0")</f>
        <v>0</v>
      </c>
      <c r="AA35" s="215">
        <f t="shared" ref="AA35:AA44" si="14">IF((H35&lt;&gt;"note de crédit"),SUM(R35,U35,V35,W35,-AC35,-AD35),"0")</f>
        <v>0</v>
      </c>
      <c r="AB35" s="257" t="str">
        <f t="shared" ref="AB35:AB44" si="15">IF((H35="note de crédit"),SUM(R35,W35),"0")</f>
        <v>0</v>
      </c>
      <c r="AC35" s="215"/>
      <c r="AD35" s="215"/>
      <c r="AE35" s="212">
        <f t="shared" ref="AE35:AE45" si="16">IF(AL35=ROUND(D35,2),AL35,IF(AL35=ROUND(D35+AA35,2),AL35,IF(AL35=ROUND(AA35,2),AL35,IF(AL35="",AL35,"0"))))</f>
        <v>0</v>
      </c>
      <c r="AF35" s="197"/>
      <c r="AG35" s="256" t="str">
        <f>B13</f>
        <v>C0036</v>
      </c>
      <c r="AH35" s="254" t="str">
        <f t="shared" ref="AH35:AH44" si="17">C35</f>
        <v>Pierre</v>
      </c>
      <c r="AI35" s="255"/>
      <c r="AJ35" s="275"/>
      <c r="AK35" s="236">
        <v>550</v>
      </c>
      <c r="AL35" s="279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4"/>
      <c r="BD35" s="4"/>
      <c r="BE35" s="4"/>
      <c r="BF35" s="4"/>
      <c r="BG35" s="4"/>
    </row>
    <row r="36" spans="1:70" ht="14.1" customHeight="1">
      <c r="A36" s="272">
        <v>2</v>
      </c>
      <c r="B36" s="276" t="s">
        <v>94</v>
      </c>
      <c r="C36" s="251" t="s">
        <v>93</v>
      </c>
      <c r="D36" s="250">
        <v>1115.52</v>
      </c>
      <c r="E36" s="249" t="str">
        <f t="shared" si="8"/>
        <v>4111</v>
      </c>
      <c r="F36" s="229" t="s">
        <v>210</v>
      </c>
      <c r="G36" s="228" t="s">
        <v>86</v>
      </c>
      <c r="H36" s="227" t="s">
        <v>92</v>
      </c>
      <c r="I36" s="268" t="s">
        <v>91</v>
      </c>
      <c r="J36" s="251">
        <v>1395.67</v>
      </c>
      <c r="K36" s="267"/>
      <c r="L36" s="267">
        <v>0</v>
      </c>
      <c r="M36" s="270">
        <v>0</v>
      </c>
      <c r="N36" s="265">
        <v>0</v>
      </c>
      <c r="O36" s="221">
        <f t="shared" si="9"/>
        <v>1395.67</v>
      </c>
      <c r="P36" s="197">
        <v>1</v>
      </c>
      <c r="Q36" s="264">
        <v>0</v>
      </c>
      <c r="R36" s="219">
        <f t="shared" si="10"/>
        <v>1395.67</v>
      </c>
      <c r="S36" s="197">
        <v>0.21</v>
      </c>
      <c r="T36" s="218">
        <f t="shared" si="11"/>
        <v>1</v>
      </c>
      <c r="U36" s="215" t="str">
        <f>IF(OR('Val-Dép'!H36="note de crédit",  'Val-Dép'!H36="Marchandise"),"0",PRODUCT(O36,S36,T36))</f>
        <v>0</v>
      </c>
      <c r="V36" s="215">
        <f>IF(( 'Val-Dép'!H36="Marchandise"),PRODUCT(O36,S36,T36),"0")</f>
        <v>293.09070000000003</v>
      </c>
      <c r="W36" s="215" t="str">
        <f>IF(OR('Val-Dép'!H36="note de crédit"), PRODUCT(O36,S36,T36),"0")</f>
        <v>0</v>
      </c>
      <c r="X36" s="217">
        <v>0</v>
      </c>
      <c r="Y36" s="216">
        <f t="shared" si="12"/>
        <v>293.09070000000003</v>
      </c>
      <c r="Z36" s="215" t="str">
        <f t="shared" si="13"/>
        <v>0</v>
      </c>
      <c r="AA36" s="215">
        <f t="shared" si="14"/>
        <v>1688.7607</v>
      </c>
      <c r="AB36" s="257" t="str">
        <f t="shared" si="15"/>
        <v>0</v>
      </c>
      <c r="AC36" s="215"/>
      <c r="AD36" s="215"/>
      <c r="AE36" s="212">
        <f t="shared" si="16"/>
        <v>1688.76</v>
      </c>
      <c r="AF36" s="197"/>
      <c r="AG36" s="256" t="str">
        <f t="shared" ref="AG36:AG45" si="18">B36</f>
        <v>F0030</v>
      </c>
      <c r="AH36" s="254" t="str">
        <f t="shared" si="17"/>
        <v>Durand</v>
      </c>
      <c r="AI36" s="255" t="s">
        <v>90</v>
      </c>
      <c r="AJ36" s="275">
        <v>42324</v>
      </c>
      <c r="AK36" s="278">
        <v>550</v>
      </c>
      <c r="AL36" s="277">
        <v>1688.76</v>
      </c>
      <c r="AM36" s="26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4"/>
      <c r="BD36" s="4"/>
      <c r="BE36" s="4"/>
      <c r="BF36" s="4"/>
      <c r="BG36" s="4"/>
    </row>
    <row r="37" spans="1:70" s="4" customFormat="1" ht="14.1" customHeight="1">
      <c r="A37" s="272">
        <v>3</v>
      </c>
      <c r="B37" s="276" t="s">
        <v>89</v>
      </c>
      <c r="C37" s="251" t="s">
        <v>88</v>
      </c>
      <c r="D37" s="250">
        <v>0</v>
      </c>
      <c r="E37" s="249" t="str">
        <f t="shared" si="8"/>
        <v>237</v>
      </c>
      <c r="F37" s="229" t="s">
        <v>87</v>
      </c>
      <c r="G37" s="228" t="s">
        <v>86</v>
      </c>
      <c r="H37" s="227" t="s">
        <v>85</v>
      </c>
      <c r="I37" s="268" t="s">
        <v>84</v>
      </c>
      <c r="J37" s="267">
        <v>743.68</v>
      </c>
      <c r="K37" s="267">
        <v>0</v>
      </c>
      <c r="L37" s="267">
        <v>0</v>
      </c>
      <c r="M37" s="266">
        <v>0</v>
      </c>
      <c r="N37" s="265">
        <v>0</v>
      </c>
      <c r="O37" s="221">
        <f t="shared" si="9"/>
        <v>743.68</v>
      </c>
      <c r="P37" s="197">
        <v>1</v>
      </c>
      <c r="Q37" s="264">
        <v>0</v>
      </c>
      <c r="R37" s="219">
        <f t="shared" si="10"/>
        <v>743.68</v>
      </c>
      <c r="S37" s="197">
        <v>0.21</v>
      </c>
      <c r="T37" s="218">
        <f t="shared" si="11"/>
        <v>1</v>
      </c>
      <c r="U37" s="215">
        <f>IF(OR('Val-Dép'!H37="note de crédit",  'Val-Dép'!H37="Marchandise"),"0",PRODUCT(O37,S37,T37))</f>
        <v>156.1728</v>
      </c>
      <c r="V37" s="215" t="str">
        <f>IF(( 'Val-Dép'!H37="Marchandise"),PRODUCT(O37,S37,T37),"0")</f>
        <v>0</v>
      </c>
      <c r="W37" s="215" t="str">
        <f>IF(OR('Val-Dép'!H37="note de crédit"), PRODUCT(O37,S37,T37),"0")</f>
        <v>0</v>
      </c>
      <c r="X37" s="217">
        <v>0</v>
      </c>
      <c r="Y37" s="216">
        <f t="shared" si="12"/>
        <v>156.1728</v>
      </c>
      <c r="Z37" s="215" t="str">
        <f t="shared" si="13"/>
        <v>0</v>
      </c>
      <c r="AA37" s="215">
        <f t="shared" si="14"/>
        <v>899.85279999999989</v>
      </c>
      <c r="AB37" s="257" t="str">
        <f t="shared" si="15"/>
        <v>0</v>
      </c>
      <c r="AC37" s="215"/>
      <c r="AD37" s="215"/>
      <c r="AE37" s="212">
        <f t="shared" si="16"/>
        <v>899.85</v>
      </c>
      <c r="AF37" s="197"/>
      <c r="AG37" s="256" t="str">
        <f t="shared" si="18"/>
        <v>F0074</v>
      </c>
      <c r="AH37" s="254" t="str">
        <f t="shared" si="17"/>
        <v>Feromat</v>
      </c>
      <c r="AI37" s="255" t="s">
        <v>83</v>
      </c>
      <c r="AJ37" s="275">
        <v>42317</v>
      </c>
      <c r="AK37" s="236">
        <v>550</v>
      </c>
      <c r="AL37" s="253">
        <v>899.85</v>
      </c>
      <c r="AM37" s="100"/>
      <c r="AN37" s="274"/>
      <c r="AO37" s="273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</row>
    <row r="38" spans="1:70" ht="14.1" customHeight="1">
      <c r="A38" s="272">
        <v>4</v>
      </c>
      <c r="B38" s="252"/>
      <c r="C38" s="251"/>
      <c r="D38" s="271"/>
      <c r="E38" s="249" t="str">
        <f t="shared" si="8"/>
        <v>61210</v>
      </c>
      <c r="F38" s="229" t="s">
        <v>82</v>
      </c>
      <c r="G38" s="228">
        <v>0</v>
      </c>
      <c r="H38" s="227">
        <v>0</v>
      </c>
      <c r="I38" s="268"/>
      <c r="J38" s="267"/>
      <c r="K38" s="267"/>
      <c r="L38" s="267"/>
      <c r="M38" s="266"/>
      <c r="N38" s="265"/>
      <c r="O38" s="221">
        <f t="shared" si="9"/>
        <v>0</v>
      </c>
      <c r="P38" s="197">
        <v>1</v>
      </c>
      <c r="Q38" s="264">
        <v>0</v>
      </c>
      <c r="R38" s="219">
        <f t="shared" si="10"/>
        <v>0</v>
      </c>
      <c r="S38" s="197">
        <v>0</v>
      </c>
      <c r="T38" s="218">
        <f t="shared" si="11"/>
        <v>1</v>
      </c>
      <c r="U38" s="215">
        <f>IF(OR('Val-Dép'!H38="note de crédit",  'Val-Dép'!H38="Marchandise"),"0",PRODUCT(O38,S38,T38))</f>
        <v>0</v>
      </c>
      <c r="V38" s="215" t="str">
        <f>IF(( 'Val-Dép'!H38="Marchandise"),PRODUCT(O38,S38,T38),"0")</f>
        <v>0</v>
      </c>
      <c r="W38" s="215" t="str">
        <f>IF(OR('Val-Dép'!H38="note de crédit"), PRODUCT(O38,S38,T38),"0")</f>
        <v>0</v>
      </c>
      <c r="X38" s="217">
        <v>0</v>
      </c>
      <c r="Y38" s="216">
        <f t="shared" si="12"/>
        <v>0</v>
      </c>
      <c r="Z38" s="215" t="str">
        <f t="shared" si="13"/>
        <v>0</v>
      </c>
      <c r="AA38" s="215">
        <f t="shared" si="14"/>
        <v>0</v>
      </c>
      <c r="AB38" s="257" t="str">
        <f t="shared" si="15"/>
        <v>0</v>
      </c>
      <c r="AC38" s="215"/>
      <c r="AD38" s="215"/>
      <c r="AE38" s="212">
        <f t="shared" si="16"/>
        <v>0</v>
      </c>
      <c r="AF38" s="197"/>
      <c r="AG38" s="256">
        <f t="shared" si="18"/>
        <v>0</v>
      </c>
      <c r="AH38" s="254">
        <f t="shared" si="17"/>
        <v>0</v>
      </c>
      <c r="AI38" s="255"/>
      <c r="AJ38" s="254"/>
      <c r="AK38" s="236">
        <v>550</v>
      </c>
      <c r="AL38" s="253"/>
      <c r="AM38" s="26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4"/>
      <c r="BD38" s="4"/>
      <c r="BE38" s="4"/>
      <c r="BF38" s="4"/>
      <c r="BG38" s="4"/>
    </row>
    <row r="39" spans="1:70" s="4" customFormat="1" ht="13.5" customHeight="1">
      <c r="A39" s="272">
        <v>5</v>
      </c>
      <c r="B39" s="252"/>
      <c r="C39" s="251"/>
      <c r="D39" s="271"/>
      <c r="E39" s="249" t="str">
        <f t="shared" si="8"/>
        <v>6110</v>
      </c>
      <c r="F39" s="229" t="s">
        <v>81</v>
      </c>
      <c r="G39" s="228">
        <v>0</v>
      </c>
      <c r="H39" s="227">
        <v>0</v>
      </c>
      <c r="I39" s="268"/>
      <c r="J39" s="267"/>
      <c r="K39" s="267"/>
      <c r="L39" s="267"/>
      <c r="M39" s="266"/>
      <c r="N39" s="265"/>
      <c r="O39" s="221">
        <f t="shared" si="9"/>
        <v>0</v>
      </c>
      <c r="P39" s="197">
        <v>1</v>
      </c>
      <c r="Q39" s="220">
        <v>0</v>
      </c>
      <c r="R39" s="219">
        <f t="shared" si="10"/>
        <v>0</v>
      </c>
      <c r="S39" s="197">
        <v>0</v>
      </c>
      <c r="T39" s="218">
        <f t="shared" si="11"/>
        <v>1</v>
      </c>
      <c r="U39" s="215">
        <f>IF(OR('Val-Dép'!H39="note de crédit",  'Val-Dép'!H39="Marchandise"),"0",PRODUCT(O39,S39,T39))</f>
        <v>0</v>
      </c>
      <c r="V39" s="215" t="str">
        <f>IF(( 'Val-Dép'!H39="Marchandise"),PRODUCT(O39,S39,T39),"0")</f>
        <v>0</v>
      </c>
      <c r="W39" s="215" t="str">
        <f>IF(OR('Val-Dép'!H39="note de crédit"), PRODUCT(O39,S39,T39),"0")</f>
        <v>0</v>
      </c>
      <c r="X39" s="217">
        <v>0</v>
      </c>
      <c r="Y39" s="216">
        <f t="shared" si="12"/>
        <v>0</v>
      </c>
      <c r="Z39" s="215" t="str">
        <f t="shared" si="13"/>
        <v>0</v>
      </c>
      <c r="AA39" s="215">
        <f t="shared" si="14"/>
        <v>0</v>
      </c>
      <c r="AB39" s="257" t="str">
        <f t="shared" si="15"/>
        <v>0</v>
      </c>
      <c r="AC39" s="215"/>
      <c r="AD39" s="215"/>
      <c r="AE39" s="212">
        <f t="shared" si="16"/>
        <v>0</v>
      </c>
      <c r="AF39" s="197"/>
      <c r="AG39" s="256">
        <f t="shared" si="18"/>
        <v>0</v>
      </c>
      <c r="AH39" s="254">
        <f t="shared" si="17"/>
        <v>0</v>
      </c>
      <c r="AI39" s="255"/>
      <c r="AJ39" s="254"/>
      <c r="AK39" s="236">
        <v>550</v>
      </c>
      <c r="AL39" s="253"/>
      <c r="AM39" s="26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</row>
    <row r="40" spans="1:70" ht="13.5" customHeight="1">
      <c r="A40" s="272">
        <v>6</v>
      </c>
      <c r="B40" s="252"/>
      <c r="C40" s="251"/>
      <c r="D40" s="271"/>
      <c r="E40" s="249" t="str">
        <f t="shared" si="8"/>
        <v>CLASSE</v>
      </c>
      <c r="F40" s="229" t="s">
        <v>80</v>
      </c>
      <c r="G40" s="228">
        <v>0</v>
      </c>
      <c r="H40" s="227">
        <v>0</v>
      </c>
      <c r="I40" s="268"/>
      <c r="J40" s="267"/>
      <c r="K40" s="267"/>
      <c r="L40" s="246"/>
      <c r="M40" s="270"/>
      <c r="N40" s="265"/>
      <c r="O40" s="221">
        <f t="shared" si="9"/>
        <v>0</v>
      </c>
      <c r="P40" s="197">
        <v>1</v>
      </c>
      <c r="Q40" s="220">
        <v>0</v>
      </c>
      <c r="R40" s="219">
        <f t="shared" si="10"/>
        <v>0</v>
      </c>
      <c r="S40" s="197">
        <v>0</v>
      </c>
      <c r="T40" s="218">
        <f t="shared" si="11"/>
        <v>1</v>
      </c>
      <c r="U40" s="215">
        <f>IF(OR('Val-Dép'!H40="note de crédit",  'Val-Dép'!H40="Marchandise"),"0",PRODUCT(O40,S40,T40))</f>
        <v>0</v>
      </c>
      <c r="V40" s="215" t="str">
        <f>IF(( 'Val-Dép'!H40="Marchandise"),PRODUCT(O40,S40,T40),"0")</f>
        <v>0</v>
      </c>
      <c r="W40" s="215" t="str">
        <f>IF(OR('Val-Dép'!H40="note de crédit"), PRODUCT(O40,S40,T40),"0")</f>
        <v>0</v>
      </c>
      <c r="X40" s="217">
        <v>0</v>
      </c>
      <c r="Y40" s="216">
        <f t="shared" si="12"/>
        <v>0</v>
      </c>
      <c r="Z40" s="215" t="str">
        <f t="shared" si="13"/>
        <v>0</v>
      </c>
      <c r="AA40" s="215">
        <f t="shared" si="14"/>
        <v>0</v>
      </c>
      <c r="AB40" s="257" t="str">
        <f t="shared" si="15"/>
        <v>0</v>
      </c>
      <c r="AC40" s="215"/>
      <c r="AD40" s="215"/>
      <c r="AE40" s="212">
        <f t="shared" si="16"/>
        <v>0</v>
      </c>
      <c r="AF40" s="197"/>
      <c r="AG40" s="256">
        <f t="shared" si="18"/>
        <v>0</v>
      </c>
      <c r="AH40" s="254">
        <f t="shared" si="17"/>
        <v>0</v>
      </c>
      <c r="AI40" s="255"/>
      <c r="AJ40" s="254"/>
      <c r="AK40" s="236">
        <v>550</v>
      </c>
      <c r="AL40" s="253"/>
      <c r="AM40" s="26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4"/>
      <c r="BD40" s="4"/>
      <c r="BE40" s="4"/>
      <c r="BF40" s="4"/>
      <c r="BG40" s="4"/>
    </row>
    <row r="41" spans="1:70" s="10" customFormat="1" ht="14.1" customHeight="1">
      <c r="A41" s="269">
        <v>7</v>
      </c>
      <c r="B41" s="252"/>
      <c r="C41" s="251"/>
      <c r="D41" s="250"/>
      <c r="E41" s="249" t="str">
        <f t="shared" si="8"/>
        <v>614</v>
      </c>
      <c r="F41" s="229" t="s">
        <v>79</v>
      </c>
      <c r="G41" s="228">
        <v>0</v>
      </c>
      <c r="H41" s="227">
        <v>0</v>
      </c>
      <c r="I41" s="268"/>
      <c r="J41" s="267"/>
      <c r="K41" s="267"/>
      <c r="L41" s="267"/>
      <c r="M41" s="266"/>
      <c r="N41" s="265"/>
      <c r="O41" s="221">
        <f t="shared" si="9"/>
        <v>0</v>
      </c>
      <c r="P41" s="197">
        <v>1</v>
      </c>
      <c r="Q41" s="264">
        <v>0</v>
      </c>
      <c r="R41" s="219">
        <f t="shared" si="10"/>
        <v>0</v>
      </c>
      <c r="S41" s="197">
        <v>0</v>
      </c>
      <c r="T41" s="218">
        <f t="shared" si="11"/>
        <v>1</v>
      </c>
      <c r="U41" s="215">
        <f>IF(OR('Val-Dép'!H41="note de crédit",  'Val-Dép'!H41="Marchandise"),"0",PRODUCT(O41,S41,T41))</f>
        <v>0</v>
      </c>
      <c r="V41" s="215" t="str">
        <f>IF(( 'Val-Dép'!H41="Marchandise"),PRODUCT(O41,S41,T41),"0")</f>
        <v>0</v>
      </c>
      <c r="W41" s="215" t="str">
        <f>IF(OR('Val-Dép'!H41="note de crédit"), PRODUCT(O41,S41,T41),"0")</f>
        <v>0</v>
      </c>
      <c r="X41" s="217">
        <v>0</v>
      </c>
      <c r="Y41" s="216">
        <f t="shared" si="12"/>
        <v>0</v>
      </c>
      <c r="Z41" s="215" t="str">
        <f t="shared" si="13"/>
        <v>0</v>
      </c>
      <c r="AA41" s="215">
        <f t="shared" si="14"/>
        <v>0</v>
      </c>
      <c r="AB41" s="257" t="str">
        <f t="shared" si="15"/>
        <v>0</v>
      </c>
      <c r="AC41" s="215"/>
      <c r="AD41" s="215"/>
      <c r="AE41" s="212">
        <f t="shared" si="16"/>
        <v>0</v>
      </c>
      <c r="AF41" s="197"/>
      <c r="AG41" s="256">
        <f t="shared" si="18"/>
        <v>0</v>
      </c>
      <c r="AH41" s="254">
        <f t="shared" si="17"/>
        <v>0</v>
      </c>
      <c r="AI41" s="255"/>
      <c r="AJ41" s="254"/>
      <c r="AK41" s="236">
        <v>550</v>
      </c>
      <c r="AL41" s="253"/>
      <c r="AM41" s="17"/>
    </row>
    <row r="42" spans="1:70" s="10" customFormat="1" ht="14.1" customHeight="1">
      <c r="A42" s="269" t="s">
        <v>78</v>
      </c>
      <c r="B42" s="252"/>
      <c r="C42" s="251"/>
      <c r="D42" s="250"/>
      <c r="E42" s="249" t="str">
        <f t="shared" si="8"/>
        <v>611</v>
      </c>
      <c r="F42" s="229" t="s">
        <v>77</v>
      </c>
      <c r="G42" s="228">
        <v>0</v>
      </c>
      <c r="H42" s="227">
        <v>0</v>
      </c>
      <c r="I42" s="268"/>
      <c r="J42" s="267"/>
      <c r="K42" s="267"/>
      <c r="L42" s="267"/>
      <c r="M42" s="266"/>
      <c r="N42" s="265"/>
      <c r="O42" s="221">
        <f t="shared" si="9"/>
        <v>0</v>
      </c>
      <c r="P42" s="197">
        <v>1</v>
      </c>
      <c r="Q42" s="264">
        <v>0</v>
      </c>
      <c r="R42" s="219">
        <f t="shared" si="10"/>
        <v>0</v>
      </c>
      <c r="S42" s="197">
        <v>0</v>
      </c>
      <c r="T42" s="218">
        <f t="shared" si="11"/>
        <v>1</v>
      </c>
      <c r="U42" s="215">
        <f>IF(OR('Val-Dép'!H42="note de crédit",  'Val-Dép'!H42="Marchandise"),"0",PRODUCT(O42,S42,T42))</f>
        <v>0</v>
      </c>
      <c r="V42" s="215" t="str">
        <f>IF(( 'Val-Dép'!H42="Marchandise"),PRODUCT(O42,S42,T42),"0")</f>
        <v>0</v>
      </c>
      <c r="W42" s="215" t="str">
        <f>IF(OR('Val-Dép'!H42="note de crédit"), PRODUCT(O42,S42,T42),"0")</f>
        <v>0</v>
      </c>
      <c r="X42" s="217">
        <v>0</v>
      </c>
      <c r="Y42" s="216">
        <f t="shared" si="12"/>
        <v>0</v>
      </c>
      <c r="Z42" s="215" t="str">
        <f t="shared" si="13"/>
        <v>0</v>
      </c>
      <c r="AA42" s="215">
        <f t="shared" si="14"/>
        <v>0</v>
      </c>
      <c r="AB42" s="257" t="str">
        <f t="shared" si="15"/>
        <v>0</v>
      </c>
      <c r="AC42" s="215"/>
      <c r="AD42" s="215" t="str">
        <f>IF((H42="cocontractant"),U42,"0")</f>
        <v>0</v>
      </c>
      <c r="AE42" s="212">
        <f t="shared" si="16"/>
        <v>0</v>
      </c>
      <c r="AF42" s="197"/>
      <c r="AG42" s="256">
        <f t="shared" si="18"/>
        <v>0</v>
      </c>
      <c r="AH42" s="254">
        <f t="shared" si="17"/>
        <v>0</v>
      </c>
      <c r="AI42" s="255"/>
      <c r="AJ42" s="254"/>
      <c r="AK42" s="236">
        <v>550</v>
      </c>
      <c r="AL42" s="253"/>
      <c r="AM42" s="17"/>
    </row>
    <row r="43" spans="1:70" ht="14.1" customHeight="1" thickBot="1">
      <c r="A43" s="263" t="s">
        <v>76</v>
      </c>
      <c r="B43" s="252"/>
      <c r="C43" s="251"/>
      <c r="D43" s="250"/>
      <c r="E43" s="249" t="str">
        <f t="shared" si="8"/>
        <v>6122</v>
      </c>
      <c r="F43" s="229" t="s">
        <v>75</v>
      </c>
      <c r="G43" s="228">
        <v>0</v>
      </c>
      <c r="H43" s="227">
        <v>0</v>
      </c>
      <c r="I43" s="262"/>
      <c r="J43" s="261"/>
      <c r="K43" s="260"/>
      <c r="L43" s="260"/>
      <c r="M43" s="259"/>
      <c r="N43" s="258"/>
      <c r="O43" s="221">
        <f t="shared" si="9"/>
        <v>0</v>
      </c>
      <c r="P43" s="197">
        <v>0</v>
      </c>
      <c r="Q43" s="243">
        <v>0</v>
      </c>
      <c r="R43" s="219">
        <f t="shared" si="10"/>
        <v>0</v>
      </c>
      <c r="S43" s="197">
        <v>0</v>
      </c>
      <c r="T43" s="218">
        <f t="shared" si="11"/>
        <v>1</v>
      </c>
      <c r="U43" s="215">
        <f>IF(OR('Val-Dép'!H43="note de crédit",  'Val-Dép'!H43="Marchandise"),"0",PRODUCT(O43,S43,T43))</f>
        <v>0</v>
      </c>
      <c r="V43" s="215" t="str">
        <f>IF(( 'Val-Dép'!H43="Marchandise"),PRODUCT(O43,S43,T43),"0")</f>
        <v>0</v>
      </c>
      <c r="W43" s="215" t="str">
        <f>IF(OR('Val-Dép'!H43="note de crédit"), PRODUCT(O43,S43,T43),"0")</f>
        <v>0</v>
      </c>
      <c r="X43" s="217">
        <v>0</v>
      </c>
      <c r="Y43" s="216">
        <f t="shared" si="12"/>
        <v>0</v>
      </c>
      <c r="Z43" s="215" t="str">
        <f t="shared" si="13"/>
        <v>0</v>
      </c>
      <c r="AA43" s="215">
        <f t="shared" si="14"/>
        <v>0</v>
      </c>
      <c r="AB43" s="257" t="str">
        <f t="shared" si="15"/>
        <v>0</v>
      </c>
      <c r="AC43" s="215" t="str">
        <f>IF((H43="Intracomm."),U43,"0")</f>
        <v>0</v>
      </c>
      <c r="AD43" s="215"/>
      <c r="AE43" s="212">
        <f t="shared" si="16"/>
        <v>0</v>
      </c>
      <c r="AF43" s="197"/>
      <c r="AG43" s="256">
        <f t="shared" si="18"/>
        <v>0</v>
      </c>
      <c r="AH43" s="254">
        <f t="shared" si="17"/>
        <v>0</v>
      </c>
      <c r="AI43" s="255"/>
      <c r="AJ43" s="254"/>
      <c r="AK43" s="236">
        <v>550</v>
      </c>
      <c r="AL43" s="253"/>
      <c r="AM43" s="26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4"/>
      <c r="BD43" s="4"/>
      <c r="BE43" s="4"/>
      <c r="BF43" s="4"/>
      <c r="BG43" s="4"/>
    </row>
    <row r="44" spans="1:70" ht="14.1" customHeight="1">
      <c r="A44" s="234" t="s">
        <v>74</v>
      </c>
      <c r="B44" s="252"/>
      <c r="C44" s="251"/>
      <c r="D44" s="250"/>
      <c r="E44" s="249" t="str">
        <f t="shared" si="8"/>
        <v>700</v>
      </c>
      <c r="F44" s="229" t="s">
        <v>73</v>
      </c>
      <c r="G44" s="228">
        <v>0</v>
      </c>
      <c r="H44" s="227">
        <v>0</v>
      </c>
      <c r="I44" s="248"/>
      <c r="J44" s="247"/>
      <c r="K44" s="246"/>
      <c r="L44" s="246"/>
      <c r="M44" s="245"/>
      <c r="N44" s="244"/>
      <c r="O44" s="221">
        <f t="shared" si="9"/>
        <v>0</v>
      </c>
      <c r="P44" s="197">
        <v>0</v>
      </c>
      <c r="Q44" s="243">
        <v>0</v>
      </c>
      <c r="R44" s="219">
        <f t="shared" si="10"/>
        <v>0</v>
      </c>
      <c r="S44" s="197">
        <v>0</v>
      </c>
      <c r="T44" s="218">
        <f t="shared" si="11"/>
        <v>1</v>
      </c>
      <c r="U44" s="215">
        <f>IF(OR('Val-Dép'!H44="note de crédit",  'Val-Dép'!H44="Marchandise"),"0",PRODUCT(O44,S44,T44))</f>
        <v>0</v>
      </c>
      <c r="V44" s="215" t="str">
        <f>IF(( 'Val-Dép'!H44="Marchandise"),PRODUCT(O44,S44,T44),"0")</f>
        <v>0</v>
      </c>
      <c r="W44" s="215" t="str">
        <f>IF(OR('Val-Dép'!H44="note de crédit"), PRODUCT(O44,S44,T44),"0")</f>
        <v>0</v>
      </c>
      <c r="X44" s="217">
        <v>0</v>
      </c>
      <c r="Y44" s="216">
        <f t="shared" si="12"/>
        <v>0</v>
      </c>
      <c r="Z44" s="215" t="str">
        <f t="shared" si="13"/>
        <v>0</v>
      </c>
      <c r="AA44" s="215">
        <f t="shared" si="14"/>
        <v>0</v>
      </c>
      <c r="AB44" s="242" t="str">
        <f t="shared" si="15"/>
        <v>0</v>
      </c>
      <c r="AC44" s="241"/>
      <c r="AD44" s="241"/>
      <c r="AE44" s="212">
        <f t="shared" si="16"/>
        <v>0</v>
      </c>
      <c r="AF44" s="240"/>
      <c r="AG44" s="239">
        <f t="shared" si="18"/>
        <v>0</v>
      </c>
      <c r="AH44" s="237">
        <f t="shared" si="17"/>
        <v>0</v>
      </c>
      <c r="AI44" s="238"/>
      <c r="AJ44" s="237"/>
      <c r="AK44" s="236">
        <v>550</v>
      </c>
      <c r="AL44" s="235"/>
      <c r="AM44" s="4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4"/>
      <c r="BD44" s="4"/>
      <c r="BE44" s="4"/>
      <c r="BF44" s="4"/>
      <c r="BG44" s="4"/>
    </row>
    <row r="45" spans="1:70" ht="14.1" customHeight="1" thickBot="1">
      <c r="A45" s="234" t="s">
        <v>72</v>
      </c>
      <c r="B45" s="233"/>
      <c r="C45" s="232"/>
      <c r="D45" s="231"/>
      <c r="E45" s="230"/>
      <c r="F45" s="229" t="s">
        <v>71</v>
      </c>
      <c r="G45" s="228">
        <v>0</v>
      </c>
      <c r="H45" s="227">
        <v>0</v>
      </c>
      <c r="I45" s="226"/>
      <c r="J45" s="225"/>
      <c r="K45" s="224"/>
      <c r="L45" s="224"/>
      <c r="M45" s="223"/>
      <c r="N45" s="222"/>
      <c r="O45" s="221">
        <f t="shared" si="9"/>
        <v>0</v>
      </c>
      <c r="P45" s="197">
        <v>0</v>
      </c>
      <c r="Q45" s="220">
        <v>0</v>
      </c>
      <c r="R45" s="219">
        <f t="shared" si="10"/>
        <v>0</v>
      </c>
      <c r="S45" s="197">
        <v>0</v>
      </c>
      <c r="T45" s="218">
        <f t="shared" si="11"/>
        <v>1</v>
      </c>
      <c r="U45" s="215">
        <f>IF(OR('Val-Dép'!G46="note de crédit",  'Val-Dép'!G46="Marchandise"),"0",PRODUCT(O45,S45,T45))</f>
        <v>0</v>
      </c>
      <c r="V45" s="215" t="str">
        <f>IF(( 'Val-Dép'!G46="Marchandise"),PRODUCT(O45,S45,T45),"0")</f>
        <v>0</v>
      </c>
      <c r="W45" s="215" t="str">
        <f>IF(OR('Val-Dép'!G46="note de crédit"), PRODUCT(O45,S45,T45),"0")</f>
        <v>0</v>
      </c>
      <c r="X45" s="217">
        <v>0</v>
      </c>
      <c r="Y45" s="216"/>
      <c r="Z45" s="215" t="str">
        <f>IF((G46="note de crédit"),(O45*S45*T45),"0")</f>
        <v>0</v>
      </c>
      <c r="AA45" s="215">
        <f>IF((G46&lt;&gt;"note de crédit"),SUM(R45,U45,V45,W45,-AC45,-AD45),"0")</f>
        <v>0</v>
      </c>
      <c r="AB45" s="214" t="str">
        <f>IF((G46="note de crédit"),SUM(R45,W45),"0")</f>
        <v>0</v>
      </c>
      <c r="AC45" s="213"/>
      <c r="AD45" s="213"/>
      <c r="AE45" s="212">
        <f t="shared" si="16"/>
        <v>0</v>
      </c>
      <c r="AF45" s="211"/>
      <c r="AG45" s="210">
        <f t="shared" si="18"/>
        <v>0</v>
      </c>
      <c r="AH45" s="209"/>
      <c r="AI45" s="209"/>
      <c r="AJ45" s="209"/>
      <c r="AK45" s="208"/>
      <c r="AL45" s="207"/>
      <c r="AM45" s="4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4"/>
      <c r="BD45" s="4"/>
      <c r="BE45" s="4"/>
      <c r="BF45" s="4"/>
      <c r="BG45" s="4"/>
      <c r="BH45" s="4"/>
    </row>
    <row r="46" spans="1:70" s="10" customFormat="1" ht="14.1" customHeight="1" thickTop="1">
      <c r="A46" s="206"/>
      <c r="B46" s="205"/>
      <c r="C46" s="194"/>
      <c r="D46" s="204">
        <f>SUM(D35:D45)</f>
        <v>2974.7200000000003</v>
      </c>
      <c r="E46" s="203"/>
      <c r="F46" s="202"/>
      <c r="G46" s="201" t="s">
        <v>12</v>
      </c>
      <c r="I46" s="200"/>
      <c r="J46" s="194"/>
      <c r="K46" s="194"/>
      <c r="L46" s="194"/>
      <c r="M46" s="199"/>
      <c r="N46" s="198"/>
      <c r="O46" s="173">
        <f>SUM(O35:O45)</f>
        <v>2139.35</v>
      </c>
      <c r="R46" s="195">
        <f>SUM(R35:R45)</f>
        <v>2139.35</v>
      </c>
      <c r="S46" s="197">
        <v>0</v>
      </c>
      <c r="T46" s="194"/>
      <c r="U46" s="196">
        <f>SUM(U35:U45)</f>
        <v>156.1728</v>
      </c>
      <c r="V46" s="196">
        <f>SUM(V35:V45)</f>
        <v>293.09070000000003</v>
      </c>
      <c r="W46" s="196">
        <f>SUM(W35:W45)</f>
        <v>0</v>
      </c>
      <c r="X46" s="194"/>
      <c r="Y46" s="195">
        <f t="shared" ref="Y46:AE46" si="19">SUM(Y35:Y45)</f>
        <v>449.26350000000002</v>
      </c>
      <c r="Z46" s="196">
        <f t="shared" si="19"/>
        <v>0</v>
      </c>
      <c r="AA46" s="196">
        <f t="shared" si="19"/>
        <v>2588.6134999999999</v>
      </c>
      <c r="AB46" s="195">
        <f t="shared" si="19"/>
        <v>0</v>
      </c>
      <c r="AC46" s="195">
        <f t="shared" si="19"/>
        <v>0</v>
      </c>
      <c r="AD46" s="195">
        <f t="shared" si="19"/>
        <v>0</v>
      </c>
      <c r="AE46" s="195">
        <f t="shared" si="19"/>
        <v>2588.61</v>
      </c>
      <c r="AF46" s="194"/>
      <c r="AG46" s="194">
        <v>0</v>
      </c>
      <c r="AH46" s="194"/>
      <c r="AI46" s="194"/>
      <c r="AJ46" s="194"/>
      <c r="AK46" s="193"/>
      <c r="AL46" s="192">
        <f>SUM(AL35:AL45)</f>
        <v>2588.61</v>
      </c>
      <c r="AM46" s="176"/>
      <c r="AN46" s="191"/>
      <c r="AP46" s="191"/>
      <c r="AQ46" s="173"/>
      <c r="AR46" s="173"/>
      <c r="AS46" s="180"/>
      <c r="AT46" s="180"/>
      <c r="AU46" s="190"/>
      <c r="AV46" s="183"/>
      <c r="AW46" s="173"/>
    </row>
    <row r="47" spans="1:70" s="10" customFormat="1" ht="14.1" customHeight="1" thickBot="1">
      <c r="A47" s="189"/>
      <c r="B47" s="593" t="s">
        <v>70</v>
      </c>
      <c r="C47" s="594"/>
      <c r="D47" s="595"/>
      <c r="E47" s="188"/>
      <c r="F47" s="187"/>
      <c r="G47" s="187"/>
      <c r="H47" s="186"/>
      <c r="I47" s="593" t="s">
        <v>70</v>
      </c>
      <c r="J47" s="594"/>
      <c r="K47" s="594"/>
      <c r="L47" s="594"/>
      <c r="M47" s="594"/>
      <c r="N47" s="595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72"/>
      <c r="AB47" s="183"/>
      <c r="AC47" s="183"/>
      <c r="AD47" s="183"/>
      <c r="AE47" s="173"/>
      <c r="AF47" s="173"/>
      <c r="AG47" s="173"/>
      <c r="AH47" s="173"/>
      <c r="AI47" s="180"/>
      <c r="AJ47" s="180"/>
      <c r="AK47" s="185"/>
      <c r="AL47" s="184" t="s">
        <v>69</v>
      </c>
      <c r="AM47" s="183"/>
      <c r="AN47" s="173"/>
    </row>
    <row r="48" spans="1:70" s="10" customFormat="1" ht="15" customHeight="1" thickTop="1">
      <c r="A48" s="180"/>
      <c r="B48" s="180"/>
      <c r="C48" s="179"/>
      <c r="D48" s="178"/>
      <c r="E48" s="178"/>
      <c r="F48" s="177"/>
      <c r="G48" s="174"/>
      <c r="H48" s="174"/>
      <c r="I48" s="174"/>
      <c r="J48" s="173"/>
      <c r="K48" s="173"/>
      <c r="L48" s="176"/>
      <c r="M48" s="175"/>
      <c r="N48" s="601" t="s">
        <v>68</v>
      </c>
      <c r="O48" s="601"/>
      <c r="P48" s="601"/>
      <c r="Q48" s="173"/>
      <c r="R48" s="599" t="s">
        <v>67</v>
      </c>
      <c r="S48" s="599"/>
      <c r="T48" s="182">
        <f>SUM(U46:V46)</f>
        <v>449.26350000000002</v>
      </c>
      <c r="U48" s="181" t="s">
        <v>66</v>
      </c>
      <c r="V48" s="181">
        <f>W46</f>
        <v>0</v>
      </c>
      <c r="W48" s="170"/>
      <c r="X48" s="169"/>
      <c r="Y48" s="169"/>
      <c r="AA48" s="173" t="s">
        <v>65</v>
      </c>
      <c r="AB48" s="13"/>
      <c r="AC48" s="167"/>
      <c r="AD48" s="166"/>
      <c r="AE48" s="166"/>
      <c r="AF48" s="166"/>
      <c r="AG48" s="166"/>
    </row>
    <row r="49" spans="1:33" s="10" customFormat="1" ht="15" customHeight="1">
      <c r="A49" s="180"/>
      <c r="B49" s="180"/>
      <c r="C49" s="179"/>
      <c r="D49" s="178"/>
      <c r="E49" s="178"/>
      <c r="F49" s="177"/>
      <c r="G49" s="174"/>
      <c r="H49" s="174"/>
      <c r="I49" s="174"/>
      <c r="J49" s="173"/>
      <c r="K49" s="173"/>
      <c r="L49" s="176"/>
      <c r="M49" s="175"/>
      <c r="N49" s="174"/>
      <c r="O49" s="174"/>
      <c r="P49" s="174"/>
      <c r="Q49" s="173"/>
      <c r="R49" s="172"/>
      <c r="S49" s="172"/>
      <c r="T49" s="172"/>
      <c r="U49" s="171"/>
      <c r="V49" s="171"/>
      <c r="W49" s="170"/>
      <c r="X49" s="169"/>
      <c r="Y49" s="169"/>
      <c r="AA49" s="168"/>
      <c r="AB49" s="13"/>
      <c r="AC49" s="167"/>
      <c r="AD49" s="166"/>
      <c r="AE49" s="166"/>
      <c r="AF49" s="166"/>
      <c r="AG49" s="166"/>
    </row>
    <row r="50" spans="1:33" s="134" customFormat="1" ht="15" customHeight="1" thickBot="1">
      <c r="A50" s="152"/>
      <c r="B50" s="152" t="s">
        <v>51</v>
      </c>
      <c r="C50" s="165" t="s">
        <v>60</v>
      </c>
      <c r="D50" s="164" t="s">
        <v>64</v>
      </c>
      <c r="E50" s="164" t="s">
        <v>63</v>
      </c>
      <c r="F50" s="163" t="s">
        <v>57</v>
      </c>
      <c r="G50" s="162" t="s">
        <v>60</v>
      </c>
      <c r="H50" s="157" t="s">
        <v>62</v>
      </c>
      <c r="I50" s="157" t="s">
        <v>61</v>
      </c>
      <c r="J50" s="161" t="s">
        <v>57</v>
      </c>
      <c r="K50" s="160" t="s">
        <v>60</v>
      </c>
      <c r="L50" s="159" t="s">
        <v>59</v>
      </c>
      <c r="M50" s="158" t="s">
        <v>58</v>
      </c>
      <c r="N50" s="157" t="s">
        <v>57</v>
      </c>
      <c r="O50" s="112"/>
      <c r="P50" s="160" t="s">
        <v>56</v>
      </c>
      <c r="Q50" s="159" t="s">
        <v>55</v>
      </c>
      <c r="R50" s="158" t="s">
        <v>54</v>
      </c>
      <c r="S50" s="157" t="s">
        <v>53</v>
      </c>
      <c r="T50" s="141"/>
      <c r="U50" s="140"/>
      <c r="V50" s="140"/>
      <c r="W50" s="136"/>
      <c r="X50" s="139"/>
      <c r="Y50" s="139"/>
      <c r="AA50" s="138"/>
      <c r="AB50" s="137"/>
      <c r="AC50" s="136"/>
      <c r="AD50" s="135"/>
      <c r="AE50" s="135"/>
      <c r="AF50" s="135"/>
      <c r="AG50" s="135"/>
    </row>
    <row r="51" spans="1:33" s="134" customFormat="1" ht="15" customHeight="1">
      <c r="A51" s="152"/>
      <c r="B51" s="152"/>
      <c r="C51" s="151"/>
      <c r="D51" s="156"/>
      <c r="E51" s="155"/>
      <c r="F51" s="130"/>
      <c r="G51" s="148"/>
      <c r="J51" s="146"/>
      <c r="K51" s="144"/>
      <c r="L51" s="143"/>
      <c r="M51" s="154"/>
      <c r="N51" s="112"/>
      <c r="O51" s="112"/>
      <c r="P51" s="144"/>
      <c r="R51" s="154"/>
      <c r="S51" s="112"/>
      <c r="T51" s="141"/>
      <c r="U51" s="140"/>
      <c r="V51" s="140"/>
      <c r="W51" s="136"/>
      <c r="X51" s="139"/>
      <c r="Y51" s="139"/>
      <c r="AA51" s="138"/>
      <c r="AB51" s="137"/>
      <c r="AC51" s="136"/>
      <c r="AD51" s="135"/>
      <c r="AE51" s="135"/>
      <c r="AF51" s="135"/>
      <c r="AG51" s="135"/>
    </row>
    <row r="52" spans="1:33" s="134" customFormat="1" ht="15" customHeight="1">
      <c r="A52" s="152"/>
      <c r="B52" s="152"/>
      <c r="C52" s="151"/>
      <c r="D52" s="150"/>
      <c r="E52" s="149"/>
      <c r="F52" s="130"/>
      <c r="G52" s="148"/>
      <c r="H52" s="147"/>
      <c r="I52" s="153"/>
      <c r="J52" s="146"/>
      <c r="K52" s="144"/>
      <c r="N52" s="112"/>
      <c r="O52" s="112"/>
      <c r="P52" s="144"/>
      <c r="S52" s="112"/>
      <c r="T52" s="141"/>
      <c r="U52" s="140"/>
      <c r="V52" s="140"/>
      <c r="W52" s="136"/>
      <c r="X52" s="139"/>
      <c r="Y52" s="139"/>
      <c r="AA52" s="138"/>
      <c r="AB52" s="137"/>
      <c r="AC52" s="136"/>
      <c r="AD52" s="135"/>
      <c r="AE52" s="135"/>
      <c r="AF52" s="135"/>
      <c r="AG52" s="135"/>
    </row>
    <row r="53" spans="1:33" s="134" customFormat="1" ht="15" customHeight="1">
      <c r="A53" s="152"/>
      <c r="B53" s="152"/>
      <c r="C53" s="151"/>
      <c r="E53" s="149"/>
      <c r="F53" s="130"/>
      <c r="G53" s="148"/>
      <c r="H53" s="147"/>
      <c r="I53" s="153"/>
      <c r="J53" s="146"/>
      <c r="K53" s="144"/>
      <c r="L53" s="145"/>
      <c r="M53" s="142"/>
      <c r="N53" s="112"/>
      <c r="O53" s="112"/>
      <c r="P53" s="144"/>
      <c r="Q53" s="145"/>
      <c r="R53" s="142"/>
      <c r="S53" s="112"/>
      <c r="T53" s="141"/>
      <c r="U53" s="140"/>
      <c r="V53" s="140"/>
      <c r="W53" s="136"/>
      <c r="X53" s="139"/>
      <c r="Y53" s="139"/>
      <c r="AA53" s="138"/>
      <c r="AB53" s="137"/>
      <c r="AC53" s="136"/>
      <c r="AD53" s="135"/>
      <c r="AE53" s="135"/>
      <c r="AF53" s="135"/>
      <c r="AG53" s="135"/>
    </row>
    <row r="54" spans="1:33" s="134" customFormat="1" ht="15" customHeight="1" thickBot="1">
      <c r="A54" s="152"/>
      <c r="B54" s="152"/>
      <c r="C54" s="151"/>
      <c r="D54" s="150"/>
      <c r="E54" s="149"/>
      <c r="F54" s="130"/>
      <c r="G54" s="148"/>
      <c r="H54" s="147"/>
      <c r="I54" s="153"/>
      <c r="J54" s="146"/>
      <c r="K54" s="144"/>
      <c r="L54" s="145"/>
      <c r="M54" s="142"/>
      <c r="N54" s="112"/>
      <c r="O54" s="112"/>
      <c r="P54" s="144"/>
      <c r="Q54" s="145"/>
      <c r="R54" s="142"/>
      <c r="S54" s="112"/>
      <c r="T54" s="141"/>
      <c r="U54" s="140"/>
      <c r="V54" s="140"/>
      <c r="W54" s="136"/>
      <c r="X54" s="139"/>
      <c r="Y54" s="139"/>
      <c r="AA54" s="138"/>
      <c r="AB54" s="137"/>
      <c r="AC54" s="136"/>
      <c r="AD54" s="135"/>
      <c r="AE54" s="135"/>
      <c r="AF54" s="135"/>
      <c r="AG54" s="135"/>
    </row>
    <row r="55" spans="1:33" s="134" customFormat="1" ht="15" customHeight="1">
      <c r="A55" s="152"/>
      <c r="B55" s="152"/>
      <c r="C55" s="151"/>
      <c r="D55" s="150"/>
      <c r="E55" s="149"/>
      <c r="F55" s="130"/>
      <c r="G55" s="148"/>
      <c r="H55" s="147"/>
      <c r="J55" s="146"/>
      <c r="K55" s="144"/>
      <c r="L55" s="145"/>
      <c r="M55" s="142"/>
      <c r="N55" s="112"/>
      <c r="O55" s="112"/>
      <c r="P55" s="144"/>
      <c r="Q55" s="143"/>
      <c r="R55" s="142"/>
      <c r="S55" s="112"/>
      <c r="T55" s="141"/>
      <c r="U55" s="140"/>
      <c r="V55" s="140"/>
      <c r="W55" s="136"/>
      <c r="X55" s="139"/>
      <c r="Y55" s="139"/>
      <c r="AA55" s="138"/>
      <c r="AB55" s="137"/>
      <c r="AC55" s="136"/>
      <c r="AD55" s="135"/>
      <c r="AE55" s="135"/>
      <c r="AF55" s="135"/>
      <c r="AG55" s="135"/>
    </row>
    <row r="56" spans="1:33" s="10" customFormat="1" ht="14.1" customHeight="1" thickBot="1">
      <c r="A56" s="133"/>
      <c r="B56" s="133"/>
      <c r="C56" s="133"/>
      <c r="D56" s="132"/>
      <c r="E56" s="131"/>
      <c r="F56" s="130"/>
      <c r="G56" s="126"/>
      <c r="H56" s="129"/>
      <c r="I56" s="128"/>
      <c r="J56" s="127"/>
      <c r="K56" s="126"/>
      <c r="L56" s="125"/>
      <c r="M56" s="124"/>
      <c r="N56" s="123"/>
      <c r="O56" s="123"/>
      <c r="P56" s="126"/>
      <c r="Q56" s="125"/>
      <c r="R56" s="124"/>
      <c r="S56" s="123"/>
      <c r="V56" s="122"/>
      <c r="W56" s="122"/>
    </row>
    <row r="57" spans="1:33" ht="14.1" customHeight="1">
      <c r="A57" s="96"/>
      <c r="B57" s="96"/>
      <c r="C57" s="96"/>
      <c r="D57" s="118">
        <f>SUM(D51:D56)</f>
        <v>0</v>
      </c>
      <c r="E57" s="118">
        <f>SUM(E52:E56)</f>
        <v>0</v>
      </c>
      <c r="F57" s="121"/>
      <c r="G57" s="119"/>
      <c r="H57" s="118">
        <f>SUM(H52:H56)</f>
        <v>0</v>
      </c>
      <c r="I57" s="118">
        <f>SUM(I52:I56)</f>
        <v>0</v>
      </c>
      <c r="J57" s="120"/>
      <c r="K57" s="119"/>
      <c r="L57" s="118">
        <f>SUM(L51:L56)</f>
        <v>0</v>
      </c>
      <c r="M57" s="118">
        <f>SUM(M51:M56)</f>
        <v>0</v>
      </c>
      <c r="N57" s="8"/>
      <c r="O57" s="8"/>
      <c r="P57" s="119"/>
      <c r="Q57" s="118">
        <f>SUM(Q51:Q56)</f>
        <v>0</v>
      </c>
      <c r="R57" s="118">
        <f>SUM(R51:R56)</f>
        <v>0</v>
      </c>
      <c r="S57" s="8"/>
      <c r="T57" s="96"/>
      <c r="U57" s="96"/>
      <c r="V57" s="96"/>
      <c r="W57" s="94"/>
      <c r="X57" s="95"/>
    </row>
    <row r="58" spans="1:33" ht="14.1" customHeight="1">
      <c r="A58" s="96"/>
      <c r="B58" s="96"/>
      <c r="C58" s="96"/>
      <c r="D58" s="96"/>
      <c r="E58" s="96"/>
      <c r="F58" s="99"/>
      <c r="G58" s="96"/>
      <c r="H58" s="98"/>
      <c r="I58" s="98"/>
      <c r="J58" s="96"/>
      <c r="K58" s="96"/>
      <c r="L58" s="89"/>
      <c r="M58" s="6"/>
      <c r="N58" s="6"/>
      <c r="O58" s="6"/>
      <c r="P58" s="96"/>
      <c r="Q58" s="89"/>
      <c r="R58" s="6"/>
      <c r="S58" s="6"/>
      <c r="T58" s="110"/>
      <c r="U58" s="109"/>
      <c r="V58" s="96"/>
      <c r="W58" s="94"/>
      <c r="X58" s="95"/>
    </row>
    <row r="59" spans="1:33" ht="14.1" customHeight="1">
      <c r="A59" s="96"/>
      <c r="B59" s="96"/>
      <c r="C59" s="96"/>
      <c r="D59" s="96"/>
      <c r="E59" s="96"/>
      <c r="F59" s="99"/>
      <c r="G59" s="96"/>
      <c r="H59" s="98"/>
      <c r="I59" s="98"/>
      <c r="J59" s="96"/>
      <c r="K59" s="96"/>
      <c r="L59" s="89"/>
      <c r="M59" s="6"/>
      <c r="N59" s="6"/>
      <c r="O59" s="6"/>
      <c r="P59" s="6"/>
      <c r="Q59" s="97"/>
      <c r="R59" s="96"/>
      <c r="S59" s="96"/>
      <c r="T59" s="110"/>
      <c r="U59" s="109"/>
      <c r="V59" s="96"/>
      <c r="W59" s="94"/>
      <c r="X59" s="95"/>
    </row>
    <row r="60" spans="1:33" s="4" customFormat="1" ht="14.1" customHeight="1">
      <c r="A60" s="96"/>
      <c r="B60" s="96"/>
      <c r="C60" s="108"/>
      <c r="D60" s="96"/>
      <c r="E60" s="96"/>
      <c r="F60" s="99"/>
      <c r="G60" s="96"/>
      <c r="H60" s="98"/>
      <c r="I60" s="98"/>
      <c r="J60" s="96"/>
      <c r="K60" s="96"/>
      <c r="L60" s="89"/>
      <c r="M60" s="6"/>
      <c r="N60" s="6"/>
      <c r="O60" s="6"/>
      <c r="P60" s="6"/>
      <c r="Q60" s="97"/>
      <c r="R60" s="96"/>
      <c r="S60" s="96"/>
      <c r="T60" s="110"/>
      <c r="U60" s="109"/>
      <c r="V60" s="96"/>
      <c r="W60" s="94"/>
      <c r="X60" s="26"/>
    </row>
    <row r="61" spans="1:33" s="4" customFormat="1" ht="14.1" customHeight="1">
      <c r="A61" s="96"/>
      <c r="B61" s="117"/>
      <c r="C61" s="96"/>
      <c r="D61" s="96"/>
      <c r="E61" s="96"/>
      <c r="F61" s="99"/>
      <c r="G61" s="96"/>
      <c r="H61" s="98"/>
      <c r="I61" s="98"/>
      <c r="J61" s="96"/>
      <c r="K61" s="96"/>
      <c r="L61" s="89"/>
      <c r="M61" s="6"/>
      <c r="N61" s="6"/>
      <c r="O61" s="6"/>
      <c r="P61" s="6"/>
      <c r="Q61" s="97"/>
      <c r="R61" s="96"/>
      <c r="S61" s="96"/>
      <c r="T61" s="110"/>
      <c r="U61" s="109"/>
      <c r="V61" s="96"/>
      <c r="W61" s="94"/>
      <c r="X61" s="26"/>
    </row>
    <row r="62" spans="1:33" s="4" customFormat="1" ht="14.1" customHeight="1">
      <c r="A62" s="96"/>
      <c r="B62" s="117"/>
      <c r="C62" s="96"/>
      <c r="D62" s="96"/>
      <c r="E62" s="96"/>
      <c r="F62" s="99"/>
      <c r="G62" s="96"/>
      <c r="H62" s="98"/>
      <c r="I62" s="98"/>
      <c r="J62" s="96"/>
      <c r="K62" s="96"/>
      <c r="L62" s="89"/>
      <c r="M62" s="6"/>
      <c r="N62" s="6"/>
      <c r="O62" s="6"/>
      <c r="P62" s="6"/>
      <c r="Q62" s="97"/>
      <c r="R62" s="96"/>
      <c r="S62" s="96"/>
      <c r="T62" s="110"/>
      <c r="U62" s="109"/>
      <c r="V62" s="96"/>
      <c r="W62" s="94"/>
      <c r="X62" s="26"/>
    </row>
    <row r="63" spans="1:33" s="4" customFormat="1" ht="14.1" customHeight="1">
      <c r="A63" s="96"/>
      <c r="B63" s="116"/>
      <c r="C63" s="96"/>
      <c r="D63" s="96"/>
      <c r="E63" s="96"/>
      <c r="F63" s="99"/>
      <c r="G63" s="96"/>
      <c r="H63" s="98"/>
      <c r="I63" s="98"/>
      <c r="J63" s="96"/>
      <c r="K63" s="96"/>
      <c r="L63" s="89"/>
      <c r="M63" s="6"/>
      <c r="N63" s="6"/>
      <c r="O63" s="6"/>
      <c r="P63" s="6"/>
      <c r="Q63" s="97"/>
      <c r="R63" s="96"/>
      <c r="S63" s="96"/>
      <c r="T63" s="110"/>
      <c r="U63" s="109"/>
      <c r="V63" s="96"/>
      <c r="W63" s="94"/>
      <c r="X63" s="26"/>
    </row>
    <row r="64" spans="1:33" s="4" customFormat="1" ht="14.1" customHeight="1">
      <c r="A64" s="96"/>
      <c r="B64" s="115"/>
      <c r="C64" s="96"/>
      <c r="D64" s="96"/>
      <c r="E64" s="96"/>
      <c r="F64" s="99"/>
      <c r="G64" s="96"/>
      <c r="H64" s="98"/>
      <c r="I64" s="98"/>
      <c r="J64" s="96"/>
      <c r="K64" s="96"/>
      <c r="L64" s="89"/>
      <c r="M64" s="6"/>
      <c r="N64" s="6"/>
      <c r="O64" s="6"/>
      <c r="P64" s="6"/>
      <c r="Q64" s="97"/>
      <c r="R64" s="96"/>
      <c r="S64" s="96"/>
      <c r="T64" s="110"/>
      <c r="U64" s="109"/>
      <c r="V64" s="96"/>
      <c r="W64" s="94"/>
      <c r="X64" s="26"/>
    </row>
    <row r="65" spans="1:24" s="4" customFormat="1" ht="14.1" customHeight="1">
      <c r="A65" s="96"/>
      <c r="B65" s="115"/>
      <c r="C65" s="96"/>
      <c r="D65" s="96"/>
      <c r="E65" s="96"/>
      <c r="F65" s="99"/>
      <c r="G65" s="96"/>
      <c r="H65" s="98"/>
      <c r="I65" s="98"/>
      <c r="J65" s="96"/>
      <c r="K65" s="96"/>
      <c r="L65" s="89"/>
      <c r="M65" s="6"/>
      <c r="N65" s="6"/>
      <c r="O65" s="6"/>
      <c r="P65" s="6"/>
      <c r="Q65" s="97"/>
      <c r="R65" s="96"/>
      <c r="S65" s="96"/>
      <c r="T65" s="110"/>
      <c r="U65" s="109"/>
      <c r="V65" s="96"/>
      <c r="W65" s="94"/>
      <c r="X65" s="26"/>
    </row>
    <row r="66" spans="1:24" s="4" customFormat="1" ht="14.1" customHeight="1">
      <c r="A66" s="96"/>
      <c r="B66" s="115"/>
      <c r="C66" s="96"/>
      <c r="D66" s="96"/>
      <c r="E66" s="96"/>
      <c r="F66" s="99"/>
      <c r="G66" s="96"/>
      <c r="H66" s="98"/>
      <c r="I66" s="98"/>
      <c r="J66" s="96"/>
      <c r="K66" s="96"/>
      <c r="L66" s="89"/>
      <c r="M66" s="6"/>
      <c r="N66" s="6"/>
      <c r="O66" s="6"/>
      <c r="P66" s="6"/>
      <c r="Q66" s="97"/>
      <c r="R66" s="96"/>
      <c r="S66" s="96"/>
      <c r="T66" s="110"/>
      <c r="U66" s="109"/>
      <c r="V66" s="96"/>
      <c r="W66" s="94"/>
      <c r="X66" s="26"/>
    </row>
    <row r="67" spans="1:24" s="4" customFormat="1" ht="14.1" customHeight="1">
      <c r="A67" s="96"/>
      <c r="B67" s="114"/>
      <c r="C67" s="96"/>
      <c r="D67" s="96"/>
      <c r="E67" s="96"/>
      <c r="F67" s="99"/>
      <c r="G67" s="96"/>
      <c r="H67" s="98"/>
      <c r="I67" s="98"/>
      <c r="J67" s="96"/>
      <c r="K67" s="96"/>
      <c r="L67" s="89"/>
      <c r="M67" s="6"/>
      <c r="N67" s="6"/>
      <c r="O67" s="6"/>
      <c r="P67" s="6"/>
      <c r="Q67" s="97"/>
      <c r="R67" s="96"/>
      <c r="S67" s="96"/>
      <c r="T67" s="110"/>
      <c r="U67" s="109"/>
      <c r="V67" s="96"/>
      <c r="W67" s="94"/>
      <c r="X67" s="26"/>
    </row>
    <row r="68" spans="1:24" s="4" customFormat="1" ht="14.1" customHeight="1">
      <c r="A68" s="96"/>
      <c r="B68" s="113"/>
      <c r="C68" s="96"/>
      <c r="D68" s="96"/>
      <c r="E68" s="96"/>
      <c r="F68" s="99"/>
      <c r="G68" s="96"/>
      <c r="H68" s="98"/>
      <c r="I68" s="98"/>
      <c r="J68" s="96"/>
      <c r="K68" s="96"/>
      <c r="L68" s="89"/>
      <c r="M68" s="6"/>
      <c r="N68" s="6"/>
      <c r="O68" s="6"/>
      <c r="P68" s="6"/>
      <c r="Q68" s="97"/>
      <c r="R68" s="96"/>
      <c r="S68" s="96"/>
      <c r="T68" s="110"/>
      <c r="U68" s="109"/>
      <c r="V68" s="96"/>
      <c r="W68" s="94"/>
      <c r="X68" s="26"/>
    </row>
    <row r="69" spans="1:24" s="4" customFormat="1" ht="14.1" customHeight="1">
      <c r="A69" s="96"/>
      <c r="B69" s="112"/>
      <c r="C69" s="96"/>
      <c r="D69" s="96"/>
      <c r="E69" s="96"/>
      <c r="F69" s="99"/>
      <c r="G69" s="96"/>
      <c r="H69" s="98"/>
      <c r="I69" s="98"/>
      <c r="J69" s="96"/>
      <c r="K69" s="96"/>
      <c r="L69" s="89"/>
      <c r="M69" s="6"/>
      <c r="N69" s="6"/>
      <c r="O69" s="6"/>
      <c r="P69" s="6"/>
      <c r="Q69" s="97"/>
      <c r="R69" s="96"/>
      <c r="S69" s="96"/>
      <c r="T69" s="110"/>
      <c r="U69" s="109"/>
      <c r="V69" s="96"/>
      <c r="W69" s="94"/>
      <c r="X69" s="26"/>
    </row>
    <row r="70" spans="1:24" s="4" customFormat="1" ht="14.1" customHeight="1">
      <c r="A70" s="96"/>
      <c r="B70" s="111"/>
      <c r="C70" s="96"/>
      <c r="D70" s="96"/>
      <c r="E70" s="96"/>
      <c r="F70" s="99"/>
      <c r="G70" s="96"/>
      <c r="H70" s="98"/>
      <c r="I70" s="98"/>
      <c r="J70" s="96"/>
      <c r="K70" s="96"/>
      <c r="L70" s="89"/>
      <c r="M70" s="6"/>
      <c r="N70" s="6"/>
      <c r="O70" s="6"/>
      <c r="P70" s="6"/>
      <c r="Q70" s="97"/>
      <c r="R70" s="96"/>
      <c r="S70" s="96"/>
      <c r="T70" s="110"/>
      <c r="U70" s="109"/>
      <c r="V70" s="96"/>
      <c r="W70" s="94"/>
      <c r="X70" s="26"/>
    </row>
    <row r="71" spans="1:24" s="4" customFormat="1" ht="14.1" customHeight="1">
      <c r="A71" s="96"/>
      <c r="B71" s="111"/>
      <c r="C71" s="96"/>
      <c r="D71" s="96"/>
      <c r="E71" s="96"/>
      <c r="F71" s="99"/>
      <c r="G71" s="96"/>
      <c r="H71" s="98"/>
      <c r="I71" s="98"/>
      <c r="J71" s="96"/>
      <c r="K71" s="96"/>
      <c r="L71" s="89"/>
      <c r="M71" s="6"/>
      <c r="N71" s="6"/>
      <c r="O71" s="6"/>
      <c r="P71" s="6"/>
      <c r="Q71" s="97"/>
      <c r="R71" s="96"/>
      <c r="S71" s="96"/>
      <c r="T71" s="110"/>
      <c r="U71" s="109"/>
      <c r="V71" s="96"/>
      <c r="W71" s="94"/>
      <c r="X71" s="26"/>
    </row>
    <row r="72" spans="1:24" ht="14.1" customHeight="1">
      <c r="A72" s="96"/>
      <c r="B72" s="96"/>
      <c r="C72" s="96"/>
      <c r="D72" s="96"/>
      <c r="E72" s="96"/>
      <c r="F72" s="99"/>
      <c r="G72" s="96"/>
      <c r="H72" s="98"/>
      <c r="I72" s="98"/>
      <c r="J72" s="96"/>
      <c r="K72" s="96"/>
      <c r="L72" s="89"/>
      <c r="M72" s="6"/>
      <c r="N72" s="6"/>
      <c r="O72" s="6"/>
      <c r="P72" s="6"/>
      <c r="Q72" s="97"/>
      <c r="R72" s="96"/>
      <c r="S72" s="96"/>
      <c r="T72" s="110"/>
      <c r="U72" s="109"/>
      <c r="V72" s="96"/>
      <c r="W72" s="94"/>
      <c r="X72" s="95"/>
    </row>
    <row r="73" spans="1:24" ht="14.1" customHeight="1">
      <c r="A73" s="96"/>
      <c r="B73" s="96"/>
      <c r="C73" s="96"/>
      <c r="D73" s="96"/>
      <c r="E73" s="96"/>
      <c r="F73" s="99"/>
      <c r="G73" s="96"/>
      <c r="H73" s="98"/>
      <c r="I73" s="98"/>
      <c r="J73" s="96"/>
      <c r="K73" s="96"/>
      <c r="L73" s="89"/>
      <c r="M73" s="6"/>
      <c r="N73" s="6"/>
      <c r="O73" s="6"/>
      <c r="P73" s="6"/>
      <c r="Q73" s="97"/>
      <c r="R73" s="96"/>
      <c r="S73" s="96"/>
      <c r="T73" s="110"/>
      <c r="U73" s="109"/>
      <c r="V73" s="96"/>
      <c r="W73" s="94"/>
      <c r="X73" s="95"/>
    </row>
    <row r="74" spans="1:24" ht="14.1" customHeight="1">
      <c r="A74" s="96"/>
      <c r="B74" s="96"/>
      <c r="C74" s="96"/>
      <c r="D74" s="96"/>
      <c r="E74" s="96"/>
      <c r="F74" s="99"/>
      <c r="G74" s="96"/>
      <c r="H74" s="98"/>
      <c r="I74" s="98"/>
      <c r="J74" s="96"/>
      <c r="K74" s="96"/>
      <c r="L74" s="89"/>
      <c r="M74" s="6"/>
      <c r="N74" s="6"/>
      <c r="O74" s="6"/>
      <c r="P74" s="6"/>
      <c r="Q74" s="97"/>
      <c r="R74" s="96"/>
      <c r="S74" s="96"/>
      <c r="T74" s="110"/>
      <c r="U74" s="109"/>
      <c r="V74" s="96"/>
      <c r="W74" s="94"/>
      <c r="X74" s="95"/>
    </row>
    <row r="75" spans="1:24" ht="14.1" customHeight="1">
      <c r="A75" s="96"/>
      <c r="B75" s="600" t="s">
        <v>52</v>
      </c>
      <c r="C75" s="600"/>
      <c r="D75" s="600"/>
      <c r="E75" s="108"/>
      <c r="F75" s="99"/>
      <c r="G75" s="96"/>
      <c r="H75" s="98"/>
      <c r="I75" s="98"/>
      <c r="J75" s="96"/>
      <c r="K75" s="96"/>
      <c r="L75" s="89"/>
      <c r="M75" s="6"/>
      <c r="N75" s="6"/>
      <c r="O75" s="6"/>
      <c r="P75" s="6"/>
      <c r="Q75" s="97"/>
      <c r="R75" s="96"/>
      <c r="S75" s="96"/>
      <c r="T75" s="107"/>
      <c r="U75" s="96"/>
      <c r="V75" s="96"/>
      <c r="W75" s="94"/>
      <c r="X75" s="95"/>
    </row>
    <row r="76" spans="1:24" ht="14.1" customHeight="1">
      <c r="A76" s="96"/>
      <c r="B76" s="96" t="s">
        <v>51</v>
      </c>
      <c r="C76" s="96" t="s">
        <v>50</v>
      </c>
      <c r="D76" s="96" t="s">
        <v>49</v>
      </c>
      <c r="E76" s="96"/>
      <c r="F76" s="99"/>
      <c r="G76" s="96"/>
      <c r="H76" s="98"/>
      <c r="I76" s="98"/>
      <c r="J76" s="96"/>
      <c r="K76" s="96"/>
      <c r="L76" s="89"/>
      <c r="M76" s="6"/>
      <c r="N76" s="6"/>
      <c r="O76" s="6"/>
      <c r="P76" s="6"/>
      <c r="Q76" s="97"/>
      <c r="R76" s="96"/>
      <c r="S76" s="96"/>
      <c r="T76" s="96"/>
      <c r="U76" s="96"/>
      <c r="V76" s="96"/>
      <c r="W76" s="94"/>
      <c r="X76" s="95"/>
    </row>
    <row r="77" spans="1:24" ht="14.1" customHeight="1">
      <c r="A77" s="96"/>
      <c r="B77" s="101">
        <v>42055</v>
      </c>
      <c r="C77" s="96">
        <v>2015</v>
      </c>
      <c r="D77" s="100" t="s">
        <v>48</v>
      </c>
      <c r="E77" s="100"/>
      <c r="F77" s="102">
        <v>150</v>
      </c>
      <c r="G77" s="96"/>
      <c r="H77" s="98"/>
      <c r="I77" s="98"/>
      <c r="J77" s="96"/>
      <c r="K77" s="96"/>
      <c r="L77" s="89"/>
      <c r="M77" s="6"/>
      <c r="N77" s="6"/>
      <c r="O77" s="6"/>
      <c r="P77" s="6"/>
      <c r="Q77" s="97"/>
      <c r="R77" s="96"/>
      <c r="S77" s="96"/>
      <c r="T77" s="96"/>
      <c r="U77" s="96"/>
      <c r="V77" s="96"/>
      <c r="W77" s="94"/>
      <c r="X77" s="95"/>
    </row>
    <row r="78" spans="1:24" ht="14.1" customHeight="1">
      <c r="A78" s="96"/>
      <c r="B78" s="101">
        <v>42083</v>
      </c>
      <c r="C78" s="96">
        <v>2015</v>
      </c>
      <c r="D78" s="100" t="s">
        <v>48</v>
      </c>
      <c r="E78" s="100"/>
      <c r="F78" s="102">
        <v>150</v>
      </c>
      <c r="G78" s="96"/>
      <c r="H78" s="98"/>
      <c r="I78" s="98"/>
      <c r="J78" s="96"/>
      <c r="K78" s="96"/>
      <c r="L78" s="89"/>
      <c r="M78" s="6"/>
      <c r="N78" s="6"/>
      <c r="O78" s="6"/>
      <c r="P78" s="6"/>
      <c r="Q78" s="97"/>
      <c r="R78" s="96"/>
      <c r="S78" s="96"/>
      <c r="T78" s="96"/>
      <c r="U78" s="96"/>
      <c r="V78" s="96"/>
      <c r="W78" s="94"/>
      <c r="X78" s="95"/>
    </row>
    <row r="79" spans="1:24" ht="14.1" customHeight="1" thickBot="1">
      <c r="A79" s="96"/>
      <c r="B79" s="106"/>
      <c r="C79" s="105"/>
      <c r="D79" s="104"/>
      <c r="E79" s="104"/>
      <c r="F79" s="103">
        <v>0</v>
      </c>
      <c r="G79" s="96"/>
      <c r="H79" s="98"/>
      <c r="I79" s="98"/>
      <c r="J79" s="96"/>
      <c r="K79" s="96"/>
      <c r="L79" s="89"/>
      <c r="M79" s="6"/>
      <c r="N79" s="6"/>
      <c r="O79" s="6"/>
      <c r="P79" s="6"/>
      <c r="Q79" s="97"/>
      <c r="R79" s="96"/>
      <c r="S79" s="96"/>
      <c r="T79" s="96"/>
      <c r="U79" s="96"/>
      <c r="V79" s="96"/>
      <c r="W79" s="94"/>
      <c r="X79" s="95"/>
    </row>
    <row r="80" spans="1:24" ht="14.1" customHeight="1">
      <c r="A80" s="96"/>
      <c r="B80" s="101"/>
      <c r="C80" s="96"/>
      <c r="D80" s="100"/>
      <c r="E80" s="100"/>
      <c r="F80" s="102">
        <f>SUM(F77:F79)</f>
        <v>300</v>
      </c>
      <c r="G80" s="96"/>
      <c r="H80" s="98"/>
      <c r="I80" s="98"/>
      <c r="J80" s="96"/>
      <c r="K80" s="96"/>
      <c r="L80" s="89"/>
      <c r="M80" s="6"/>
      <c r="N80" s="6"/>
      <c r="O80" s="6"/>
      <c r="P80" s="6"/>
      <c r="Q80" s="97"/>
      <c r="R80" s="96"/>
      <c r="S80" s="96"/>
      <c r="T80" s="96"/>
      <c r="U80" s="96"/>
      <c r="V80" s="96"/>
      <c r="W80" s="94"/>
      <c r="X80" s="95"/>
    </row>
    <row r="81" spans="1:24" ht="14.1" customHeight="1">
      <c r="A81" s="96"/>
      <c r="B81" s="101"/>
      <c r="C81" s="96"/>
      <c r="D81" s="100"/>
      <c r="E81" s="100"/>
      <c r="F81" s="99"/>
      <c r="G81" s="96"/>
      <c r="H81" s="98"/>
      <c r="I81" s="98"/>
      <c r="J81" s="96"/>
      <c r="K81" s="96"/>
      <c r="L81" s="89"/>
      <c r="M81" s="6"/>
      <c r="N81" s="6"/>
      <c r="O81" s="6"/>
      <c r="P81" s="6"/>
      <c r="Q81" s="97"/>
      <c r="R81" s="96"/>
      <c r="S81" s="96"/>
      <c r="T81" s="96"/>
      <c r="U81" s="96"/>
      <c r="V81" s="96"/>
      <c r="W81" s="94"/>
      <c r="X81" s="95"/>
    </row>
    <row r="82" spans="1:24">
      <c r="C82" s="4"/>
      <c r="D82" s="6"/>
      <c r="E82" s="6"/>
      <c r="F82" s="80"/>
      <c r="G82" s="583" t="s">
        <v>44</v>
      </c>
      <c r="H82" s="583"/>
      <c r="I82" s="583"/>
      <c r="J82" s="583"/>
      <c r="K82" s="583"/>
      <c r="L82" s="583"/>
      <c r="M82" s="583"/>
      <c r="N82" s="583"/>
      <c r="O82" s="583"/>
      <c r="P82" s="583"/>
      <c r="Q82" s="583"/>
      <c r="R82" s="4"/>
      <c r="S82" s="4"/>
      <c r="T82" s="4"/>
      <c r="U82" s="6"/>
      <c r="V82" s="6"/>
      <c r="W82" s="94"/>
    </row>
    <row r="83" spans="1:24">
      <c r="C83" s="4"/>
      <c r="D83" s="6"/>
      <c r="E83" s="6"/>
      <c r="F83" s="80"/>
      <c r="G83" s="4"/>
      <c r="H83" s="4"/>
      <c r="I83" s="4"/>
      <c r="J83" s="4"/>
      <c r="K83" s="4"/>
      <c r="L83" s="79"/>
      <c r="M83" s="6"/>
      <c r="N83" s="4"/>
      <c r="O83" s="4"/>
      <c r="P83" s="4"/>
      <c r="Q83" s="4"/>
      <c r="R83" s="4"/>
      <c r="S83" s="4"/>
      <c r="T83" s="4"/>
      <c r="U83" s="6"/>
      <c r="V83" s="6"/>
      <c r="W83" s="94"/>
    </row>
    <row r="84" spans="1:24">
      <c r="C84" s="4"/>
      <c r="D84" s="6"/>
      <c r="E84" s="6"/>
      <c r="F84" s="80"/>
      <c r="G84" s="583" t="s">
        <v>47</v>
      </c>
      <c r="H84" s="583"/>
      <c r="I84" s="583"/>
      <c r="J84" s="583"/>
      <c r="K84" s="583"/>
      <c r="L84" s="583"/>
      <c r="M84" s="583"/>
      <c r="N84" s="583"/>
      <c r="O84" s="583"/>
      <c r="P84" s="583"/>
      <c r="Q84" s="583"/>
      <c r="R84" s="583"/>
      <c r="S84" s="583"/>
      <c r="T84" s="583"/>
      <c r="U84" s="583"/>
      <c r="V84" s="6"/>
      <c r="W84" s="94"/>
    </row>
    <row r="85" spans="1:24">
      <c r="C85" s="4"/>
      <c r="D85" s="6"/>
      <c r="E85" s="6"/>
      <c r="F85" s="80"/>
      <c r="G85" s="4"/>
      <c r="H85" s="4"/>
      <c r="I85" s="4"/>
      <c r="J85" s="4"/>
      <c r="K85" s="4"/>
      <c r="L85" s="79"/>
      <c r="M85" s="6"/>
      <c r="N85" s="4"/>
      <c r="O85" s="4"/>
      <c r="P85" s="4"/>
      <c r="Q85" s="4"/>
      <c r="R85" s="4"/>
      <c r="S85" s="4"/>
      <c r="T85" s="4"/>
      <c r="U85" s="6"/>
      <c r="V85" s="6"/>
      <c r="W85" s="94"/>
    </row>
    <row r="86" spans="1:24">
      <c r="C86" s="4"/>
      <c r="D86" s="6"/>
      <c r="E86" s="6"/>
      <c r="F86" s="80"/>
      <c r="G86" s="4"/>
      <c r="H86" s="4"/>
      <c r="I86" s="4"/>
      <c r="J86" s="4"/>
      <c r="K86" s="4"/>
      <c r="L86" s="79"/>
      <c r="M86" s="6"/>
      <c r="N86" s="4"/>
      <c r="O86" s="4"/>
      <c r="P86" s="4"/>
      <c r="Q86" s="4"/>
      <c r="R86" s="4"/>
      <c r="S86" s="4"/>
      <c r="T86" s="4"/>
      <c r="U86" s="6"/>
      <c r="V86" s="6"/>
      <c r="W86" s="94"/>
    </row>
    <row r="87" spans="1:24">
      <c r="C87" s="4"/>
      <c r="D87" s="6"/>
      <c r="E87" s="6"/>
      <c r="F87" s="80"/>
      <c r="G87" s="4"/>
      <c r="H87" s="4"/>
      <c r="I87" s="4"/>
      <c r="J87" s="4"/>
      <c r="K87" s="4"/>
      <c r="L87" s="79"/>
      <c r="M87" s="6"/>
      <c r="N87" s="4"/>
      <c r="O87" s="4"/>
      <c r="P87" s="4"/>
      <c r="Q87" s="4"/>
      <c r="R87" s="4"/>
      <c r="S87" s="4"/>
      <c r="T87" s="4"/>
      <c r="U87" s="6"/>
      <c r="V87" s="6"/>
      <c r="W87" s="94"/>
    </row>
    <row r="88" spans="1:24">
      <c r="A88" s="4"/>
      <c r="B88" s="602" t="s">
        <v>46</v>
      </c>
      <c r="C88" s="603"/>
      <c r="D88" s="603"/>
      <c r="E88" s="603"/>
      <c r="F88" s="603"/>
      <c r="G88" s="603"/>
      <c r="H88" s="603"/>
      <c r="I88" s="603"/>
      <c r="J88" s="603"/>
      <c r="K88" s="603"/>
      <c r="L88" s="603"/>
      <c r="M88" s="603"/>
      <c r="N88" s="603"/>
      <c r="O88" s="603"/>
      <c r="P88" s="603"/>
      <c r="Q88" s="603"/>
      <c r="R88" s="603"/>
      <c r="S88" s="603"/>
      <c r="T88" s="603"/>
      <c r="U88" s="603"/>
      <c r="V88" s="6"/>
      <c r="W88" s="4"/>
    </row>
    <row r="89" spans="1:24">
      <c r="A89" s="4"/>
      <c r="C89" s="4"/>
      <c r="D89" s="6"/>
      <c r="E89" s="6"/>
      <c r="F89" s="80"/>
      <c r="G89" s="4"/>
      <c r="H89" s="4"/>
      <c r="I89" s="4"/>
      <c r="J89" s="4"/>
      <c r="K89" s="4"/>
      <c r="L89" s="79"/>
      <c r="M89" s="6"/>
      <c r="N89" s="4"/>
      <c r="O89" s="4"/>
      <c r="P89" s="4"/>
      <c r="Q89" s="4"/>
      <c r="R89" s="4"/>
      <c r="S89" s="4"/>
      <c r="T89" s="4"/>
      <c r="U89" s="6"/>
      <c r="V89" s="6"/>
      <c r="W89" s="4"/>
    </row>
    <row r="90" spans="1:24">
      <c r="A90" s="4"/>
      <c r="B90" s="93" t="s">
        <v>45</v>
      </c>
      <c r="C90" s="47"/>
      <c r="D90" s="48"/>
      <c r="E90" s="48"/>
      <c r="F90" s="92"/>
      <c r="G90" s="47"/>
      <c r="H90" s="47"/>
      <c r="I90" s="47"/>
      <c r="J90" s="47"/>
      <c r="K90" s="47"/>
      <c r="L90" s="91"/>
      <c r="M90" s="48"/>
      <c r="N90" s="90"/>
      <c r="O90" s="4"/>
      <c r="P90" s="4"/>
      <c r="Q90" s="4"/>
      <c r="R90" s="4"/>
      <c r="S90" s="4"/>
      <c r="T90" s="4"/>
      <c r="U90" s="6"/>
      <c r="V90" s="6"/>
      <c r="W90" s="4"/>
    </row>
    <row r="91" spans="1:24">
      <c r="A91" s="4"/>
      <c r="B91" s="582" t="s">
        <v>44</v>
      </c>
      <c r="C91" s="583"/>
      <c r="D91" s="583"/>
      <c r="E91" s="583"/>
      <c r="F91" s="583"/>
      <c r="G91" s="583"/>
      <c r="H91" s="583"/>
      <c r="I91" s="583"/>
      <c r="J91" s="583"/>
      <c r="K91" s="6"/>
      <c r="L91" s="89"/>
      <c r="M91" s="6"/>
      <c r="N91" s="88"/>
      <c r="O91" s="4"/>
      <c r="P91" s="4"/>
      <c r="Q91" s="4"/>
      <c r="R91" s="4"/>
      <c r="S91" s="4"/>
      <c r="T91" s="4"/>
      <c r="U91" s="6"/>
      <c r="V91" s="6"/>
      <c r="W91" s="4"/>
    </row>
    <row r="92" spans="1:24">
      <c r="A92" s="4"/>
      <c r="B92" s="38"/>
      <c r="C92" s="6"/>
      <c r="D92" s="6"/>
      <c r="E92" s="6"/>
      <c r="F92" s="80"/>
      <c r="G92" s="6"/>
      <c r="H92" s="6"/>
      <c r="I92" s="6"/>
      <c r="J92" s="6"/>
      <c r="K92" s="6"/>
      <c r="L92" s="89"/>
      <c r="M92" s="6"/>
      <c r="N92" s="88"/>
      <c r="O92" s="4"/>
      <c r="P92" s="4"/>
      <c r="Q92" s="4"/>
      <c r="R92" s="4"/>
      <c r="S92" s="4"/>
      <c r="T92" s="4"/>
      <c r="U92" s="6"/>
      <c r="V92" s="6"/>
      <c r="W92" s="4"/>
    </row>
    <row r="93" spans="1:24">
      <c r="A93" s="4"/>
      <c r="B93" s="596" t="s">
        <v>43</v>
      </c>
      <c r="C93" s="597"/>
      <c r="D93" s="597"/>
      <c r="E93" s="597"/>
      <c r="F93" s="597"/>
      <c r="G93" s="597"/>
      <c r="H93" s="597"/>
      <c r="I93" s="597"/>
      <c r="J93" s="597"/>
      <c r="K93" s="597"/>
      <c r="L93" s="597"/>
      <c r="M93" s="597"/>
      <c r="N93" s="598"/>
      <c r="O93" s="4"/>
      <c r="P93" s="4"/>
      <c r="Q93" s="4"/>
      <c r="R93" s="4"/>
      <c r="S93" s="4"/>
      <c r="T93" s="4"/>
      <c r="U93" s="6"/>
      <c r="V93" s="6"/>
      <c r="W93" s="4"/>
    </row>
    <row r="94" spans="1:24">
      <c r="A94" s="4"/>
      <c r="B94" s="596" t="s">
        <v>42</v>
      </c>
      <c r="C94" s="597"/>
      <c r="D94" s="597"/>
      <c r="E94" s="597"/>
      <c r="F94" s="597"/>
      <c r="G94" s="597"/>
      <c r="H94" s="597"/>
      <c r="I94" s="597"/>
      <c r="J94" s="597"/>
      <c r="K94" s="597"/>
      <c r="L94" s="597"/>
      <c r="M94" s="597"/>
      <c r="N94" s="598"/>
      <c r="O94" s="4"/>
      <c r="P94" s="4"/>
      <c r="Q94" s="4"/>
      <c r="R94" s="4"/>
      <c r="S94" s="4"/>
      <c r="T94" s="4"/>
      <c r="U94" s="6"/>
      <c r="V94" s="6"/>
      <c r="W94" s="4"/>
    </row>
    <row r="95" spans="1:24">
      <c r="A95" s="4"/>
      <c r="B95" s="596" t="s">
        <v>41</v>
      </c>
      <c r="C95" s="597"/>
      <c r="D95" s="597"/>
      <c r="E95" s="597"/>
      <c r="F95" s="597"/>
      <c r="G95" s="597"/>
      <c r="H95" s="597"/>
      <c r="I95" s="597"/>
      <c r="J95" s="597"/>
      <c r="K95" s="597"/>
      <c r="L95" s="597"/>
      <c r="M95" s="597"/>
      <c r="N95" s="598"/>
      <c r="O95" s="4"/>
      <c r="P95" s="4"/>
      <c r="Q95" s="4"/>
      <c r="R95" s="4"/>
      <c r="S95" s="4"/>
      <c r="T95" s="4"/>
      <c r="U95" s="6"/>
      <c r="V95" s="6"/>
      <c r="W95" s="4"/>
    </row>
    <row r="96" spans="1:24">
      <c r="A96" s="4"/>
      <c r="B96" s="584" t="s">
        <v>40</v>
      </c>
      <c r="C96" s="585"/>
      <c r="D96" s="585"/>
      <c r="E96" s="585"/>
      <c r="F96" s="585"/>
      <c r="G96" s="585"/>
      <c r="H96" s="585"/>
      <c r="I96" s="585"/>
      <c r="J96" s="585"/>
      <c r="K96" s="585"/>
      <c r="L96" s="585"/>
      <c r="M96" s="585"/>
      <c r="N96" s="586"/>
      <c r="O96" s="4"/>
      <c r="P96" s="4"/>
      <c r="Q96" s="4"/>
      <c r="R96" s="4"/>
      <c r="S96" s="4"/>
      <c r="T96" s="4"/>
      <c r="U96" s="6"/>
      <c r="V96" s="6"/>
      <c r="W96" s="4"/>
    </row>
    <row r="97" spans="1:29">
      <c r="A97" s="4"/>
      <c r="B97" s="587" t="s">
        <v>39</v>
      </c>
      <c r="C97" s="587"/>
      <c r="D97" s="587"/>
      <c r="E97" s="587"/>
      <c r="F97" s="587"/>
      <c r="G97" s="587"/>
      <c r="H97" s="587"/>
      <c r="I97" s="587"/>
      <c r="J97" s="587"/>
      <c r="K97" s="587"/>
      <c r="L97" s="587"/>
      <c r="M97" s="587"/>
      <c r="N97" s="587"/>
      <c r="O97" s="4"/>
      <c r="P97" s="4"/>
      <c r="Q97" s="4"/>
      <c r="R97" s="4"/>
      <c r="S97" s="4"/>
      <c r="T97" s="4"/>
      <c r="U97" s="6"/>
      <c r="V97" s="6"/>
      <c r="W97" s="4"/>
    </row>
    <row r="98" spans="1:29">
      <c r="A98" s="4"/>
      <c r="C98" s="4"/>
      <c r="D98" s="6"/>
      <c r="E98" s="6"/>
      <c r="F98" s="80"/>
      <c r="G98" s="4"/>
      <c r="H98" s="4"/>
      <c r="I98" s="4"/>
      <c r="J98" s="4"/>
      <c r="K98" s="4"/>
      <c r="L98" s="79"/>
      <c r="M98" s="6"/>
      <c r="N98" s="4"/>
      <c r="O98" s="4"/>
      <c r="P98" s="4"/>
      <c r="Q98" s="4"/>
      <c r="R98" s="4"/>
      <c r="S98" s="4"/>
      <c r="T98" s="4"/>
      <c r="U98" s="6"/>
      <c r="V98" s="6"/>
      <c r="W98" s="4"/>
    </row>
    <row r="99" spans="1:29">
      <c r="A99" s="4"/>
      <c r="B99" s="590" t="s">
        <v>38</v>
      </c>
      <c r="C99" s="591"/>
      <c r="D99" s="591"/>
      <c r="E99" s="591"/>
      <c r="F99" s="591"/>
      <c r="G99" s="591"/>
      <c r="H99" s="591"/>
      <c r="I99" s="591"/>
      <c r="J99" s="591"/>
      <c r="K99" s="591"/>
      <c r="L99" s="591"/>
      <c r="M99" s="591"/>
      <c r="N99" s="591"/>
      <c r="O99" s="592"/>
      <c r="P99" s="85"/>
      <c r="Q99" s="85"/>
      <c r="R99" s="4"/>
      <c r="S99" s="4"/>
      <c r="T99" s="4"/>
      <c r="U99" s="6"/>
      <c r="V99" s="6"/>
      <c r="W99" s="4"/>
    </row>
    <row r="100" spans="1:29">
      <c r="A100" s="4"/>
      <c r="B100" s="584" t="s">
        <v>37</v>
      </c>
      <c r="C100" s="585"/>
      <c r="D100" s="585"/>
      <c r="E100" s="585"/>
      <c r="F100" s="585"/>
      <c r="G100" s="585"/>
      <c r="H100" s="585"/>
      <c r="I100" s="585"/>
      <c r="J100" s="585"/>
      <c r="K100" s="585"/>
      <c r="L100" s="585"/>
      <c r="M100" s="585"/>
      <c r="N100" s="585"/>
      <c r="O100" s="586"/>
      <c r="P100" s="85"/>
      <c r="Q100" s="85"/>
      <c r="R100" s="8"/>
      <c r="S100" s="8"/>
      <c r="T100" s="8"/>
      <c r="U100" s="6"/>
      <c r="V100" s="6"/>
      <c r="W100" s="4"/>
    </row>
    <row r="101" spans="1:29">
      <c r="A101" s="4"/>
      <c r="B101" s="589"/>
      <c r="C101" s="589"/>
      <c r="D101" s="589"/>
      <c r="E101" s="589"/>
      <c r="F101" s="589"/>
      <c r="G101" s="589"/>
      <c r="H101" s="589"/>
      <c r="I101" s="589"/>
      <c r="J101" s="589"/>
      <c r="K101" s="589"/>
      <c r="L101" s="589"/>
      <c r="M101" s="589"/>
      <c r="N101" s="589"/>
      <c r="O101" s="4"/>
      <c r="P101" s="4"/>
      <c r="Q101" s="4"/>
      <c r="R101" s="4"/>
      <c r="S101" s="4"/>
      <c r="T101" s="4"/>
      <c r="U101" s="6"/>
      <c r="V101" s="6"/>
      <c r="W101" s="4"/>
    </row>
    <row r="102" spans="1:29">
      <c r="A102" s="4"/>
      <c r="B102" s="578" t="s">
        <v>36</v>
      </c>
      <c r="C102" s="579"/>
      <c r="D102" s="579"/>
      <c r="E102" s="579"/>
      <c r="F102" s="579"/>
      <c r="G102" s="579"/>
      <c r="H102" s="579"/>
      <c r="I102" s="579"/>
      <c r="J102" s="579"/>
      <c r="K102" s="579"/>
      <c r="L102" s="579"/>
      <c r="M102" s="579"/>
      <c r="N102" s="579"/>
      <c r="O102" s="580"/>
      <c r="P102" s="85"/>
      <c r="Q102" s="87"/>
      <c r="R102" s="8"/>
      <c r="S102" s="8"/>
      <c r="T102" s="8"/>
      <c r="U102" s="8"/>
      <c r="V102" s="6"/>
      <c r="W102" s="4"/>
    </row>
    <row r="103" spans="1:29">
      <c r="A103" s="4"/>
      <c r="C103" s="4"/>
      <c r="D103" s="6"/>
      <c r="E103" s="6"/>
      <c r="F103" s="80"/>
      <c r="G103" s="4"/>
      <c r="H103" s="4"/>
      <c r="I103" s="4"/>
      <c r="J103" s="4"/>
      <c r="K103" s="4"/>
      <c r="L103" s="79"/>
      <c r="M103" s="6"/>
      <c r="N103" s="4"/>
      <c r="O103" s="4"/>
      <c r="P103" s="4"/>
      <c r="Q103" s="4"/>
      <c r="R103" s="4"/>
      <c r="S103" s="4"/>
      <c r="T103" s="4"/>
      <c r="U103" s="6"/>
      <c r="V103" s="6"/>
      <c r="W103" s="4"/>
    </row>
    <row r="104" spans="1:29" ht="15.75">
      <c r="A104" s="4"/>
      <c r="B104" s="588" t="s">
        <v>35</v>
      </c>
      <c r="C104" s="588"/>
      <c r="D104" s="588"/>
      <c r="E104" s="588"/>
      <c r="F104" s="588"/>
      <c r="G104" s="588"/>
      <c r="H104" s="588"/>
      <c r="I104" s="588"/>
      <c r="J104" s="588"/>
      <c r="K104" s="588"/>
      <c r="L104" s="588"/>
      <c r="M104" s="588"/>
      <c r="N104" s="588"/>
      <c r="O104" s="588"/>
      <c r="P104" s="29"/>
      <c r="Q104" s="29"/>
      <c r="R104" s="86"/>
      <c r="S104" s="86"/>
      <c r="T104" s="86"/>
      <c r="U104" s="86"/>
      <c r="V104" s="6"/>
      <c r="W104" s="4"/>
    </row>
    <row r="105" spans="1:29">
      <c r="A105" s="4"/>
      <c r="C105" s="4"/>
      <c r="D105" s="6"/>
      <c r="E105" s="6"/>
      <c r="F105" s="80"/>
      <c r="G105" s="4"/>
      <c r="H105" s="4"/>
      <c r="I105" s="4"/>
      <c r="J105" s="4"/>
      <c r="K105" s="4"/>
      <c r="L105" s="79"/>
      <c r="M105" s="6"/>
      <c r="N105" s="4"/>
      <c r="O105" s="4"/>
      <c r="P105" s="4"/>
      <c r="Q105" s="4"/>
      <c r="R105" s="4"/>
      <c r="S105" s="4"/>
      <c r="T105" s="4"/>
      <c r="U105" s="6"/>
      <c r="V105" s="6"/>
      <c r="W105" s="4"/>
    </row>
    <row r="106" spans="1:29">
      <c r="A106" s="4"/>
      <c r="B106" s="578" t="s">
        <v>34</v>
      </c>
      <c r="C106" s="579"/>
      <c r="D106" s="579"/>
      <c r="E106" s="579"/>
      <c r="F106" s="579"/>
      <c r="G106" s="579"/>
      <c r="H106" s="579"/>
      <c r="I106" s="579"/>
      <c r="J106" s="579"/>
      <c r="K106" s="579"/>
      <c r="L106" s="579"/>
      <c r="M106" s="579"/>
      <c r="N106" s="579"/>
      <c r="O106" s="580"/>
      <c r="P106" s="85"/>
      <c r="Q106" s="85"/>
      <c r="R106" s="4"/>
      <c r="S106" s="4"/>
      <c r="T106" s="4"/>
      <c r="U106" s="6"/>
      <c r="V106" s="6"/>
      <c r="W106" s="4"/>
    </row>
    <row r="107" spans="1:29">
      <c r="A107" s="4"/>
      <c r="C107" s="4"/>
      <c r="D107" s="6"/>
      <c r="E107" s="6"/>
      <c r="F107" s="80"/>
      <c r="G107" s="4"/>
      <c r="H107" s="4"/>
      <c r="I107" s="4"/>
      <c r="J107" s="4"/>
      <c r="K107" s="4"/>
      <c r="L107" s="79"/>
      <c r="M107" s="6"/>
      <c r="N107" s="4"/>
      <c r="O107" s="4"/>
      <c r="P107" s="4"/>
      <c r="Q107" s="4"/>
      <c r="R107" s="4"/>
      <c r="S107" s="4"/>
      <c r="T107" s="4"/>
      <c r="U107" s="6"/>
      <c r="V107" s="6"/>
      <c r="W107" s="4"/>
    </row>
    <row r="108" spans="1:29">
      <c r="A108" s="4"/>
      <c r="C108" s="4"/>
      <c r="D108" s="6"/>
      <c r="E108" s="6"/>
      <c r="F108" s="80"/>
      <c r="G108" s="4"/>
      <c r="H108" s="4"/>
      <c r="I108" s="4"/>
      <c r="J108" s="4"/>
      <c r="K108" s="4"/>
      <c r="L108" s="79"/>
      <c r="M108" s="6"/>
      <c r="N108" s="4"/>
      <c r="O108" s="4"/>
      <c r="P108" s="4"/>
      <c r="Q108" s="4"/>
      <c r="R108" s="4"/>
      <c r="S108" s="4"/>
      <c r="T108" s="4"/>
      <c r="U108" s="6"/>
      <c r="V108" s="6"/>
      <c r="W108" s="4"/>
    </row>
    <row r="109" spans="1:29">
      <c r="B109" s="581" t="s">
        <v>33</v>
      </c>
      <c r="C109" s="581"/>
      <c r="D109" s="581"/>
      <c r="E109" s="581"/>
      <c r="F109" s="581"/>
      <c r="G109" s="581"/>
      <c r="H109" s="581"/>
      <c r="I109" s="581"/>
      <c r="J109" s="581"/>
      <c r="K109" s="581"/>
      <c r="L109" s="581"/>
      <c r="M109" s="581"/>
      <c r="N109" s="581"/>
      <c r="O109" s="581"/>
      <c r="P109" s="581"/>
      <c r="Q109" s="581"/>
      <c r="R109" s="581"/>
      <c r="S109" s="581"/>
      <c r="T109" s="581"/>
      <c r="U109" s="581"/>
      <c r="V109" s="581"/>
      <c r="W109" s="581"/>
      <c r="X109" s="581"/>
      <c r="Y109" s="581"/>
      <c r="Z109" s="581"/>
      <c r="AA109" s="581"/>
      <c r="AB109" s="581"/>
      <c r="AC109" s="581"/>
    </row>
    <row r="110" spans="1:29">
      <c r="B110" s="82"/>
      <c r="C110" s="82"/>
      <c r="D110" s="82"/>
      <c r="E110" s="82"/>
      <c r="F110" s="84"/>
      <c r="G110" s="82"/>
      <c r="H110" s="82"/>
      <c r="I110" s="82"/>
      <c r="J110" s="82"/>
      <c r="K110" s="82"/>
      <c r="L110" s="83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</row>
    <row r="111" spans="1:29">
      <c r="B111" s="578" t="s">
        <v>32</v>
      </c>
      <c r="C111" s="579"/>
      <c r="D111" s="579"/>
      <c r="E111" s="579"/>
      <c r="F111" s="579"/>
      <c r="G111" s="579"/>
      <c r="H111" s="579"/>
      <c r="I111" s="579"/>
      <c r="J111" s="579"/>
      <c r="K111" s="579"/>
      <c r="L111" s="579"/>
      <c r="M111" s="579"/>
      <c r="N111" s="579"/>
      <c r="O111" s="579"/>
      <c r="P111" s="579"/>
      <c r="Q111" s="579"/>
      <c r="R111" s="579"/>
      <c r="S111" s="579"/>
      <c r="T111" s="579"/>
      <c r="U111" s="579"/>
      <c r="V111" s="579"/>
      <c r="W111" s="580"/>
    </row>
    <row r="112" spans="1:29">
      <c r="B112" s="582" t="s">
        <v>31</v>
      </c>
      <c r="C112" s="583"/>
      <c r="D112" s="583"/>
      <c r="E112" s="583"/>
      <c r="F112" s="583"/>
      <c r="G112" s="583"/>
      <c r="H112" s="583"/>
      <c r="I112" s="583"/>
      <c r="J112" s="583"/>
      <c r="K112" s="583"/>
      <c r="L112" s="583"/>
      <c r="M112" s="583"/>
      <c r="N112" s="583"/>
      <c r="O112" s="583"/>
      <c r="P112" s="583"/>
      <c r="Q112" s="583"/>
      <c r="R112" s="583"/>
      <c r="S112" s="583"/>
      <c r="T112" s="583"/>
      <c r="U112" s="583"/>
      <c r="V112" s="6"/>
      <c r="W112" s="4"/>
    </row>
    <row r="113" spans="1:23">
      <c r="B113" s="60"/>
      <c r="C113" s="4"/>
      <c r="D113" s="6"/>
      <c r="E113" s="6"/>
      <c r="F113" s="80"/>
      <c r="G113" s="4"/>
      <c r="H113" s="4"/>
      <c r="I113" s="4"/>
      <c r="J113" s="4"/>
      <c r="K113" s="4"/>
      <c r="L113" s="79"/>
      <c r="M113" s="6"/>
      <c r="N113" s="4"/>
      <c r="O113" s="4"/>
      <c r="P113" s="4"/>
      <c r="Q113" s="4"/>
      <c r="R113" s="4"/>
      <c r="S113" s="4"/>
      <c r="T113" s="4"/>
      <c r="U113" s="6"/>
      <c r="V113" s="6"/>
      <c r="W113" s="4"/>
    </row>
    <row r="114" spans="1:23">
      <c r="B114" s="576" t="s">
        <v>30</v>
      </c>
      <c r="C114" s="577"/>
      <c r="D114" s="577"/>
      <c r="E114" s="577"/>
      <c r="F114" s="577"/>
      <c r="G114" s="577"/>
      <c r="H114" s="577"/>
      <c r="I114" s="577"/>
      <c r="J114" s="577"/>
      <c r="K114" s="577"/>
      <c r="L114" s="577"/>
      <c r="M114" s="577"/>
      <c r="N114" s="577"/>
      <c r="O114" s="81"/>
      <c r="P114" s="81"/>
      <c r="Q114" s="81"/>
      <c r="R114" s="81"/>
      <c r="S114" s="81"/>
      <c r="T114" s="81"/>
      <c r="U114" s="81"/>
      <c r="V114" s="6"/>
      <c r="W114" s="4"/>
    </row>
    <row r="115" spans="1:23">
      <c r="C115" s="4"/>
      <c r="D115" s="6"/>
      <c r="E115" s="6"/>
      <c r="F115" s="80"/>
      <c r="G115" s="4"/>
      <c r="H115" s="4"/>
      <c r="I115" s="4"/>
      <c r="J115" s="4"/>
      <c r="K115" s="4"/>
      <c r="L115" s="79"/>
      <c r="M115" s="6"/>
      <c r="N115" s="4"/>
      <c r="O115" s="4"/>
      <c r="P115" s="4"/>
      <c r="Q115" s="4"/>
      <c r="R115" s="4"/>
      <c r="S115" s="4"/>
      <c r="T115" s="4"/>
      <c r="U115" s="6"/>
      <c r="V115" s="6"/>
      <c r="W115" s="4"/>
    </row>
    <row r="116" spans="1:23">
      <c r="C116" s="4"/>
      <c r="D116" s="6"/>
      <c r="E116" s="6"/>
      <c r="F116" s="80"/>
      <c r="G116" s="4"/>
      <c r="H116" s="4"/>
      <c r="I116" s="4"/>
      <c r="J116" s="4"/>
      <c r="K116" s="4"/>
      <c r="L116" s="79"/>
      <c r="M116" s="6"/>
      <c r="N116" s="4"/>
      <c r="O116" s="4"/>
      <c r="P116" s="4"/>
      <c r="Q116" s="4"/>
      <c r="R116" s="4"/>
      <c r="S116" s="4"/>
      <c r="T116" s="4"/>
      <c r="U116" s="6"/>
      <c r="V116" s="6"/>
      <c r="W116" s="4"/>
    </row>
    <row r="117" spans="1:23">
      <c r="C117" s="4"/>
      <c r="D117" s="6"/>
      <c r="E117" s="6"/>
      <c r="F117" s="80"/>
      <c r="G117" s="4"/>
      <c r="H117" s="4"/>
      <c r="I117" s="4"/>
      <c r="J117" s="4"/>
      <c r="K117" s="4"/>
      <c r="L117" s="79"/>
      <c r="M117" s="6"/>
      <c r="N117" s="4"/>
      <c r="O117" s="4"/>
      <c r="P117" s="4"/>
      <c r="Q117" s="4"/>
      <c r="R117" s="4"/>
      <c r="S117" s="4"/>
      <c r="T117" s="4"/>
      <c r="U117" s="6"/>
      <c r="V117" s="6"/>
      <c r="W117" s="4"/>
    </row>
    <row r="118" spans="1:23">
      <c r="C118" s="4"/>
      <c r="D118" s="6"/>
      <c r="E118" s="6"/>
      <c r="F118" s="80"/>
      <c r="G118" s="4"/>
      <c r="H118" s="4"/>
      <c r="I118" s="4"/>
      <c r="J118" s="4"/>
      <c r="K118" s="4"/>
      <c r="L118" s="79"/>
      <c r="M118" s="6"/>
      <c r="N118" s="4"/>
      <c r="O118" s="4"/>
      <c r="P118" s="4"/>
      <c r="Q118" s="4"/>
      <c r="R118" s="4"/>
      <c r="S118" s="4"/>
      <c r="T118" s="4"/>
      <c r="U118" s="6"/>
      <c r="V118" s="6"/>
      <c r="W118" s="4"/>
    </row>
    <row r="119" spans="1:23">
      <c r="C119" s="4"/>
      <c r="D119" s="6"/>
      <c r="E119" s="6"/>
      <c r="F119" s="80"/>
      <c r="G119" s="4"/>
      <c r="H119" s="4"/>
      <c r="I119" s="4"/>
      <c r="J119" s="4"/>
      <c r="K119" s="4"/>
      <c r="L119" s="79"/>
      <c r="M119" s="6"/>
      <c r="N119" s="4"/>
      <c r="O119" s="4"/>
      <c r="P119" s="4"/>
      <c r="Q119" s="4"/>
      <c r="R119" s="4"/>
      <c r="S119" s="4"/>
      <c r="T119" s="4"/>
      <c r="U119" s="6"/>
      <c r="V119" s="6"/>
      <c r="W119" s="4"/>
    </row>
    <row r="120" spans="1:23">
      <c r="C120" s="4"/>
      <c r="D120" s="6"/>
      <c r="E120" s="6"/>
      <c r="F120" s="80"/>
      <c r="G120" s="4"/>
      <c r="H120" s="4"/>
      <c r="I120" s="4"/>
      <c r="J120" s="4"/>
      <c r="K120" s="4"/>
      <c r="L120" s="79"/>
      <c r="M120" s="6"/>
      <c r="N120" s="4"/>
      <c r="O120" s="4"/>
      <c r="P120" s="4"/>
      <c r="Q120" s="4"/>
      <c r="R120" s="4"/>
      <c r="S120" s="4"/>
      <c r="T120" s="4"/>
      <c r="U120" s="6"/>
      <c r="V120" s="6"/>
      <c r="W120" s="4"/>
    </row>
    <row r="121" spans="1:23">
      <c r="C121" s="4"/>
      <c r="D121" s="6"/>
      <c r="E121" s="6"/>
      <c r="F121" s="80"/>
      <c r="G121" s="4"/>
      <c r="H121" s="4"/>
      <c r="I121" s="4"/>
      <c r="J121" s="4"/>
      <c r="K121" s="4"/>
      <c r="L121" s="79"/>
      <c r="M121" s="6"/>
      <c r="N121" s="4"/>
      <c r="O121" s="4"/>
      <c r="P121" s="4"/>
      <c r="Q121" s="4"/>
      <c r="R121" s="4"/>
      <c r="S121" s="4"/>
      <c r="T121" s="4"/>
      <c r="U121" s="6"/>
      <c r="V121" s="6"/>
      <c r="W121" s="4"/>
    </row>
    <row r="122" spans="1:23">
      <c r="C122" s="4"/>
      <c r="D122" s="6"/>
      <c r="E122" s="6"/>
      <c r="F122" s="80"/>
      <c r="G122" s="4"/>
      <c r="H122" s="4"/>
      <c r="I122" s="4"/>
      <c r="J122" s="4"/>
      <c r="K122" s="4"/>
      <c r="L122" s="79"/>
      <c r="M122" s="6"/>
      <c r="N122" s="4"/>
      <c r="O122" s="4"/>
      <c r="P122" s="4"/>
      <c r="Q122" s="4"/>
      <c r="R122" s="4"/>
      <c r="S122" s="4"/>
      <c r="T122" s="4"/>
      <c r="U122" s="6"/>
      <c r="V122" s="6"/>
      <c r="W122" s="4"/>
    </row>
    <row r="123" spans="1:23">
      <c r="A123" s="4"/>
      <c r="C123" s="4"/>
      <c r="D123" s="6"/>
      <c r="E123" s="6"/>
      <c r="F123" s="80"/>
      <c r="G123" s="4"/>
      <c r="H123" s="4"/>
      <c r="I123" s="4"/>
      <c r="J123" s="4"/>
      <c r="K123" s="4"/>
      <c r="L123" s="79"/>
      <c r="M123" s="6"/>
      <c r="N123" s="4"/>
      <c r="O123" s="4"/>
      <c r="P123" s="4"/>
      <c r="Q123" s="4"/>
      <c r="R123" s="4"/>
      <c r="S123" s="4"/>
      <c r="T123" s="4"/>
      <c r="U123" s="6"/>
      <c r="V123" s="6"/>
      <c r="W123" s="4"/>
    </row>
    <row r="124" spans="1:23">
      <c r="A124" s="4"/>
      <c r="C124" s="4"/>
      <c r="D124" s="6"/>
      <c r="E124" s="6"/>
      <c r="F124" s="80"/>
      <c r="G124" s="4"/>
      <c r="H124" s="4"/>
      <c r="I124" s="4"/>
      <c r="J124" s="4"/>
      <c r="K124" s="4"/>
      <c r="L124" s="79"/>
      <c r="M124" s="6"/>
      <c r="N124" s="4"/>
      <c r="O124" s="4"/>
      <c r="P124" s="4"/>
      <c r="Q124" s="4"/>
      <c r="R124" s="4"/>
      <c r="S124" s="4"/>
      <c r="T124" s="4"/>
      <c r="U124" s="6"/>
      <c r="V124" s="6"/>
      <c r="W124" s="4"/>
    </row>
    <row r="125" spans="1:23">
      <c r="A125" s="4"/>
      <c r="C125" s="4"/>
      <c r="D125" s="6"/>
      <c r="E125" s="6"/>
      <c r="F125" s="80"/>
      <c r="G125" s="4"/>
      <c r="H125" s="4"/>
      <c r="I125" s="4"/>
      <c r="J125" s="4"/>
      <c r="K125" s="4"/>
      <c r="L125" s="79"/>
      <c r="M125" s="6"/>
      <c r="N125" s="4"/>
      <c r="O125" s="4"/>
      <c r="P125" s="4"/>
      <c r="Q125" s="4"/>
      <c r="R125" s="4"/>
      <c r="S125" s="4"/>
      <c r="T125" s="4"/>
      <c r="U125" s="6"/>
      <c r="V125" s="6"/>
      <c r="W125" s="4"/>
    </row>
    <row r="126" spans="1:23">
      <c r="A126" s="4"/>
      <c r="C126" s="4"/>
      <c r="D126" s="6"/>
      <c r="E126" s="6"/>
      <c r="F126" s="80"/>
      <c r="G126" s="4"/>
      <c r="H126" s="4"/>
      <c r="I126" s="4"/>
      <c r="J126" s="4"/>
      <c r="K126" s="4"/>
      <c r="L126" s="79"/>
      <c r="M126" s="6"/>
      <c r="N126" s="4"/>
      <c r="O126" s="4"/>
      <c r="P126" s="4"/>
      <c r="Q126" s="4"/>
      <c r="R126" s="4"/>
      <c r="S126" s="4"/>
      <c r="T126" s="4"/>
      <c r="U126" s="6"/>
      <c r="V126" s="6"/>
      <c r="W126" s="4"/>
    </row>
    <row r="127" spans="1:23">
      <c r="A127" s="4"/>
      <c r="C127" s="4"/>
      <c r="D127" s="6"/>
      <c r="E127" s="6"/>
      <c r="F127" s="80"/>
      <c r="G127" s="4"/>
      <c r="H127" s="4"/>
      <c r="I127" s="4"/>
      <c r="J127" s="4"/>
      <c r="K127" s="4"/>
      <c r="L127" s="79"/>
      <c r="M127" s="6"/>
      <c r="N127" s="4"/>
      <c r="O127" s="4"/>
      <c r="P127" s="4"/>
      <c r="Q127" s="4"/>
      <c r="R127" s="4"/>
      <c r="S127" s="4"/>
      <c r="T127" s="4"/>
      <c r="U127" s="6"/>
      <c r="V127" s="6"/>
      <c r="W127" s="4"/>
    </row>
    <row r="128" spans="1:23">
      <c r="A128" s="4"/>
      <c r="C128" s="4"/>
      <c r="D128" s="6"/>
      <c r="E128" s="6"/>
      <c r="F128" s="80"/>
      <c r="G128" s="4"/>
      <c r="H128" s="4"/>
      <c r="I128" s="4"/>
      <c r="J128" s="4"/>
      <c r="K128" s="4"/>
      <c r="L128" s="79"/>
      <c r="M128" s="6"/>
      <c r="N128" s="4"/>
      <c r="O128" s="4"/>
      <c r="P128" s="4"/>
      <c r="Q128" s="4"/>
      <c r="R128" s="4"/>
      <c r="S128" s="4"/>
      <c r="T128" s="4"/>
      <c r="U128" s="6"/>
      <c r="V128" s="6"/>
      <c r="W128" s="4"/>
    </row>
    <row r="129" spans="1:23">
      <c r="A129" s="4"/>
      <c r="C129" s="4"/>
      <c r="D129" s="6"/>
      <c r="E129" s="6"/>
      <c r="F129" s="80"/>
      <c r="G129" s="4"/>
      <c r="H129" s="4"/>
      <c r="I129" s="4"/>
      <c r="J129" s="4"/>
      <c r="K129" s="4"/>
      <c r="L129" s="79"/>
      <c r="M129" s="6"/>
      <c r="N129" s="4"/>
      <c r="O129" s="4"/>
      <c r="P129" s="4"/>
      <c r="Q129" s="4"/>
      <c r="R129" s="4"/>
      <c r="S129" s="4"/>
      <c r="T129" s="4"/>
      <c r="U129" s="6"/>
      <c r="V129" s="6"/>
      <c r="W129" s="4"/>
    </row>
    <row r="130" spans="1:23">
      <c r="A130" s="4"/>
      <c r="C130" s="4"/>
      <c r="D130" s="6"/>
      <c r="E130" s="6"/>
      <c r="F130" s="80"/>
      <c r="G130" s="4"/>
      <c r="H130" s="4"/>
      <c r="I130" s="4"/>
      <c r="J130" s="4"/>
      <c r="K130" s="4"/>
      <c r="L130" s="79"/>
      <c r="M130" s="6"/>
      <c r="N130" s="4"/>
      <c r="O130" s="4"/>
      <c r="P130" s="4"/>
      <c r="Q130" s="4"/>
      <c r="R130" s="4"/>
      <c r="S130" s="4"/>
      <c r="T130" s="4"/>
      <c r="U130" s="6"/>
      <c r="V130" s="6"/>
      <c r="W130" s="4"/>
    </row>
    <row r="131" spans="1:23">
      <c r="A131" s="4"/>
      <c r="C131" s="4"/>
      <c r="D131" s="6"/>
      <c r="E131" s="6"/>
      <c r="F131" s="80"/>
      <c r="G131" s="4"/>
      <c r="H131" s="4"/>
      <c r="I131" s="4"/>
      <c r="J131" s="4"/>
      <c r="K131" s="4"/>
      <c r="L131" s="79"/>
      <c r="M131" s="6"/>
      <c r="N131" s="4"/>
      <c r="O131" s="4"/>
      <c r="P131" s="4"/>
      <c r="Q131" s="4"/>
      <c r="R131" s="4"/>
      <c r="S131" s="4"/>
      <c r="T131" s="4"/>
      <c r="U131" s="6"/>
      <c r="V131" s="6"/>
      <c r="W131" s="4"/>
    </row>
    <row r="132" spans="1:23">
      <c r="A132" s="4"/>
      <c r="C132" s="4"/>
      <c r="D132" s="6"/>
      <c r="E132" s="6"/>
      <c r="F132" s="80"/>
      <c r="G132" s="4"/>
      <c r="H132" s="4"/>
      <c r="I132" s="4"/>
      <c r="J132" s="4"/>
      <c r="K132" s="4"/>
      <c r="L132" s="79"/>
      <c r="M132" s="6"/>
      <c r="N132" s="4"/>
      <c r="O132" s="4"/>
      <c r="P132" s="4"/>
      <c r="Q132" s="4"/>
      <c r="R132" s="4"/>
      <c r="S132" s="4"/>
      <c r="T132" s="4"/>
      <c r="U132" s="6"/>
      <c r="V132" s="6"/>
      <c r="W132" s="4"/>
    </row>
    <row r="133" spans="1:23">
      <c r="A133" s="4"/>
      <c r="C133" s="4"/>
      <c r="D133" s="6"/>
      <c r="E133" s="6"/>
      <c r="F133" s="80"/>
      <c r="G133" s="4"/>
      <c r="H133" s="4"/>
      <c r="I133" s="4"/>
      <c r="J133" s="4"/>
      <c r="K133" s="4"/>
      <c r="L133" s="79"/>
      <c r="M133" s="6"/>
      <c r="N133" s="4"/>
      <c r="O133" s="4"/>
      <c r="P133" s="4"/>
      <c r="Q133" s="4"/>
      <c r="R133" s="4"/>
      <c r="S133" s="4"/>
      <c r="T133" s="4"/>
      <c r="U133" s="6"/>
      <c r="V133" s="6"/>
      <c r="W133" s="4"/>
    </row>
    <row r="134" spans="1:23">
      <c r="A134" s="4"/>
      <c r="C134" s="4"/>
      <c r="D134" s="6"/>
      <c r="E134" s="6"/>
      <c r="F134" s="80"/>
      <c r="G134" s="4"/>
      <c r="H134" s="4"/>
      <c r="I134" s="4"/>
      <c r="J134" s="4"/>
      <c r="K134" s="4"/>
      <c r="L134" s="79"/>
      <c r="M134" s="6"/>
      <c r="N134" s="4"/>
      <c r="O134" s="4"/>
      <c r="P134" s="4"/>
      <c r="Q134" s="4"/>
      <c r="R134" s="4"/>
      <c r="S134" s="4"/>
      <c r="T134" s="4"/>
      <c r="U134" s="6"/>
      <c r="V134" s="6"/>
      <c r="W134" s="4"/>
    </row>
    <row r="135" spans="1:23">
      <c r="A135" s="4"/>
      <c r="C135" s="4"/>
      <c r="D135" s="6"/>
      <c r="E135" s="6"/>
      <c r="F135" s="80"/>
      <c r="G135" s="4"/>
      <c r="H135" s="4"/>
      <c r="I135" s="4"/>
      <c r="J135" s="4"/>
      <c r="K135" s="4"/>
      <c r="L135" s="79"/>
      <c r="M135" s="6"/>
      <c r="N135" s="4"/>
      <c r="O135" s="4"/>
      <c r="P135" s="4"/>
      <c r="Q135" s="4"/>
      <c r="R135" s="4"/>
      <c r="S135" s="4"/>
      <c r="T135" s="4"/>
      <c r="U135" s="6"/>
      <c r="V135" s="6"/>
      <c r="W135" s="4"/>
    </row>
    <row r="136" spans="1:23">
      <c r="A136" s="4"/>
      <c r="C136" s="4"/>
      <c r="D136" s="6"/>
      <c r="E136" s="6"/>
      <c r="F136" s="80"/>
      <c r="G136" s="4"/>
      <c r="H136" s="4"/>
      <c r="I136" s="4"/>
      <c r="J136" s="4"/>
      <c r="K136" s="4"/>
      <c r="L136" s="79"/>
      <c r="M136" s="6"/>
      <c r="N136" s="4"/>
      <c r="O136" s="4"/>
      <c r="P136" s="4"/>
      <c r="Q136" s="4"/>
      <c r="R136" s="4"/>
      <c r="S136" s="4"/>
      <c r="T136" s="4"/>
      <c r="U136" s="6"/>
      <c r="V136" s="6"/>
      <c r="W136" s="4"/>
    </row>
    <row r="137" spans="1:23">
      <c r="A137" s="4"/>
      <c r="C137" s="4"/>
      <c r="D137" s="6"/>
      <c r="E137" s="6"/>
      <c r="F137" s="80"/>
      <c r="G137" s="4"/>
      <c r="H137" s="4"/>
      <c r="I137" s="4"/>
      <c r="J137" s="4"/>
      <c r="K137" s="4"/>
      <c r="L137" s="79"/>
      <c r="M137" s="6"/>
      <c r="N137" s="4"/>
      <c r="O137" s="4"/>
      <c r="P137" s="4"/>
      <c r="Q137" s="4"/>
      <c r="R137" s="4"/>
      <c r="S137" s="4"/>
      <c r="T137" s="4"/>
      <c r="U137" s="6"/>
      <c r="V137" s="6"/>
      <c r="W137" s="4"/>
    </row>
    <row r="138" spans="1:23">
      <c r="A138" s="4"/>
      <c r="C138" s="4"/>
      <c r="D138" s="6"/>
      <c r="E138" s="6"/>
      <c r="F138" s="80"/>
      <c r="G138" s="4"/>
      <c r="H138" s="4"/>
      <c r="I138" s="4"/>
      <c r="J138" s="4"/>
      <c r="K138" s="4"/>
      <c r="L138" s="79"/>
      <c r="M138" s="6"/>
      <c r="N138" s="4"/>
      <c r="O138" s="4"/>
      <c r="P138" s="4"/>
      <c r="Q138" s="4"/>
      <c r="R138" s="4"/>
      <c r="S138" s="4"/>
      <c r="T138" s="4"/>
      <c r="U138" s="6"/>
      <c r="V138" s="6"/>
      <c r="W138" s="4"/>
    </row>
    <row r="139" spans="1:23">
      <c r="A139" s="4"/>
      <c r="C139" s="4"/>
      <c r="D139" s="6"/>
      <c r="E139" s="6"/>
      <c r="F139" s="80"/>
      <c r="G139" s="4"/>
      <c r="H139" s="4"/>
      <c r="I139" s="4"/>
      <c r="J139" s="4"/>
      <c r="K139" s="4"/>
      <c r="L139" s="79"/>
      <c r="M139" s="6"/>
      <c r="N139" s="4"/>
      <c r="O139" s="4"/>
      <c r="P139" s="4"/>
      <c r="Q139" s="4"/>
      <c r="R139" s="4"/>
      <c r="S139" s="4"/>
      <c r="T139" s="4"/>
      <c r="U139" s="6"/>
      <c r="V139" s="6"/>
      <c r="W139" s="4"/>
    </row>
    <row r="140" spans="1:23">
      <c r="A140" s="4"/>
      <c r="C140" s="4"/>
      <c r="D140" s="6"/>
      <c r="E140" s="6"/>
      <c r="F140" s="80"/>
      <c r="G140" s="4"/>
      <c r="H140" s="4"/>
      <c r="I140" s="4"/>
      <c r="J140" s="4"/>
      <c r="K140" s="4"/>
      <c r="L140" s="79"/>
      <c r="M140" s="6"/>
      <c r="N140" s="4"/>
      <c r="O140" s="4"/>
      <c r="P140" s="4"/>
      <c r="Q140" s="4"/>
      <c r="R140" s="4"/>
      <c r="S140" s="4"/>
      <c r="T140" s="4"/>
      <c r="U140" s="6"/>
      <c r="V140" s="6"/>
      <c r="W140" s="4"/>
    </row>
    <row r="141" spans="1:23">
      <c r="A141" s="4"/>
      <c r="C141" s="4"/>
      <c r="D141" s="6"/>
      <c r="E141" s="6"/>
      <c r="F141" s="80"/>
      <c r="G141" s="4"/>
      <c r="H141" s="4"/>
      <c r="I141" s="4"/>
      <c r="J141" s="4"/>
      <c r="K141" s="4"/>
      <c r="L141" s="79"/>
      <c r="M141" s="6"/>
      <c r="N141" s="4"/>
      <c r="O141" s="4"/>
      <c r="P141" s="4"/>
      <c r="Q141" s="4"/>
      <c r="R141" s="4"/>
      <c r="S141" s="4"/>
      <c r="T141" s="4"/>
      <c r="U141" s="6"/>
      <c r="V141" s="6"/>
      <c r="W141" s="4"/>
    </row>
    <row r="142" spans="1:23">
      <c r="A142" s="4"/>
      <c r="C142" s="4"/>
      <c r="D142" s="6"/>
      <c r="E142" s="6"/>
      <c r="F142" s="80"/>
      <c r="G142" s="4"/>
      <c r="H142" s="4"/>
      <c r="I142" s="4"/>
      <c r="J142" s="4"/>
      <c r="K142" s="4"/>
      <c r="L142" s="79"/>
      <c r="M142" s="6"/>
      <c r="N142" s="4"/>
      <c r="O142" s="4"/>
      <c r="P142" s="4"/>
      <c r="Q142" s="4"/>
      <c r="R142" s="4"/>
      <c r="S142" s="4"/>
      <c r="T142" s="4"/>
      <c r="U142" s="6"/>
      <c r="V142" s="6"/>
      <c r="W142" s="4"/>
    </row>
    <row r="143" spans="1:23">
      <c r="A143" s="4"/>
      <c r="C143" s="4"/>
      <c r="D143" s="6"/>
      <c r="E143" s="6"/>
      <c r="F143" s="80"/>
      <c r="G143" s="4"/>
      <c r="H143" s="4"/>
      <c r="I143" s="4"/>
      <c r="J143" s="4"/>
      <c r="K143" s="4"/>
      <c r="L143" s="79"/>
      <c r="M143" s="6"/>
      <c r="N143" s="4"/>
      <c r="O143" s="4"/>
      <c r="P143" s="4"/>
      <c r="Q143" s="4"/>
      <c r="R143" s="4"/>
      <c r="S143" s="4"/>
      <c r="T143" s="4"/>
      <c r="U143" s="6"/>
      <c r="V143" s="6"/>
      <c r="W143" s="4"/>
    </row>
    <row r="144" spans="1:23">
      <c r="A144" s="4"/>
      <c r="C144" s="4"/>
      <c r="D144" s="6"/>
      <c r="E144" s="6"/>
      <c r="F144" s="80"/>
      <c r="G144" s="4"/>
      <c r="H144" s="4"/>
      <c r="I144" s="4"/>
      <c r="J144" s="4"/>
      <c r="K144" s="4"/>
      <c r="L144" s="79"/>
      <c r="M144" s="6"/>
      <c r="N144" s="4"/>
      <c r="O144" s="4"/>
      <c r="P144" s="4"/>
      <c r="Q144" s="4"/>
      <c r="R144" s="4"/>
      <c r="S144" s="4"/>
      <c r="T144" s="4"/>
      <c r="U144" s="6"/>
      <c r="V144" s="6"/>
      <c r="W144" s="4"/>
    </row>
    <row r="145" spans="1:23">
      <c r="A145" s="4"/>
      <c r="C145" s="4"/>
      <c r="D145" s="6"/>
      <c r="E145" s="6"/>
      <c r="F145" s="80"/>
      <c r="G145" s="4"/>
      <c r="H145" s="4"/>
      <c r="I145" s="4"/>
      <c r="J145" s="4"/>
      <c r="K145" s="4"/>
      <c r="L145" s="79"/>
      <c r="M145" s="6"/>
      <c r="N145" s="4"/>
      <c r="O145" s="4"/>
      <c r="P145" s="4"/>
      <c r="Q145" s="4"/>
      <c r="R145" s="4"/>
      <c r="S145" s="4"/>
      <c r="T145" s="4"/>
      <c r="U145" s="6"/>
      <c r="V145" s="6"/>
      <c r="W145" s="4"/>
    </row>
    <row r="146" spans="1:23">
      <c r="A146" s="4"/>
      <c r="C146" s="4"/>
      <c r="D146" s="6"/>
      <c r="E146" s="6"/>
      <c r="F146" s="80"/>
      <c r="G146" s="4"/>
      <c r="H146" s="4"/>
      <c r="I146" s="4"/>
      <c r="J146" s="4"/>
      <c r="K146" s="4"/>
      <c r="L146" s="79"/>
      <c r="M146" s="6"/>
      <c r="N146" s="4"/>
      <c r="O146" s="4"/>
      <c r="P146" s="4"/>
      <c r="Q146" s="4"/>
      <c r="R146" s="4"/>
      <c r="S146" s="4"/>
      <c r="T146" s="4"/>
      <c r="U146" s="6"/>
      <c r="V146" s="6"/>
      <c r="W146" s="4"/>
    </row>
    <row r="147" spans="1:23">
      <c r="A147" s="4"/>
      <c r="C147" s="4"/>
      <c r="D147" s="6"/>
      <c r="E147" s="6"/>
      <c r="F147" s="80"/>
      <c r="G147" s="4"/>
      <c r="H147" s="4"/>
      <c r="I147" s="4"/>
      <c r="J147" s="4"/>
      <c r="K147" s="4"/>
      <c r="L147" s="79"/>
      <c r="M147" s="6"/>
      <c r="N147" s="4"/>
      <c r="O147" s="4"/>
      <c r="P147" s="4"/>
      <c r="Q147" s="4"/>
      <c r="R147" s="4"/>
      <c r="S147" s="4"/>
      <c r="T147" s="4"/>
      <c r="U147" s="6"/>
      <c r="V147" s="6"/>
      <c r="W147" s="4"/>
    </row>
    <row r="148" spans="1:23">
      <c r="A148" s="4"/>
      <c r="C148" s="4"/>
      <c r="D148" s="6"/>
      <c r="E148" s="6"/>
      <c r="F148" s="80"/>
      <c r="G148" s="4"/>
      <c r="H148" s="4"/>
      <c r="I148" s="4"/>
      <c r="J148" s="4"/>
      <c r="K148" s="4"/>
      <c r="L148" s="79"/>
      <c r="M148" s="6"/>
      <c r="N148" s="4"/>
      <c r="O148" s="4"/>
      <c r="P148" s="4"/>
      <c r="Q148" s="4"/>
      <c r="R148" s="4"/>
      <c r="S148" s="4"/>
      <c r="T148" s="4"/>
      <c r="U148" s="6"/>
      <c r="V148" s="6"/>
      <c r="W148" s="4"/>
    </row>
    <row r="149" spans="1:23">
      <c r="A149" s="4"/>
      <c r="C149" s="4"/>
      <c r="D149" s="6"/>
      <c r="E149" s="6"/>
      <c r="F149" s="80"/>
      <c r="G149" s="4"/>
      <c r="H149" s="4"/>
      <c r="I149" s="4"/>
      <c r="J149" s="4"/>
      <c r="K149" s="4"/>
      <c r="L149" s="79"/>
      <c r="M149" s="6"/>
      <c r="N149" s="4"/>
      <c r="O149" s="4"/>
      <c r="P149" s="4"/>
      <c r="Q149" s="4"/>
      <c r="R149" s="4"/>
      <c r="S149" s="4"/>
      <c r="T149" s="4"/>
      <c r="U149" s="6"/>
      <c r="V149" s="6"/>
      <c r="W149" s="4"/>
    </row>
    <row r="150" spans="1:23">
      <c r="A150" s="4"/>
      <c r="C150" s="4"/>
      <c r="D150" s="6"/>
      <c r="E150" s="6"/>
      <c r="F150" s="80"/>
      <c r="G150" s="4"/>
      <c r="H150" s="4"/>
      <c r="I150" s="4"/>
      <c r="J150" s="4"/>
      <c r="K150" s="4"/>
      <c r="L150" s="79"/>
      <c r="M150" s="6"/>
      <c r="N150" s="4"/>
      <c r="O150" s="4"/>
      <c r="P150" s="4"/>
      <c r="Q150" s="4"/>
      <c r="R150" s="4"/>
      <c r="S150" s="4"/>
      <c r="T150" s="4"/>
      <c r="U150" s="6"/>
      <c r="V150" s="6"/>
      <c r="W150" s="4"/>
    </row>
    <row r="151" spans="1:23">
      <c r="A151" s="4"/>
      <c r="C151" s="4"/>
      <c r="D151" s="6"/>
      <c r="E151" s="6"/>
      <c r="F151" s="80"/>
      <c r="G151" s="4"/>
      <c r="H151" s="4"/>
      <c r="I151" s="4"/>
      <c r="J151" s="4"/>
      <c r="K151" s="4"/>
      <c r="L151" s="79"/>
      <c r="M151" s="6"/>
      <c r="N151" s="4"/>
      <c r="O151" s="4"/>
      <c r="P151" s="4"/>
      <c r="Q151" s="4"/>
      <c r="R151" s="4"/>
      <c r="S151" s="4"/>
      <c r="T151" s="4"/>
      <c r="U151" s="6"/>
      <c r="V151" s="6"/>
      <c r="W151" s="4"/>
    </row>
    <row r="152" spans="1:23">
      <c r="A152" s="4"/>
      <c r="C152" s="4"/>
      <c r="D152" s="6"/>
      <c r="E152" s="6"/>
      <c r="F152" s="80"/>
      <c r="G152" s="4"/>
      <c r="H152" s="4"/>
      <c r="I152" s="4"/>
      <c r="J152" s="4"/>
      <c r="K152" s="4"/>
      <c r="L152" s="79"/>
      <c r="M152" s="6"/>
      <c r="N152" s="4"/>
      <c r="O152" s="4"/>
      <c r="P152" s="4"/>
      <c r="Q152" s="4"/>
      <c r="R152" s="4"/>
      <c r="S152" s="4"/>
      <c r="T152" s="4"/>
      <c r="U152" s="6"/>
      <c r="V152" s="6"/>
      <c r="W152" s="4"/>
    </row>
    <row r="153" spans="1:23">
      <c r="A153" s="4"/>
      <c r="C153" s="4"/>
      <c r="D153" s="6"/>
      <c r="E153" s="6"/>
      <c r="F153" s="80"/>
      <c r="G153" s="4"/>
      <c r="H153" s="4"/>
      <c r="I153" s="4"/>
      <c r="J153" s="4"/>
      <c r="K153" s="4"/>
      <c r="L153" s="79"/>
      <c r="M153" s="6"/>
      <c r="N153" s="4"/>
      <c r="O153" s="4"/>
      <c r="P153" s="4"/>
      <c r="Q153" s="4"/>
      <c r="R153" s="4"/>
      <c r="S153" s="4"/>
      <c r="T153" s="4"/>
      <c r="U153" s="6"/>
      <c r="V153" s="6"/>
      <c r="W153" s="4"/>
    </row>
    <row r="154" spans="1:23">
      <c r="A154" s="4"/>
      <c r="C154" s="4"/>
      <c r="D154" s="6"/>
      <c r="E154" s="6"/>
      <c r="F154" s="80"/>
      <c r="G154" s="4"/>
      <c r="H154" s="4"/>
      <c r="I154" s="4"/>
      <c r="J154" s="4"/>
      <c r="K154" s="4"/>
      <c r="L154" s="79"/>
      <c r="M154" s="6"/>
      <c r="N154" s="4"/>
      <c r="O154" s="4"/>
      <c r="P154" s="4"/>
      <c r="Q154" s="4"/>
      <c r="R154" s="4"/>
      <c r="S154" s="4"/>
      <c r="T154" s="4"/>
      <c r="U154" s="6"/>
      <c r="V154" s="6"/>
      <c r="W154" s="4"/>
    </row>
    <row r="155" spans="1:23">
      <c r="A155" s="4"/>
      <c r="C155" s="4"/>
      <c r="D155" s="6"/>
      <c r="E155" s="6"/>
      <c r="F155" s="80"/>
      <c r="G155" s="4"/>
      <c r="H155" s="4"/>
      <c r="I155" s="4"/>
      <c r="J155" s="4"/>
      <c r="K155" s="4"/>
      <c r="L155" s="79"/>
      <c r="M155" s="6"/>
      <c r="N155" s="4"/>
      <c r="O155" s="4"/>
      <c r="P155" s="4"/>
      <c r="Q155" s="4"/>
      <c r="R155" s="4"/>
      <c r="S155" s="4"/>
      <c r="T155" s="4"/>
      <c r="U155" s="6"/>
      <c r="V155" s="6"/>
      <c r="W155" s="4"/>
    </row>
    <row r="156" spans="1:23">
      <c r="A156" s="4"/>
      <c r="C156" s="4"/>
      <c r="D156" s="6"/>
      <c r="E156" s="6"/>
      <c r="F156" s="80"/>
      <c r="G156" s="4"/>
      <c r="H156" s="4"/>
      <c r="I156" s="4"/>
      <c r="J156" s="4"/>
      <c r="K156" s="4"/>
      <c r="L156" s="79"/>
      <c r="M156" s="6"/>
      <c r="N156" s="4"/>
      <c r="O156" s="4"/>
      <c r="P156" s="4"/>
      <c r="Q156" s="4"/>
      <c r="R156" s="4"/>
      <c r="S156" s="4"/>
      <c r="T156" s="4"/>
      <c r="U156" s="6"/>
      <c r="V156" s="6"/>
      <c r="W156" s="4"/>
    </row>
    <row r="157" spans="1:23">
      <c r="A157" s="4"/>
      <c r="C157" s="4"/>
      <c r="D157" s="6"/>
      <c r="E157" s="6"/>
      <c r="F157" s="80"/>
      <c r="G157" s="4"/>
      <c r="H157" s="4"/>
      <c r="I157" s="4"/>
      <c r="J157" s="4"/>
      <c r="K157" s="4"/>
      <c r="L157" s="79"/>
      <c r="M157" s="6"/>
      <c r="N157" s="4"/>
      <c r="O157" s="4"/>
      <c r="P157" s="4"/>
      <c r="Q157" s="4"/>
      <c r="R157" s="4"/>
      <c r="S157" s="4"/>
      <c r="T157" s="4"/>
      <c r="U157" s="6"/>
      <c r="V157" s="6"/>
      <c r="W157" s="4"/>
    </row>
    <row r="158" spans="1:23">
      <c r="A158" s="4"/>
      <c r="C158" s="4"/>
      <c r="D158" s="6"/>
      <c r="E158" s="6"/>
      <c r="F158" s="80"/>
      <c r="G158" s="4"/>
      <c r="H158" s="4"/>
      <c r="I158" s="4"/>
      <c r="J158" s="4"/>
      <c r="K158" s="4"/>
      <c r="L158" s="79"/>
      <c r="M158" s="6"/>
      <c r="N158" s="4"/>
      <c r="O158" s="4"/>
      <c r="P158" s="4"/>
      <c r="Q158" s="4"/>
      <c r="R158" s="4"/>
      <c r="S158" s="4"/>
      <c r="T158" s="4"/>
      <c r="U158" s="6"/>
      <c r="V158" s="6"/>
      <c r="W158" s="4"/>
    </row>
    <row r="159" spans="1:23">
      <c r="A159" s="4"/>
      <c r="C159" s="4"/>
      <c r="D159" s="6"/>
      <c r="E159" s="6"/>
      <c r="F159" s="80"/>
      <c r="G159" s="4"/>
      <c r="H159" s="4"/>
      <c r="I159" s="4"/>
      <c r="J159" s="4"/>
      <c r="K159" s="4"/>
      <c r="L159" s="79"/>
      <c r="M159" s="6"/>
      <c r="N159" s="4"/>
      <c r="O159" s="4"/>
      <c r="P159" s="4"/>
      <c r="Q159" s="4"/>
      <c r="R159" s="4"/>
      <c r="S159" s="4"/>
      <c r="T159" s="4"/>
      <c r="U159" s="6"/>
      <c r="V159" s="6"/>
      <c r="W159" s="4"/>
    </row>
    <row r="160" spans="1:23">
      <c r="A160" s="4"/>
      <c r="C160" s="4"/>
      <c r="D160" s="6"/>
      <c r="E160" s="6"/>
      <c r="F160" s="80"/>
      <c r="G160" s="4"/>
      <c r="H160" s="4"/>
      <c r="I160" s="4"/>
      <c r="J160" s="4"/>
      <c r="K160" s="4"/>
      <c r="L160" s="79"/>
      <c r="M160" s="6"/>
      <c r="N160" s="4"/>
      <c r="O160" s="4"/>
      <c r="P160" s="4"/>
      <c r="Q160" s="4"/>
      <c r="R160" s="4"/>
      <c r="S160" s="4"/>
      <c r="T160" s="4"/>
      <c r="U160" s="6"/>
      <c r="V160" s="6"/>
      <c r="W160" s="4"/>
    </row>
    <row r="161" spans="1:23">
      <c r="A161" s="4"/>
      <c r="C161" s="4"/>
      <c r="D161" s="6"/>
      <c r="E161" s="6"/>
      <c r="F161" s="80"/>
      <c r="G161" s="4"/>
      <c r="H161" s="4"/>
      <c r="I161" s="4"/>
      <c r="J161" s="4"/>
      <c r="K161" s="4"/>
      <c r="L161" s="79"/>
      <c r="M161" s="6"/>
      <c r="N161" s="4"/>
      <c r="O161" s="4"/>
      <c r="P161" s="4"/>
      <c r="Q161" s="4"/>
      <c r="R161" s="4"/>
      <c r="S161" s="4"/>
      <c r="T161" s="4"/>
      <c r="U161" s="6"/>
      <c r="V161" s="6"/>
      <c r="W161" s="4"/>
    </row>
    <row r="162" spans="1:23">
      <c r="A162" s="4"/>
      <c r="C162" s="4"/>
      <c r="D162" s="6"/>
      <c r="E162" s="6"/>
      <c r="F162" s="80"/>
      <c r="G162" s="4"/>
      <c r="H162" s="4"/>
      <c r="I162" s="4"/>
      <c r="J162" s="4"/>
      <c r="K162" s="4"/>
      <c r="L162" s="79"/>
      <c r="M162" s="6"/>
      <c r="N162" s="4"/>
      <c r="O162" s="4"/>
      <c r="P162" s="4"/>
      <c r="Q162" s="4"/>
      <c r="R162" s="4"/>
      <c r="S162" s="4"/>
      <c r="T162" s="4"/>
      <c r="U162" s="6"/>
      <c r="V162" s="6"/>
      <c r="W162" s="4"/>
    </row>
    <row r="163" spans="1:23">
      <c r="A163" s="4"/>
      <c r="C163" s="4"/>
      <c r="D163" s="6"/>
      <c r="E163" s="6"/>
      <c r="F163" s="80"/>
      <c r="G163" s="4"/>
      <c r="H163" s="4"/>
      <c r="I163" s="4"/>
      <c r="J163" s="4"/>
      <c r="K163" s="4"/>
      <c r="L163" s="79"/>
      <c r="M163" s="6"/>
      <c r="N163" s="4"/>
      <c r="O163" s="4"/>
      <c r="P163" s="4"/>
      <c r="Q163" s="4"/>
      <c r="R163" s="4"/>
      <c r="S163" s="4"/>
      <c r="T163" s="4"/>
      <c r="U163" s="6"/>
      <c r="V163" s="6"/>
      <c r="W163" s="4"/>
    </row>
    <row r="164" spans="1:23">
      <c r="A164" s="4"/>
      <c r="C164" s="4"/>
      <c r="D164" s="6"/>
      <c r="E164" s="6"/>
      <c r="F164" s="80"/>
      <c r="G164" s="4"/>
      <c r="H164" s="4"/>
      <c r="I164" s="4"/>
      <c r="J164" s="4"/>
      <c r="K164" s="4"/>
      <c r="L164" s="79"/>
      <c r="M164" s="6"/>
      <c r="N164" s="4"/>
      <c r="O164" s="4"/>
      <c r="P164" s="4"/>
      <c r="Q164" s="4"/>
      <c r="R164" s="4"/>
      <c r="S164" s="4"/>
      <c r="T164" s="4"/>
      <c r="U164" s="6"/>
      <c r="V164" s="6"/>
      <c r="W164" s="4"/>
    </row>
    <row r="165" spans="1:23">
      <c r="A165" s="4"/>
      <c r="C165" s="4"/>
      <c r="D165" s="6"/>
      <c r="E165" s="6"/>
      <c r="F165" s="80"/>
      <c r="G165" s="4"/>
      <c r="H165" s="4"/>
      <c r="I165" s="4"/>
      <c r="J165" s="4"/>
      <c r="K165" s="4"/>
      <c r="L165" s="79"/>
      <c r="M165" s="6"/>
      <c r="N165" s="4"/>
      <c r="O165" s="4"/>
      <c r="P165" s="4"/>
      <c r="Q165" s="4"/>
      <c r="R165" s="4"/>
      <c r="S165" s="4"/>
      <c r="T165" s="4"/>
      <c r="U165" s="6"/>
      <c r="V165" s="6"/>
      <c r="W165" s="4"/>
    </row>
    <row r="166" spans="1:23">
      <c r="A166" s="4"/>
      <c r="C166" s="4"/>
      <c r="D166" s="6"/>
      <c r="E166" s="6"/>
      <c r="F166" s="80"/>
      <c r="G166" s="4"/>
      <c r="H166" s="4"/>
      <c r="I166" s="4"/>
      <c r="J166" s="4"/>
      <c r="K166" s="4"/>
      <c r="L166" s="79"/>
      <c r="M166" s="6"/>
      <c r="N166" s="4"/>
      <c r="O166" s="4"/>
      <c r="P166" s="4"/>
      <c r="Q166" s="4"/>
      <c r="R166" s="4"/>
      <c r="S166" s="4"/>
      <c r="T166" s="4"/>
      <c r="U166" s="6"/>
      <c r="V166" s="6"/>
      <c r="W166" s="4"/>
    </row>
    <row r="167" spans="1:23">
      <c r="A167" s="4"/>
      <c r="C167" s="4"/>
      <c r="D167" s="6"/>
      <c r="E167" s="6"/>
      <c r="F167" s="80"/>
      <c r="G167" s="4"/>
      <c r="H167" s="4"/>
      <c r="I167" s="4"/>
      <c r="J167" s="4"/>
      <c r="K167" s="4"/>
      <c r="L167" s="79"/>
      <c r="M167" s="6"/>
      <c r="N167" s="4"/>
      <c r="O167" s="4"/>
      <c r="P167" s="4"/>
      <c r="Q167" s="4"/>
      <c r="R167" s="4"/>
      <c r="S167" s="4"/>
      <c r="T167" s="4"/>
      <c r="U167" s="6"/>
      <c r="V167" s="6"/>
      <c r="W167" s="4"/>
    </row>
    <row r="168" spans="1:23">
      <c r="A168" s="4"/>
      <c r="C168" s="4"/>
      <c r="D168" s="6"/>
      <c r="E168" s="6"/>
      <c r="F168" s="80"/>
      <c r="G168" s="4"/>
      <c r="H168" s="4"/>
      <c r="I168" s="4"/>
      <c r="J168" s="4"/>
      <c r="K168" s="4"/>
      <c r="L168" s="79"/>
      <c r="M168" s="6"/>
      <c r="N168" s="4"/>
      <c r="O168" s="4"/>
      <c r="P168" s="4"/>
      <c r="Q168" s="4"/>
      <c r="R168" s="4"/>
      <c r="S168" s="4"/>
      <c r="T168" s="4"/>
      <c r="U168" s="6"/>
      <c r="V168" s="6"/>
      <c r="W168" s="4"/>
    </row>
    <row r="169" spans="1:23">
      <c r="A169" s="4"/>
      <c r="C169" s="4"/>
      <c r="D169" s="6"/>
      <c r="E169" s="6"/>
      <c r="F169" s="80"/>
      <c r="G169" s="4"/>
      <c r="H169" s="4"/>
      <c r="I169" s="4"/>
      <c r="J169" s="4"/>
      <c r="K169" s="4"/>
      <c r="L169" s="79"/>
      <c r="M169" s="6"/>
      <c r="N169" s="4"/>
      <c r="O169" s="4"/>
      <c r="P169" s="4"/>
      <c r="Q169" s="4"/>
      <c r="R169" s="4"/>
      <c r="S169" s="4"/>
      <c r="T169" s="4"/>
      <c r="U169" s="6"/>
      <c r="V169" s="6"/>
      <c r="W169" s="4"/>
    </row>
    <row r="170" spans="1:23">
      <c r="A170" s="4"/>
      <c r="C170" s="4"/>
      <c r="D170" s="6"/>
      <c r="E170" s="6"/>
      <c r="F170" s="80"/>
      <c r="G170" s="4"/>
      <c r="H170" s="4"/>
      <c r="I170" s="4"/>
      <c r="J170" s="4"/>
      <c r="K170" s="4"/>
      <c r="L170" s="79"/>
      <c r="M170" s="6"/>
      <c r="N170" s="4"/>
      <c r="O170" s="4"/>
      <c r="P170" s="4"/>
      <c r="Q170" s="4"/>
      <c r="R170" s="4"/>
      <c r="S170" s="4"/>
      <c r="T170" s="4"/>
      <c r="U170" s="6"/>
      <c r="V170" s="6"/>
      <c r="W170" s="4"/>
    </row>
    <row r="171" spans="1:23">
      <c r="C171" s="4"/>
      <c r="D171" s="6"/>
      <c r="E171" s="6"/>
      <c r="F171" s="80"/>
      <c r="G171" s="4"/>
      <c r="H171" s="4"/>
      <c r="I171" s="4"/>
      <c r="J171" s="4"/>
      <c r="K171" s="4"/>
      <c r="L171" s="79"/>
      <c r="M171" s="6"/>
      <c r="N171" s="4"/>
      <c r="O171" s="4"/>
      <c r="P171" s="4"/>
      <c r="Q171" s="4"/>
      <c r="R171" s="4"/>
      <c r="S171" s="4"/>
      <c r="T171" s="4"/>
      <c r="U171" s="6"/>
      <c r="V171" s="6"/>
      <c r="W171" s="4"/>
    </row>
    <row r="172" spans="1:23">
      <c r="C172" s="4"/>
      <c r="D172" s="6"/>
      <c r="E172" s="6"/>
      <c r="F172" s="80"/>
      <c r="G172" s="4"/>
      <c r="H172" s="4"/>
      <c r="I172" s="4"/>
      <c r="J172" s="4"/>
      <c r="K172" s="4"/>
      <c r="L172" s="79"/>
      <c r="M172" s="6"/>
      <c r="N172" s="4"/>
      <c r="O172" s="4"/>
      <c r="P172" s="4"/>
      <c r="Q172" s="4"/>
      <c r="R172" s="4"/>
      <c r="S172" s="4"/>
      <c r="T172" s="4"/>
      <c r="U172" s="6"/>
      <c r="V172" s="6"/>
      <c r="W172" s="4"/>
    </row>
    <row r="173" spans="1:23">
      <c r="C173" s="4"/>
      <c r="D173" s="6"/>
      <c r="E173" s="6"/>
      <c r="F173" s="80"/>
      <c r="G173" s="4"/>
      <c r="H173" s="4"/>
      <c r="I173" s="4"/>
      <c r="J173" s="4"/>
      <c r="K173" s="4"/>
      <c r="L173" s="79"/>
      <c r="M173" s="6"/>
      <c r="N173" s="4"/>
      <c r="O173" s="4"/>
      <c r="P173" s="4"/>
      <c r="Q173" s="4"/>
      <c r="R173" s="4"/>
      <c r="S173" s="4"/>
      <c r="T173" s="4"/>
      <c r="U173" s="6"/>
      <c r="V173" s="6"/>
      <c r="W173" s="4"/>
    </row>
    <row r="174" spans="1:23">
      <c r="C174" s="4"/>
      <c r="D174" s="6"/>
      <c r="E174" s="6"/>
      <c r="F174" s="80"/>
      <c r="G174" s="4"/>
      <c r="H174" s="4"/>
      <c r="I174" s="4"/>
      <c r="J174" s="4"/>
      <c r="K174" s="4"/>
      <c r="L174" s="79"/>
      <c r="M174" s="6"/>
      <c r="N174" s="4"/>
      <c r="O174" s="4"/>
      <c r="P174" s="4"/>
      <c r="Q174" s="4"/>
      <c r="R174" s="4"/>
      <c r="S174" s="4"/>
      <c r="T174" s="4"/>
      <c r="U174" s="6"/>
      <c r="V174" s="6"/>
      <c r="W174" s="4"/>
    </row>
    <row r="175" spans="1:23">
      <c r="C175" s="4"/>
      <c r="D175" s="6"/>
      <c r="E175" s="6"/>
      <c r="F175" s="80"/>
      <c r="G175" s="4"/>
      <c r="H175" s="4"/>
      <c r="I175" s="4"/>
      <c r="J175" s="4"/>
      <c r="K175" s="4"/>
      <c r="L175" s="79"/>
      <c r="M175" s="6"/>
      <c r="N175" s="4"/>
      <c r="O175" s="4"/>
      <c r="P175" s="4"/>
      <c r="Q175" s="4"/>
      <c r="R175" s="4"/>
      <c r="S175" s="4"/>
      <c r="T175" s="4"/>
      <c r="U175" s="6"/>
      <c r="V175" s="6"/>
      <c r="W175" s="4"/>
    </row>
    <row r="176" spans="1:23">
      <c r="C176" s="4"/>
      <c r="D176" s="6"/>
      <c r="E176" s="6"/>
      <c r="F176" s="80"/>
      <c r="G176" s="4"/>
      <c r="H176" s="4"/>
      <c r="I176" s="4"/>
      <c r="J176" s="4"/>
      <c r="K176" s="4"/>
      <c r="L176" s="79"/>
      <c r="M176" s="6"/>
      <c r="N176" s="4"/>
      <c r="O176" s="4"/>
      <c r="P176" s="4"/>
      <c r="Q176" s="4"/>
      <c r="R176" s="4"/>
      <c r="S176" s="4"/>
      <c r="T176" s="4"/>
      <c r="U176" s="6"/>
      <c r="V176" s="6"/>
      <c r="W176" s="4"/>
    </row>
    <row r="177" spans="3:23">
      <c r="C177" s="4"/>
      <c r="D177" s="6"/>
      <c r="E177" s="6"/>
      <c r="F177" s="80"/>
      <c r="G177" s="4"/>
      <c r="H177" s="4"/>
      <c r="I177" s="4"/>
      <c r="J177" s="4"/>
      <c r="K177" s="4"/>
      <c r="L177" s="79"/>
      <c r="M177" s="6"/>
      <c r="N177" s="4"/>
      <c r="O177" s="4"/>
      <c r="P177" s="4"/>
      <c r="Q177" s="4"/>
      <c r="R177" s="4"/>
      <c r="S177" s="4"/>
      <c r="T177" s="4"/>
      <c r="U177" s="6"/>
      <c r="V177" s="6"/>
      <c r="W177" s="4"/>
    </row>
    <row r="178" spans="3:23">
      <c r="C178" s="4"/>
      <c r="D178" s="6"/>
      <c r="E178" s="6"/>
      <c r="F178" s="80"/>
      <c r="G178" s="4"/>
      <c r="H178" s="4"/>
      <c r="I178" s="4"/>
      <c r="J178" s="4"/>
      <c r="K178" s="4"/>
      <c r="L178" s="79"/>
      <c r="M178" s="6"/>
      <c r="N178" s="4"/>
      <c r="O178" s="4"/>
      <c r="P178" s="4"/>
      <c r="Q178" s="4"/>
      <c r="R178" s="4"/>
      <c r="S178" s="4"/>
      <c r="T178" s="4"/>
      <c r="U178" s="6"/>
      <c r="V178" s="6"/>
      <c r="W178" s="4"/>
    </row>
    <row r="179" spans="3:23">
      <c r="C179" s="4"/>
      <c r="D179" s="6"/>
      <c r="E179" s="6"/>
      <c r="F179" s="80"/>
      <c r="G179" s="4"/>
      <c r="H179" s="4"/>
      <c r="I179" s="4"/>
      <c r="J179" s="4"/>
      <c r="K179" s="4"/>
      <c r="L179" s="79"/>
      <c r="M179" s="6"/>
      <c r="N179" s="4"/>
      <c r="O179" s="4"/>
      <c r="P179" s="4"/>
      <c r="Q179" s="4"/>
      <c r="R179" s="4"/>
      <c r="S179" s="4"/>
      <c r="T179" s="4"/>
      <c r="U179" s="6"/>
      <c r="V179" s="6"/>
      <c r="W179" s="4"/>
    </row>
    <row r="180" spans="3:23">
      <c r="C180" s="4"/>
      <c r="D180" s="6"/>
      <c r="E180" s="6"/>
      <c r="F180" s="80"/>
      <c r="G180" s="4"/>
      <c r="H180" s="4"/>
      <c r="I180" s="4"/>
      <c r="J180" s="4"/>
      <c r="K180" s="4"/>
      <c r="L180" s="79"/>
      <c r="M180" s="6"/>
      <c r="N180" s="4"/>
      <c r="O180" s="4"/>
      <c r="P180" s="4"/>
      <c r="Q180" s="4"/>
      <c r="R180" s="4"/>
      <c r="S180" s="4"/>
      <c r="T180" s="4"/>
      <c r="U180" s="6"/>
      <c r="V180" s="6"/>
      <c r="W180" s="4"/>
    </row>
    <row r="181" spans="3:23">
      <c r="C181" s="4"/>
      <c r="D181" s="6"/>
      <c r="E181" s="6"/>
      <c r="F181" s="80"/>
      <c r="G181" s="4"/>
      <c r="H181" s="4"/>
      <c r="I181" s="4"/>
      <c r="J181" s="4"/>
      <c r="K181" s="4"/>
      <c r="L181" s="79"/>
      <c r="M181" s="6"/>
      <c r="N181" s="4"/>
      <c r="O181" s="4"/>
      <c r="P181" s="4"/>
      <c r="Q181" s="4"/>
      <c r="R181" s="4"/>
      <c r="S181" s="4"/>
      <c r="T181" s="4"/>
      <c r="U181" s="6"/>
      <c r="V181" s="6"/>
      <c r="W181" s="4"/>
    </row>
    <row r="182" spans="3:23">
      <c r="C182" s="4"/>
      <c r="D182" s="6"/>
      <c r="E182" s="6"/>
      <c r="F182" s="80"/>
      <c r="G182" s="4"/>
      <c r="H182" s="4"/>
      <c r="I182" s="4"/>
      <c r="J182" s="4"/>
      <c r="K182" s="4"/>
      <c r="L182" s="79"/>
      <c r="M182" s="6"/>
      <c r="N182" s="4"/>
      <c r="O182" s="4"/>
      <c r="P182" s="4"/>
      <c r="Q182" s="4"/>
      <c r="R182" s="4"/>
      <c r="S182" s="4"/>
      <c r="T182" s="4"/>
      <c r="U182" s="6"/>
      <c r="V182" s="6"/>
      <c r="W182" s="4"/>
    </row>
    <row r="183" spans="3:23">
      <c r="C183" s="4"/>
      <c r="D183" s="6"/>
      <c r="E183" s="6"/>
      <c r="F183" s="80"/>
      <c r="G183" s="4"/>
      <c r="H183" s="4"/>
      <c r="I183" s="4"/>
      <c r="J183" s="4"/>
      <c r="K183" s="4"/>
      <c r="L183" s="79"/>
      <c r="M183" s="6"/>
      <c r="N183" s="4"/>
      <c r="O183" s="4"/>
      <c r="P183" s="4"/>
      <c r="Q183" s="4"/>
      <c r="R183" s="4"/>
      <c r="S183" s="4"/>
      <c r="T183" s="4"/>
      <c r="U183" s="6"/>
      <c r="V183" s="6"/>
      <c r="W183" s="4"/>
    </row>
    <row r="184" spans="3:23">
      <c r="C184" s="4"/>
      <c r="D184" s="6"/>
      <c r="E184" s="6"/>
      <c r="F184" s="80"/>
      <c r="G184" s="4"/>
      <c r="H184" s="4"/>
      <c r="I184" s="4"/>
      <c r="J184" s="4"/>
      <c r="K184" s="4"/>
      <c r="L184" s="79"/>
      <c r="M184" s="6"/>
      <c r="N184" s="4"/>
      <c r="O184" s="4"/>
      <c r="P184" s="4"/>
      <c r="Q184" s="4"/>
      <c r="R184" s="4"/>
      <c r="S184" s="4"/>
      <c r="T184" s="4"/>
      <c r="U184" s="6"/>
      <c r="V184" s="6"/>
      <c r="W184" s="4"/>
    </row>
    <row r="185" spans="3:23">
      <c r="C185" s="4"/>
      <c r="D185" s="6"/>
      <c r="E185" s="6"/>
      <c r="F185" s="80"/>
      <c r="G185" s="4"/>
      <c r="H185" s="4"/>
      <c r="I185" s="4"/>
      <c r="J185" s="4"/>
      <c r="K185" s="4"/>
      <c r="L185" s="79"/>
      <c r="M185" s="6"/>
      <c r="N185" s="4"/>
      <c r="O185" s="4"/>
      <c r="P185" s="4"/>
      <c r="Q185" s="4"/>
      <c r="R185" s="4"/>
      <c r="S185" s="4"/>
      <c r="T185" s="4"/>
      <c r="U185" s="6"/>
      <c r="V185" s="6"/>
      <c r="W185" s="4"/>
    </row>
    <row r="186" spans="3:23">
      <c r="C186" s="4"/>
      <c r="D186" s="6"/>
      <c r="E186" s="6"/>
      <c r="F186" s="80"/>
      <c r="G186" s="4"/>
      <c r="H186" s="4"/>
      <c r="I186" s="4"/>
      <c r="J186" s="4"/>
      <c r="K186" s="4"/>
      <c r="L186" s="79"/>
      <c r="M186" s="6"/>
      <c r="N186" s="4"/>
      <c r="O186" s="4"/>
      <c r="P186" s="4"/>
      <c r="Q186" s="4"/>
      <c r="R186" s="4"/>
      <c r="S186" s="4"/>
      <c r="T186" s="4"/>
      <c r="U186" s="6"/>
      <c r="V186" s="6"/>
      <c r="W186" s="4"/>
    </row>
    <row r="187" spans="3:23">
      <c r="C187" s="4"/>
      <c r="D187" s="6"/>
      <c r="E187" s="6"/>
      <c r="F187" s="80"/>
      <c r="G187" s="4"/>
      <c r="H187" s="4"/>
      <c r="I187" s="4"/>
      <c r="J187" s="4"/>
      <c r="K187" s="4"/>
      <c r="L187" s="79"/>
      <c r="M187" s="6"/>
      <c r="N187" s="4"/>
      <c r="O187" s="4"/>
      <c r="P187" s="4"/>
      <c r="Q187" s="4"/>
      <c r="R187" s="4"/>
      <c r="S187" s="4"/>
      <c r="T187" s="4"/>
      <c r="U187" s="6"/>
      <c r="V187" s="6"/>
      <c r="W187" s="4"/>
    </row>
    <row r="188" spans="3:23">
      <c r="C188" s="4"/>
      <c r="D188" s="6"/>
      <c r="E188" s="6"/>
      <c r="F188" s="80"/>
      <c r="G188" s="4"/>
      <c r="H188" s="4"/>
      <c r="I188" s="4"/>
      <c r="J188" s="4"/>
      <c r="K188" s="4"/>
      <c r="L188" s="79"/>
      <c r="M188" s="6"/>
      <c r="N188" s="4"/>
      <c r="O188" s="4"/>
      <c r="P188" s="4"/>
      <c r="Q188" s="4"/>
      <c r="R188" s="4"/>
      <c r="S188" s="4"/>
      <c r="T188" s="4"/>
      <c r="U188" s="6"/>
      <c r="V188" s="6"/>
      <c r="W188" s="4"/>
    </row>
    <row r="189" spans="3:23">
      <c r="C189" s="4"/>
      <c r="D189" s="6"/>
      <c r="E189" s="6"/>
      <c r="F189" s="80"/>
      <c r="G189" s="4"/>
      <c r="H189" s="4"/>
      <c r="I189" s="4"/>
      <c r="J189" s="4"/>
      <c r="K189" s="4"/>
      <c r="L189" s="79"/>
      <c r="M189" s="6"/>
      <c r="N189" s="4"/>
      <c r="O189" s="4"/>
      <c r="P189" s="4"/>
      <c r="Q189" s="4"/>
      <c r="R189" s="4"/>
      <c r="S189" s="4"/>
      <c r="T189" s="4"/>
      <c r="U189" s="6"/>
      <c r="V189" s="6"/>
      <c r="W189" s="4"/>
    </row>
    <row r="190" spans="3:23">
      <c r="C190" s="4"/>
      <c r="D190" s="6"/>
      <c r="E190" s="6"/>
      <c r="F190" s="80"/>
      <c r="G190" s="4"/>
      <c r="H190" s="4"/>
      <c r="I190" s="4"/>
      <c r="J190" s="4"/>
      <c r="K190" s="4"/>
      <c r="L190" s="79"/>
      <c r="M190" s="6"/>
      <c r="N190" s="4"/>
      <c r="O190" s="4"/>
      <c r="P190" s="4"/>
      <c r="Q190" s="4"/>
      <c r="R190" s="4"/>
      <c r="S190" s="4"/>
      <c r="T190" s="4"/>
      <c r="U190" s="6"/>
      <c r="V190" s="6"/>
      <c r="W190" s="4"/>
    </row>
    <row r="191" spans="3:23">
      <c r="C191" s="4"/>
      <c r="D191" s="6"/>
      <c r="E191" s="6"/>
      <c r="F191" s="80"/>
      <c r="G191" s="4"/>
      <c r="H191" s="4"/>
      <c r="I191" s="4"/>
      <c r="J191" s="4"/>
      <c r="K191" s="4"/>
      <c r="L191" s="79"/>
      <c r="M191" s="6"/>
      <c r="N191" s="4"/>
      <c r="O191" s="4"/>
      <c r="P191" s="4"/>
      <c r="Q191" s="4"/>
      <c r="R191" s="4"/>
      <c r="S191" s="4"/>
      <c r="T191" s="4"/>
      <c r="U191" s="6"/>
      <c r="V191" s="6"/>
      <c r="W191" s="4"/>
    </row>
    <row r="192" spans="3:23">
      <c r="C192" s="4"/>
      <c r="D192" s="6"/>
      <c r="E192" s="6"/>
      <c r="F192" s="80"/>
      <c r="G192" s="4"/>
      <c r="H192" s="4"/>
      <c r="I192" s="4"/>
      <c r="J192" s="4"/>
      <c r="K192" s="4"/>
      <c r="L192" s="79"/>
      <c r="M192" s="6"/>
      <c r="N192" s="4"/>
      <c r="O192" s="4"/>
      <c r="P192" s="4"/>
      <c r="Q192" s="4"/>
      <c r="R192" s="4"/>
      <c r="S192" s="4"/>
      <c r="T192" s="4"/>
      <c r="U192" s="6"/>
      <c r="V192" s="6"/>
      <c r="W192" s="4"/>
    </row>
    <row r="193" spans="3:23">
      <c r="C193" s="4"/>
      <c r="D193" s="6"/>
      <c r="E193" s="6"/>
      <c r="F193" s="80"/>
      <c r="G193" s="4"/>
      <c r="H193" s="4"/>
      <c r="I193" s="4"/>
      <c r="J193" s="4"/>
      <c r="K193" s="4"/>
      <c r="L193" s="79"/>
      <c r="M193" s="6"/>
      <c r="N193" s="4"/>
      <c r="O193" s="4"/>
      <c r="P193" s="4"/>
      <c r="Q193" s="4"/>
      <c r="R193" s="4"/>
      <c r="S193" s="4"/>
      <c r="T193" s="4"/>
      <c r="U193" s="6"/>
      <c r="V193" s="6"/>
      <c r="W193" s="4"/>
    </row>
    <row r="194" spans="3:23">
      <c r="C194" s="4"/>
      <c r="D194" s="6"/>
      <c r="E194" s="6"/>
      <c r="F194" s="80"/>
      <c r="G194" s="4"/>
      <c r="H194" s="4"/>
      <c r="I194" s="4"/>
      <c r="J194" s="4"/>
      <c r="K194" s="4"/>
      <c r="L194" s="79"/>
      <c r="M194" s="6"/>
      <c r="N194" s="4"/>
      <c r="O194" s="4"/>
      <c r="P194" s="4"/>
      <c r="Q194" s="4"/>
      <c r="R194" s="4"/>
      <c r="S194" s="4"/>
      <c r="T194" s="4"/>
      <c r="U194" s="6"/>
      <c r="V194" s="6"/>
      <c r="W194" s="4"/>
    </row>
    <row r="195" spans="3:23">
      <c r="C195" s="4"/>
      <c r="D195" s="6"/>
      <c r="E195" s="6"/>
      <c r="F195" s="80"/>
      <c r="G195" s="4"/>
      <c r="H195" s="4"/>
      <c r="I195" s="4"/>
      <c r="J195" s="4"/>
      <c r="K195" s="4"/>
      <c r="L195" s="79"/>
      <c r="M195" s="6"/>
      <c r="N195" s="4"/>
      <c r="O195" s="4"/>
      <c r="P195" s="4"/>
      <c r="Q195" s="4"/>
      <c r="R195" s="4"/>
      <c r="S195" s="4"/>
      <c r="T195" s="4"/>
      <c r="U195" s="6"/>
      <c r="V195" s="6"/>
      <c r="W195" s="4"/>
    </row>
    <row r="196" spans="3:23">
      <c r="C196" s="4"/>
      <c r="D196" s="6"/>
      <c r="E196" s="6"/>
      <c r="F196" s="80"/>
      <c r="G196" s="4"/>
      <c r="H196" s="4"/>
      <c r="I196" s="4"/>
      <c r="J196" s="4"/>
      <c r="K196" s="4"/>
      <c r="L196" s="79"/>
      <c r="M196" s="6"/>
      <c r="N196" s="4"/>
      <c r="O196" s="4"/>
      <c r="P196" s="4"/>
      <c r="Q196" s="4"/>
      <c r="R196" s="4"/>
      <c r="S196" s="4"/>
      <c r="T196" s="4"/>
      <c r="U196" s="6"/>
      <c r="V196" s="6"/>
      <c r="W196" s="4"/>
    </row>
    <row r="197" spans="3:23">
      <c r="C197" s="4"/>
      <c r="D197" s="6"/>
      <c r="E197" s="6"/>
      <c r="F197" s="80"/>
      <c r="G197" s="4"/>
      <c r="H197" s="4"/>
      <c r="I197" s="4"/>
      <c r="J197" s="4"/>
      <c r="K197" s="4"/>
      <c r="L197" s="79"/>
      <c r="M197" s="6"/>
      <c r="N197" s="4"/>
      <c r="O197" s="4"/>
      <c r="P197" s="4"/>
      <c r="Q197" s="4"/>
      <c r="R197" s="4"/>
      <c r="S197" s="4"/>
      <c r="T197" s="4"/>
      <c r="U197" s="6"/>
      <c r="V197" s="6"/>
      <c r="W197" s="4"/>
    </row>
    <row r="198" spans="3:23">
      <c r="C198" s="4"/>
      <c r="D198" s="6"/>
      <c r="E198" s="6"/>
      <c r="F198" s="80"/>
      <c r="G198" s="4"/>
      <c r="H198" s="4"/>
      <c r="I198" s="4"/>
      <c r="J198" s="4"/>
      <c r="K198" s="4"/>
      <c r="L198" s="79"/>
      <c r="M198" s="6"/>
      <c r="N198" s="4"/>
      <c r="O198" s="4"/>
      <c r="P198" s="4"/>
      <c r="Q198" s="4"/>
      <c r="R198" s="4"/>
      <c r="S198" s="4"/>
      <c r="T198" s="4"/>
      <c r="U198" s="6"/>
      <c r="V198" s="6"/>
      <c r="W198" s="4"/>
    </row>
    <row r="199" spans="3:23">
      <c r="C199" s="4"/>
      <c r="D199" s="6"/>
      <c r="E199" s="6"/>
      <c r="F199" s="80"/>
      <c r="G199" s="4"/>
      <c r="H199" s="4"/>
      <c r="I199" s="4"/>
      <c r="J199" s="4"/>
      <c r="K199" s="4"/>
      <c r="L199" s="79"/>
      <c r="M199" s="6"/>
      <c r="N199" s="4"/>
      <c r="O199" s="4"/>
      <c r="P199" s="4"/>
      <c r="Q199" s="4"/>
      <c r="R199" s="4"/>
      <c r="S199" s="4"/>
      <c r="T199" s="4"/>
      <c r="U199" s="6"/>
      <c r="V199" s="6"/>
      <c r="W199" s="4"/>
    </row>
    <row r="200" spans="3:23">
      <c r="C200" s="4"/>
      <c r="D200" s="6"/>
      <c r="E200" s="6"/>
      <c r="F200" s="80"/>
      <c r="G200" s="4"/>
      <c r="H200" s="4"/>
      <c r="I200" s="4"/>
      <c r="J200" s="4"/>
      <c r="K200" s="4"/>
      <c r="L200" s="79"/>
      <c r="M200" s="6"/>
      <c r="N200" s="4"/>
      <c r="O200" s="4"/>
      <c r="P200" s="4"/>
      <c r="Q200" s="4"/>
      <c r="R200" s="4"/>
      <c r="S200" s="4"/>
      <c r="T200" s="4"/>
      <c r="U200" s="6"/>
      <c r="V200" s="6"/>
      <c r="W200" s="4"/>
    </row>
    <row r="201" spans="3:23">
      <c r="C201" s="4"/>
      <c r="D201" s="6"/>
      <c r="E201" s="6"/>
      <c r="F201" s="80"/>
      <c r="G201" s="4"/>
      <c r="H201" s="4"/>
      <c r="I201" s="4"/>
      <c r="J201" s="4"/>
      <c r="K201" s="4"/>
      <c r="L201" s="79"/>
      <c r="M201" s="6"/>
      <c r="N201" s="4"/>
      <c r="O201" s="4"/>
      <c r="P201" s="4"/>
      <c r="Q201" s="4"/>
      <c r="R201" s="4"/>
      <c r="S201" s="4"/>
      <c r="T201" s="4"/>
      <c r="U201" s="6"/>
      <c r="V201" s="6"/>
      <c r="W201" s="4"/>
    </row>
    <row r="202" spans="3:23">
      <c r="C202" s="4"/>
      <c r="D202" s="6"/>
      <c r="E202" s="6"/>
      <c r="F202" s="80"/>
      <c r="G202" s="4"/>
      <c r="H202" s="4"/>
      <c r="I202" s="4"/>
      <c r="J202" s="4"/>
      <c r="K202" s="4"/>
      <c r="L202" s="79"/>
      <c r="M202" s="6"/>
      <c r="N202" s="4"/>
      <c r="O202" s="4"/>
      <c r="P202" s="4"/>
      <c r="Q202" s="4"/>
      <c r="R202" s="4"/>
      <c r="S202" s="4"/>
      <c r="T202" s="4"/>
      <c r="U202" s="6"/>
      <c r="V202" s="6"/>
      <c r="W202" s="4"/>
    </row>
    <row r="203" spans="3:23">
      <c r="C203" s="4"/>
      <c r="D203" s="6"/>
      <c r="E203" s="6"/>
      <c r="F203" s="80"/>
      <c r="G203" s="4"/>
      <c r="H203" s="4"/>
      <c r="I203" s="4"/>
      <c r="J203" s="4"/>
      <c r="K203" s="4"/>
      <c r="L203" s="79"/>
      <c r="M203" s="6"/>
      <c r="N203" s="4"/>
      <c r="O203" s="4"/>
      <c r="P203" s="4"/>
      <c r="Q203" s="4"/>
      <c r="R203" s="4"/>
      <c r="S203" s="4"/>
      <c r="T203" s="4"/>
      <c r="U203" s="6"/>
      <c r="V203" s="6"/>
      <c r="W203" s="4"/>
    </row>
    <row r="204" spans="3:23">
      <c r="C204" s="4"/>
      <c r="D204" s="6"/>
      <c r="E204" s="6"/>
      <c r="F204" s="80"/>
      <c r="G204" s="4"/>
      <c r="H204" s="4"/>
      <c r="I204" s="4"/>
      <c r="J204" s="4"/>
      <c r="K204" s="4"/>
      <c r="L204" s="79"/>
      <c r="M204" s="6"/>
      <c r="N204" s="4"/>
      <c r="O204" s="4"/>
      <c r="P204" s="4"/>
      <c r="Q204" s="4"/>
      <c r="R204" s="4"/>
      <c r="S204" s="4"/>
      <c r="T204" s="4"/>
      <c r="U204" s="6"/>
      <c r="V204" s="6"/>
      <c r="W204" s="4"/>
    </row>
    <row r="205" spans="3:23">
      <c r="C205" s="4"/>
      <c r="D205" s="6"/>
      <c r="E205" s="6"/>
      <c r="F205" s="80"/>
      <c r="G205" s="4"/>
      <c r="H205" s="4"/>
      <c r="I205" s="4"/>
      <c r="J205" s="4"/>
      <c r="K205" s="4"/>
      <c r="L205" s="79"/>
      <c r="M205" s="6"/>
      <c r="N205" s="4"/>
      <c r="O205" s="4"/>
      <c r="P205" s="4"/>
      <c r="Q205" s="4"/>
      <c r="R205" s="4"/>
      <c r="S205" s="4"/>
      <c r="T205" s="4"/>
      <c r="U205" s="6"/>
      <c r="V205" s="6"/>
      <c r="W205" s="4"/>
    </row>
    <row r="206" spans="3:23">
      <c r="C206" s="4"/>
      <c r="D206" s="6"/>
      <c r="E206" s="6"/>
      <c r="F206" s="80"/>
      <c r="G206" s="4"/>
      <c r="H206" s="4"/>
      <c r="I206" s="4"/>
      <c r="J206" s="4"/>
      <c r="K206" s="4"/>
      <c r="L206" s="79"/>
      <c r="M206" s="6"/>
      <c r="N206" s="4"/>
      <c r="O206" s="4"/>
      <c r="P206" s="4"/>
      <c r="Q206" s="4"/>
      <c r="R206" s="4"/>
      <c r="S206" s="4"/>
      <c r="T206" s="4"/>
      <c r="U206" s="6"/>
      <c r="V206" s="6"/>
      <c r="W206" s="4"/>
    </row>
    <row r="207" spans="3:23">
      <c r="C207" s="4"/>
      <c r="D207" s="6"/>
      <c r="E207" s="6"/>
      <c r="F207" s="80"/>
      <c r="G207" s="4"/>
      <c r="H207" s="4"/>
      <c r="I207" s="4"/>
      <c r="J207" s="4"/>
      <c r="K207" s="4"/>
      <c r="L207" s="79"/>
      <c r="M207" s="6"/>
      <c r="N207" s="4"/>
      <c r="O207" s="4"/>
      <c r="P207" s="4"/>
      <c r="Q207" s="4"/>
      <c r="R207" s="4"/>
      <c r="S207" s="4"/>
      <c r="T207" s="4"/>
      <c r="U207" s="6"/>
      <c r="V207" s="6"/>
      <c r="W207" s="4"/>
    </row>
    <row r="208" spans="3:23">
      <c r="C208" s="4"/>
      <c r="D208" s="6"/>
      <c r="E208" s="6"/>
      <c r="F208" s="80"/>
      <c r="G208" s="4"/>
      <c r="H208" s="4"/>
      <c r="I208" s="4"/>
      <c r="J208" s="4"/>
      <c r="K208" s="4"/>
      <c r="L208" s="79"/>
      <c r="M208" s="6"/>
      <c r="N208" s="4"/>
      <c r="O208" s="4"/>
      <c r="P208" s="4"/>
      <c r="Q208" s="4"/>
      <c r="R208" s="4"/>
      <c r="S208" s="4"/>
      <c r="T208" s="4"/>
      <c r="U208" s="6"/>
      <c r="V208" s="6"/>
      <c r="W208" s="4"/>
    </row>
    <row r="209" spans="3:23">
      <c r="C209" s="4"/>
      <c r="D209" s="6"/>
      <c r="E209" s="6"/>
      <c r="F209" s="80"/>
      <c r="G209" s="4"/>
      <c r="H209" s="4"/>
      <c r="I209" s="4"/>
      <c r="J209" s="4"/>
      <c r="K209" s="4"/>
      <c r="L209" s="79"/>
      <c r="M209" s="6"/>
      <c r="N209" s="4"/>
      <c r="O209" s="4"/>
      <c r="P209" s="4"/>
      <c r="Q209" s="4"/>
      <c r="R209" s="4"/>
      <c r="S209" s="4"/>
      <c r="T209" s="4"/>
      <c r="U209" s="6"/>
      <c r="V209" s="6"/>
      <c r="W209" s="4"/>
    </row>
    <row r="210" spans="3:23">
      <c r="C210" s="4"/>
      <c r="D210" s="6"/>
      <c r="E210" s="6"/>
      <c r="F210" s="80"/>
      <c r="G210" s="4"/>
      <c r="H210" s="4"/>
      <c r="I210" s="4"/>
      <c r="J210" s="4"/>
      <c r="K210" s="4"/>
      <c r="L210" s="79"/>
      <c r="M210" s="6"/>
      <c r="N210" s="4"/>
      <c r="O210" s="4"/>
      <c r="P210" s="4"/>
      <c r="Q210" s="4"/>
      <c r="R210" s="4"/>
      <c r="S210" s="4"/>
      <c r="T210" s="4"/>
      <c r="U210" s="6"/>
      <c r="V210" s="6"/>
      <c r="W210" s="4"/>
    </row>
    <row r="211" spans="3:23">
      <c r="C211" s="4"/>
      <c r="D211" s="6"/>
      <c r="E211" s="6"/>
      <c r="F211" s="80"/>
      <c r="G211" s="4"/>
      <c r="H211" s="4"/>
      <c r="I211" s="4"/>
      <c r="J211" s="4"/>
      <c r="K211" s="4"/>
      <c r="L211" s="79"/>
      <c r="M211" s="6"/>
      <c r="N211" s="4"/>
      <c r="O211" s="4"/>
      <c r="P211" s="4"/>
      <c r="Q211" s="4"/>
      <c r="R211" s="4"/>
      <c r="S211" s="4"/>
      <c r="T211" s="4"/>
      <c r="U211" s="6"/>
      <c r="V211" s="6"/>
      <c r="W211" s="4"/>
    </row>
    <row r="212" spans="3:23">
      <c r="C212" s="4"/>
      <c r="D212" s="6"/>
      <c r="E212" s="6"/>
      <c r="F212" s="80"/>
      <c r="G212" s="4"/>
      <c r="H212" s="4"/>
      <c r="I212" s="4"/>
      <c r="J212" s="4"/>
      <c r="K212" s="4"/>
      <c r="L212" s="79"/>
      <c r="M212" s="6"/>
      <c r="N212" s="4"/>
      <c r="O212" s="4"/>
      <c r="P212" s="4"/>
      <c r="Q212" s="4"/>
      <c r="R212" s="4"/>
      <c r="S212" s="4"/>
      <c r="T212" s="4"/>
      <c r="U212" s="6"/>
      <c r="V212" s="6"/>
      <c r="W212" s="4"/>
    </row>
    <row r="213" spans="3:23">
      <c r="C213" s="4"/>
      <c r="D213" s="6"/>
      <c r="E213" s="6"/>
      <c r="F213" s="80"/>
      <c r="G213" s="4"/>
      <c r="H213" s="4"/>
      <c r="I213" s="4"/>
      <c r="J213" s="4"/>
      <c r="K213" s="4"/>
      <c r="L213" s="79"/>
      <c r="M213" s="6"/>
      <c r="N213" s="4"/>
      <c r="O213" s="4"/>
      <c r="P213" s="4"/>
      <c r="Q213" s="4"/>
      <c r="R213" s="4"/>
      <c r="S213" s="4"/>
      <c r="T213" s="4"/>
      <c r="U213" s="6"/>
      <c r="V213" s="6"/>
      <c r="W213" s="4"/>
    </row>
    <row r="214" spans="3:23">
      <c r="C214" s="4"/>
      <c r="D214" s="6"/>
      <c r="E214" s="6"/>
      <c r="F214" s="80"/>
      <c r="G214" s="4"/>
      <c r="H214" s="4"/>
      <c r="I214" s="4"/>
      <c r="J214" s="4"/>
      <c r="K214" s="4"/>
      <c r="L214" s="79"/>
      <c r="M214" s="6"/>
      <c r="N214" s="4"/>
      <c r="O214" s="4"/>
      <c r="P214" s="4"/>
      <c r="Q214" s="4"/>
      <c r="R214" s="4"/>
      <c r="S214" s="4"/>
      <c r="T214" s="4"/>
      <c r="U214" s="6"/>
      <c r="V214" s="6"/>
      <c r="W214" s="4"/>
    </row>
    <row r="215" spans="3:23">
      <c r="C215" s="4"/>
      <c r="D215" s="6"/>
      <c r="E215" s="6"/>
      <c r="F215" s="80"/>
      <c r="G215" s="4"/>
      <c r="H215" s="4"/>
      <c r="I215" s="4"/>
      <c r="J215" s="4"/>
      <c r="K215" s="4"/>
      <c r="L215" s="79"/>
      <c r="M215" s="6"/>
      <c r="N215" s="4"/>
      <c r="O215" s="4"/>
      <c r="P215" s="4"/>
      <c r="Q215" s="4"/>
      <c r="R215" s="4"/>
      <c r="S215" s="4"/>
      <c r="T215" s="4"/>
      <c r="U215" s="6"/>
      <c r="V215" s="6"/>
      <c r="W215" s="4"/>
    </row>
    <row r="216" spans="3:23">
      <c r="C216" s="4"/>
      <c r="D216" s="6"/>
      <c r="E216" s="6"/>
      <c r="F216" s="80"/>
      <c r="G216" s="4"/>
      <c r="H216" s="4"/>
      <c r="I216" s="4"/>
      <c r="J216" s="4"/>
      <c r="K216" s="4"/>
      <c r="L216" s="79"/>
      <c r="M216" s="6"/>
      <c r="N216" s="4"/>
      <c r="O216" s="4"/>
      <c r="P216" s="4"/>
      <c r="Q216" s="4"/>
      <c r="R216" s="4"/>
      <c r="S216" s="4"/>
      <c r="T216" s="4"/>
      <c r="U216" s="6"/>
      <c r="V216" s="6"/>
      <c r="W216" s="4"/>
    </row>
    <row r="217" spans="3:23">
      <c r="C217" s="4"/>
      <c r="D217" s="6"/>
      <c r="E217" s="6"/>
      <c r="F217" s="80"/>
      <c r="G217" s="4"/>
      <c r="H217" s="4"/>
      <c r="I217" s="4"/>
      <c r="J217" s="4"/>
      <c r="K217" s="4"/>
      <c r="L217" s="79"/>
      <c r="M217" s="6"/>
      <c r="N217" s="4"/>
      <c r="O217" s="4"/>
      <c r="P217" s="4"/>
      <c r="Q217" s="4"/>
      <c r="R217" s="4"/>
      <c r="S217" s="4"/>
      <c r="T217" s="4"/>
      <c r="U217" s="6"/>
      <c r="V217" s="6"/>
      <c r="W217" s="4"/>
    </row>
    <row r="218" spans="3:23">
      <c r="C218" s="4"/>
      <c r="D218" s="6"/>
      <c r="E218" s="6"/>
      <c r="F218" s="80"/>
      <c r="G218" s="4"/>
      <c r="H218" s="4"/>
      <c r="I218" s="4"/>
      <c r="J218" s="4"/>
      <c r="K218" s="4"/>
      <c r="L218" s="79"/>
      <c r="M218" s="6"/>
      <c r="N218" s="4"/>
      <c r="O218" s="4"/>
      <c r="P218" s="4"/>
      <c r="Q218" s="4"/>
      <c r="R218" s="4"/>
      <c r="S218" s="4"/>
      <c r="T218" s="4"/>
      <c r="U218" s="6"/>
      <c r="V218" s="6"/>
      <c r="W218" s="4"/>
    </row>
    <row r="219" spans="3:23">
      <c r="C219" s="4"/>
      <c r="D219" s="6"/>
      <c r="E219" s="6"/>
      <c r="F219" s="80"/>
      <c r="G219" s="4"/>
      <c r="H219" s="4"/>
      <c r="I219" s="4"/>
      <c r="J219" s="4"/>
      <c r="K219" s="4"/>
      <c r="L219" s="79"/>
      <c r="M219" s="6"/>
      <c r="N219" s="4"/>
      <c r="O219" s="4"/>
      <c r="P219" s="4"/>
      <c r="Q219" s="4"/>
      <c r="R219" s="4"/>
      <c r="S219" s="4"/>
      <c r="T219" s="4"/>
      <c r="U219" s="6"/>
      <c r="V219" s="6"/>
      <c r="W219" s="4"/>
    </row>
    <row r="220" spans="3:23">
      <c r="C220" s="4"/>
      <c r="D220" s="6"/>
      <c r="E220" s="6"/>
      <c r="F220" s="80"/>
      <c r="G220" s="4"/>
      <c r="H220" s="4"/>
      <c r="I220" s="4"/>
      <c r="J220" s="4"/>
      <c r="K220" s="4"/>
      <c r="L220" s="79"/>
      <c r="M220" s="6"/>
      <c r="N220" s="4"/>
      <c r="O220" s="4"/>
      <c r="P220" s="4"/>
      <c r="Q220" s="4"/>
      <c r="R220" s="4"/>
      <c r="S220" s="4"/>
      <c r="T220" s="4"/>
      <c r="U220" s="6"/>
      <c r="V220" s="6"/>
      <c r="W220" s="4"/>
    </row>
    <row r="221" spans="3:23">
      <c r="C221" s="4"/>
      <c r="D221" s="6"/>
      <c r="E221" s="6"/>
      <c r="F221" s="80"/>
      <c r="G221" s="4"/>
      <c r="H221" s="4"/>
      <c r="I221" s="4"/>
      <c r="J221" s="4"/>
      <c r="K221" s="4"/>
      <c r="L221" s="79"/>
      <c r="M221" s="6"/>
      <c r="N221" s="4"/>
      <c r="O221" s="4"/>
      <c r="P221" s="4"/>
      <c r="Q221" s="4"/>
      <c r="R221" s="4"/>
      <c r="S221" s="4"/>
      <c r="T221" s="4"/>
      <c r="U221" s="6"/>
      <c r="V221" s="6"/>
      <c r="W221" s="4"/>
    </row>
    <row r="222" spans="3:23">
      <c r="C222" s="4"/>
      <c r="D222" s="6"/>
      <c r="E222" s="6"/>
      <c r="F222" s="80"/>
      <c r="G222" s="4"/>
      <c r="H222" s="4"/>
      <c r="I222" s="4"/>
      <c r="J222" s="4"/>
      <c r="K222" s="4"/>
      <c r="L222" s="79"/>
      <c r="M222" s="6"/>
      <c r="N222" s="4"/>
      <c r="O222" s="4"/>
      <c r="P222" s="4"/>
      <c r="Q222" s="4"/>
      <c r="R222" s="4"/>
      <c r="S222" s="4"/>
      <c r="T222" s="4"/>
      <c r="U222" s="6"/>
      <c r="V222" s="6"/>
      <c r="W222" s="4"/>
    </row>
    <row r="223" spans="3:23">
      <c r="C223" s="4"/>
      <c r="D223" s="6"/>
      <c r="E223" s="6"/>
      <c r="F223" s="80"/>
      <c r="G223" s="4"/>
      <c r="H223" s="4"/>
      <c r="I223" s="4"/>
      <c r="J223" s="4"/>
      <c r="K223" s="4"/>
      <c r="L223" s="79"/>
      <c r="M223" s="6"/>
      <c r="N223" s="4"/>
      <c r="O223" s="4"/>
      <c r="P223" s="4"/>
      <c r="Q223" s="4"/>
      <c r="R223" s="4"/>
      <c r="S223" s="4"/>
      <c r="T223" s="4"/>
      <c r="U223" s="6"/>
      <c r="V223" s="6"/>
      <c r="W223" s="4"/>
    </row>
    <row r="224" spans="3:23">
      <c r="C224" s="4"/>
      <c r="D224" s="6"/>
      <c r="E224" s="6"/>
      <c r="F224" s="80"/>
      <c r="G224" s="4"/>
      <c r="H224" s="4"/>
      <c r="I224" s="4"/>
      <c r="J224" s="4"/>
      <c r="K224" s="4"/>
      <c r="L224" s="79"/>
      <c r="M224" s="6"/>
      <c r="N224" s="4"/>
      <c r="O224" s="4"/>
      <c r="P224" s="4"/>
      <c r="Q224" s="4"/>
      <c r="R224" s="4"/>
      <c r="S224" s="4"/>
      <c r="T224" s="4"/>
      <c r="U224" s="6"/>
      <c r="V224" s="6"/>
      <c r="W224" s="4"/>
    </row>
    <row r="225" spans="3:23">
      <c r="C225" s="4"/>
      <c r="D225" s="6"/>
      <c r="E225" s="6"/>
      <c r="F225" s="80"/>
      <c r="G225" s="4"/>
      <c r="H225" s="4"/>
      <c r="I225" s="4"/>
      <c r="J225" s="4"/>
      <c r="K225" s="4"/>
      <c r="L225" s="79"/>
      <c r="M225" s="6"/>
      <c r="N225" s="4"/>
      <c r="O225" s="4"/>
      <c r="P225" s="4"/>
      <c r="Q225" s="4"/>
      <c r="R225" s="4"/>
      <c r="S225" s="4"/>
      <c r="T225" s="4"/>
      <c r="U225" s="6"/>
      <c r="V225" s="6"/>
      <c r="W225" s="4"/>
    </row>
    <row r="226" spans="3:23">
      <c r="C226" s="4"/>
      <c r="D226" s="6"/>
      <c r="E226" s="6"/>
      <c r="F226" s="80"/>
      <c r="G226" s="4"/>
      <c r="H226" s="4"/>
      <c r="I226" s="4"/>
      <c r="J226" s="4"/>
      <c r="K226" s="4"/>
      <c r="L226" s="79"/>
      <c r="M226" s="6"/>
      <c r="N226" s="4"/>
      <c r="O226" s="4"/>
      <c r="P226" s="4"/>
      <c r="Q226" s="4"/>
      <c r="R226" s="4"/>
      <c r="S226" s="4"/>
      <c r="T226" s="4"/>
      <c r="U226" s="6"/>
      <c r="V226" s="6"/>
      <c r="W226" s="4"/>
    </row>
    <row r="227" spans="3:23">
      <c r="C227" s="4"/>
      <c r="D227" s="6"/>
      <c r="E227" s="6"/>
      <c r="F227" s="80"/>
      <c r="G227" s="4"/>
      <c r="H227" s="4"/>
      <c r="I227" s="4"/>
      <c r="J227" s="4"/>
      <c r="K227" s="4"/>
      <c r="L227" s="79"/>
      <c r="M227" s="6"/>
      <c r="N227" s="4"/>
      <c r="O227" s="4"/>
      <c r="P227" s="4"/>
      <c r="Q227" s="4"/>
      <c r="R227" s="4"/>
      <c r="S227" s="4"/>
      <c r="T227" s="4"/>
      <c r="U227" s="6"/>
      <c r="V227" s="6"/>
      <c r="W227" s="4"/>
    </row>
    <row r="228" spans="3:23">
      <c r="C228" s="4"/>
      <c r="D228" s="6"/>
      <c r="E228" s="6"/>
      <c r="F228" s="80"/>
      <c r="G228" s="4"/>
      <c r="H228" s="4"/>
      <c r="I228" s="4"/>
      <c r="J228" s="4"/>
      <c r="K228" s="4"/>
      <c r="L228" s="79"/>
      <c r="M228" s="6"/>
      <c r="N228" s="4"/>
      <c r="O228" s="4"/>
      <c r="P228" s="4"/>
      <c r="Q228" s="4"/>
      <c r="R228" s="4"/>
      <c r="S228" s="4"/>
      <c r="T228" s="4"/>
      <c r="U228" s="6"/>
      <c r="V228" s="6"/>
      <c r="W228" s="4"/>
    </row>
    <row r="229" spans="3:23">
      <c r="C229" s="4"/>
      <c r="D229" s="6"/>
      <c r="E229" s="6"/>
      <c r="F229" s="80"/>
      <c r="G229" s="4"/>
      <c r="H229" s="4"/>
      <c r="I229" s="4"/>
      <c r="J229" s="4"/>
      <c r="K229" s="4"/>
      <c r="L229" s="79"/>
      <c r="M229" s="6"/>
      <c r="N229" s="4"/>
      <c r="O229" s="4"/>
      <c r="P229" s="4"/>
      <c r="Q229" s="4"/>
      <c r="R229" s="4"/>
      <c r="S229" s="4"/>
      <c r="T229" s="4"/>
      <c r="U229" s="6"/>
      <c r="V229" s="6"/>
      <c r="W229" s="4"/>
    </row>
    <row r="230" spans="3:23">
      <c r="C230" s="4"/>
      <c r="D230" s="6"/>
      <c r="E230" s="6"/>
      <c r="F230" s="80"/>
      <c r="G230" s="4"/>
      <c r="H230" s="4"/>
      <c r="I230" s="4"/>
      <c r="J230" s="4"/>
      <c r="K230" s="4"/>
      <c r="L230" s="79"/>
      <c r="M230" s="6"/>
      <c r="N230" s="4"/>
      <c r="O230" s="4"/>
      <c r="P230" s="4"/>
      <c r="Q230" s="4"/>
      <c r="R230" s="4"/>
      <c r="S230" s="4"/>
      <c r="T230" s="4"/>
      <c r="U230" s="6"/>
      <c r="V230" s="6"/>
      <c r="W230" s="4"/>
    </row>
    <row r="231" spans="3:23">
      <c r="C231" s="4"/>
      <c r="D231" s="6"/>
      <c r="E231" s="6"/>
      <c r="F231" s="80"/>
      <c r="G231" s="4"/>
      <c r="H231" s="4"/>
      <c r="I231" s="4"/>
      <c r="J231" s="4"/>
      <c r="K231" s="4"/>
      <c r="L231" s="79"/>
      <c r="M231" s="6"/>
      <c r="N231" s="4"/>
      <c r="O231" s="4"/>
      <c r="P231" s="4"/>
      <c r="Q231" s="4"/>
      <c r="R231" s="4"/>
      <c r="S231" s="4"/>
      <c r="T231" s="4"/>
      <c r="U231" s="6"/>
      <c r="V231" s="6"/>
      <c r="W231" s="4"/>
    </row>
    <row r="232" spans="3:23">
      <c r="C232" s="4"/>
      <c r="D232" s="6"/>
      <c r="E232" s="6"/>
      <c r="F232" s="80"/>
      <c r="G232" s="4"/>
      <c r="H232" s="4"/>
      <c r="I232" s="4"/>
      <c r="J232" s="4"/>
      <c r="K232" s="4"/>
      <c r="L232" s="79"/>
      <c r="M232" s="6"/>
      <c r="N232" s="4"/>
      <c r="O232" s="4"/>
      <c r="P232" s="4"/>
      <c r="Q232" s="4"/>
      <c r="R232" s="4"/>
      <c r="S232" s="4"/>
      <c r="T232" s="4"/>
      <c r="U232" s="6"/>
      <c r="V232" s="6"/>
      <c r="W232" s="4"/>
    </row>
    <row r="233" spans="3:23">
      <c r="C233" s="4"/>
      <c r="D233" s="6"/>
      <c r="E233" s="6"/>
      <c r="F233" s="80"/>
      <c r="G233" s="4"/>
      <c r="H233" s="4"/>
      <c r="I233" s="4"/>
      <c r="J233" s="4"/>
      <c r="K233" s="4"/>
      <c r="L233" s="79"/>
      <c r="M233" s="6"/>
      <c r="N233" s="4"/>
      <c r="O233" s="4"/>
      <c r="P233" s="4"/>
      <c r="Q233" s="4"/>
      <c r="R233" s="4"/>
      <c r="S233" s="4"/>
      <c r="T233" s="4"/>
      <c r="U233" s="6"/>
      <c r="V233" s="6"/>
      <c r="W233" s="4"/>
    </row>
    <row r="234" spans="3:23">
      <c r="C234" s="4"/>
      <c r="D234" s="6"/>
      <c r="E234" s="6"/>
      <c r="F234" s="80"/>
      <c r="G234" s="4"/>
      <c r="H234" s="4"/>
      <c r="I234" s="4"/>
      <c r="J234" s="4"/>
      <c r="K234" s="4"/>
      <c r="L234" s="79"/>
      <c r="M234" s="6"/>
      <c r="N234" s="4"/>
      <c r="O234" s="4"/>
      <c r="P234" s="4"/>
      <c r="Q234" s="4"/>
      <c r="R234" s="4"/>
      <c r="S234" s="4"/>
      <c r="T234" s="4"/>
      <c r="U234" s="6"/>
      <c r="V234" s="6"/>
      <c r="W234" s="4"/>
    </row>
    <row r="235" spans="3:23">
      <c r="C235" s="4"/>
      <c r="D235" s="6"/>
      <c r="E235" s="6"/>
      <c r="F235" s="80"/>
      <c r="G235" s="4"/>
      <c r="H235" s="4"/>
      <c r="I235" s="4"/>
      <c r="J235" s="4"/>
      <c r="K235" s="4"/>
      <c r="L235" s="79"/>
      <c r="M235" s="6"/>
      <c r="N235" s="4"/>
      <c r="O235" s="4"/>
      <c r="P235" s="4"/>
      <c r="Q235" s="4"/>
      <c r="R235" s="4"/>
      <c r="S235" s="4"/>
      <c r="T235" s="4"/>
      <c r="U235" s="6"/>
      <c r="V235" s="6"/>
      <c r="W235" s="4"/>
    </row>
    <row r="236" spans="3:23">
      <c r="C236" s="4"/>
      <c r="D236" s="6"/>
      <c r="E236" s="6"/>
      <c r="F236" s="80"/>
      <c r="G236" s="4"/>
      <c r="H236" s="4"/>
      <c r="I236" s="4"/>
      <c r="J236" s="4"/>
      <c r="K236" s="4"/>
      <c r="L236" s="79"/>
      <c r="M236" s="6"/>
      <c r="N236" s="4"/>
      <c r="O236" s="4"/>
      <c r="P236" s="4"/>
      <c r="Q236" s="4"/>
      <c r="R236" s="4"/>
      <c r="S236" s="4"/>
      <c r="T236" s="4"/>
      <c r="U236" s="6"/>
      <c r="V236" s="6"/>
      <c r="W236" s="4"/>
    </row>
    <row r="237" spans="3:23">
      <c r="C237" s="4"/>
      <c r="D237" s="6"/>
      <c r="E237" s="6"/>
      <c r="F237" s="80"/>
      <c r="G237" s="4"/>
      <c r="H237" s="4"/>
      <c r="I237" s="4"/>
      <c r="J237" s="4"/>
      <c r="K237" s="4"/>
      <c r="L237" s="79"/>
      <c r="M237" s="6"/>
      <c r="N237" s="4"/>
      <c r="O237" s="4"/>
      <c r="P237" s="4"/>
      <c r="Q237" s="4"/>
      <c r="R237" s="4"/>
      <c r="S237" s="4"/>
      <c r="T237" s="4"/>
      <c r="U237" s="6"/>
      <c r="V237" s="6"/>
      <c r="W237" s="4"/>
    </row>
    <row r="238" spans="3:23">
      <c r="C238" s="4"/>
      <c r="D238" s="6"/>
      <c r="E238" s="6"/>
      <c r="F238" s="80"/>
      <c r="G238" s="4"/>
      <c r="H238" s="4"/>
      <c r="I238" s="4"/>
      <c r="J238" s="4"/>
      <c r="K238" s="4"/>
      <c r="L238" s="79"/>
      <c r="M238" s="6"/>
      <c r="N238" s="4"/>
      <c r="O238" s="4"/>
      <c r="P238" s="4"/>
      <c r="Q238" s="4"/>
      <c r="R238" s="4"/>
      <c r="S238" s="4"/>
      <c r="T238" s="4"/>
      <c r="U238" s="6"/>
      <c r="V238" s="6"/>
      <c r="W238" s="4"/>
    </row>
    <row r="239" spans="3:23">
      <c r="C239" s="4"/>
      <c r="D239" s="6"/>
      <c r="E239" s="6"/>
      <c r="F239" s="80"/>
      <c r="G239" s="4"/>
      <c r="H239" s="4"/>
      <c r="I239" s="4"/>
      <c r="J239" s="4"/>
      <c r="K239" s="4"/>
      <c r="L239" s="79"/>
      <c r="M239" s="6"/>
      <c r="N239" s="4"/>
      <c r="O239" s="4"/>
      <c r="P239" s="4"/>
      <c r="Q239" s="4"/>
      <c r="R239" s="4"/>
      <c r="S239" s="4"/>
      <c r="T239" s="4"/>
      <c r="U239" s="6"/>
      <c r="V239" s="6"/>
      <c r="W239" s="4"/>
    </row>
    <row r="240" spans="3:23">
      <c r="C240" s="4"/>
      <c r="D240" s="6"/>
      <c r="E240" s="6"/>
      <c r="F240" s="80"/>
      <c r="G240" s="4"/>
      <c r="H240" s="4"/>
      <c r="I240" s="4"/>
      <c r="J240" s="4"/>
      <c r="K240" s="4"/>
      <c r="L240" s="79"/>
      <c r="M240" s="6"/>
      <c r="N240" s="4"/>
      <c r="O240" s="4"/>
      <c r="P240" s="4"/>
      <c r="Q240" s="4"/>
      <c r="R240" s="4"/>
      <c r="S240" s="4"/>
      <c r="T240" s="4"/>
      <c r="U240" s="6"/>
      <c r="V240" s="6"/>
      <c r="W240" s="4"/>
    </row>
    <row r="241" spans="3:23">
      <c r="C241" s="4"/>
      <c r="D241" s="6"/>
      <c r="E241" s="6"/>
      <c r="F241" s="80"/>
      <c r="G241" s="4"/>
      <c r="H241" s="4"/>
      <c r="I241" s="4"/>
      <c r="J241" s="4"/>
      <c r="K241" s="4"/>
      <c r="L241" s="79"/>
      <c r="M241" s="6"/>
      <c r="N241" s="4"/>
      <c r="O241" s="4"/>
      <c r="P241" s="4"/>
      <c r="Q241" s="4"/>
      <c r="R241" s="4"/>
      <c r="S241" s="4"/>
      <c r="T241" s="4"/>
      <c r="U241" s="6"/>
      <c r="V241" s="6"/>
      <c r="W241" s="4"/>
    </row>
    <row r="242" spans="3:23">
      <c r="C242" s="4"/>
      <c r="D242" s="6"/>
      <c r="E242" s="6"/>
      <c r="F242" s="80"/>
      <c r="G242" s="4"/>
      <c r="H242" s="4"/>
      <c r="I242" s="4"/>
      <c r="J242" s="4"/>
      <c r="K242" s="4"/>
      <c r="L242" s="79"/>
      <c r="M242" s="6"/>
      <c r="N242" s="4"/>
      <c r="O242" s="4"/>
      <c r="P242" s="4"/>
      <c r="Q242" s="4"/>
      <c r="R242" s="4"/>
      <c r="S242" s="4"/>
      <c r="T242" s="4"/>
      <c r="U242" s="6"/>
      <c r="V242" s="6"/>
      <c r="W242" s="4"/>
    </row>
    <row r="243" spans="3:23">
      <c r="C243" s="4"/>
      <c r="D243" s="6"/>
      <c r="E243" s="6"/>
      <c r="F243" s="80"/>
      <c r="G243" s="4"/>
      <c r="H243" s="4"/>
      <c r="I243" s="4"/>
      <c r="J243" s="4"/>
      <c r="K243" s="4"/>
      <c r="L243" s="79"/>
      <c r="M243" s="6"/>
      <c r="N243" s="4"/>
      <c r="O243" s="4"/>
      <c r="P243" s="4"/>
      <c r="Q243" s="4"/>
      <c r="R243" s="4"/>
      <c r="S243" s="4"/>
      <c r="T243" s="4"/>
      <c r="U243" s="6"/>
      <c r="V243" s="6"/>
      <c r="W243" s="4"/>
    </row>
    <row r="244" spans="3:23">
      <c r="C244" s="4"/>
      <c r="D244" s="6"/>
      <c r="E244" s="6"/>
      <c r="F244" s="80"/>
      <c r="G244" s="4"/>
      <c r="H244" s="4"/>
      <c r="I244" s="4"/>
      <c r="J244" s="4"/>
      <c r="K244" s="4"/>
      <c r="L244" s="79"/>
      <c r="M244" s="6"/>
      <c r="N244" s="4"/>
      <c r="O244" s="4"/>
      <c r="P244" s="4"/>
      <c r="Q244" s="4"/>
      <c r="R244" s="4"/>
      <c r="S244" s="4"/>
      <c r="T244" s="4"/>
      <c r="U244" s="6"/>
      <c r="V244" s="6"/>
      <c r="W244" s="4"/>
    </row>
    <row r="245" spans="3:23">
      <c r="C245" s="4"/>
      <c r="D245" s="6"/>
      <c r="E245" s="6"/>
      <c r="F245" s="80"/>
      <c r="G245" s="4"/>
      <c r="H245" s="4"/>
      <c r="I245" s="4"/>
      <c r="J245" s="4"/>
      <c r="K245" s="4"/>
      <c r="L245" s="79"/>
      <c r="M245" s="6"/>
      <c r="N245" s="4"/>
      <c r="O245" s="4"/>
      <c r="P245" s="4"/>
      <c r="Q245" s="4"/>
      <c r="R245" s="4"/>
      <c r="S245" s="4"/>
      <c r="T245" s="4"/>
      <c r="U245" s="6"/>
      <c r="V245" s="6"/>
      <c r="W245" s="4"/>
    </row>
    <row r="246" spans="3:23">
      <c r="C246" s="4"/>
      <c r="D246" s="6"/>
      <c r="E246" s="6"/>
      <c r="F246" s="80"/>
      <c r="G246" s="4"/>
      <c r="H246" s="4"/>
      <c r="I246" s="4"/>
      <c r="J246" s="4"/>
      <c r="K246" s="4"/>
      <c r="L246" s="79"/>
      <c r="M246" s="6"/>
      <c r="N246" s="4"/>
      <c r="O246" s="4"/>
      <c r="P246" s="4"/>
      <c r="Q246" s="4"/>
      <c r="R246" s="4"/>
      <c r="S246" s="4"/>
      <c r="T246" s="4"/>
      <c r="U246" s="6"/>
      <c r="V246" s="6"/>
      <c r="W246" s="4"/>
    </row>
    <row r="247" spans="3:23">
      <c r="C247" s="4"/>
      <c r="D247" s="6"/>
      <c r="E247" s="6"/>
      <c r="F247" s="80"/>
      <c r="G247" s="4"/>
      <c r="H247" s="4"/>
      <c r="I247" s="4"/>
      <c r="J247" s="4"/>
      <c r="K247" s="4"/>
      <c r="L247" s="79"/>
      <c r="M247" s="6"/>
      <c r="N247" s="4"/>
      <c r="O247" s="4"/>
      <c r="P247" s="4"/>
      <c r="Q247" s="4"/>
      <c r="R247" s="4"/>
      <c r="S247" s="4"/>
      <c r="T247" s="4"/>
      <c r="U247" s="6"/>
      <c r="V247" s="6"/>
      <c r="W247" s="4"/>
    </row>
    <row r="248" spans="3:23">
      <c r="C248" s="4"/>
      <c r="D248" s="6"/>
      <c r="E248" s="6"/>
      <c r="F248" s="80"/>
      <c r="G248" s="4"/>
      <c r="H248" s="4"/>
      <c r="I248" s="4"/>
      <c r="J248" s="4"/>
      <c r="K248" s="4"/>
      <c r="L248" s="79"/>
      <c r="M248" s="6"/>
      <c r="N248" s="4"/>
      <c r="O248" s="4"/>
      <c r="P248" s="4"/>
      <c r="Q248" s="4"/>
      <c r="R248" s="4"/>
      <c r="S248" s="4"/>
      <c r="T248" s="4"/>
      <c r="U248" s="6"/>
      <c r="V248" s="6"/>
      <c r="W248" s="4"/>
    </row>
    <row r="249" spans="3:23">
      <c r="C249" s="4"/>
      <c r="D249" s="6"/>
      <c r="E249" s="6"/>
      <c r="F249" s="80"/>
      <c r="G249" s="4"/>
      <c r="H249" s="4"/>
      <c r="I249" s="4"/>
      <c r="J249" s="4"/>
      <c r="K249" s="4"/>
      <c r="L249" s="79"/>
      <c r="M249" s="6"/>
      <c r="N249" s="4"/>
      <c r="O249" s="4"/>
      <c r="P249" s="4"/>
      <c r="Q249" s="4"/>
      <c r="R249" s="4"/>
      <c r="S249" s="4"/>
      <c r="T249" s="4"/>
      <c r="U249" s="6"/>
      <c r="V249" s="6"/>
      <c r="W249" s="4"/>
    </row>
    <row r="250" spans="3:23">
      <c r="C250" s="4"/>
      <c r="D250" s="6"/>
      <c r="E250" s="6"/>
      <c r="F250" s="80"/>
      <c r="G250" s="4"/>
      <c r="H250" s="4"/>
      <c r="I250" s="4"/>
      <c r="J250" s="4"/>
      <c r="K250" s="4"/>
      <c r="L250" s="79"/>
      <c r="M250" s="6"/>
      <c r="N250" s="4"/>
      <c r="O250" s="4"/>
      <c r="P250" s="4"/>
      <c r="Q250" s="4"/>
      <c r="R250" s="4"/>
      <c r="S250" s="4"/>
      <c r="T250" s="4"/>
      <c r="U250" s="6"/>
      <c r="V250" s="6"/>
      <c r="W250" s="4"/>
    </row>
    <row r="251" spans="3:23">
      <c r="C251" s="4"/>
      <c r="D251" s="6"/>
      <c r="E251" s="6"/>
      <c r="F251" s="80"/>
      <c r="G251" s="4"/>
      <c r="H251" s="4"/>
      <c r="I251" s="4"/>
      <c r="J251" s="4"/>
      <c r="K251" s="4"/>
      <c r="L251" s="79"/>
      <c r="M251" s="6"/>
      <c r="N251" s="4"/>
      <c r="O251" s="4"/>
      <c r="P251" s="4"/>
      <c r="Q251" s="4"/>
      <c r="R251" s="4"/>
      <c r="S251" s="4"/>
      <c r="T251" s="4"/>
      <c r="U251" s="6"/>
      <c r="V251" s="6"/>
      <c r="W251" s="4"/>
    </row>
    <row r="252" spans="3:23">
      <c r="C252" s="4"/>
      <c r="D252" s="6"/>
      <c r="E252" s="6"/>
      <c r="F252" s="80"/>
      <c r="G252" s="4"/>
      <c r="H252" s="4"/>
      <c r="I252" s="4"/>
      <c r="J252" s="4"/>
      <c r="K252" s="4"/>
      <c r="L252" s="79"/>
      <c r="M252" s="6"/>
      <c r="N252" s="4"/>
      <c r="O252" s="4"/>
      <c r="P252" s="4"/>
      <c r="Q252" s="4"/>
      <c r="R252" s="4"/>
      <c r="S252" s="4"/>
      <c r="T252" s="4"/>
      <c r="U252" s="6"/>
      <c r="V252" s="6"/>
      <c r="W252" s="4"/>
    </row>
    <row r="253" spans="3:23">
      <c r="C253" s="4"/>
      <c r="D253" s="6"/>
      <c r="E253" s="6"/>
      <c r="F253" s="80"/>
      <c r="G253" s="4"/>
      <c r="H253" s="4"/>
      <c r="I253" s="4"/>
      <c r="J253" s="4"/>
      <c r="K253" s="4"/>
      <c r="L253" s="79"/>
      <c r="M253" s="6"/>
      <c r="N253" s="4"/>
      <c r="O253" s="4"/>
      <c r="P253" s="4"/>
      <c r="Q253" s="4"/>
      <c r="R253" s="4"/>
      <c r="S253" s="4"/>
      <c r="T253" s="4"/>
      <c r="U253" s="6"/>
      <c r="V253" s="6"/>
      <c r="W253" s="4"/>
    </row>
    <row r="254" spans="3:23">
      <c r="C254" s="4"/>
      <c r="D254" s="6"/>
      <c r="E254" s="6"/>
      <c r="F254" s="80"/>
      <c r="G254" s="4"/>
      <c r="H254" s="4"/>
      <c r="I254" s="4"/>
      <c r="J254" s="4"/>
      <c r="K254" s="4"/>
      <c r="L254" s="79"/>
      <c r="M254" s="6"/>
      <c r="N254" s="4"/>
      <c r="O254" s="4"/>
      <c r="P254" s="4"/>
      <c r="Q254" s="4"/>
      <c r="R254" s="4"/>
      <c r="S254" s="4"/>
      <c r="T254" s="4"/>
      <c r="U254" s="6"/>
      <c r="V254" s="6"/>
      <c r="W254" s="4"/>
    </row>
    <row r="255" spans="3:23">
      <c r="C255" s="4"/>
      <c r="D255" s="6"/>
      <c r="E255" s="6"/>
      <c r="F255" s="80"/>
      <c r="G255" s="4"/>
      <c r="H255" s="4"/>
      <c r="I255" s="4"/>
      <c r="J255" s="4"/>
      <c r="K255" s="4"/>
      <c r="L255" s="79"/>
      <c r="M255" s="6"/>
      <c r="N255" s="4"/>
      <c r="O255" s="4"/>
      <c r="P255" s="4"/>
      <c r="Q255" s="4"/>
      <c r="R255" s="4"/>
      <c r="S255" s="4"/>
      <c r="T255" s="4"/>
      <c r="U255" s="6"/>
      <c r="V255" s="6"/>
      <c r="W255" s="4"/>
    </row>
    <row r="256" spans="3:23">
      <c r="C256" s="4"/>
      <c r="D256" s="6"/>
      <c r="E256" s="6"/>
      <c r="F256" s="80"/>
      <c r="G256" s="4"/>
      <c r="H256" s="4"/>
      <c r="I256" s="4"/>
      <c r="J256" s="4"/>
      <c r="K256" s="4"/>
      <c r="L256" s="79"/>
      <c r="M256" s="6"/>
      <c r="N256" s="4"/>
      <c r="O256" s="4"/>
      <c r="P256" s="4"/>
      <c r="Q256" s="4"/>
      <c r="R256" s="4"/>
      <c r="S256" s="4"/>
      <c r="T256" s="4"/>
      <c r="U256" s="6"/>
      <c r="V256" s="6"/>
      <c r="W256" s="4"/>
    </row>
    <row r="257" spans="3:23">
      <c r="C257" s="4"/>
      <c r="D257" s="6"/>
      <c r="E257" s="6"/>
      <c r="F257" s="80"/>
      <c r="G257" s="4"/>
      <c r="H257" s="4"/>
      <c r="I257" s="4"/>
      <c r="J257" s="4"/>
      <c r="K257" s="4"/>
      <c r="L257" s="79"/>
      <c r="M257" s="6"/>
      <c r="N257" s="4"/>
      <c r="O257" s="4"/>
      <c r="P257" s="4"/>
      <c r="Q257" s="4"/>
      <c r="R257" s="4"/>
      <c r="S257" s="4"/>
      <c r="T257" s="4"/>
      <c r="U257" s="6"/>
      <c r="V257" s="6"/>
      <c r="W257" s="4"/>
    </row>
    <row r="258" spans="3:23">
      <c r="C258" s="4"/>
      <c r="D258" s="6"/>
      <c r="E258" s="6"/>
      <c r="F258" s="80"/>
      <c r="G258" s="4"/>
      <c r="H258" s="4"/>
      <c r="I258" s="4"/>
      <c r="J258" s="4"/>
      <c r="K258" s="4"/>
      <c r="L258" s="79"/>
      <c r="M258" s="6"/>
      <c r="N258" s="4"/>
      <c r="O258" s="4"/>
      <c r="P258" s="4"/>
      <c r="Q258" s="4"/>
      <c r="R258" s="4"/>
      <c r="S258" s="4"/>
      <c r="T258" s="4"/>
      <c r="U258" s="6"/>
      <c r="V258" s="6"/>
      <c r="W258" s="4"/>
    </row>
    <row r="259" spans="3:23">
      <c r="C259" s="4"/>
      <c r="D259" s="6"/>
      <c r="E259" s="6"/>
      <c r="F259" s="80"/>
      <c r="G259" s="4"/>
      <c r="H259" s="4"/>
      <c r="I259" s="4"/>
      <c r="J259" s="4"/>
      <c r="K259" s="4"/>
      <c r="L259" s="79"/>
      <c r="M259" s="6"/>
      <c r="N259" s="4"/>
      <c r="O259" s="4"/>
      <c r="P259" s="4"/>
      <c r="Q259" s="4"/>
      <c r="R259" s="4"/>
      <c r="S259" s="4"/>
      <c r="T259" s="4"/>
      <c r="U259" s="6"/>
      <c r="V259" s="6"/>
      <c r="W259" s="4"/>
    </row>
    <row r="260" spans="3:23">
      <c r="C260" s="4"/>
      <c r="D260" s="6"/>
      <c r="E260" s="6"/>
      <c r="F260" s="80"/>
      <c r="G260" s="4"/>
      <c r="H260" s="4"/>
      <c r="I260" s="4"/>
      <c r="J260" s="4"/>
      <c r="K260" s="4"/>
      <c r="L260" s="79"/>
      <c r="M260" s="6"/>
      <c r="N260" s="4"/>
      <c r="O260" s="4"/>
      <c r="P260" s="4"/>
      <c r="Q260" s="4"/>
      <c r="R260" s="4"/>
      <c r="S260" s="4"/>
      <c r="T260" s="4"/>
      <c r="U260" s="6"/>
      <c r="V260" s="6"/>
      <c r="W260" s="4"/>
    </row>
    <row r="261" spans="3:23">
      <c r="C261" s="4"/>
      <c r="D261" s="6"/>
      <c r="E261" s="6"/>
      <c r="F261" s="80"/>
      <c r="G261" s="4"/>
      <c r="H261" s="4"/>
      <c r="I261" s="4"/>
      <c r="J261" s="4"/>
      <c r="K261" s="4"/>
      <c r="L261" s="79"/>
      <c r="M261" s="6"/>
      <c r="N261" s="4"/>
      <c r="O261" s="4"/>
      <c r="P261" s="4"/>
      <c r="Q261" s="4"/>
      <c r="R261" s="4"/>
      <c r="S261" s="4"/>
      <c r="T261" s="4"/>
      <c r="U261" s="6"/>
      <c r="V261" s="6"/>
      <c r="W261" s="4"/>
    </row>
    <row r="262" spans="3:23">
      <c r="C262" s="4"/>
      <c r="D262" s="6"/>
      <c r="E262" s="6"/>
      <c r="F262" s="80"/>
      <c r="G262" s="4"/>
      <c r="H262" s="4"/>
      <c r="I262" s="4"/>
      <c r="J262" s="4"/>
      <c r="K262" s="4"/>
      <c r="L262" s="79"/>
      <c r="M262" s="6"/>
      <c r="N262" s="4"/>
      <c r="O262" s="4"/>
      <c r="P262" s="4"/>
      <c r="Q262" s="4"/>
      <c r="R262" s="4"/>
      <c r="S262" s="4"/>
      <c r="T262" s="4"/>
      <c r="U262" s="6"/>
      <c r="V262" s="6"/>
      <c r="W262" s="4"/>
    </row>
    <row r="263" spans="3:23">
      <c r="C263" s="4"/>
      <c r="D263" s="6"/>
      <c r="E263" s="6"/>
      <c r="F263" s="80"/>
      <c r="G263" s="4"/>
      <c r="H263" s="4"/>
      <c r="I263" s="4"/>
      <c r="J263" s="4"/>
      <c r="K263" s="4"/>
      <c r="L263" s="79"/>
      <c r="M263" s="6"/>
      <c r="N263" s="4"/>
      <c r="O263" s="4"/>
      <c r="P263" s="4"/>
      <c r="Q263" s="4"/>
      <c r="R263" s="4"/>
      <c r="S263" s="4"/>
      <c r="T263" s="4"/>
      <c r="U263" s="6"/>
      <c r="V263" s="6"/>
      <c r="W263" s="4"/>
    </row>
    <row r="264" spans="3:23">
      <c r="C264" s="4"/>
      <c r="D264" s="6"/>
      <c r="E264" s="6"/>
      <c r="F264" s="80"/>
      <c r="G264" s="4"/>
      <c r="H264" s="4"/>
      <c r="I264" s="4"/>
      <c r="J264" s="4"/>
      <c r="K264" s="4"/>
      <c r="L264" s="79"/>
      <c r="M264" s="6"/>
      <c r="N264" s="4"/>
      <c r="O264" s="4"/>
      <c r="P264" s="4"/>
      <c r="Q264" s="4"/>
      <c r="R264" s="4"/>
      <c r="S264" s="4"/>
      <c r="T264" s="4"/>
      <c r="U264" s="6"/>
      <c r="V264" s="6"/>
      <c r="W264" s="4"/>
    </row>
    <row r="265" spans="3:23">
      <c r="C265" s="4"/>
      <c r="D265" s="6"/>
      <c r="E265" s="6"/>
      <c r="F265" s="80"/>
      <c r="G265" s="4"/>
      <c r="H265" s="4"/>
      <c r="I265" s="4"/>
      <c r="J265" s="4"/>
      <c r="K265" s="4"/>
      <c r="L265" s="79"/>
      <c r="M265" s="6"/>
      <c r="N265" s="4"/>
      <c r="O265" s="4"/>
      <c r="P265" s="4"/>
      <c r="Q265" s="4"/>
      <c r="R265" s="4"/>
      <c r="S265" s="4"/>
      <c r="T265" s="4"/>
      <c r="U265" s="6"/>
      <c r="V265" s="6"/>
      <c r="W265" s="4"/>
    </row>
    <row r="266" spans="3:23">
      <c r="C266" s="4"/>
      <c r="D266" s="6"/>
      <c r="E266" s="6"/>
      <c r="F266" s="80"/>
      <c r="G266" s="4"/>
      <c r="H266" s="4"/>
      <c r="I266" s="4"/>
      <c r="J266" s="4"/>
      <c r="K266" s="4"/>
      <c r="L266" s="79"/>
      <c r="M266" s="6"/>
      <c r="N266" s="4"/>
      <c r="O266" s="4"/>
      <c r="P266" s="4"/>
      <c r="Q266" s="4"/>
      <c r="R266" s="4"/>
      <c r="S266" s="4"/>
      <c r="T266" s="4"/>
      <c r="U266" s="6"/>
      <c r="V266" s="6"/>
      <c r="W266" s="4"/>
    </row>
    <row r="267" spans="3:23">
      <c r="C267" s="4"/>
      <c r="D267" s="6"/>
      <c r="E267" s="6"/>
      <c r="F267" s="80"/>
      <c r="G267" s="4"/>
      <c r="H267" s="4"/>
      <c r="I267" s="4"/>
      <c r="J267" s="4"/>
      <c r="K267" s="4"/>
      <c r="L267" s="79"/>
      <c r="M267" s="6"/>
      <c r="N267" s="4"/>
      <c r="O267" s="4"/>
      <c r="P267" s="4"/>
      <c r="Q267" s="4"/>
      <c r="R267" s="4"/>
      <c r="S267" s="4"/>
      <c r="T267" s="4"/>
      <c r="U267" s="6"/>
      <c r="V267" s="6"/>
      <c r="W267" s="4"/>
    </row>
    <row r="268" spans="3:23">
      <c r="C268" s="4"/>
      <c r="D268" s="6"/>
      <c r="E268" s="6"/>
      <c r="F268" s="80"/>
      <c r="G268" s="4"/>
      <c r="H268" s="4"/>
      <c r="I268" s="4"/>
      <c r="J268" s="4"/>
      <c r="K268" s="4"/>
      <c r="L268" s="79"/>
      <c r="M268" s="6"/>
      <c r="N268" s="4"/>
      <c r="O268" s="4"/>
      <c r="P268" s="4"/>
      <c r="Q268" s="4"/>
      <c r="R268" s="4"/>
      <c r="S268" s="4"/>
      <c r="T268" s="4"/>
      <c r="U268" s="6"/>
      <c r="V268" s="6"/>
      <c r="W268" s="4"/>
    </row>
    <row r="269" spans="3:23">
      <c r="C269" s="4"/>
      <c r="D269" s="6"/>
      <c r="E269" s="6"/>
      <c r="F269" s="80"/>
      <c r="G269" s="4"/>
      <c r="H269" s="4"/>
      <c r="I269" s="4"/>
      <c r="J269" s="4"/>
      <c r="K269" s="4"/>
      <c r="L269" s="79"/>
      <c r="M269" s="6"/>
      <c r="N269" s="4"/>
      <c r="O269" s="4"/>
      <c r="P269" s="4"/>
      <c r="Q269" s="4"/>
      <c r="R269" s="4"/>
      <c r="S269" s="4"/>
      <c r="T269" s="4"/>
      <c r="U269" s="6"/>
      <c r="V269" s="6"/>
      <c r="W269" s="4"/>
    </row>
    <row r="270" spans="3:23">
      <c r="C270" s="4"/>
      <c r="D270" s="6"/>
      <c r="E270" s="6"/>
      <c r="F270" s="80"/>
      <c r="G270" s="4"/>
      <c r="H270" s="4"/>
      <c r="I270" s="4"/>
      <c r="J270" s="4"/>
      <c r="K270" s="4"/>
      <c r="L270" s="79"/>
      <c r="M270" s="6"/>
      <c r="N270" s="4"/>
      <c r="O270" s="4"/>
      <c r="P270" s="4"/>
      <c r="Q270" s="4"/>
      <c r="R270" s="4"/>
      <c r="S270" s="4"/>
      <c r="T270" s="4"/>
      <c r="U270" s="6"/>
      <c r="V270" s="6"/>
      <c r="W270" s="4"/>
    </row>
    <row r="271" spans="3:23">
      <c r="C271" s="4"/>
      <c r="D271" s="6"/>
      <c r="E271" s="6"/>
      <c r="F271" s="80"/>
      <c r="G271" s="4"/>
      <c r="H271" s="4"/>
      <c r="I271" s="4"/>
      <c r="J271" s="4"/>
      <c r="K271" s="4"/>
      <c r="L271" s="79"/>
      <c r="M271" s="6"/>
      <c r="N271" s="4"/>
      <c r="O271" s="4"/>
      <c r="P271" s="4"/>
      <c r="Q271" s="4"/>
      <c r="R271" s="4"/>
      <c r="S271" s="4"/>
      <c r="T271" s="4"/>
      <c r="U271" s="6"/>
      <c r="V271" s="6"/>
      <c r="W271" s="4"/>
    </row>
    <row r="272" spans="3:23">
      <c r="C272" s="4"/>
      <c r="D272" s="6"/>
      <c r="E272" s="6"/>
      <c r="F272" s="80"/>
      <c r="G272" s="4"/>
      <c r="H272" s="4"/>
      <c r="I272" s="4"/>
      <c r="J272" s="4"/>
      <c r="K272" s="4"/>
      <c r="L272" s="79"/>
      <c r="M272" s="6"/>
      <c r="N272" s="4"/>
      <c r="O272" s="4"/>
      <c r="P272" s="4"/>
      <c r="Q272" s="4"/>
      <c r="R272" s="4"/>
      <c r="S272" s="4"/>
      <c r="T272" s="4"/>
      <c r="U272" s="6"/>
      <c r="V272" s="6"/>
      <c r="W272" s="4"/>
    </row>
    <row r="273" spans="3:23">
      <c r="C273" s="4"/>
      <c r="D273" s="6"/>
      <c r="E273" s="6"/>
      <c r="F273" s="80"/>
      <c r="G273" s="4"/>
      <c r="H273" s="4"/>
      <c r="I273" s="4"/>
      <c r="J273" s="4"/>
      <c r="K273" s="4"/>
      <c r="L273" s="79"/>
      <c r="M273" s="6"/>
      <c r="N273" s="4"/>
      <c r="O273" s="4"/>
      <c r="P273" s="4"/>
      <c r="Q273" s="4"/>
      <c r="R273" s="4"/>
      <c r="S273" s="4"/>
      <c r="T273" s="4"/>
      <c r="U273" s="6"/>
      <c r="V273" s="6"/>
      <c r="W273" s="4"/>
    </row>
    <row r="274" spans="3:23">
      <c r="C274" s="4"/>
      <c r="D274" s="6"/>
      <c r="E274" s="6"/>
      <c r="F274" s="80"/>
      <c r="G274" s="4"/>
      <c r="H274" s="4"/>
      <c r="I274" s="4"/>
      <c r="J274" s="4"/>
      <c r="K274" s="4"/>
      <c r="L274" s="79"/>
      <c r="M274" s="6"/>
      <c r="N274" s="4"/>
      <c r="O274" s="4"/>
      <c r="P274" s="4"/>
      <c r="Q274" s="4"/>
      <c r="R274" s="4"/>
      <c r="S274" s="4"/>
      <c r="T274" s="4"/>
      <c r="U274" s="6"/>
      <c r="V274" s="6"/>
      <c r="W274" s="4"/>
    </row>
    <row r="275" spans="3:23">
      <c r="C275" s="4"/>
      <c r="D275" s="6"/>
      <c r="E275" s="6"/>
      <c r="F275" s="80"/>
      <c r="G275" s="4"/>
      <c r="H275" s="4"/>
      <c r="I275" s="4"/>
      <c r="J275" s="4"/>
      <c r="K275" s="4"/>
      <c r="L275" s="79"/>
      <c r="M275" s="6"/>
      <c r="N275" s="4"/>
      <c r="O275" s="4"/>
      <c r="P275" s="4"/>
      <c r="Q275" s="4"/>
      <c r="R275" s="4"/>
      <c r="S275" s="4"/>
      <c r="T275" s="4"/>
      <c r="U275" s="6"/>
      <c r="V275" s="6"/>
      <c r="W275" s="4"/>
    </row>
    <row r="276" spans="3:23">
      <c r="C276" s="4"/>
      <c r="D276" s="6"/>
      <c r="E276" s="6"/>
      <c r="F276" s="80"/>
      <c r="G276" s="4"/>
      <c r="H276" s="4"/>
      <c r="I276" s="4"/>
      <c r="J276" s="4"/>
      <c r="K276" s="4"/>
      <c r="L276" s="79"/>
      <c r="M276" s="6"/>
      <c r="N276" s="4"/>
      <c r="O276" s="4"/>
      <c r="P276" s="4"/>
      <c r="Q276" s="4"/>
      <c r="R276" s="4"/>
      <c r="S276" s="4"/>
      <c r="T276" s="4"/>
      <c r="U276" s="6"/>
      <c r="V276" s="6"/>
      <c r="W276" s="4"/>
    </row>
    <row r="277" spans="3:23">
      <c r="C277" s="4"/>
      <c r="D277" s="6"/>
      <c r="E277" s="6"/>
      <c r="F277" s="80"/>
      <c r="G277" s="4"/>
      <c r="H277" s="4"/>
      <c r="I277" s="4"/>
      <c r="J277" s="4"/>
      <c r="K277" s="4"/>
      <c r="L277" s="79"/>
      <c r="M277" s="6"/>
      <c r="N277" s="4"/>
      <c r="O277" s="4"/>
      <c r="P277" s="4"/>
      <c r="Q277" s="4"/>
      <c r="R277" s="4"/>
      <c r="S277" s="4"/>
      <c r="T277" s="4"/>
      <c r="U277" s="6"/>
      <c r="V277" s="6"/>
      <c r="W277" s="4"/>
    </row>
    <row r="278" spans="3:23">
      <c r="C278" s="4"/>
      <c r="D278" s="6"/>
      <c r="E278" s="6"/>
      <c r="F278" s="80"/>
      <c r="G278" s="4"/>
      <c r="H278" s="4"/>
      <c r="I278" s="4"/>
      <c r="J278" s="4"/>
      <c r="K278" s="4"/>
      <c r="L278" s="79"/>
      <c r="M278" s="6"/>
      <c r="N278" s="4"/>
      <c r="O278" s="4"/>
      <c r="P278" s="4"/>
      <c r="Q278" s="4"/>
      <c r="R278" s="4"/>
      <c r="S278" s="4"/>
      <c r="T278" s="4"/>
      <c r="U278" s="6"/>
      <c r="V278" s="6"/>
      <c r="W278" s="4"/>
    </row>
    <row r="279" spans="3:23">
      <c r="C279" s="4"/>
      <c r="D279" s="6"/>
      <c r="E279" s="6"/>
      <c r="F279" s="80"/>
      <c r="G279" s="4"/>
      <c r="H279" s="4"/>
      <c r="I279" s="4"/>
      <c r="J279" s="4"/>
      <c r="K279" s="4"/>
      <c r="L279" s="79"/>
      <c r="M279" s="6"/>
      <c r="N279" s="4"/>
      <c r="O279" s="4"/>
      <c r="P279" s="4"/>
      <c r="Q279" s="4"/>
      <c r="R279" s="4"/>
      <c r="S279" s="4"/>
      <c r="T279" s="4"/>
      <c r="U279" s="6"/>
      <c r="V279" s="6"/>
      <c r="W279" s="4"/>
    </row>
    <row r="280" spans="3:23">
      <c r="C280" s="4"/>
      <c r="D280" s="6"/>
      <c r="E280" s="6"/>
      <c r="F280" s="80"/>
      <c r="G280" s="4"/>
      <c r="H280" s="4"/>
      <c r="I280" s="4"/>
      <c r="J280" s="4"/>
      <c r="K280" s="4"/>
      <c r="L280" s="79"/>
      <c r="M280" s="6"/>
      <c r="N280" s="4"/>
      <c r="O280" s="4"/>
      <c r="P280" s="4"/>
      <c r="Q280" s="4"/>
      <c r="R280" s="4"/>
      <c r="S280" s="4"/>
      <c r="T280" s="4"/>
      <c r="U280" s="6"/>
      <c r="V280" s="6"/>
      <c r="W280" s="4"/>
    </row>
    <row r="281" spans="3:23">
      <c r="C281" s="4"/>
      <c r="D281" s="6"/>
      <c r="E281" s="6"/>
      <c r="F281" s="80"/>
      <c r="G281" s="4"/>
      <c r="H281" s="4"/>
      <c r="I281" s="4"/>
      <c r="J281" s="4"/>
      <c r="K281" s="4"/>
      <c r="L281" s="79"/>
      <c r="M281" s="6"/>
      <c r="N281" s="4"/>
      <c r="O281" s="4"/>
      <c r="P281" s="4"/>
      <c r="Q281" s="4"/>
      <c r="R281" s="4"/>
      <c r="S281" s="4"/>
      <c r="T281" s="4"/>
      <c r="U281" s="6"/>
      <c r="V281" s="6"/>
      <c r="W281" s="4"/>
    </row>
    <row r="282" spans="3:23">
      <c r="C282" s="4"/>
      <c r="D282" s="6"/>
      <c r="E282" s="6"/>
      <c r="F282" s="80"/>
      <c r="G282" s="4"/>
      <c r="H282" s="4"/>
      <c r="I282" s="4"/>
      <c r="J282" s="4"/>
      <c r="K282" s="4"/>
      <c r="L282" s="79"/>
      <c r="M282" s="6"/>
      <c r="N282" s="4"/>
      <c r="O282" s="4"/>
      <c r="P282" s="4"/>
      <c r="Q282" s="4"/>
      <c r="R282" s="4"/>
      <c r="S282" s="4"/>
      <c r="T282" s="4"/>
      <c r="U282" s="6"/>
      <c r="V282" s="6"/>
      <c r="W282" s="4"/>
    </row>
    <row r="283" spans="3:23">
      <c r="C283" s="4"/>
      <c r="D283" s="6"/>
      <c r="E283" s="6"/>
      <c r="F283" s="80"/>
      <c r="G283" s="4"/>
      <c r="H283" s="4"/>
      <c r="I283" s="4"/>
      <c r="J283" s="4"/>
      <c r="K283" s="4"/>
      <c r="L283" s="79"/>
      <c r="M283" s="6"/>
      <c r="N283" s="4"/>
      <c r="O283" s="4"/>
      <c r="P283" s="4"/>
      <c r="Q283" s="4"/>
      <c r="R283" s="4"/>
      <c r="S283" s="4"/>
      <c r="T283" s="4"/>
      <c r="U283" s="6"/>
      <c r="V283" s="6"/>
      <c r="W283" s="4"/>
    </row>
    <row r="284" spans="3:23">
      <c r="C284" s="4"/>
      <c r="D284" s="6"/>
      <c r="E284" s="6"/>
      <c r="F284" s="80"/>
      <c r="G284" s="4"/>
      <c r="H284" s="4"/>
      <c r="I284" s="4"/>
      <c r="J284" s="4"/>
      <c r="K284" s="4"/>
      <c r="L284" s="79"/>
      <c r="M284" s="6"/>
      <c r="N284" s="4"/>
      <c r="O284" s="4"/>
      <c r="P284" s="4"/>
      <c r="Q284" s="4"/>
      <c r="R284" s="4"/>
      <c r="S284" s="4"/>
      <c r="T284" s="4"/>
      <c r="U284" s="6"/>
      <c r="V284" s="6"/>
      <c r="W284" s="4"/>
    </row>
    <row r="285" spans="3:23">
      <c r="C285" s="4"/>
      <c r="D285" s="6"/>
      <c r="E285" s="6"/>
      <c r="F285" s="80"/>
      <c r="G285" s="4"/>
      <c r="H285" s="4"/>
      <c r="I285" s="4"/>
      <c r="J285" s="4"/>
      <c r="K285" s="4"/>
      <c r="L285" s="79"/>
      <c r="M285" s="6"/>
      <c r="N285" s="4"/>
      <c r="O285" s="4"/>
      <c r="P285" s="4"/>
      <c r="Q285" s="4"/>
      <c r="R285" s="4"/>
      <c r="S285" s="4"/>
      <c r="T285" s="4"/>
      <c r="U285" s="6"/>
      <c r="V285" s="6"/>
      <c r="W285" s="4"/>
    </row>
    <row r="286" spans="3:23">
      <c r="C286" s="4"/>
      <c r="D286" s="6"/>
      <c r="E286" s="6"/>
      <c r="F286" s="80"/>
      <c r="G286" s="4"/>
      <c r="H286" s="4"/>
      <c r="I286" s="4"/>
      <c r="J286" s="4"/>
      <c r="K286" s="4"/>
      <c r="L286" s="79"/>
      <c r="M286" s="6"/>
      <c r="N286" s="4"/>
      <c r="O286" s="4"/>
      <c r="P286" s="4"/>
      <c r="Q286" s="4"/>
      <c r="R286" s="4"/>
      <c r="S286" s="4"/>
      <c r="T286" s="4"/>
      <c r="U286" s="6"/>
      <c r="V286" s="6"/>
      <c r="W286" s="4"/>
    </row>
    <row r="287" spans="3:23">
      <c r="C287" s="4"/>
      <c r="D287" s="6"/>
      <c r="E287" s="6"/>
      <c r="F287" s="80"/>
      <c r="G287" s="4"/>
      <c r="H287" s="4"/>
      <c r="I287" s="4"/>
      <c r="J287" s="4"/>
      <c r="K287" s="4"/>
      <c r="L287" s="79"/>
      <c r="M287" s="6"/>
      <c r="N287" s="4"/>
      <c r="O287" s="4"/>
      <c r="P287" s="4"/>
      <c r="Q287" s="4"/>
      <c r="R287" s="4"/>
      <c r="S287" s="4"/>
      <c r="T287" s="4"/>
      <c r="U287" s="6"/>
      <c r="V287" s="6"/>
      <c r="W287" s="4"/>
    </row>
  </sheetData>
  <mergeCells count="49">
    <mergeCell ref="Y5:AC5"/>
    <mergeCell ref="D3:E3"/>
    <mergeCell ref="U32:V32"/>
    <mergeCell ref="U33:V33"/>
    <mergeCell ref="B28:D28"/>
    <mergeCell ref="A32:D32"/>
    <mergeCell ref="B33:D33"/>
    <mergeCell ref="Q32:R32"/>
    <mergeCell ref="Q11:R11"/>
    <mergeCell ref="AG33:AK33"/>
    <mergeCell ref="I1:W1"/>
    <mergeCell ref="Z11:AD11"/>
    <mergeCell ref="A9:D9"/>
    <mergeCell ref="G9:N9"/>
    <mergeCell ref="R9:S9"/>
    <mergeCell ref="T9:W9"/>
    <mergeCell ref="O9:Q9"/>
    <mergeCell ref="C11:D11"/>
    <mergeCell ref="A11:B11"/>
    <mergeCell ref="B7:D7"/>
    <mergeCell ref="B10:D10"/>
    <mergeCell ref="AB28:AE28"/>
    <mergeCell ref="I33:N33"/>
    <mergeCell ref="A30:D30"/>
    <mergeCell ref="N28:O28"/>
    <mergeCell ref="B47:D47"/>
    <mergeCell ref="I47:N47"/>
    <mergeCell ref="B94:N94"/>
    <mergeCell ref="B95:N95"/>
    <mergeCell ref="R48:S48"/>
    <mergeCell ref="B93:N93"/>
    <mergeCell ref="G82:Q82"/>
    <mergeCell ref="B75:D75"/>
    <mergeCell ref="N48:P48"/>
    <mergeCell ref="G84:U84"/>
    <mergeCell ref="B88:U88"/>
    <mergeCell ref="B91:J91"/>
    <mergeCell ref="B114:N114"/>
    <mergeCell ref="B111:W111"/>
    <mergeCell ref="B109:AC109"/>
    <mergeCell ref="B112:U112"/>
    <mergeCell ref="B96:N96"/>
    <mergeCell ref="B106:O106"/>
    <mergeCell ref="B97:N97"/>
    <mergeCell ref="B104:O104"/>
    <mergeCell ref="B101:N101"/>
    <mergeCell ref="B102:O102"/>
    <mergeCell ref="B99:O99"/>
    <mergeCell ref="B100:O100"/>
  </mergeCells>
  <dataValidations count="6">
    <dataValidation type="list" allowBlank="1" showInputMessage="1" showErrorMessage="1" sqref="F13:F23 F35:F45">
      <formula1>IF(COUNTIF(Plan20,F13)=0,Plan20,OFFSET(Plan10,1,MATCH(F13,Plan20,0)-1,COUNTA(OFFSET(Plan10,,MATCH(F13,Plan20,0)-1))-1))</formula1>
    </dataValidation>
    <dataValidation type="list" allowBlank="1" showInputMessage="1" showErrorMessage="1" sqref="Q35:Q45">
      <formula1>TVAréduit</formula1>
    </dataValidation>
    <dataValidation type="list" allowBlank="1" showInputMessage="1" showErrorMessage="1" sqref="H35:H45 H13:H25">
      <formula1>appelation</formula1>
    </dataValidation>
    <dataValidation type="list" allowBlank="1" showInputMessage="1" showErrorMessage="1" sqref="G13:G25 G35:G45">
      <formula1>Modepaie</formula1>
    </dataValidation>
    <dataValidation type="list" allowBlank="1" showInputMessage="1" showErrorMessage="1" sqref="P13:P26 S35:S46 N45 P35:P45">
      <formula1>TVA</formula1>
    </dataValidation>
    <dataValidation type="list" allowBlank="1" showInputMessage="1" showErrorMessage="1" sqref="D77:E78">
      <formula1>AVANCETVA</formula1>
    </dataValidation>
  </dataValidation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O242"/>
  <sheetViews>
    <sheetView topLeftCell="A13" zoomScaleNormal="100" workbookViewId="0">
      <selection activeCell="I16" sqref="I16"/>
    </sheetView>
  </sheetViews>
  <sheetFormatPr baseColWidth="10" defaultRowHeight="15.75"/>
  <cols>
    <col min="1" max="1" width="4.75" style="3" customWidth="1"/>
    <col min="2" max="2" width="6.75" style="1" customWidth="1"/>
    <col min="3" max="3" width="9.5" style="2" customWidth="1"/>
    <col min="4" max="4" width="7.75" style="1" customWidth="1"/>
    <col min="5" max="5" width="14.5" style="1" customWidth="1"/>
    <col min="6" max="7" width="12.25" style="1" customWidth="1"/>
    <col min="8" max="8" width="10.5" style="1" customWidth="1"/>
    <col min="9" max="9" width="10.75" style="1" customWidth="1"/>
    <col min="10" max="10" width="11" style="1" customWidth="1"/>
    <col min="11" max="11" width="3.5" style="1" customWidth="1"/>
    <col min="12" max="12" width="11" style="1"/>
    <col min="13" max="13" width="10.75" style="1" customWidth="1"/>
    <col min="14" max="16" width="11" style="1"/>
    <col min="17" max="17" width="10" style="1" customWidth="1"/>
    <col min="18" max="16384" width="11" style="1"/>
  </cols>
  <sheetData>
    <row r="3" spans="1:12" ht="18.75">
      <c r="I3" s="76"/>
    </row>
    <row r="4" spans="1:12" ht="18.75">
      <c r="I4" s="76"/>
    </row>
    <row r="5" spans="1:12">
      <c r="F5" s="2"/>
      <c r="G5" s="2"/>
      <c r="H5" s="2"/>
      <c r="I5" s="75" t="s">
        <v>29</v>
      </c>
      <c r="J5" s="9"/>
    </row>
    <row r="6" spans="1:12" ht="21">
      <c r="B6" s="645"/>
      <c r="C6" s="646"/>
      <c r="D6" s="646"/>
      <c r="E6" s="646"/>
      <c r="F6" s="646"/>
      <c r="G6" s="646"/>
      <c r="H6" s="646"/>
      <c r="I6" s="2" t="s">
        <v>28</v>
      </c>
    </row>
    <row r="7" spans="1:12">
      <c r="I7" s="75" t="s">
        <v>1</v>
      </c>
      <c r="J7" s="2" t="s">
        <v>27</v>
      </c>
    </row>
    <row r="8" spans="1:12" ht="18.75">
      <c r="B8" s="670" t="s">
        <v>26</v>
      </c>
      <c r="C8" s="670"/>
      <c r="D8" s="670"/>
      <c r="E8" s="670"/>
      <c r="F8" s="670"/>
      <c r="G8" s="670"/>
      <c r="H8" s="670"/>
      <c r="I8" s="75"/>
      <c r="J8" s="2"/>
    </row>
    <row r="9" spans="1:12" ht="18.75">
      <c r="B9" s="671" t="s">
        <v>25</v>
      </c>
      <c r="C9" s="670"/>
      <c r="D9" s="670"/>
      <c r="E9" s="670"/>
      <c r="F9" s="670"/>
      <c r="G9" s="670"/>
      <c r="H9" s="670"/>
      <c r="I9" s="2" t="s">
        <v>6</v>
      </c>
      <c r="J9" s="74" t="s">
        <v>9</v>
      </c>
      <c r="K9" s="4"/>
      <c r="L9" s="4"/>
    </row>
    <row r="10" spans="1:12">
      <c r="B10" s="4"/>
      <c r="C10" s="6"/>
      <c r="D10" s="4"/>
      <c r="E10" s="4"/>
      <c r="F10" s="4"/>
      <c r="G10" s="4"/>
      <c r="H10" s="4"/>
      <c r="I10" s="2"/>
      <c r="J10" s="74"/>
      <c r="K10" s="4"/>
      <c r="L10" s="4"/>
    </row>
    <row r="11" spans="1:12" ht="18.75">
      <c r="B11" s="656" t="s">
        <v>24</v>
      </c>
      <c r="C11" s="657"/>
      <c r="D11" s="657"/>
      <c r="E11" s="657"/>
      <c r="F11" s="657"/>
      <c r="G11" s="654" t="s">
        <v>23</v>
      </c>
      <c r="H11" s="655"/>
      <c r="I11" s="649" t="s">
        <v>22</v>
      </c>
      <c r="J11" s="649"/>
      <c r="K11" s="6"/>
      <c r="L11" s="6"/>
    </row>
    <row r="12" spans="1:12" ht="18.75">
      <c r="B12" s="658" t="s">
        <v>11</v>
      </c>
      <c r="C12" s="672"/>
      <c r="D12" s="672"/>
      <c r="E12" s="672"/>
      <c r="F12" s="672"/>
      <c r="G12" s="45"/>
      <c r="H12" s="45"/>
      <c r="I12" s="673" t="s">
        <v>10</v>
      </c>
      <c r="J12" s="674"/>
      <c r="K12" s="6"/>
      <c r="L12" s="6"/>
    </row>
    <row r="13" spans="1:12" ht="30">
      <c r="B13" s="43"/>
      <c r="C13" s="43"/>
      <c r="D13" s="44"/>
      <c r="E13" s="660"/>
      <c r="F13" s="661"/>
      <c r="G13" s="40"/>
      <c r="H13" s="40"/>
      <c r="I13" s="42" t="s">
        <v>9</v>
      </c>
      <c r="J13" s="41" t="s">
        <v>8</v>
      </c>
      <c r="K13" s="6"/>
      <c r="L13" s="6"/>
    </row>
    <row r="14" spans="1:12" ht="18.75">
      <c r="B14" s="43"/>
      <c r="C14" s="658" t="s">
        <v>7</v>
      </c>
      <c r="D14" s="659"/>
      <c r="E14" s="660" t="s">
        <v>21</v>
      </c>
      <c r="F14" s="661"/>
      <c r="G14" s="661"/>
      <c r="H14" s="662"/>
      <c r="I14" s="42"/>
      <c r="J14" s="41" t="s">
        <v>6</v>
      </c>
      <c r="K14" s="6"/>
      <c r="L14" s="6"/>
    </row>
    <row r="15" spans="1:12" ht="50.25" customHeight="1" thickBot="1">
      <c r="B15" s="39" t="s">
        <v>5</v>
      </c>
      <c r="C15" s="39" t="s">
        <v>4</v>
      </c>
      <c r="D15" s="39" t="s">
        <v>3</v>
      </c>
      <c r="E15" s="651" t="s">
        <v>20</v>
      </c>
      <c r="F15" s="652"/>
      <c r="G15" s="652"/>
      <c r="H15" s="653"/>
      <c r="I15" s="73" t="s">
        <v>19</v>
      </c>
      <c r="J15" s="73" t="s">
        <v>18</v>
      </c>
      <c r="K15" s="5"/>
      <c r="L15" s="5"/>
    </row>
    <row r="16" spans="1:12" ht="19.5" customHeight="1">
      <c r="A16" s="3">
        <v>35</v>
      </c>
      <c r="B16" s="72"/>
      <c r="C16" s="675"/>
      <c r="D16" s="71"/>
      <c r="E16" s="70" t="s">
        <v>16</v>
      </c>
      <c r="F16" s="69">
        <f>IF(('Val-Dép'!H35=""),"",VLOOKUP('Val-Dép'!H35,'Val-Dép'!H35:N35,1,FALSE))</f>
        <v>0</v>
      </c>
      <c r="G16" s="69"/>
      <c r="H16" s="69"/>
      <c r="I16" s="575" t="str">
        <f>IF(AND('Val-Dép'!E36&gt;=4000,'Val-Dép'!E36&lt;=5000 ),VLOOKUP('Val-Dép'!E36,'Val-Dép'!E36:Z36,11,FALSE),"0")</f>
        <v>0</v>
      </c>
      <c r="J16" s="68"/>
      <c r="K16" s="4">
        <v>35</v>
      </c>
      <c r="L16" s="17"/>
    </row>
    <row r="17" spans="1:12">
      <c r="B17" s="31"/>
      <c r="C17" s="30">
        <v>4110</v>
      </c>
      <c r="D17" s="30"/>
      <c r="E17" s="61" t="s">
        <v>15</v>
      </c>
      <c r="F17" s="55" t="s">
        <v>17</v>
      </c>
      <c r="G17" s="55"/>
      <c r="H17" s="55"/>
      <c r="I17" s="32"/>
      <c r="J17" s="52"/>
      <c r="K17" s="4">
        <v>36</v>
      </c>
    </row>
    <row r="18" spans="1:12">
      <c r="B18" s="31"/>
      <c r="C18" s="30"/>
      <c r="D18" s="30">
        <v>440</v>
      </c>
      <c r="E18" s="61" t="s">
        <v>14</v>
      </c>
      <c r="F18" s="53" t="str">
        <f>IF(('Val-Dép'!B35=""),"",VLOOKUP('Val-Dép'!B35,'Val-Dép'!B35:D35,2,FALSE))</f>
        <v>Pierre</v>
      </c>
      <c r="G18" s="53"/>
      <c r="H18" s="53"/>
      <c r="I18" s="52"/>
      <c r="J18" s="60"/>
      <c r="K18" s="4">
        <v>37</v>
      </c>
    </row>
    <row r="19" spans="1:12" ht="16.5" thickBot="1">
      <c r="A19" s="37"/>
      <c r="B19" s="51" t="str">
        <f>'Val-Dép'!B35</f>
        <v>F0012</v>
      </c>
      <c r="C19" s="28"/>
      <c r="D19" s="28"/>
      <c r="E19" s="67" t="s">
        <v>13</v>
      </c>
      <c r="F19" s="50" t="str">
        <f>IF(('Val-Dép'!B35=""),"",VLOOKUP('Val-Dép'!B35,'Val-Dép'!B35:D35,2,FALSE))</f>
        <v>Pierre</v>
      </c>
      <c r="G19" s="50" t="s">
        <v>2</v>
      </c>
      <c r="H19" s="50">
        <f>IF(('Val-Dép'!B35=""),"",VLOOKUP('Val-Dép'!B35,'Val-Dép'!B35:I35,8,FALSE))</f>
        <v>0</v>
      </c>
      <c r="I19" s="49"/>
      <c r="J19" s="32">
        <f>IF(OR('Val-Dép'!H35="", 'Val-Dép'!H35="note de crédit" ),"0",VLOOKUP('Val-Dép'!H35,'Val-Dép'!H35:AC35,20,FALSE))</f>
        <v>0</v>
      </c>
      <c r="K19" s="10">
        <v>38</v>
      </c>
    </row>
    <row r="20" spans="1:12" ht="16.5" thickTop="1">
      <c r="A20" s="3">
        <v>36</v>
      </c>
      <c r="B20" s="36"/>
      <c r="C20" s="35">
        <v>240</v>
      </c>
      <c r="D20" s="35"/>
      <c r="E20" s="62" t="s">
        <v>16</v>
      </c>
      <c r="F20" s="54" t="str">
        <f>IF(('Val-Dép'!H36=""),"",VLOOKUP('Val-Dép'!H36,'Val-Dép'!H36:N36,1,FALSE))</f>
        <v>Marchandise</v>
      </c>
      <c r="G20" s="54"/>
      <c r="H20" s="54"/>
      <c r="I20" s="34">
        <f>IF(OR('Val-Dép'!H36="", 'Val-Dép'!H36="note de crédit" ),"0",VLOOKUP('Val-Dép'!H36,'Val-Dép'!H36:AC36,8,FALSE))</f>
        <v>1395.67</v>
      </c>
      <c r="J20" s="66"/>
      <c r="K20" s="10">
        <v>39</v>
      </c>
    </row>
    <row r="21" spans="1:12">
      <c r="B21" s="33"/>
      <c r="C21" s="30">
        <v>4110</v>
      </c>
      <c r="D21" s="30"/>
      <c r="E21" s="61" t="s">
        <v>15</v>
      </c>
      <c r="F21" s="55" t="s">
        <v>17</v>
      </c>
      <c r="G21" s="55"/>
      <c r="H21" s="55"/>
      <c r="I21" s="32">
        <f>IF(OR('Val-Dép'!H36="",  'Val-Dép'!H36="prest.serv.", 'Val-Dép'!H36="Intracomm.",  'Val-Dép'!H36="note de crédit" ),"0",VLOOKUP('Val-Dép'!H36,'Val-Dép'!H36:AC36,18,FALSE))</f>
        <v>293.09070000000003</v>
      </c>
      <c r="J21" s="52"/>
      <c r="K21" s="10">
        <v>40</v>
      </c>
    </row>
    <row r="22" spans="1:12">
      <c r="B22" s="33"/>
      <c r="C22" s="30"/>
      <c r="D22" s="30">
        <v>440</v>
      </c>
      <c r="E22" s="61" t="s">
        <v>14</v>
      </c>
      <c r="F22" s="53" t="str">
        <f>IF(('Val-Dép'!B36=""),"",VLOOKUP('Val-Dép'!B36,'Val-Dép'!B36:N36,2,FALSE))</f>
        <v>Durand</v>
      </c>
      <c r="G22" s="53"/>
      <c r="H22" s="53"/>
      <c r="I22" s="52"/>
      <c r="J22" s="60"/>
      <c r="K22" s="10">
        <v>41</v>
      </c>
    </row>
    <row r="23" spans="1:12">
      <c r="A23" s="27"/>
      <c r="B23" s="58" t="str">
        <f>'Val-Dép'!B36</f>
        <v>F0030</v>
      </c>
      <c r="C23" s="59"/>
      <c r="D23" s="59"/>
      <c r="E23" s="65" t="s">
        <v>13</v>
      </c>
      <c r="F23" s="64" t="str">
        <f>IF(('Val-Dép'!B36=""),"",VLOOKUP('Val-Dép'!B36,'Val-Dép'!B36:N36,2,FALSE))</f>
        <v>Durand</v>
      </c>
      <c r="G23" s="57" t="s">
        <v>2</v>
      </c>
      <c r="H23" s="57" t="str">
        <f>IF(('Val-Dép'!B36=""),"",VLOOKUP('Val-Dép'!B36,'Val-Dép'!B36:I36,8,FALSE))</f>
        <v>F441</v>
      </c>
      <c r="I23" s="56"/>
      <c r="J23" s="63">
        <f>IF(OR('Val-Dép'!H36="", 'Val-Dép'!H36="note de crédit" ),"0",VLOOKUP('Val-Dép'!H36,'Val-Dép'!H36:AC36,20,FALSE))</f>
        <v>1688.7607</v>
      </c>
      <c r="K23" s="10">
        <v>42</v>
      </c>
    </row>
    <row r="24" spans="1:12" s="10" customFormat="1">
      <c r="A24" s="14"/>
      <c r="C24" s="13"/>
      <c r="D24" s="13"/>
      <c r="F24" s="17"/>
      <c r="G24" s="17"/>
      <c r="H24" s="17"/>
      <c r="I24" s="17"/>
      <c r="J24" s="17"/>
    </row>
    <row r="25" spans="1:12" s="10" customFormat="1">
      <c r="A25" s="14"/>
      <c r="C25" s="13"/>
      <c r="D25" s="13"/>
      <c r="F25" s="19"/>
      <c r="G25" s="19"/>
      <c r="H25" s="19"/>
      <c r="I25" s="17"/>
      <c r="J25" s="17"/>
    </row>
    <row r="26" spans="1:12" s="10" customFormat="1">
      <c r="A26" s="14"/>
      <c r="C26" s="13"/>
      <c r="D26" s="13"/>
      <c r="F26" s="17"/>
      <c r="G26" s="17"/>
      <c r="H26" s="17"/>
      <c r="I26" s="17"/>
      <c r="L26" s="12"/>
    </row>
    <row r="27" spans="1:12" s="10" customFormat="1">
      <c r="A27" s="14"/>
      <c r="B27" s="20"/>
      <c r="C27" s="13"/>
      <c r="D27" s="13"/>
      <c r="E27" s="20"/>
      <c r="F27" s="17"/>
      <c r="G27" s="17"/>
      <c r="H27" s="17"/>
      <c r="I27" s="17"/>
      <c r="J27" s="17"/>
    </row>
    <row r="28" spans="1:12" s="10" customFormat="1">
      <c r="A28" s="14"/>
      <c r="B28" s="20"/>
      <c r="C28" s="13"/>
      <c r="D28" s="13"/>
      <c r="F28" s="17"/>
      <c r="G28" s="17"/>
      <c r="H28" s="17"/>
      <c r="I28" s="17"/>
      <c r="J28" s="17"/>
    </row>
    <row r="29" spans="1:12" s="10" customFormat="1">
      <c r="A29" s="14"/>
      <c r="B29" s="20"/>
      <c r="C29" s="13"/>
      <c r="D29" s="13"/>
      <c r="F29" s="569"/>
      <c r="G29" s="569"/>
      <c r="H29" s="569"/>
      <c r="I29" s="17"/>
      <c r="J29" s="17"/>
    </row>
    <row r="30" spans="1:12" s="10" customFormat="1">
      <c r="A30" s="14"/>
      <c r="B30" s="20"/>
      <c r="C30" s="13"/>
      <c r="D30" s="13"/>
      <c r="F30" s="17"/>
      <c r="G30" s="17"/>
      <c r="H30" s="17"/>
      <c r="I30" s="17"/>
    </row>
    <row r="31" spans="1:12" s="10" customFormat="1">
      <c r="A31" s="14"/>
      <c r="B31" s="20"/>
      <c r="C31" s="13"/>
      <c r="D31" s="13"/>
      <c r="E31" s="20"/>
      <c r="F31" s="17"/>
      <c r="G31" s="17"/>
      <c r="H31" s="17"/>
      <c r="I31" s="17"/>
      <c r="J31" s="17"/>
    </row>
    <row r="32" spans="1:12" s="10" customFormat="1">
      <c r="A32" s="14"/>
      <c r="C32" s="13"/>
      <c r="D32" s="13"/>
      <c r="F32" s="17"/>
      <c r="G32" s="17"/>
      <c r="H32" s="17"/>
      <c r="I32" s="17"/>
      <c r="J32" s="17"/>
      <c r="L32" s="166"/>
    </row>
    <row r="33" spans="1:13" s="10" customFormat="1">
      <c r="A33" s="14"/>
      <c r="C33" s="13"/>
      <c r="D33" s="13"/>
      <c r="F33" s="19"/>
      <c r="G33" s="19"/>
      <c r="H33" s="19"/>
      <c r="I33" s="17"/>
      <c r="J33" s="17"/>
    </row>
    <row r="34" spans="1:13" s="10" customFormat="1">
      <c r="A34" s="14"/>
      <c r="C34" s="13"/>
      <c r="D34" s="13"/>
      <c r="F34" s="17"/>
      <c r="G34" s="17"/>
      <c r="H34" s="17"/>
      <c r="I34" s="17"/>
    </row>
    <row r="35" spans="1:13" s="10" customFormat="1">
      <c r="A35" s="14"/>
      <c r="B35" s="20"/>
      <c r="C35" s="13"/>
      <c r="D35" s="13"/>
      <c r="E35" s="20"/>
      <c r="F35" s="17"/>
      <c r="G35" s="17"/>
      <c r="H35" s="17"/>
      <c r="I35" s="17"/>
      <c r="J35" s="17"/>
    </row>
    <row r="36" spans="1:13" s="10" customFormat="1">
      <c r="A36" s="14"/>
      <c r="B36" s="20"/>
      <c r="C36" s="13"/>
      <c r="D36" s="13"/>
      <c r="F36" s="17"/>
      <c r="G36" s="17"/>
      <c r="H36" s="17"/>
      <c r="I36" s="17"/>
      <c r="J36" s="17"/>
    </row>
    <row r="37" spans="1:13" s="10" customFormat="1">
      <c r="A37" s="14"/>
      <c r="B37" s="20"/>
      <c r="C37" s="13"/>
      <c r="D37" s="13"/>
      <c r="F37" s="569"/>
      <c r="G37" s="569"/>
      <c r="H37" s="569"/>
      <c r="I37" s="17"/>
      <c r="J37" s="17"/>
    </row>
    <row r="38" spans="1:13" s="10" customFormat="1">
      <c r="A38" s="14"/>
      <c r="B38" s="20"/>
      <c r="C38" s="13"/>
      <c r="D38" s="13"/>
      <c r="F38" s="17"/>
      <c r="G38" s="17"/>
      <c r="H38" s="17"/>
      <c r="I38" s="17"/>
    </row>
    <row r="39" spans="1:13" s="10" customFormat="1">
      <c r="A39" s="14"/>
      <c r="B39" s="20"/>
      <c r="C39" s="13"/>
      <c r="D39" s="13"/>
      <c r="E39" s="20"/>
      <c r="F39" s="17"/>
      <c r="G39" s="17"/>
      <c r="H39" s="17"/>
      <c r="I39" s="17"/>
      <c r="J39" s="17"/>
    </row>
    <row r="40" spans="1:13" s="10" customFormat="1">
      <c r="A40" s="14"/>
      <c r="C40" s="13"/>
      <c r="D40" s="13"/>
      <c r="F40" s="17"/>
      <c r="G40" s="17"/>
      <c r="H40" s="17"/>
      <c r="I40" s="17"/>
      <c r="J40" s="17"/>
      <c r="L40" s="166"/>
    </row>
    <row r="41" spans="1:13" s="10" customFormat="1">
      <c r="A41" s="14"/>
      <c r="C41" s="13"/>
      <c r="D41" s="13"/>
      <c r="F41" s="19"/>
      <c r="G41" s="19"/>
      <c r="H41" s="19"/>
      <c r="I41" s="17"/>
      <c r="J41" s="17"/>
    </row>
    <row r="42" spans="1:13" s="10" customFormat="1">
      <c r="A42" s="14"/>
      <c r="C42" s="13"/>
      <c r="D42" s="13"/>
      <c r="F42" s="17"/>
      <c r="G42" s="17"/>
      <c r="H42" s="17"/>
      <c r="I42" s="17"/>
    </row>
    <row r="43" spans="1:13" s="10" customFormat="1">
      <c r="A43" s="14"/>
      <c r="C43" s="13"/>
      <c r="D43" s="13"/>
      <c r="E43" s="20"/>
      <c r="F43" s="17"/>
      <c r="G43" s="17"/>
      <c r="H43" s="17"/>
      <c r="I43" s="17"/>
      <c r="J43" s="17"/>
    </row>
    <row r="44" spans="1:13" s="10" customFormat="1">
      <c r="A44" s="14"/>
      <c r="C44" s="13"/>
      <c r="D44" s="13"/>
      <c r="F44" s="17"/>
      <c r="G44" s="17"/>
      <c r="H44" s="17"/>
      <c r="I44" s="17"/>
      <c r="J44" s="17"/>
    </row>
    <row r="45" spans="1:13" s="10" customFormat="1">
      <c r="A45" s="14"/>
      <c r="C45" s="13"/>
      <c r="D45" s="13"/>
      <c r="F45" s="569"/>
      <c r="G45" s="569"/>
      <c r="H45" s="569"/>
      <c r="I45" s="17"/>
      <c r="J45" s="17"/>
    </row>
    <row r="46" spans="1:13" s="10" customFormat="1">
      <c r="A46" s="14"/>
      <c r="C46" s="13"/>
      <c r="D46" s="13"/>
      <c r="F46" s="17"/>
      <c r="G46" s="17"/>
      <c r="H46" s="17"/>
      <c r="I46" s="17"/>
      <c r="L46" s="13"/>
      <c r="M46" s="13"/>
    </row>
    <row r="47" spans="1:13" s="10" customFormat="1">
      <c r="A47" s="14"/>
      <c r="C47" s="13"/>
      <c r="D47" s="13"/>
      <c r="E47" s="20"/>
      <c r="F47" s="17"/>
      <c r="G47" s="17"/>
      <c r="H47" s="17"/>
      <c r="I47" s="17"/>
      <c r="J47" s="17"/>
      <c r="L47" s="648"/>
      <c r="M47" s="648"/>
    </row>
    <row r="48" spans="1:13" s="10" customFormat="1">
      <c r="A48" s="14"/>
      <c r="C48" s="13"/>
      <c r="D48" s="13"/>
      <c r="E48" s="647"/>
      <c r="F48" s="647"/>
      <c r="G48" s="16"/>
      <c r="H48" s="16"/>
      <c r="I48" s="17"/>
      <c r="J48" s="17"/>
      <c r="L48" s="648"/>
      <c r="M48" s="648"/>
    </row>
    <row r="49" spans="1:15" s="10" customFormat="1" ht="18.75">
      <c r="A49" s="14"/>
      <c r="C49" s="13"/>
      <c r="F49" s="650"/>
      <c r="G49" s="650"/>
      <c r="H49" s="650"/>
      <c r="I49" s="650"/>
      <c r="J49" s="650"/>
    </row>
    <row r="50" spans="1:15" s="10" customFormat="1">
      <c r="A50" s="14"/>
      <c r="C50" s="13"/>
      <c r="F50" s="648"/>
      <c r="G50" s="648"/>
      <c r="H50" s="648"/>
      <c r="I50" s="648"/>
      <c r="J50" s="11"/>
    </row>
    <row r="51" spans="1:15" s="10" customFormat="1">
      <c r="A51" s="14"/>
      <c r="C51" s="13"/>
      <c r="I51" s="570"/>
    </row>
    <row r="52" spans="1:15" s="10" customFormat="1">
      <c r="A52" s="14"/>
      <c r="C52" s="13"/>
    </row>
    <row r="53" spans="1:15" s="10" customFormat="1" ht="18.75">
      <c r="A53" s="14"/>
      <c r="C53" s="13"/>
      <c r="E53" s="667"/>
      <c r="F53" s="667"/>
      <c r="G53" s="667"/>
      <c r="H53" s="667"/>
      <c r="I53" s="667"/>
    </row>
    <row r="54" spans="1:15" s="10" customFormat="1" ht="21">
      <c r="A54" s="14"/>
      <c r="C54" s="13"/>
      <c r="E54" s="668"/>
      <c r="F54" s="668"/>
      <c r="G54" s="668"/>
      <c r="H54" s="668"/>
      <c r="I54" s="668"/>
    </row>
    <row r="55" spans="1:15" s="10" customFormat="1">
      <c r="A55" s="14"/>
      <c r="C55" s="13"/>
    </row>
    <row r="56" spans="1:15" s="10" customFormat="1">
      <c r="A56" s="14"/>
      <c r="C56" s="13"/>
      <c r="I56" s="13"/>
      <c r="J56" s="13"/>
    </row>
    <row r="57" spans="1:15" s="10" customFormat="1" ht="18.75">
      <c r="A57" s="14"/>
      <c r="B57" s="669"/>
      <c r="C57" s="669"/>
      <c r="D57" s="669"/>
      <c r="E57" s="669"/>
      <c r="F57" s="669"/>
      <c r="G57" s="571"/>
      <c r="I57" s="13"/>
      <c r="J57" s="13"/>
    </row>
    <row r="58" spans="1:15" s="10" customFormat="1" ht="18.75">
      <c r="A58" s="14"/>
      <c r="B58" s="663"/>
      <c r="C58" s="663"/>
      <c r="D58" s="663"/>
      <c r="E58" s="663"/>
      <c r="F58" s="663"/>
      <c r="G58" s="14"/>
      <c r="H58" s="14"/>
      <c r="I58" s="664"/>
      <c r="J58" s="664"/>
    </row>
    <row r="59" spans="1:15" s="10" customFormat="1" ht="19.5" customHeight="1">
      <c r="A59" s="14"/>
      <c r="B59" s="14"/>
      <c r="C59" s="14"/>
      <c r="D59" s="14"/>
      <c r="E59" s="664"/>
      <c r="F59" s="664"/>
      <c r="G59" s="572"/>
      <c r="H59" s="572"/>
      <c r="I59" s="573"/>
      <c r="J59" s="573"/>
      <c r="M59" s="572"/>
      <c r="N59" s="572"/>
      <c r="O59" s="572"/>
    </row>
    <row r="60" spans="1:15" s="10" customFormat="1" ht="19.5" customHeight="1">
      <c r="A60" s="14"/>
      <c r="B60" s="14"/>
      <c r="C60" s="663"/>
      <c r="D60" s="663"/>
      <c r="E60" s="664"/>
      <c r="F60" s="664"/>
      <c r="G60" s="664"/>
      <c r="H60" s="664"/>
      <c r="I60" s="573"/>
      <c r="J60" s="573"/>
      <c r="M60" s="572"/>
      <c r="N60" s="572"/>
      <c r="O60" s="572"/>
    </row>
    <row r="61" spans="1:15" s="10" customFormat="1" ht="18.75">
      <c r="A61" s="14"/>
      <c r="B61" s="23"/>
      <c r="C61" s="23"/>
      <c r="D61" s="23"/>
      <c r="E61" s="665"/>
      <c r="F61" s="665"/>
      <c r="G61" s="665"/>
      <c r="H61" s="665"/>
      <c r="I61" s="23"/>
      <c r="J61" s="23"/>
    </row>
    <row r="62" spans="1:15" s="13" customFormat="1">
      <c r="A62" s="14"/>
    </row>
    <row r="63" spans="1:15" s="13" customFormat="1">
      <c r="A63" s="14"/>
      <c r="F63" s="17"/>
      <c r="G63" s="17"/>
      <c r="H63" s="17"/>
      <c r="J63" s="17"/>
      <c r="M63" s="17"/>
    </row>
    <row r="64" spans="1:15" s="13" customFormat="1">
      <c r="A64" s="14"/>
      <c r="J64" s="17"/>
    </row>
    <row r="65" spans="1:10" s="13" customFormat="1">
      <c r="A65" s="14"/>
      <c r="B65" s="17"/>
      <c r="F65" s="17"/>
      <c r="G65" s="17"/>
      <c r="H65" s="17"/>
    </row>
    <row r="66" spans="1:10" s="13" customFormat="1">
      <c r="A66" s="14"/>
      <c r="B66" s="17"/>
      <c r="E66" s="516"/>
      <c r="F66" s="17"/>
      <c r="G66" s="574"/>
      <c r="H66" s="574"/>
      <c r="I66" s="17"/>
    </row>
    <row r="67" spans="1:10" s="13" customFormat="1">
      <c r="A67" s="14"/>
      <c r="B67" s="20"/>
      <c r="F67" s="17"/>
      <c r="G67" s="17"/>
      <c r="H67" s="17"/>
      <c r="J67" s="17"/>
    </row>
    <row r="68" spans="1:10" s="13" customFormat="1">
      <c r="A68" s="14"/>
      <c r="B68" s="20"/>
      <c r="J68" s="17"/>
    </row>
    <row r="69" spans="1:10" s="13" customFormat="1">
      <c r="A69" s="14"/>
      <c r="B69" s="17"/>
      <c r="F69" s="17"/>
      <c r="G69" s="17"/>
      <c r="H69" s="17"/>
    </row>
    <row r="70" spans="1:10" s="13" customFormat="1">
      <c r="A70" s="14"/>
      <c r="B70" s="17"/>
      <c r="E70" s="516"/>
      <c r="F70" s="17"/>
      <c r="G70" s="17"/>
      <c r="H70" s="574"/>
      <c r="I70" s="17"/>
    </row>
    <row r="71" spans="1:10" s="13" customFormat="1">
      <c r="A71" s="14"/>
      <c r="B71" s="20"/>
      <c r="F71" s="17"/>
      <c r="G71" s="17"/>
      <c r="H71" s="17"/>
      <c r="J71" s="17"/>
    </row>
    <row r="72" spans="1:10" s="13" customFormat="1">
      <c r="A72" s="14"/>
      <c r="B72" s="20"/>
      <c r="J72" s="17"/>
    </row>
    <row r="73" spans="1:10" s="13" customFormat="1">
      <c r="A73" s="14"/>
      <c r="B73" s="17"/>
      <c r="F73" s="17"/>
      <c r="G73" s="17"/>
      <c r="H73" s="17"/>
    </row>
    <row r="74" spans="1:10" s="13" customFormat="1">
      <c r="A74" s="14"/>
      <c r="B74" s="17"/>
      <c r="E74" s="516"/>
      <c r="F74" s="17"/>
      <c r="G74" s="17"/>
      <c r="H74" s="574"/>
      <c r="I74" s="17"/>
    </row>
    <row r="75" spans="1:10" s="13" customFormat="1">
      <c r="A75" s="14"/>
      <c r="B75" s="20"/>
      <c r="F75" s="17"/>
      <c r="G75" s="17"/>
      <c r="H75" s="17"/>
      <c r="J75" s="17"/>
    </row>
    <row r="76" spans="1:10" s="13" customFormat="1">
      <c r="A76" s="14"/>
      <c r="B76" s="20"/>
      <c r="J76" s="17"/>
    </row>
    <row r="77" spans="1:10" s="13" customFormat="1">
      <c r="A77" s="14"/>
      <c r="B77" s="17"/>
      <c r="F77" s="17"/>
      <c r="G77" s="17"/>
      <c r="H77" s="17"/>
    </row>
    <row r="78" spans="1:10" s="13" customFormat="1">
      <c r="A78" s="14"/>
      <c r="B78" s="17"/>
      <c r="E78" s="516"/>
      <c r="F78" s="17"/>
      <c r="G78" s="17"/>
      <c r="H78" s="574"/>
      <c r="I78" s="17"/>
    </row>
    <row r="79" spans="1:10" s="13" customFormat="1">
      <c r="A79" s="14"/>
      <c r="B79" s="20"/>
      <c r="F79" s="17"/>
      <c r="G79" s="17"/>
      <c r="H79" s="17"/>
      <c r="J79" s="17"/>
    </row>
    <row r="80" spans="1:10" s="13" customFormat="1">
      <c r="A80" s="14"/>
      <c r="B80" s="20"/>
      <c r="J80" s="17"/>
    </row>
    <row r="81" spans="1:10" s="13" customFormat="1">
      <c r="A81" s="14"/>
      <c r="B81" s="17"/>
      <c r="F81" s="17"/>
      <c r="G81" s="17"/>
      <c r="H81" s="17"/>
    </row>
    <row r="82" spans="1:10" s="13" customFormat="1">
      <c r="A82" s="14"/>
      <c r="B82" s="17"/>
      <c r="E82" s="516"/>
      <c r="F82" s="17"/>
      <c r="G82" s="17"/>
      <c r="H82" s="574"/>
      <c r="I82" s="17"/>
    </row>
    <row r="83" spans="1:10" s="10" customFormat="1">
      <c r="A83" s="14"/>
      <c r="B83" s="20"/>
      <c r="C83" s="13"/>
      <c r="D83" s="13"/>
      <c r="E83" s="13"/>
      <c r="F83" s="17"/>
      <c r="G83" s="17"/>
      <c r="H83" s="17"/>
      <c r="I83" s="13"/>
      <c r="J83" s="17"/>
    </row>
    <row r="84" spans="1:10" s="10" customFormat="1">
      <c r="A84" s="14"/>
      <c r="B84" s="20"/>
      <c r="C84" s="13"/>
      <c r="D84" s="13"/>
      <c r="E84" s="13"/>
      <c r="F84" s="13"/>
      <c r="G84" s="13"/>
      <c r="H84" s="13"/>
      <c r="I84" s="13"/>
      <c r="J84" s="17"/>
    </row>
    <row r="85" spans="1:10" s="10" customFormat="1">
      <c r="A85" s="14"/>
      <c r="B85" s="17"/>
      <c r="C85" s="13"/>
      <c r="D85" s="13"/>
      <c r="E85" s="13"/>
      <c r="F85" s="17"/>
      <c r="G85" s="17"/>
      <c r="H85" s="17"/>
      <c r="J85" s="13"/>
    </row>
    <row r="86" spans="1:10" s="10" customFormat="1">
      <c r="A86" s="14"/>
      <c r="B86" s="17"/>
      <c r="C86" s="13"/>
      <c r="D86" s="13"/>
      <c r="E86" s="516"/>
      <c r="F86" s="17"/>
      <c r="G86" s="17"/>
      <c r="H86" s="574"/>
      <c r="I86" s="17"/>
      <c r="J86" s="13"/>
    </row>
    <row r="87" spans="1:10" s="10" customFormat="1">
      <c r="A87" s="14"/>
      <c r="B87" s="20"/>
      <c r="C87" s="13"/>
      <c r="D87" s="13"/>
      <c r="E87" s="13"/>
      <c r="F87" s="17"/>
      <c r="G87" s="17"/>
      <c r="H87" s="17"/>
      <c r="I87" s="13"/>
      <c r="J87" s="17"/>
    </row>
    <row r="88" spans="1:10" s="13" customFormat="1">
      <c r="A88" s="14"/>
      <c r="B88" s="20"/>
      <c r="J88" s="17"/>
    </row>
    <row r="89" spans="1:10" s="13" customFormat="1">
      <c r="A89" s="14"/>
      <c r="B89" s="17"/>
      <c r="F89" s="17"/>
      <c r="G89" s="17"/>
      <c r="H89" s="574"/>
    </row>
    <row r="90" spans="1:10" s="13" customFormat="1">
      <c r="A90" s="14"/>
      <c r="B90" s="17"/>
      <c r="E90" s="516"/>
      <c r="F90" s="17"/>
      <c r="G90" s="17"/>
      <c r="H90" s="574"/>
      <c r="I90" s="17"/>
    </row>
    <row r="91" spans="1:10" s="10" customFormat="1">
      <c r="A91" s="14"/>
      <c r="B91" s="20"/>
      <c r="C91" s="13"/>
      <c r="D91" s="13"/>
      <c r="E91" s="13"/>
      <c r="F91" s="17"/>
      <c r="G91" s="17"/>
      <c r="H91" s="17"/>
      <c r="I91" s="13"/>
      <c r="J91" s="17"/>
    </row>
    <row r="92" spans="1:10" s="13" customFormat="1">
      <c r="A92" s="14"/>
      <c r="B92" s="20"/>
      <c r="J92" s="17"/>
    </row>
    <row r="93" spans="1:10" s="13" customFormat="1">
      <c r="A93" s="14"/>
      <c r="B93" s="17"/>
      <c r="F93" s="17"/>
      <c r="G93" s="17"/>
      <c r="H93" s="17"/>
    </row>
    <row r="94" spans="1:10" s="13" customFormat="1">
      <c r="A94" s="14"/>
      <c r="B94" s="17"/>
      <c r="E94" s="516"/>
      <c r="F94" s="17"/>
      <c r="G94" s="17"/>
      <c r="H94" s="574"/>
      <c r="I94" s="17"/>
    </row>
    <row r="95" spans="1:10" s="10" customFormat="1">
      <c r="A95" s="14"/>
      <c r="B95" s="20"/>
      <c r="C95" s="13"/>
      <c r="D95" s="13"/>
      <c r="E95" s="13"/>
      <c r="F95" s="17"/>
      <c r="G95" s="17"/>
      <c r="H95" s="17"/>
      <c r="I95" s="13"/>
      <c r="J95" s="17"/>
    </row>
    <row r="96" spans="1:10" s="13" customFormat="1">
      <c r="A96" s="14"/>
      <c r="B96" s="20"/>
      <c r="J96" s="17"/>
    </row>
    <row r="97" spans="1:13" s="13" customFormat="1">
      <c r="A97" s="14"/>
      <c r="B97" s="17"/>
      <c r="F97" s="17"/>
      <c r="G97" s="17"/>
      <c r="H97" s="17"/>
    </row>
    <row r="98" spans="1:13" s="13" customFormat="1">
      <c r="A98" s="14"/>
      <c r="B98" s="17"/>
      <c r="E98" s="516"/>
      <c r="F98" s="17"/>
      <c r="G98" s="17"/>
      <c r="H98" s="574"/>
      <c r="I98" s="17"/>
    </row>
    <row r="99" spans="1:13" s="10" customFormat="1">
      <c r="A99" s="14"/>
      <c r="B99" s="20"/>
      <c r="C99" s="13"/>
      <c r="D99" s="13"/>
      <c r="E99" s="13"/>
      <c r="F99" s="17"/>
      <c r="G99" s="17"/>
      <c r="H99" s="17"/>
      <c r="I99" s="13"/>
      <c r="J99" s="17"/>
    </row>
    <row r="100" spans="1:13" s="10" customFormat="1">
      <c r="A100" s="14"/>
      <c r="B100" s="20"/>
      <c r="C100" s="13"/>
      <c r="D100" s="13"/>
      <c r="E100" s="13"/>
      <c r="F100" s="13"/>
      <c r="G100" s="13"/>
      <c r="H100" s="13"/>
      <c r="I100" s="13"/>
      <c r="J100" s="17"/>
    </row>
    <row r="101" spans="1:13" s="10" customFormat="1">
      <c r="A101" s="14"/>
      <c r="B101" s="17"/>
      <c r="C101" s="13"/>
      <c r="D101" s="13"/>
      <c r="E101" s="13"/>
      <c r="F101" s="17"/>
      <c r="G101" s="17"/>
      <c r="H101" s="17"/>
      <c r="J101" s="13"/>
    </row>
    <row r="102" spans="1:13" s="10" customFormat="1">
      <c r="A102" s="14"/>
      <c r="B102" s="17"/>
      <c r="C102" s="13"/>
      <c r="D102" s="13"/>
      <c r="E102" s="516"/>
      <c r="F102" s="17"/>
      <c r="G102" s="17"/>
      <c r="H102" s="17"/>
      <c r="I102" s="17"/>
      <c r="J102" s="13"/>
    </row>
    <row r="103" spans="1:13" s="10" customFormat="1">
      <c r="A103" s="14"/>
      <c r="B103" s="20"/>
      <c r="C103" s="13"/>
      <c r="D103" s="13"/>
      <c r="E103" s="13"/>
      <c r="F103" s="17"/>
      <c r="G103" s="17"/>
      <c r="H103" s="17"/>
      <c r="I103" s="13"/>
      <c r="J103" s="17"/>
    </row>
    <row r="104" spans="1:13" s="10" customFormat="1">
      <c r="A104" s="14"/>
      <c r="B104" s="20"/>
      <c r="C104" s="13"/>
      <c r="D104" s="13"/>
      <c r="E104" s="13"/>
      <c r="F104" s="13"/>
      <c r="G104" s="13"/>
      <c r="H104" s="13"/>
      <c r="I104" s="13"/>
      <c r="J104" s="17"/>
    </row>
    <row r="105" spans="1:13" s="10" customFormat="1">
      <c r="A105" s="14"/>
      <c r="B105" s="17"/>
      <c r="C105" s="13"/>
      <c r="D105" s="13"/>
      <c r="E105" s="13"/>
      <c r="F105" s="17"/>
      <c r="G105" s="17"/>
      <c r="H105" s="17"/>
      <c r="J105" s="13"/>
      <c r="L105" s="570"/>
      <c r="M105" s="570"/>
    </row>
    <row r="106" spans="1:13" s="10" customFormat="1">
      <c r="A106" s="14"/>
      <c r="B106" s="17"/>
      <c r="C106" s="13"/>
      <c r="D106" s="13"/>
      <c r="E106" s="516"/>
      <c r="F106" s="17"/>
      <c r="G106" s="17"/>
      <c r="H106" s="17"/>
      <c r="I106" s="17"/>
      <c r="J106" s="13"/>
      <c r="L106" s="666"/>
      <c r="M106" s="666"/>
    </row>
    <row r="107" spans="1:13" s="10" customFormat="1">
      <c r="A107" s="14"/>
      <c r="B107" s="20"/>
      <c r="C107" s="13"/>
      <c r="D107" s="13"/>
      <c r="E107" s="13"/>
      <c r="F107" s="648"/>
      <c r="G107" s="648"/>
      <c r="H107" s="648"/>
      <c r="I107" s="17"/>
      <c r="J107" s="574"/>
      <c r="L107" s="648"/>
      <c r="M107" s="648"/>
    </row>
    <row r="108" spans="1:13" s="10" customFormat="1">
      <c r="A108" s="14"/>
      <c r="B108" s="20"/>
      <c r="C108" s="13"/>
      <c r="D108" s="13"/>
      <c r="E108" s="13"/>
      <c r="F108" s="13"/>
      <c r="G108" s="13"/>
      <c r="H108" s="13"/>
    </row>
    <row r="109" spans="1:13" s="10" customFormat="1">
      <c r="A109" s="14"/>
      <c r="B109" s="20"/>
      <c r="C109" s="13"/>
      <c r="D109" s="13"/>
      <c r="E109" s="13"/>
      <c r="F109" s="13"/>
      <c r="G109" s="13"/>
      <c r="H109" s="13"/>
    </row>
    <row r="110" spans="1:13" s="10" customFormat="1">
      <c r="A110" s="14"/>
      <c r="B110" s="20"/>
      <c r="C110" s="13"/>
      <c r="D110" s="13"/>
      <c r="E110" s="13"/>
      <c r="F110" s="13"/>
      <c r="G110" s="13"/>
      <c r="H110" s="13"/>
      <c r="I110" s="13"/>
      <c r="J110" s="17"/>
      <c r="K110" s="648"/>
      <c r="L110" s="648"/>
    </row>
    <row r="111" spans="1:13" s="10" customFormat="1">
      <c r="A111" s="14"/>
      <c r="B111" s="25"/>
      <c r="C111" s="14"/>
      <c r="D111" s="25"/>
      <c r="E111" s="25"/>
      <c r="F111" s="25"/>
      <c r="G111" s="25"/>
      <c r="H111" s="25"/>
      <c r="I111" s="24"/>
      <c r="J111" s="574"/>
      <c r="K111" s="648"/>
      <c r="L111" s="648"/>
    </row>
    <row r="112" spans="1:13" s="10" customFormat="1" ht="18.75" customHeight="1">
      <c r="A112" s="14"/>
      <c r="B112" s="23"/>
      <c r="C112" s="23"/>
      <c r="D112" s="23"/>
      <c r="E112" s="22"/>
      <c r="F112" s="22"/>
      <c r="G112" s="22"/>
      <c r="H112" s="22"/>
      <c r="I112" s="21"/>
      <c r="J112" s="574"/>
      <c r="K112" s="648"/>
      <c r="L112" s="648"/>
    </row>
    <row r="113" spans="1:13" s="10" customFormat="1">
      <c r="A113" s="14"/>
      <c r="C113" s="13"/>
      <c r="D113" s="13"/>
      <c r="I113" s="17"/>
      <c r="L113" s="12"/>
      <c r="M113" s="12"/>
    </row>
    <row r="114" spans="1:13" s="10" customFormat="1">
      <c r="A114" s="14"/>
      <c r="C114" s="13"/>
      <c r="D114" s="13"/>
      <c r="F114" s="19"/>
      <c r="G114" s="19"/>
      <c r="H114" s="19"/>
      <c r="I114" s="17"/>
    </row>
    <row r="115" spans="1:13" s="10" customFormat="1">
      <c r="A115" s="14"/>
      <c r="C115" s="13"/>
      <c r="D115" s="13"/>
      <c r="F115" s="19"/>
      <c r="G115" s="19"/>
      <c r="H115" s="19"/>
      <c r="J115" s="17"/>
    </row>
    <row r="116" spans="1:13" s="10" customFormat="1">
      <c r="A116" s="14"/>
      <c r="C116" s="13"/>
      <c r="D116" s="13"/>
      <c r="E116" s="20"/>
      <c r="F116" s="19"/>
      <c r="G116" s="19"/>
      <c r="H116" s="19"/>
      <c r="I116" s="17"/>
      <c r="J116" s="17"/>
    </row>
    <row r="117" spans="1:13" s="10" customFormat="1">
      <c r="A117" s="14"/>
      <c r="C117" s="13"/>
      <c r="D117" s="13"/>
      <c r="F117" s="17"/>
      <c r="G117" s="17"/>
      <c r="H117" s="17"/>
      <c r="I117" s="17"/>
      <c r="J117" s="17"/>
    </row>
    <row r="118" spans="1:13" s="10" customFormat="1">
      <c r="A118" s="14"/>
      <c r="C118" s="13"/>
      <c r="D118" s="13"/>
      <c r="F118" s="19"/>
      <c r="G118" s="19"/>
      <c r="H118" s="19"/>
      <c r="I118" s="17"/>
      <c r="J118" s="17"/>
    </row>
    <row r="119" spans="1:13" s="10" customFormat="1">
      <c r="A119" s="14"/>
      <c r="B119" s="20"/>
      <c r="C119" s="13"/>
      <c r="D119" s="13"/>
      <c r="F119" s="19"/>
      <c r="G119" s="19"/>
      <c r="H119" s="19"/>
      <c r="I119" s="17"/>
      <c r="J119" s="17"/>
    </row>
    <row r="120" spans="1:13" s="10" customFormat="1">
      <c r="A120" s="14"/>
      <c r="C120" s="13"/>
      <c r="D120" s="13"/>
      <c r="E120" s="20"/>
      <c r="F120" s="19"/>
      <c r="G120" s="19"/>
      <c r="H120" s="19"/>
      <c r="I120" s="17"/>
      <c r="J120" s="17"/>
    </row>
    <row r="121" spans="1:13" s="10" customFormat="1">
      <c r="A121" s="14"/>
      <c r="C121" s="13"/>
      <c r="D121" s="13"/>
      <c r="F121" s="17"/>
      <c r="G121" s="17"/>
      <c r="H121" s="17"/>
      <c r="I121" s="17"/>
      <c r="J121" s="17"/>
    </row>
    <row r="122" spans="1:13" s="10" customFormat="1">
      <c r="A122" s="14"/>
      <c r="C122" s="13"/>
      <c r="D122" s="13"/>
      <c r="F122" s="19"/>
      <c r="G122" s="19"/>
      <c r="H122" s="19"/>
      <c r="I122" s="17"/>
      <c r="J122" s="17"/>
    </row>
    <row r="123" spans="1:13" s="10" customFormat="1">
      <c r="A123" s="14"/>
      <c r="B123" s="20"/>
      <c r="C123" s="13"/>
      <c r="D123" s="13"/>
      <c r="F123" s="19"/>
      <c r="G123" s="19"/>
      <c r="H123" s="19"/>
      <c r="I123" s="17"/>
      <c r="J123" s="17"/>
    </row>
    <row r="124" spans="1:13" s="10" customFormat="1">
      <c r="A124" s="14"/>
      <c r="C124" s="13"/>
      <c r="D124" s="13"/>
      <c r="E124" s="20"/>
      <c r="F124" s="19"/>
      <c r="G124" s="19"/>
      <c r="H124" s="19"/>
      <c r="I124" s="17"/>
      <c r="J124" s="17"/>
    </row>
    <row r="125" spans="1:13" s="10" customFormat="1">
      <c r="A125" s="14"/>
      <c r="C125" s="13"/>
      <c r="D125" s="13"/>
      <c r="F125" s="17"/>
      <c r="G125" s="17"/>
      <c r="H125" s="17"/>
      <c r="I125" s="17"/>
      <c r="J125" s="17"/>
    </row>
    <row r="126" spans="1:13" s="10" customFormat="1">
      <c r="A126" s="14"/>
      <c r="C126" s="13"/>
      <c r="D126" s="13"/>
      <c r="F126" s="19"/>
      <c r="G126" s="19"/>
      <c r="H126" s="19"/>
      <c r="I126" s="17"/>
      <c r="J126" s="17"/>
    </row>
    <row r="127" spans="1:13" s="10" customFormat="1">
      <c r="A127" s="14"/>
      <c r="B127" s="20"/>
      <c r="C127" s="13"/>
      <c r="D127" s="13"/>
      <c r="F127" s="19"/>
      <c r="G127" s="19"/>
      <c r="H127" s="19"/>
      <c r="I127" s="17"/>
      <c r="J127" s="17"/>
    </row>
    <row r="128" spans="1:13" s="10" customFormat="1">
      <c r="A128" s="14"/>
      <c r="C128" s="13"/>
      <c r="D128" s="13"/>
      <c r="E128" s="20"/>
      <c r="F128" s="19"/>
      <c r="G128" s="19"/>
      <c r="H128" s="19"/>
      <c r="I128" s="17"/>
      <c r="J128" s="17"/>
    </row>
    <row r="129" spans="1:10" s="10" customFormat="1">
      <c r="A129" s="14"/>
      <c r="C129" s="13"/>
      <c r="D129" s="13"/>
      <c r="F129" s="17"/>
      <c r="G129" s="17"/>
      <c r="H129" s="17"/>
      <c r="I129" s="17"/>
      <c r="J129" s="17"/>
    </row>
    <row r="130" spans="1:10" s="10" customFormat="1">
      <c r="A130" s="14"/>
      <c r="C130" s="13"/>
      <c r="D130" s="13"/>
      <c r="F130" s="19"/>
      <c r="G130" s="19"/>
      <c r="H130" s="19"/>
      <c r="I130" s="17"/>
      <c r="J130" s="17"/>
    </row>
    <row r="131" spans="1:10" s="10" customFormat="1">
      <c r="A131" s="14"/>
      <c r="B131" s="20"/>
      <c r="C131" s="13"/>
      <c r="D131" s="13"/>
      <c r="F131" s="19"/>
      <c r="G131" s="19"/>
      <c r="H131" s="19"/>
      <c r="I131" s="17"/>
      <c r="J131" s="17"/>
    </row>
    <row r="132" spans="1:10" s="10" customFormat="1">
      <c r="A132" s="14"/>
      <c r="C132" s="13"/>
      <c r="D132" s="13"/>
      <c r="E132" s="20"/>
      <c r="F132" s="19"/>
      <c r="G132" s="19"/>
      <c r="H132" s="19"/>
      <c r="I132" s="17"/>
      <c r="J132" s="17"/>
    </row>
    <row r="133" spans="1:10" s="10" customFormat="1">
      <c r="A133" s="14"/>
      <c r="C133" s="13"/>
      <c r="D133" s="13"/>
      <c r="F133" s="17"/>
      <c r="G133" s="17"/>
      <c r="H133" s="17"/>
      <c r="I133" s="17"/>
      <c r="J133" s="17"/>
    </row>
    <row r="134" spans="1:10" s="10" customFormat="1">
      <c r="A134" s="14"/>
      <c r="C134" s="13"/>
      <c r="D134" s="13"/>
      <c r="F134" s="19"/>
      <c r="G134" s="19"/>
      <c r="H134" s="19"/>
      <c r="I134" s="17"/>
      <c r="J134" s="17"/>
    </row>
    <row r="135" spans="1:10" s="10" customFormat="1">
      <c r="A135" s="14"/>
      <c r="B135" s="20"/>
      <c r="C135" s="13"/>
      <c r="D135" s="13"/>
      <c r="F135" s="19"/>
      <c r="G135" s="19"/>
      <c r="H135" s="19"/>
      <c r="I135" s="17"/>
      <c r="J135" s="17"/>
    </row>
    <row r="136" spans="1:10" s="10" customFormat="1">
      <c r="A136" s="14"/>
      <c r="C136" s="13"/>
      <c r="D136" s="13"/>
      <c r="E136" s="20"/>
      <c r="F136" s="19"/>
      <c r="G136" s="19"/>
      <c r="H136" s="19"/>
      <c r="I136" s="17"/>
      <c r="J136" s="17"/>
    </row>
    <row r="137" spans="1:10" s="10" customFormat="1">
      <c r="A137" s="14"/>
      <c r="C137" s="13"/>
      <c r="D137" s="13"/>
      <c r="F137" s="17"/>
      <c r="G137" s="17"/>
      <c r="H137" s="17"/>
      <c r="I137" s="17"/>
      <c r="J137" s="17"/>
    </row>
    <row r="138" spans="1:10" s="10" customFormat="1">
      <c r="A138" s="14"/>
      <c r="C138" s="13"/>
      <c r="D138" s="13"/>
      <c r="F138" s="19"/>
      <c r="G138" s="19"/>
      <c r="H138" s="19"/>
      <c r="I138" s="17"/>
      <c r="J138" s="17"/>
    </row>
    <row r="139" spans="1:10" s="10" customFormat="1">
      <c r="A139" s="14"/>
      <c r="B139" s="20"/>
      <c r="C139" s="13"/>
      <c r="D139" s="13"/>
      <c r="F139" s="19"/>
      <c r="G139" s="19"/>
      <c r="H139" s="19"/>
      <c r="I139" s="17"/>
      <c r="J139" s="17"/>
    </row>
    <row r="140" spans="1:10" s="10" customFormat="1">
      <c r="A140" s="14"/>
      <c r="C140" s="13"/>
      <c r="D140" s="13"/>
      <c r="E140" s="20"/>
      <c r="F140" s="19"/>
      <c r="G140" s="19"/>
      <c r="H140" s="19"/>
      <c r="I140" s="17"/>
      <c r="J140" s="17"/>
    </row>
    <row r="141" spans="1:10" s="10" customFormat="1">
      <c r="A141" s="14"/>
      <c r="C141" s="13"/>
      <c r="D141" s="13"/>
      <c r="F141" s="17"/>
      <c r="G141" s="17"/>
      <c r="H141" s="17"/>
      <c r="I141" s="17"/>
      <c r="J141" s="17"/>
    </row>
    <row r="142" spans="1:10" s="10" customFormat="1">
      <c r="A142" s="14"/>
      <c r="C142" s="13"/>
      <c r="D142" s="13"/>
      <c r="F142" s="19"/>
      <c r="G142" s="19"/>
      <c r="H142" s="19"/>
      <c r="I142" s="17"/>
      <c r="J142" s="17"/>
    </row>
    <row r="143" spans="1:10" s="10" customFormat="1">
      <c r="A143" s="14"/>
      <c r="B143" s="20"/>
      <c r="C143" s="13"/>
      <c r="D143" s="13"/>
      <c r="F143" s="19"/>
      <c r="G143" s="19"/>
      <c r="H143" s="19"/>
      <c r="I143" s="17"/>
      <c r="J143" s="17"/>
    </row>
    <row r="144" spans="1:10" s="10" customFormat="1">
      <c r="A144" s="14"/>
      <c r="C144" s="13"/>
      <c r="D144" s="13"/>
      <c r="E144" s="20"/>
      <c r="F144" s="19"/>
      <c r="G144" s="19"/>
      <c r="H144" s="19"/>
      <c r="I144" s="17"/>
      <c r="J144" s="17"/>
    </row>
    <row r="145" spans="1:10" s="10" customFormat="1">
      <c r="A145" s="14"/>
      <c r="C145" s="13"/>
      <c r="D145" s="13"/>
      <c r="F145" s="17"/>
      <c r="G145" s="17"/>
      <c r="H145" s="17"/>
      <c r="I145" s="17"/>
      <c r="J145" s="17"/>
    </row>
    <row r="146" spans="1:10" s="10" customFormat="1">
      <c r="A146" s="14"/>
      <c r="C146" s="13"/>
      <c r="D146" s="13"/>
      <c r="F146" s="19"/>
      <c r="G146" s="19"/>
      <c r="H146" s="19"/>
      <c r="I146" s="17"/>
      <c r="J146" s="17"/>
    </row>
    <row r="147" spans="1:10" s="10" customFormat="1">
      <c r="A147" s="14"/>
      <c r="B147" s="20"/>
      <c r="C147" s="13"/>
      <c r="D147" s="13"/>
      <c r="F147" s="19"/>
      <c r="G147" s="19"/>
      <c r="H147" s="19"/>
      <c r="I147" s="17"/>
      <c r="J147" s="17"/>
    </row>
    <row r="148" spans="1:10" s="10" customFormat="1">
      <c r="A148" s="14"/>
      <c r="C148" s="13"/>
      <c r="D148" s="13"/>
      <c r="E148" s="20"/>
      <c r="F148" s="19"/>
      <c r="G148" s="19"/>
      <c r="H148" s="19"/>
      <c r="I148" s="17"/>
      <c r="J148" s="17"/>
    </row>
    <row r="149" spans="1:10" s="10" customFormat="1">
      <c r="A149" s="14"/>
      <c r="C149" s="13"/>
      <c r="D149" s="13"/>
      <c r="F149" s="17"/>
      <c r="G149" s="17"/>
      <c r="H149" s="17"/>
      <c r="I149" s="17"/>
      <c r="J149" s="17"/>
    </row>
    <row r="150" spans="1:10" s="10" customFormat="1">
      <c r="A150" s="14"/>
      <c r="C150" s="13"/>
      <c r="D150" s="13"/>
      <c r="F150" s="19"/>
      <c r="G150" s="19"/>
      <c r="H150" s="19"/>
      <c r="I150" s="17"/>
      <c r="J150" s="17"/>
    </row>
    <row r="151" spans="1:10" s="10" customFormat="1">
      <c r="A151" s="14"/>
      <c r="B151" s="20"/>
      <c r="C151" s="13"/>
      <c r="D151" s="13"/>
      <c r="F151" s="19"/>
      <c r="G151" s="19"/>
      <c r="H151" s="19"/>
      <c r="I151" s="17"/>
      <c r="J151" s="17"/>
    </row>
    <row r="152" spans="1:10" s="10" customFormat="1">
      <c r="A152" s="14"/>
      <c r="C152" s="13"/>
      <c r="D152" s="13"/>
      <c r="E152" s="20"/>
      <c r="F152" s="19"/>
      <c r="G152" s="19"/>
      <c r="H152" s="19"/>
      <c r="I152" s="17"/>
      <c r="J152" s="17"/>
    </row>
    <row r="153" spans="1:10" s="10" customFormat="1">
      <c r="A153" s="14"/>
      <c r="C153" s="13"/>
      <c r="D153" s="13"/>
      <c r="F153" s="17"/>
      <c r="G153" s="17"/>
      <c r="H153" s="17"/>
      <c r="I153" s="17"/>
      <c r="J153" s="17"/>
    </row>
    <row r="154" spans="1:10" s="10" customFormat="1">
      <c r="A154" s="14"/>
      <c r="C154" s="13"/>
      <c r="D154" s="13"/>
      <c r="F154" s="19"/>
      <c r="G154" s="19"/>
      <c r="H154" s="19"/>
      <c r="I154" s="17"/>
      <c r="J154" s="17"/>
    </row>
    <row r="155" spans="1:10" s="10" customFormat="1">
      <c r="A155" s="14"/>
      <c r="B155" s="20"/>
      <c r="C155" s="13"/>
      <c r="D155" s="13"/>
      <c r="F155" s="19"/>
      <c r="G155" s="19"/>
      <c r="H155" s="19"/>
      <c r="I155" s="17"/>
      <c r="J155" s="17"/>
    </row>
    <row r="156" spans="1:10" s="10" customFormat="1">
      <c r="A156" s="14"/>
      <c r="C156" s="13"/>
      <c r="D156" s="13"/>
      <c r="E156" s="20"/>
      <c r="F156" s="19"/>
      <c r="G156" s="19"/>
      <c r="H156" s="19"/>
      <c r="I156" s="17"/>
      <c r="J156" s="17"/>
    </row>
    <row r="157" spans="1:10" s="10" customFormat="1">
      <c r="A157" s="14"/>
      <c r="C157" s="13"/>
      <c r="D157" s="13"/>
      <c r="E157" s="16"/>
      <c r="F157" s="18"/>
      <c r="G157" s="18"/>
      <c r="H157" s="18"/>
      <c r="I157" s="17"/>
      <c r="J157" s="17"/>
    </row>
    <row r="158" spans="1:10" s="10" customFormat="1">
      <c r="A158" s="14"/>
      <c r="C158" s="13"/>
      <c r="D158" s="13"/>
      <c r="E158" s="16"/>
      <c r="F158" s="18"/>
      <c r="G158" s="18"/>
      <c r="H158" s="18"/>
      <c r="I158" s="17"/>
      <c r="J158" s="17"/>
    </row>
    <row r="159" spans="1:10" s="10" customFormat="1" ht="18.75">
      <c r="A159" s="14"/>
      <c r="C159" s="13"/>
      <c r="E159" s="16"/>
      <c r="F159" s="15"/>
      <c r="G159" s="15"/>
      <c r="H159" s="15"/>
      <c r="I159" s="15"/>
      <c r="J159" s="15"/>
    </row>
    <row r="160" spans="1:10" s="10" customFormat="1">
      <c r="A160" s="14"/>
      <c r="C160" s="13"/>
      <c r="F160" s="12"/>
      <c r="G160" s="12"/>
      <c r="H160" s="12"/>
      <c r="I160" s="12"/>
      <c r="J160" s="11"/>
    </row>
    <row r="161" spans="1:10">
      <c r="F161" s="2"/>
      <c r="G161" s="2"/>
      <c r="H161" s="2"/>
      <c r="I161" s="2"/>
      <c r="J161" s="9"/>
    </row>
    <row r="162" spans="1:10">
      <c r="F162" s="2"/>
      <c r="G162" s="2"/>
      <c r="H162" s="2"/>
      <c r="I162" s="2"/>
      <c r="J162" s="9"/>
    </row>
    <row r="163" spans="1:10">
      <c r="F163" s="2"/>
      <c r="G163" s="2"/>
      <c r="H163" s="2"/>
      <c r="I163" s="2"/>
      <c r="J163" s="9"/>
    </row>
    <row r="164" spans="1:10">
      <c r="F164" s="2"/>
      <c r="G164" s="2"/>
      <c r="H164" s="2"/>
      <c r="I164" s="2"/>
      <c r="J164" s="9"/>
    </row>
    <row r="165" spans="1:10">
      <c r="F165" s="2"/>
      <c r="G165" s="2"/>
      <c r="H165" s="2"/>
      <c r="I165" s="2"/>
      <c r="J165" s="9"/>
    </row>
    <row r="166" spans="1:10" ht="15">
      <c r="A166" s="1"/>
    </row>
    <row r="167" spans="1:10" ht="15">
      <c r="A167" s="1"/>
    </row>
    <row r="168" spans="1:10" ht="15">
      <c r="A168" s="1"/>
    </row>
    <row r="169" spans="1:10" ht="15">
      <c r="A169" s="1"/>
    </row>
    <row r="170" spans="1:10" ht="15">
      <c r="A170" s="1"/>
    </row>
    <row r="171" spans="1:10" ht="45" customHeight="1">
      <c r="A171" s="1"/>
    </row>
    <row r="172" spans="1:10" ht="15">
      <c r="A172" s="1"/>
    </row>
    <row r="173" spans="1:10" ht="15">
      <c r="A173" s="1"/>
    </row>
    <row r="174" spans="1:10" ht="15">
      <c r="A174" s="1"/>
    </row>
    <row r="175" spans="1:10" ht="15">
      <c r="A175" s="1"/>
    </row>
    <row r="176" spans="1:10" ht="15">
      <c r="A176" s="1"/>
    </row>
    <row r="177" spans="1:13" ht="15">
      <c r="A177" s="1"/>
    </row>
    <row r="178" spans="1:13" ht="15">
      <c r="A178" s="1"/>
    </row>
    <row r="179" spans="1:13" ht="15">
      <c r="A179" s="1"/>
    </row>
    <row r="180" spans="1:13" ht="15">
      <c r="A180" s="1"/>
    </row>
    <row r="181" spans="1:13" ht="15">
      <c r="A181" s="1"/>
    </row>
    <row r="182" spans="1:13" ht="15">
      <c r="A182" s="1"/>
      <c r="M182" s="8"/>
    </row>
    <row r="183" spans="1:13" ht="15">
      <c r="A183" s="1"/>
    </row>
    <row r="184" spans="1:13" ht="15">
      <c r="A184" s="1"/>
      <c r="M184" s="4"/>
    </row>
    <row r="185" spans="1:13" ht="15">
      <c r="A185" s="1"/>
      <c r="M185" s="4"/>
    </row>
    <row r="186" spans="1:13" ht="15">
      <c r="A186" s="1"/>
      <c r="M186" s="4"/>
    </row>
    <row r="187" spans="1:13" ht="15">
      <c r="A187" s="1"/>
      <c r="M187" s="4"/>
    </row>
    <row r="188" spans="1:13" ht="15">
      <c r="A188" s="1"/>
      <c r="M188" s="7"/>
    </row>
    <row r="189" spans="1:13" ht="15">
      <c r="A189" s="1"/>
      <c r="M189" s="4"/>
    </row>
    <row r="190" spans="1:13" ht="15">
      <c r="A190" s="1"/>
    </row>
    <row r="191" spans="1:13" ht="15">
      <c r="A191" s="1"/>
    </row>
    <row r="192" spans="1:13" ht="15">
      <c r="A192" s="1"/>
    </row>
    <row r="193" spans="1:14" ht="15">
      <c r="A193" s="1"/>
    </row>
    <row r="194" spans="1:14" ht="15">
      <c r="A194" s="1"/>
      <c r="M194" s="4"/>
      <c r="N194" s="4"/>
    </row>
    <row r="195" spans="1:14" ht="15">
      <c r="A195" s="1"/>
      <c r="M195" s="4"/>
      <c r="N195" s="4"/>
    </row>
    <row r="196" spans="1:14" ht="15">
      <c r="A196" s="1"/>
      <c r="M196" s="7"/>
      <c r="N196" s="4"/>
    </row>
    <row r="197" spans="1:14" ht="15">
      <c r="A197" s="1"/>
      <c r="M197" s="4"/>
      <c r="N197" s="4"/>
    </row>
    <row r="198" spans="1:14" ht="15">
      <c r="A198" s="1"/>
      <c r="M198" s="4"/>
      <c r="N198" s="4"/>
    </row>
    <row r="199" spans="1:14" ht="15">
      <c r="A199" s="1"/>
    </row>
    <row r="200" spans="1:14" ht="15">
      <c r="A200" s="1"/>
    </row>
    <row r="201" spans="1:14" ht="15">
      <c r="A201" s="1"/>
    </row>
    <row r="202" spans="1:14" ht="15">
      <c r="A202" s="1"/>
    </row>
    <row r="203" spans="1:14" ht="15">
      <c r="A203" s="1"/>
    </row>
    <row r="204" spans="1:14" ht="15">
      <c r="A204" s="1"/>
    </row>
    <row r="205" spans="1:14" ht="15">
      <c r="A205" s="1"/>
    </row>
    <row r="206" spans="1:14" ht="15">
      <c r="A206" s="1"/>
    </row>
    <row r="207" spans="1:14" ht="15">
      <c r="A207" s="1"/>
    </row>
    <row r="208" spans="1:14" ht="15">
      <c r="A208" s="1"/>
    </row>
    <row r="209" spans="1:13">
      <c r="K209" s="4"/>
      <c r="L209" s="7"/>
      <c r="M209" s="7"/>
    </row>
    <row r="210" spans="1:13" ht="15">
      <c r="A210" s="1"/>
      <c r="K210" s="4"/>
      <c r="L210" s="4"/>
    </row>
    <row r="211" spans="1:13" ht="15">
      <c r="A211" s="1"/>
      <c r="K211" s="4"/>
      <c r="L211" s="4"/>
    </row>
    <row r="212" spans="1:13" ht="15">
      <c r="A212" s="1"/>
      <c r="K212" s="4"/>
      <c r="L212" s="4"/>
    </row>
    <row r="214" spans="1:13" ht="15">
      <c r="A214" s="1"/>
      <c r="K214" s="6"/>
      <c r="L214" s="6"/>
    </row>
    <row r="215" spans="1:13" ht="15">
      <c r="A215" s="1"/>
      <c r="K215" s="5"/>
      <c r="L215" s="5"/>
    </row>
    <row r="216" spans="1:13" ht="15">
      <c r="A216" s="1"/>
      <c r="K216" s="4"/>
      <c r="L216" s="4"/>
    </row>
    <row r="217" spans="1:13" ht="15">
      <c r="A217" s="1"/>
      <c r="K217" s="4"/>
      <c r="L217" s="4"/>
    </row>
    <row r="218" spans="1:13" ht="15">
      <c r="A218" s="1"/>
      <c r="K218" s="4"/>
      <c r="L218" s="4"/>
    </row>
    <row r="219" spans="1:13" ht="15">
      <c r="A219" s="1"/>
      <c r="K219" s="4"/>
      <c r="L219" s="4"/>
    </row>
    <row r="220" spans="1:13" ht="15">
      <c r="A220" s="1"/>
      <c r="K220" s="4"/>
      <c r="L220" s="4"/>
    </row>
    <row r="221" spans="1:13" ht="15">
      <c r="A221" s="1"/>
      <c r="K221" s="4"/>
      <c r="L221" s="4"/>
    </row>
    <row r="222" spans="1:13" ht="15">
      <c r="A222" s="1"/>
      <c r="K222" s="4"/>
      <c r="L222" s="4"/>
    </row>
    <row r="223" spans="1:13" ht="15">
      <c r="A223" s="1"/>
      <c r="K223" s="4"/>
      <c r="L223" s="4"/>
    </row>
    <row r="224" spans="1:13" ht="15">
      <c r="A224" s="1"/>
      <c r="K224" s="4"/>
      <c r="L224" s="4"/>
    </row>
    <row r="225" spans="1:12" ht="15">
      <c r="A225" s="1"/>
      <c r="K225" s="4"/>
      <c r="L225" s="4"/>
    </row>
    <row r="226" spans="1:12" ht="15">
      <c r="A226" s="1"/>
      <c r="K226" s="4"/>
      <c r="L226" s="4"/>
    </row>
    <row r="227" spans="1:12" ht="15">
      <c r="A227" s="1"/>
      <c r="K227" s="4"/>
      <c r="L227" s="4"/>
    </row>
    <row r="228" spans="1:12" ht="15">
      <c r="A228" s="1"/>
      <c r="K228" s="4"/>
      <c r="L228" s="4"/>
    </row>
    <row r="229" spans="1:12" ht="15">
      <c r="A229" s="1"/>
      <c r="K229" s="4"/>
      <c r="L229" s="4"/>
    </row>
    <row r="230" spans="1:12" ht="15">
      <c r="A230" s="1"/>
      <c r="K230" s="4"/>
      <c r="L230" s="4"/>
    </row>
    <row r="231" spans="1:12" ht="15">
      <c r="A231" s="1"/>
      <c r="K231" s="4"/>
      <c r="L231" s="4"/>
    </row>
    <row r="232" spans="1:12" ht="15">
      <c r="A232" s="1"/>
      <c r="K232" s="4"/>
      <c r="L232" s="4"/>
    </row>
    <row r="233" spans="1:12" ht="15">
      <c r="A233" s="1"/>
      <c r="K233" s="4"/>
      <c r="L233" s="4"/>
    </row>
    <row r="234" spans="1:12" ht="15">
      <c r="A234" s="1"/>
      <c r="K234" s="4"/>
      <c r="L234" s="4"/>
    </row>
    <row r="235" spans="1:12" ht="15">
      <c r="A235" s="1"/>
      <c r="K235" s="4"/>
      <c r="L235" s="4"/>
    </row>
    <row r="236" spans="1:12" ht="15">
      <c r="A236" s="1"/>
      <c r="K236" s="4"/>
      <c r="L236" s="4"/>
    </row>
    <row r="237" spans="1:12" ht="15">
      <c r="A237" s="1"/>
      <c r="K237" s="4"/>
      <c r="L237" s="4"/>
    </row>
    <row r="238" spans="1:12" ht="15">
      <c r="A238" s="1"/>
      <c r="K238" s="4"/>
      <c r="L238" s="4"/>
    </row>
    <row r="239" spans="1:12" ht="15">
      <c r="A239" s="1"/>
      <c r="K239" s="4"/>
      <c r="L239" s="4"/>
    </row>
    <row r="240" spans="1:12" ht="15">
      <c r="A240" s="1"/>
      <c r="K240" s="4"/>
      <c r="L240" s="4"/>
    </row>
    <row r="241" spans="1:12" ht="15">
      <c r="A241" s="1"/>
      <c r="K241" s="4"/>
      <c r="L241" s="4"/>
    </row>
    <row r="242" spans="1:12" ht="15">
      <c r="A242" s="1"/>
      <c r="K242" s="4"/>
      <c r="L242" s="4"/>
    </row>
  </sheetData>
  <mergeCells count="32">
    <mergeCell ref="L47:M47"/>
    <mergeCell ref="L48:M48"/>
    <mergeCell ref="L106:M106"/>
    <mergeCell ref="I58:J58"/>
    <mergeCell ref="E59:F59"/>
    <mergeCell ref="B58:F58"/>
    <mergeCell ref="E53:I53"/>
    <mergeCell ref="E54:I54"/>
    <mergeCell ref="B57:F57"/>
    <mergeCell ref="L107:M107"/>
    <mergeCell ref="K110:L110"/>
    <mergeCell ref="K111:L111"/>
    <mergeCell ref="K112:L112"/>
    <mergeCell ref="C60:D60"/>
    <mergeCell ref="F107:H107"/>
    <mergeCell ref="E60:H60"/>
    <mergeCell ref="E61:H61"/>
    <mergeCell ref="B6:H6"/>
    <mergeCell ref="E48:F48"/>
    <mergeCell ref="F50:I50"/>
    <mergeCell ref="I11:J11"/>
    <mergeCell ref="F49:J49"/>
    <mergeCell ref="E15:H15"/>
    <mergeCell ref="G11:H11"/>
    <mergeCell ref="B11:F11"/>
    <mergeCell ref="C14:D14"/>
    <mergeCell ref="E14:H14"/>
    <mergeCell ref="B8:H8"/>
    <mergeCell ref="B9:H9"/>
    <mergeCell ref="B12:F12"/>
    <mergeCell ref="I12:J12"/>
    <mergeCell ref="E13:F13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11" sqref="F11"/>
    </sheetView>
  </sheetViews>
  <sheetFormatPr baseColWidth="10" defaultRowHeight="15.7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Val-Dép</vt:lpstr>
      <vt:lpstr>Jour. Achats-ventes</vt:lpstr>
      <vt:lpstr>Feuil2</vt:lpstr>
      <vt:lpstr>fournisseurs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2015-07-10T10:25:52Z</dcterms:created>
  <dcterms:modified xsi:type="dcterms:W3CDTF">2015-07-11T08:22:10Z</dcterms:modified>
</cp:coreProperties>
</file>