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eetox\Desktop\"/>
    </mc:Choice>
  </mc:AlternateContent>
  <bookViews>
    <workbookView xWindow="0" yWindow="0" windowWidth="20400" windowHeight="8445"/>
  </bookViews>
  <sheets>
    <sheet name="Feuil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H5" i="1" l="1"/>
  <c r="CA5" i="1"/>
  <c r="BZ5" i="1"/>
  <c r="BY5" i="1"/>
  <c r="BX5" i="1"/>
  <c r="BW5" i="1"/>
  <c r="BA5" i="1"/>
  <c r="CE5" i="1" s="1"/>
  <c r="AY5" i="1"/>
  <c r="CD5" i="1" s="1"/>
  <c r="AV5" i="1"/>
  <c r="CG5" i="1" s="1"/>
  <c r="AT5" i="1"/>
  <c r="CF5" i="1" s="1"/>
  <c r="AQ5" i="1"/>
  <c r="CC5" i="1" s="1"/>
  <c r="AO5" i="1"/>
  <c r="CB5" i="1" s="1"/>
  <c r="CH4" i="1"/>
  <c r="CA4" i="1"/>
  <c r="BZ4" i="1"/>
  <c r="BY4" i="1"/>
  <c r="BX4" i="1"/>
  <c r="BW4" i="1"/>
  <c r="BA4" i="1"/>
  <c r="CE4" i="1" s="1"/>
  <c r="AY4" i="1"/>
  <c r="CD4" i="1" s="1"/>
  <c r="AV4" i="1"/>
  <c r="CG4" i="1" s="1"/>
  <c r="AT4" i="1"/>
  <c r="CF4" i="1" s="1"/>
  <c r="AQ4" i="1"/>
  <c r="CC4" i="1" s="1"/>
  <c r="AO4" i="1"/>
  <c r="CB4" i="1" s="1"/>
  <c r="CH3" i="1"/>
  <c r="CD3" i="1"/>
  <c r="CA3" i="1"/>
  <c r="BZ3" i="1"/>
  <c r="BY3" i="1"/>
  <c r="BX3" i="1"/>
  <c r="BW3" i="1"/>
  <c r="BA3" i="1"/>
  <c r="CE3" i="1" s="1"/>
  <c r="AY3" i="1"/>
  <c r="AV3" i="1"/>
  <c r="CG3" i="1" s="1"/>
  <c r="AT3" i="1"/>
  <c r="CF3" i="1" s="1"/>
  <c r="AQ3" i="1"/>
  <c r="CC3" i="1" s="1"/>
  <c r="AO3" i="1"/>
  <c r="CB3" i="1" s="1"/>
  <c r="CH2" i="1"/>
  <c r="CA2" i="1"/>
  <c r="BZ2" i="1"/>
  <c r="BY2" i="1"/>
  <c r="BX2" i="1"/>
  <c r="BW2" i="1"/>
  <c r="BA2" i="1"/>
  <c r="CE2" i="1" s="1"/>
  <c r="AY2" i="1"/>
  <c r="CD2" i="1" s="1"/>
  <c r="AV2" i="1"/>
  <c r="CG2" i="1" s="1"/>
  <c r="AT2" i="1"/>
  <c r="CF2" i="1" s="1"/>
  <c r="AQ2" i="1"/>
  <c r="CC2" i="1" s="1"/>
  <c r="AO2" i="1"/>
  <c r="CB2" i="1" s="1"/>
  <c r="CI3" i="1" l="1"/>
  <c r="CK3" i="1" s="1"/>
  <c r="CI5" i="1"/>
  <c r="CK5" i="1" s="1"/>
  <c r="CI2" i="1"/>
  <c r="CI4" i="1"/>
  <c r="CK4" i="1" s="1"/>
  <c r="CI12" i="1" l="1"/>
  <c r="CK2" i="1"/>
</calcChain>
</file>

<file path=xl/sharedStrings.xml><?xml version="1.0" encoding="utf-8"?>
<sst xmlns="http://schemas.openxmlformats.org/spreadsheetml/2006/main" count="203" uniqueCount="152">
  <si>
    <t>jour</t>
  </si>
  <si>
    <t>PMU</t>
  </si>
  <si>
    <t>Reunion</t>
  </si>
  <si>
    <t>hippo</t>
  </si>
  <si>
    <t>Num</t>
  </si>
  <si>
    <t>Place"</t>
  </si>
  <si>
    <t>Heure</t>
  </si>
  <si>
    <t>Alloc</t>
  </si>
  <si>
    <t>Categorie</t>
  </si>
  <si>
    <t>Discipline</t>
  </si>
  <si>
    <t>Autos</t>
  </si>
  <si>
    <t>A Reclamer</t>
  </si>
  <si>
    <t>dist</t>
  </si>
  <si>
    <t>partant</t>
  </si>
  <si>
    <t>Numero</t>
  </si>
  <si>
    <t>Cheval</t>
  </si>
  <si>
    <t>SexeAge</t>
  </si>
  <si>
    <t>Cote Prob</t>
  </si>
  <si>
    <t>Cote Direct</t>
  </si>
  <si>
    <t>Recence</t>
  </si>
  <si>
    <t>Ecurie</t>
  </si>
  <si>
    <t>distpoids</t>
  </si>
  <si>
    <t>Valeur Handi / temps records</t>
  </si>
  <si>
    <t>Corde</t>
  </si>
  <si>
    <t>def/oeil</t>
  </si>
  <si>
    <t>Recul</t>
  </si>
  <si>
    <t>Gains</t>
  </si>
  <si>
    <t>musique</t>
  </si>
  <si>
    <t>Jockey</t>
  </si>
  <si>
    <t>Musique</t>
  </si>
  <si>
    <t>Montes du Jockey Jour</t>
  </si>
  <si>
    <t>Courue Jockey Jour</t>
  </si>
  <si>
    <t>Victoire JocKey Jour</t>
  </si>
  <si>
    <t>Entraineur</t>
  </si>
  <si>
    <t>Monte Entraineur Jour</t>
  </si>
  <si>
    <t>Courue Entraineur Jour</t>
  </si>
  <si>
    <t>Victoire Entraineur Jour</t>
  </si>
  <si>
    <t>Courses Cheval</t>
  </si>
  <si>
    <t>Victoires Cheval</t>
  </si>
  <si>
    <t>% victoire cheval</t>
  </si>
  <si>
    <t>Places Cheval</t>
  </si>
  <si>
    <t>% place cheval</t>
  </si>
  <si>
    <t>Courses Entraineur</t>
  </si>
  <si>
    <t>Victoires Entraineur</t>
  </si>
  <si>
    <t>Place Entraineur</t>
  </si>
  <si>
    <t>Courses Jockey</t>
  </si>
  <si>
    <t>Victoires Jockey</t>
  </si>
  <si>
    <t>% gagne jockey</t>
  </si>
  <si>
    <t>Place Jockey</t>
  </si>
  <si>
    <t>% place jockey</t>
  </si>
  <si>
    <t>Redkm</t>
  </si>
  <si>
    <t>Dernier Hippo</t>
  </si>
  <si>
    <t>Derniere Alloc</t>
  </si>
  <si>
    <t>Dernier NbPartants</t>
  </si>
  <si>
    <t>Derniere Dist</t>
  </si>
  <si>
    <t>Derniere Place</t>
  </si>
  <si>
    <t>Derniere Cote</t>
  </si>
  <si>
    <t>Prop</t>
  </si>
  <si>
    <t>NbCourse PropJour</t>
  </si>
  <si>
    <t>europ</t>
  </si>
  <si>
    <t>Arrive</t>
  </si>
  <si>
    <t>pays</t>
  </si>
  <si>
    <t>meteo</t>
  </si>
  <si>
    <t>lice</t>
  </si>
  <si>
    <t>pistegp</t>
  </si>
  <si>
    <t>prix</t>
  </si>
  <si>
    <t>poidmont</t>
  </si>
  <si>
    <t>Groupe</t>
  </si>
  <si>
    <t>MusiquePT</t>
  </si>
  <si>
    <t>même hippodrome</t>
  </si>
  <si>
    <t>même distance</t>
  </si>
  <si>
    <t>deférré</t>
  </si>
  <si>
    <t>si gagné dernière course</t>
  </si>
  <si>
    <t>si placé dernière course</t>
  </si>
  <si>
    <t>% victoire cheval supérieur à 20%</t>
  </si>
  <si>
    <t>% place cheval supérieur à 20%</t>
  </si>
  <si>
    <t>% victoire driver</t>
  </si>
  <si>
    <t>% place driver</t>
  </si>
  <si>
    <t>% victoire entraineur sup à 20%</t>
  </si>
  <si>
    <t>% place entraineur sup à 20%</t>
  </si>
  <si>
    <t>dernière côte inférieur à 5</t>
  </si>
  <si>
    <t>SOMME PTS</t>
  </si>
  <si>
    <t>non</t>
  </si>
  <si>
    <t>Lyon-La Soie</t>
  </si>
  <si>
    <t>1er</t>
  </si>
  <si>
    <t>14 000 â‚¬</t>
  </si>
  <si>
    <t>Course F</t>
  </si>
  <si>
    <t>AttelÃ©</t>
  </si>
  <si>
    <t>2.700</t>
  </si>
  <si>
    <t>Uhuru</t>
  </si>
  <si>
    <t xml:space="preserve">H6 </t>
  </si>
  <si>
    <t>-</t>
  </si>
  <si>
    <t>4.7</t>
  </si>
  <si>
    <t xml:space="preserve">2a (13) 0a 0a 5a 0a 0a 9a 0a 0a (12) 1a 0a 2a 0a 0a 0a 1a 0a 1a 0a 0a (11) 0m 10m 0a 0a 5a </t>
  </si>
  <si>
    <t>R. Goncet</t>
  </si>
  <si>
    <t xml:space="preserve">1a 7a 2a 10a 9a 10a 6a 8a 3a 10a 2a 10a 10a 10a 7a 10a 3a 10a 3a 10a 5a 10a 7a 2a 10a </t>
  </si>
  <si>
    <t xml:space="preserve">10a 7a 10a 7a 2a 10a 9a 10a 6a 8a 10a 3a 10a 10a 10a 2a 10a 10a 7a 10a 10a 10a 3a 10a 7a </t>
  </si>
  <si>
    <t>1 17 4</t>
  </si>
  <si>
    <t xml:space="preserve">16.000 â‚¬ </t>
  </si>
  <si>
    <t>2e</t>
  </si>
  <si>
    <t>M. P. Ibraka</t>
  </si>
  <si>
    <t>7-18-2-10-17</t>
  </si>
  <si>
    <t>bon</t>
  </si>
  <si>
    <t>AttelÃ© Course F 14.000 â‚¬ 2.700 mÃ¨tres</t>
  </si>
  <si>
    <t>Prix du Parc des Monts d ArdÃ¨che</t>
  </si>
  <si>
    <t xml:space="preserve"> 2a13Da Da 5a</t>
  </si>
  <si>
    <t>Uriana Volsin</t>
  </si>
  <si>
    <t xml:space="preserve">F6 </t>
  </si>
  <si>
    <t>9.0</t>
  </si>
  <si>
    <t>D4</t>
  </si>
  <si>
    <t xml:space="preserve">(13) 0a 1a 2a 0a 0a 0a 0a 2a 0a 3a 2a 0a 0a (12) 0a 0a 1a 8a 4a 3a 0a 2a 3a (11) 2a 8a 2a 1a 5a 6a 3a 6a 3a </t>
  </si>
  <si>
    <t>B. Thomas</t>
  </si>
  <si>
    <t xml:space="preserve">2a 9a 10a 10m 10a 1a 10a 9a 10a 8a 6a 10a 2a 6a 4m 9p 8p 6p 10a 10m 10a 9a 5a 9a 10a </t>
  </si>
  <si>
    <t xml:space="preserve">1a 5a 10a 9a 10a 8a 10a 10a 6a 9p 8p 6p 10a 10a 10m 10a 5a 10a 5a 4a 10a 5a 10a 2a 3a </t>
  </si>
  <si>
    <t>1 16 8</t>
  </si>
  <si>
    <t>Lyon-Parilly</t>
  </si>
  <si>
    <t xml:space="preserve">17.000 â‚¬ </t>
  </si>
  <si>
    <t>2.850</t>
  </si>
  <si>
    <t>dai</t>
  </si>
  <si>
    <t>Mme F. Baudot et M. J.-Y. Baudot</t>
  </si>
  <si>
    <t xml:space="preserve"> 13Da 1a 2a 0a</t>
  </si>
  <si>
    <t>3e</t>
  </si>
  <si>
    <t>Upaveda</t>
  </si>
  <si>
    <t>36.0</t>
  </si>
  <si>
    <t xml:space="preserve">(13) 7a 4a 8a 10a 7a 8a 6a 7a 8a 6a 10a 8a 6a 6a 0a 7a 9a (12) 6a 0a 2a 6a 8a 0a 0a 10a 0a 0a 5a 8a 5a 6a 7a 5a 3a (11) 10a 4a 7a 0a 10a 7a 7a 0a 2a 9a 8a 9a 9a 3a 4a 5a 7a 0a 4a (10) 4a 6a 5a </t>
  </si>
  <si>
    <t>L. Brechat</t>
  </si>
  <si>
    <t xml:space="preserve">3a 7a 6a 7a 10a 10a 10a 10a 4a 9a 9a 5a 10a 8a 5a 8a 7a 10a 6a 8a 8a 1a 10a 10a 10a </t>
  </si>
  <si>
    <t xml:space="preserve">9a 7a 6a 7a 10a 10a 10a 10a 4a 9a 9a 5a 10a 8a 5a 8a 7a 6a 8a 8a 1a 10a 10a 10a 7a </t>
  </si>
  <si>
    <t>1 17 7</t>
  </si>
  <si>
    <t>Nantes</t>
  </si>
  <si>
    <t xml:space="preserve">15.000 â‚¬ </t>
  </si>
  <si>
    <t>3.000</t>
  </si>
  <si>
    <t>7e</t>
  </si>
  <si>
    <t>M. M. Thomas et Mlle Caroline Thomas</t>
  </si>
  <si>
    <t xml:space="preserve"> (13)7a 4a 8a 10a</t>
  </si>
  <si>
    <t>4e</t>
  </si>
  <si>
    <t>Ultimate Captain</t>
  </si>
  <si>
    <t>12.0</t>
  </si>
  <si>
    <t>2A</t>
  </si>
  <si>
    <t xml:space="preserve">(13) 5a 4a 3a 9a 0a 2a 0a 1a 0a 0a 0a 0a 0a 0a (12) 0a 0a 10a 4a 10a 4a 0a 1a 9a 10a 7a 7a 2a 4a 0a 0a 7a (11) 4a 0a 0a 3a 8a 2a 1a (10) 6a </t>
  </si>
  <si>
    <t>Serge Peltier</t>
  </si>
  <si>
    <t xml:space="preserve">4a 4a 5a 2a 3a 2a 10a 8a 10a 4a 4a 1a 8a 2a 4a 3a 2a 8a 4a 7a 2a 1a 10a 3a 4a </t>
  </si>
  <si>
    <t>G. Raffestin</t>
  </si>
  <si>
    <t xml:space="preserve">4a 4a 3a 2a 2a 10m 10a 1a 1m 3a 4a 10a 10m 10a 8a 10a 5a 1a 8m 5m 10m 5a 10a 2a 8a </t>
  </si>
  <si>
    <t>1 17 5</t>
  </si>
  <si>
    <t>5e</t>
  </si>
  <si>
    <t>M. Chris. Simon</t>
  </si>
  <si>
    <t xml:space="preserve"> (13)5a 4a 3a 9a</t>
  </si>
  <si>
    <t>NB chevaux 4pts et 1er</t>
  </si>
  <si>
    <t>Nb chevaux ayant 4 pts</t>
  </si>
  <si>
    <t>"=NB.SI(CK2:CK5;"ok")"</t>
  </si>
  <si>
    <t>Réussite = CK7/CI12</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</si>
</sst>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theme="1"/>
      <name val="Calibri"/>
      <family val="2"/>
      <scheme val="minor"/>
    </font>
  </fonts>
  <fills count="3">
    <fill>
      <patternFill patternType="none"/>
    </fill>
    <fill>
      <patternFill patternType="gray125"/>
    </fill>
    <fill>
      <patternFill patternType="solid">
        <fgColor theme="3" tint="0.59999389629810485"/>
        <bgColor indexed="64"/>
      </patternFill>
    </fill>
  </fills>
  <borders count="1">
    <border>
      <left/>
      <right/>
      <top/>
      <bottom/>
      <diagonal/>
    </border>
  </borders>
  <cellStyleXfs count="2">
    <xf numFmtId="0" fontId="0" fillId="0" borderId="0"/>
    <xf numFmtId="9" fontId="1" fillId="0" borderId="0" applyFont="0" applyFill="0" applyBorder="0" applyAlignment="0" applyProtection="0"/>
  </cellStyleXfs>
  <cellXfs count="8">
    <xf numFmtId="0" fontId="0" fillId="0" borderId="0" xfId="0"/>
    <xf numFmtId="2" fontId="0" fillId="0" borderId="0" xfId="0" applyNumberFormat="1"/>
    <xf numFmtId="0" fontId="0" fillId="2" borderId="0" xfId="0" applyFill="1" applyAlignment="1">
      <alignment horizontal="center"/>
    </xf>
    <xf numFmtId="14" fontId="0" fillId="0" borderId="0" xfId="0" applyNumberFormat="1"/>
    <xf numFmtId="21" fontId="0" fillId="0" borderId="0" xfId="0" applyNumberFormat="1"/>
    <xf numFmtId="9" fontId="0" fillId="0" borderId="0" xfId="0" applyNumberFormat="1"/>
    <xf numFmtId="9" fontId="0" fillId="0" borderId="0" xfId="1" applyFont="1"/>
    <xf numFmtId="0" fontId="0" fillId="2" borderId="0" xfId="0" quotePrefix="1" applyFill="1" applyAlignment="1">
      <alignment horizontal="center"/>
    </xf>
  </cellXfs>
  <cellStyles count="2">
    <cellStyle name="Normal" xfId="0" builtinId="0"/>
    <cellStyle name="Pourcentag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K14"/>
  <sheetViews>
    <sheetView tabSelected="1" workbookViewId="0">
      <selection activeCell="CK14" sqref="A1:CK14"/>
    </sheetView>
  </sheetViews>
  <sheetFormatPr baseColWidth="10" defaultRowHeight="15" x14ac:dyDescent="0.25"/>
  <cols>
    <col min="74" max="74" width="9.28515625" customWidth="1"/>
    <col min="75" max="76" width="18.28515625" customWidth="1"/>
    <col min="78" max="79" width="24.5703125" customWidth="1"/>
    <col min="80" max="81" width="31.140625" customWidth="1"/>
    <col min="82" max="82" width="17.7109375" customWidth="1"/>
    <col min="83" max="83" width="15.85546875" customWidth="1"/>
    <col min="84" max="84" width="19.5703125" customWidth="1"/>
    <col min="85" max="85" width="27.28515625" customWidth="1"/>
    <col min="86" max="86" width="26.140625" customWidth="1"/>
    <col min="89" max="89" width="21.42578125" customWidth="1"/>
  </cols>
  <sheetData>
    <row r="1" spans="1:89"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29</v>
      </c>
      <c r="AJ1" t="s">
        <v>34</v>
      </c>
      <c r="AK1" t="s">
        <v>35</v>
      </c>
      <c r="AL1" t="s">
        <v>36</v>
      </c>
      <c r="AM1" t="s">
        <v>37</v>
      </c>
      <c r="AN1" t="s">
        <v>38</v>
      </c>
      <c r="AO1" t="s">
        <v>39</v>
      </c>
      <c r="AP1" t="s">
        <v>40</v>
      </c>
      <c r="AQ1" t="s">
        <v>41</v>
      </c>
      <c r="AR1" t="s">
        <v>42</v>
      </c>
      <c r="AS1" t="s">
        <v>43</v>
      </c>
      <c r="AU1" t="s">
        <v>44</v>
      </c>
      <c r="AW1" t="s">
        <v>45</v>
      </c>
      <c r="AX1" t="s">
        <v>46</v>
      </c>
      <c r="AY1" t="s">
        <v>47</v>
      </c>
      <c r="AZ1" t="s">
        <v>48</v>
      </c>
      <c r="BA1" t="s">
        <v>49</v>
      </c>
      <c r="BB1" t="s">
        <v>50</v>
      </c>
      <c r="BC1" t="s">
        <v>51</v>
      </c>
      <c r="BD1" t="s">
        <v>52</v>
      </c>
      <c r="BE1" t="s">
        <v>53</v>
      </c>
      <c r="BF1" t="s">
        <v>54</v>
      </c>
      <c r="BG1" t="s">
        <v>55</v>
      </c>
      <c r="BH1" s="1" t="s">
        <v>56</v>
      </c>
      <c r="BJ1" t="s">
        <v>57</v>
      </c>
      <c r="BK1" t="s">
        <v>58</v>
      </c>
      <c r="BL1" t="s">
        <v>59</v>
      </c>
      <c r="BM1" t="s">
        <v>60</v>
      </c>
      <c r="BN1" t="s">
        <v>61</v>
      </c>
      <c r="BO1" t="s">
        <v>62</v>
      </c>
      <c r="BP1" t="s">
        <v>63</v>
      </c>
      <c r="BQ1" t="s">
        <v>64</v>
      </c>
      <c r="BR1" t="s">
        <v>65</v>
      </c>
      <c r="BS1" t="s">
        <v>66</v>
      </c>
      <c r="BT1" t="s">
        <v>67</v>
      </c>
      <c r="BU1" t="s">
        <v>68</v>
      </c>
      <c r="BW1" s="2" t="s">
        <v>69</v>
      </c>
      <c r="BX1" s="2" t="s">
        <v>70</v>
      </c>
      <c r="BY1" s="2" t="s">
        <v>71</v>
      </c>
      <c r="BZ1" s="2" t="s">
        <v>72</v>
      </c>
      <c r="CA1" s="2" t="s">
        <v>73</v>
      </c>
      <c r="CB1" s="2" t="s">
        <v>74</v>
      </c>
      <c r="CC1" s="2" t="s">
        <v>75</v>
      </c>
      <c r="CD1" s="2" t="s">
        <v>76</v>
      </c>
      <c r="CE1" s="2" t="s">
        <v>77</v>
      </c>
      <c r="CF1" s="2" t="s">
        <v>78</v>
      </c>
      <c r="CG1" s="2" t="s">
        <v>79</v>
      </c>
      <c r="CH1" s="2" t="s">
        <v>80</v>
      </c>
      <c r="CI1" s="2" t="s">
        <v>81</v>
      </c>
      <c r="CK1" s="2" t="s">
        <v>148</v>
      </c>
    </row>
    <row r="2" spans="1:89" x14ac:dyDescent="0.25">
      <c r="A2" s="3">
        <v>41679</v>
      </c>
      <c r="B2" t="s">
        <v>82</v>
      </c>
      <c r="C2" t="s">
        <v>83</v>
      </c>
      <c r="D2" t="s">
        <v>83</v>
      </c>
      <c r="E2">
        <v>8</v>
      </c>
      <c r="F2" t="s">
        <v>84</v>
      </c>
      <c r="G2" s="4">
        <v>0.70138888888888884</v>
      </c>
      <c r="H2" t="s">
        <v>85</v>
      </c>
      <c r="I2" t="s">
        <v>86</v>
      </c>
      <c r="J2" t="s">
        <v>87</v>
      </c>
      <c r="M2" t="s">
        <v>88</v>
      </c>
      <c r="N2">
        <v>18</v>
      </c>
      <c r="O2">
        <v>7</v>
      </c>
      <c r="P2" t="s">
        <v>89</v>
      </c>
      <c r="Q2" t="s">
        <v>90</v>
      </c>
      <c r="R2" t="s">
        <v>91</v>
      </c>
      <c r="S2" t="s">
        <v>92</v>
      </c>
      <c r="T2">
        <v>28</v>
      </c>
      <c r="V2">
        <v>2700</v>
      </c>
      <c r="Y2" t="s">
        <v>91</v>
      </c>
      <c r="AB2" t="s">
        <v>93</v>
      </c>
      <c r="AC2" t="s">
        <v>94</v>
      </c>
      <c r="AD2" t="s">
        <v>95</v>
      </c>
      <c r="AE2">
        <v>1</v>
      </c>
      <c r="AF2">
        <v>1</v>
      </c>
      <c r="AG2">
        <v>1</v>
      </c>
      <c r="AH2" t="s">
        <v>94</v>
      </c>
      <c r="AI2" t="s">
        <v>96</v>
      </c>
      <c r="AJ2">
        <v>1</v>
      </c>
      <c r="AK2">
        <v>1</v>
      </c>
      <c r="AL2">
        <v>1</v>
      </c>
      <c r="AM2">
        <v>25</v>
      </c>
      <c r="AN2">
        <v>3</v>
      </c>
      <c r="AO2" s="5">
        <f>AN2/AM2</f>
        <v>0.12</v>
      </c>
      <c r="AP2">
        <v>4</v>
      </c>
      <c r="AQ2" s="5">
        <f>AP2/AM2</f>
        <v>0.16</v>
      </c>
      <c r="AR2">
        <v>389</v>
      </c>
      <c r="AS2">
        <v>31</v>
      </c>
      <c r="AT2" s="6">
        <f>AS2/AR2</f>
        <v>7.9691516709511565E-2</v>
      </c>
      <c r="AU2">
        <v>82</v>
      </c>
      <c r="AV2" s="6">
        <f>AU2/AR2</f>
        <v>0.21079691516709512</v>
      </c>
      <c r="AW2">
        <v>299</v>
      </c>
      <c r="AX2">
        <v>28</v>
      </c>
      <c r="AY2" s="6">
        <f>AX2/AW2</f>
        <v>9.3645484949832769E-2</v>
      </c>
      <c r="AZ2">
        <v>72</v>
      </c>
      <c r="BA2" s="6">
        <f>AZ2/AW2</f>
        <v>0.24080267558528429</v>
      </c>
      <c r="BB2" t="s">
        <v>97</v>
      </c>
      <c r="BC2" t="s">
        <v>83</v>
      </c>
      <c r="BD2" t="s">
        <v>98</v>
      </c>
      <c r="BE2">
        <v>18</v>
      </c>
      <c r="BF2" t="s">
        <v>88</v>
      </c>
      <c r="BG2" t="s">
        <v>99</v>
      </c>
      <c r="BH2" s="1">
        <v>29</v>
      </c>
      <c r="BJ2" t="s">
        <v>100</v>
      </c>
      <c r="BK2">
        <v>1</v>
      </c>
      <c r="BM2" t="s">
        <v>101</v>
      </c>
      <c r="BO2" t="s">
        <v>102</v>
      </c>
      <c r="BP2">
        <v>0</v>
      </c>
      <c r="BQ2" t="s">
        <v>103</v>
      </c>
      <c r="BR2" t="s">
        <v>104</v>
      </c>
      <c r="BU2" t="s">
        <v>105</v>
      </c>
      <c r="BW2" s="2">
        <f>IF(BC2=D2,1,0)</f>
        <v>1</v>
      </c>
      <c r="BX2" s="2">
        <f>IF(M2=BF2,1,0)</f>
        <v>1</v>
      </c>
      <c r="BY2" s="2">
        <f>IF(Y2="-",0,1)</f>
        <v>0</v>
      </c>
      <c r="BZ2" s="2">
        <f>IF(BG2="1er",1,0)</f>
        <v>0</v>
      </c>
      <c r="CA2" s="7">
        <f>IF(BG2="1er",1,IF(BG2="2e",1,IF(BG2="3e",1,0)))</f>
        <v>1</v>
      </c>
      <c r="CB2" s="2">
        <f>IF(AO2&gt;0.2,1,0)</f>
        <v>0</v>
      </c>
      <c r="CC2" s="2">
        <f>IF(AQ2&gt;0.2,1,0)</f>
        <v>0</v>
      </c>
      <c r="CD2" s="2">
        <f>IF(AY2&gt;0.2,1,0)</f>
        <v>0</v>
      </c>
      <c r="CE2" s="2">
        <f>IF(BA2&gt;0.2,1,0)</f>
        <v>1</v>
      </c>
      <c r="CF2" s="2">
        <f>IF(AT2&gt;0.2,1,0)</f>
        <v>0</v>
      </c>
      <c r="CG2" s="2">
        <f>IF(AV2&gt;20,1,0)</f>
        <v>0</v>
      </c>
      <c r="CH2" s="2">
        <f>IF(AND(BH2&gt;=1,BH2&lt;=5),1,0)</f>
        <v>0</v>
      </c>
      <c r="CI2" s="2">
        <f>SUM(BW2:CH2)</f>
        <v>4</v>
      </c>
      <c r="CK2" t="str">
        <f>IF((AND(CI2&gt;=3,F2="1er")),"ok","faux")</f>
        <v>ok</v>
      </c>
    </row>
    <row r="3" spans="1:89" x14ac:dyDescent="0.25">
      <c r="A3" s="3">
        <v>41679</v>
      </c>
      <c r="B3" t="s">
        <v>82</v>
      </c>
      <c r="C3" t="s">
        <v>83</v>
      </c>
      <c r="D3" t="s">
        <v>83</v>
      </c>
      <c r="E3">
        <v>8</v>
      </c>
      <c r="F3" t="s">
        <v>99</v>
      </c>
      <c r="G3" s="4">
        <v>0.70138888888888884</v>
      </c>
      <c r="H3" t="s">
        <v>85</v>
      </c>
      <c r="I3" t="s">
        <v>86</v>
      </c>
      <c r="J3" t="s">
        <v>87</v>
      </c>
      <c r="M3" t="s">
        <v>88</v>
      </c>
      <c r="N3">
        <v>18</v>
      </c>
      <c r="O3">
        <v>18</v>
      </c>
      <c r="P3" t="s">
        <v>106</v>
      </c>
      <c r="Q3" t="s">
        <v>107</v>
      </c>
      <c r="R3" t="s">
        <v>91</v>
      </c>
      <c r="S3" t="s">
        <v>108</v>
      </c>
      <c r="T3">
        <v>63</v>
      </c>
      <c r="V3">
        <v>2725</v>
      </c>
      <c r="Y3" t="s">
        <v>109</v>
      </c>
      <c r="AB3" t="s">
        <v>110</v>
      </c>
      <c r="AC3" t="s">
        <v>111</v>
      </c>
      <c r="AD3" t="s">
        <v>112</v>
      </c>
      <c r="AE3">
        <v>5</v>
      </c>
      <c r="AF3">
        <v>5</v>
      </c>
      <c r="AG3">
        <v>0</v>
      </c>
      <c r="AH3" t="s">
        <v>111</v>
      </c>
      <c r="AI3" t="s">
        <v>113</v>
      </c>
      <c r="AJ3">
        <v>4</v>
      </c>
      <c r="AK3">
        <v>4</v>
      </c>
      <c r="AL3">
        <v>0</v>
      </c>
      <c r="AM3">
        <v>31</v>
      </c>
      <c r="AN3">
        <v>3</v>
      </c>
      <c r="AO3" s="5">
        <f t="shared" ref="AO3:AO5" si="0">AN3/AM3</f>
        <v>9.6774193548387094E-2</v>
      </c>
      <c r="AP3">
        <v>12</v>
      </c>
      <c r="AQ3" s="5">
        <f t="shared" ref="AQ3:AQ5" si="1">AP3/AM3</f>
        <v>0.38709677419354838</v>
      </c>
      <c r="AR3">
        <v>1105</v>
      </c>
      <c r="AS3">
        <v>46</v>
      </c>
      <c r="AT3" s="6">
        <f t="shared" ref="AT3:AT5" si="2">AS3/AR3</f>
        <v>4.1628959276018097E-2</v>
      </c>
      <c r="AU3">
        <v>187</v>
      </c>
      <c r="AV3" s="6">
        <f t="shared" ref="AV3:AV5" si="3">AU3/AR3</f>
        <v>0.16923076923076924</v>
      </c>
      <c r="AW3">
        <v>976</v>
      </c>
      <c r="AX3">
        <v>44</v>
      </c>
      <c r="AY3" s="6">
        <f t="shared" ref="AY3:AY5" si="4">AX3/AW3</f>
        <v>4.5081967213114756E-2</v>
      </c>
      <c r="AZ3">
        <v>162</v>
      </c>
      <c r="BA3" s="6">
        <f t="shared" ref="BA3:BA5" si="5">AZ3/AW3</f>
        <v>0.16598360655737704</v>
      </c>
      <c r="BB3" t="s">
        <v>114</v>
      </c>
      <c r="BC3" t="s">
        <v>115</v>
      </c>
      <c r="BD3" t="s">
        <v>116</v>
      </c>
      <c r="BE3">
        <v>16</v>
      </c>
      <c r="BF3" t="s">
        <v>117</v>
      </c>
      <c r="BG3" t="s">
        <v>118</v>
      </c>
      <c r="BH3" s="1">
        <v>8.3000000000000007</v>
      </c>
      <c r="BJ3" t="s">
        <v>119</v>
      </c>
      <c r="BK3">
        <v>1</v>
      </c>
      <c r="BM3" t="s">
        <v>101</v>
      </c>
      <c r="BO3" t="s">
        <v>102</v>
      </c>
      <c r="BP3">
        <v>0</v>
      </c>
      <c r="BQ3" t="s">
        <v>103</v>
      </c>
      <c r="BR3" t="s">
        <v>104</v>
      </c>
      <c r="BU3" t="s">
        <v>120</v>
      </c>
      <c r="BW3" s="2">
        <f t="shared" ref="BW3:BW5" si="6">IF(BC3=D3,1,0)</f>
        <v>0</v>
      </c>
      <c r="BX3" s="2">
        <f t="shared" ref="BX3:BX5" si="7">IF(M3=BF3,1,0)</f>
        <v>0</v>
      </c>
      <c r="BY3" s="2">
        <f t="shared" ref="BY3:BY5" si="8">IF(Y3="-",0,1)</f>
        <v>1</v>
      </c>
      <c r="BZ3" s="2">
        <f t="shared" ref="BZ3:BZ5" si="9">IF(BG3="1er",1,0)</f>
        <v>0</v>
      </c>
      <c r="CA3" s="7">
        <f t="shared" ref="CA3:CA5" si="10">IF(BG3="1er",1,IF(BG3="2e",1,IF(BG3="3e",1,0)))</f>
        <v>0</v>
      </c>
      <c r="CB3" s="2">
        <f t="shared" ref="CB3:CB5" si="11">IF(AO3&gt;0.2,1,0)</f>
        <v>0</v>
      </c>
      <c r="CC3" s="2">
        <f t="shared" ref="CC3:CC5" si="12">IF(AQ3&gt;0.2,1,0)</f>
        <v>1</v>
      </c>
      <c r="CD3" s="2">
        <f t="shared" ref="CD3:CD5" si="13">IF(AY3&gt;0.2,1,0)</f>
        <v>0</v>
      </c>
      <c r="CE3" s="2">
        <f t="shared" ref="CE3:CE5" si="14">IF(BA3&gt;0.2,1,0)</f>
        <v>0</v>
      </c>
      <c r="CF3" s="2">
        <f t="shared" ref="CF3:CF5" si="15">IF(AT3&gt;0.2,1,0)</f>
        <v>0</v>
      </c>
      <c r="CG3" s="2">
        <f t="shared" ref="CG3:CG5" si="16">IF(AV3&gt;20,1,0)</f>
        <v>0</v>
      </c>
      <c r="CH3" s="2">
        <f t="shared" ref="CH3:CH5" si="17">IF(AND(BH3&gt;=1,BH3&lt;=5),1,0)</f>
        <v>0</v>
      </c>
      <c r="CI3" s="2">
        <f t="shared" ref="CI3:CI5" si="18">SUM(BW3:CH3)</f>
        <v>2</v>
      </c>
      <c r="CK3" t="str">
        <f t="shared" ref="CK3:CK5" si="19">IF((AND(CI3&gt;=3,F3="1er")),"ok","faux")</f>
        <v>faux</v>
      </c>
    </row>
    <row r="4" spans="1:89" x14ac:dyDescent="0.25">
      <c r="A4" s="3">
        <v>41679</v>
      </c>
      <c r="B4" t="s">
        <v>82</v>
      </c>
      <c r="C4" t="s">
        <v>83</v>
      </c>
      <c r="D4" t="s">
        <v>83</v>
      </c>
      <c r="E4">
        <v>8</v>
      </c>
      <c r="F4" t="s">
        <v>121</v>
      </c>
      <c r="G4" s="4">
        <v>0.70138888888888884</v>
      </c>
      <c r="H4" t="s">
        <v>85</v>
      </c>
      <c r="I4" t="s">
        <v>86</v>
      </c>
      <c r="J4" t="s">
        <v>87</v>
      </c>
      <c r="M4" t="s">
        <v>88</v>
      </c>
      <c r="N4">
        <v>18</v>
      </c>
      <c r="O4">
        <v>2</v>
      </c>
      <c r="P4" t="s">
        <v>122</v>
      </c>
      <c r="Q4" t="s">
        <v>107</v>
      </c>
      <c r="R4" t="s">
        <v>91</v>
      </c>
      <c r="S4" t="s">
        <v>123</v>
      </c>
      <c r="T4">
        <v>42</v>
      </c>
      <c r="V4">
        <v>2700</v>
      </c>
      <c r="Y4" t="s">
        <v>109</v>
      </c>
      <c r="AB4" t="s">
        <v>124</v>
      </c>
      <c r="AC4" t="s">
        <v>125</v>
      </c>
      <c r="AD4" t="s">
        <v>126</v>
      </c>
      <c r="AE4">
        <v>1</v>
      </c>
      <c r="AF4">
        <v>1</v>
      </c>
      <c r="AG4">
        <v>0</v>
      </c>
      <c r="AH4" t="s">
        <v>125</v>
      </c>
      <c r="AI4" t="s">
        <v>127</v>
      </c>
      <c r="AJ4">
        <v>1</v>
      </c>
      <c r="AK4">
        <v>1</v>
      </c>
      <c r="AL4">
        <v>0</v>
      </c>
      <c r="AM4">
        <v>56</v>
      </c>
      <c r="AN4">
        <v>0</v>
      </c>
      <c r="AO4" s="5">
        <f t="shared" si="0"/>
        <v>0</v>
      </c>
      <c r="AP4">
        <v>4</v>
      </c>
      <c r="AQ4" s="5">
        <f t="shared" si="1"/>
        <v>7.1428571428571425E-2</v>
      </c>
      <c r="AR4">
        <v>437</v>
      </c>
      <c r="AS4">
        <v>10</v>
      </c>
      <c r="AT4" s="6">
        <f t="shared" si="2"/>
        <v>2.2883295194508008E-2</v>
      </c>
      <c r="AU4">
        <v>54</v>
      </c>
      <c r="AV4" s="6">
        <f t="shared" si="3"/>
        <v>0.12356979405034325</v>
      </c>
      <c r="AW4">
        <v>339</v>
      </c>
      <c r="AX4">
        <v>5</v>
      </c>
      <c r="AY4" s="6">
        <f t="shared" si="4"/>
        <v>1.4749262536873156E-2</v>
      </c>
      <c r="AZ4">
        <v>34</v>
      </c>
      <c r="BA4" s="6">
        <f t="shared" si="5"/>
        <v>0.10029498525073746</v>
      </c>
      <c r="BB4" t="s">
        <v>128</v>
      </c>
      <c r="BC4" t="s">
        <v>129</v>
      </c>
      <c r="BD4" t="s">
        <v>130</v>
      </c>
      <c r="BE4">
        <v>16</v>
      </c>
      <c r="BF4" t="s">
        <v>131</v>
      </c>
      <c r="BG4" t="s">
        <v>132</v>
      </c>
      <c r="BH4" s="1">
        <v>28</v>
      </c>
      <c r="BJ4" t="s">
        <v>133</v>
      </c>
      <c r="BK4">
        <v>1</v>
      </c>
      <c r="BM4" t="s">
        <v>101</v>
      </c>
      <c r="BO4" t="s">
        <v>102</v>
      </c>
      <c r="BP4">
        <v>0</v>
      </c>
      <c r="BQ4" t="s">
        <v>103</v>
      </c>
      <c r="BR4" t="s">
        <v>104</v>
      </c>
      <c r="BU4" t="s">
        <v>134</v>
      </c>
      <c r="BW4" s="2">
        <f t="shared" si="6"/>
        <v>0</v>
      </c>
      <c r="BX4" s="2">
        <f t="shared" si="7"/>
        <v>0</v>
      </c>
      <c r="BY4" s="2">
        <f t="shared" si="8"/>
        <v>1</v>
      </c>
      <c r="BZ4" s="2">
        <f t="shared" si="9"/>
        <v>0</v>
      </c>
      <c r="CA4" s="7">
        <f t="shared" si="10"/>
        <v>0</v>
      </c>
      <c r="CB4" s="2">
        <f t="shared" si="11"/>
        <v>0</v>
      </c>
      <c r="CC4" s="2">
        <f t="shared" si="12"/>
        <v>0</v>
      </c>
      <c r="CD4" s="2">
        <f t="shared" si="13"/>
        <v>0</v>
      </c>
      <c r="CE4" s="2">
        <f t="shared" si="14"/>
        <v>0</v>
      </c>
      <c r="CF4" s="2">
        <f t="shared" si="15"/>
        <v>0</v>
      </c>
      <c r="CG4" s="2">
        <f t="shared" si="16"/>
        <v>0</v>
      </c>
      <c r="CH4" s="2">
        <f t="shared" si="17"/>
        <v>0</v>
      </c>
      <c r="CI4" s="2">
        <f t="shared" si="18"/>
        <v>1</v>
      </c>
      <c r="CK4" t="str">
        <f t="shared" si="19"/>
        <v>faux</v>
      </c>
    </row>
    <row r="5" spans="1:89" x14ac:dyDescent="0.25">
      <c r="A5" s="3">
        <v>41679</v>
      </c>
      <c r="B5" t="s">
        <v>82</v>
      </c>
      <c r="C5" t="s">
        <v>83</v>
      </c>
      <c r="D5" t="s">
        <v>83</v>
      </c>
      <c r="E5">
        <v>8</v>
      </c>
      <c r="F5" t="s">
        <v>135</v>
      </c>
      <c r="G5" s="4">
        <v>0.70138888888888884</v>
      </c>
      <c r="H5" t="s">
        <v>85</v>
      </c>
      <c r="I5" t="s">
        <v>86</v>
      </c>
      <c r="J5" t="s">
        <v>87</v>
      </c>
      <c r="M5" t="s">
        <v>88</v>
      </c>
      <c r="N5">
        <v>18</v>
      </c>
      <c r="O5">
        <v>10</v>
      </c>
      <c r="P5" t="s">
        <v>136</v>
      </c>
      <c r="Q5" t="s">
        <v>90</v>
      </c>
      <c r="R5" t="s">
        <v>91</v>
      </c>
      <c r="S5" t="s">
        <v>137</v>
      </c>
      <c r="T5">
        <v>56</v>
      </c>
      <c r="V5">
        <v>2725</v>
      </c>
      <c r="Y5" t="s">
        <v>138</v>
      </c>
      <c r="AB5" t="s">
        <v>139</v>
      </c>
      <c r="AC5" t="s">
        <v>140</v>
      </c>
      <c r="AD5" t="s">
        <v>141</v>
      </c>
      <c r="AE5">
        <v>6</v>
      </c>
      <c r="AF5">
        <v>6</v>
      </c>
      <c r="AG5">
        <v>0</v>
      </c>
      <c r="AH5" t="s">
        <v>142</v>
      </c>
      <c r="AI5" t="s">
        <v>143</v>
      </c>
      <c r="AJ5">
        <v>4</v>
      </c>
      <c r="AK5">
        <v>4</v>
      </c>
      <c r="AL5">
        <v>0</v>
      </c>
      <c r="AM5">
        <v>39</v>
      </c>
      <c r="AN5">
        <v>3</v>
      </c>
      <c r="AO5" s="5">
        <f t="shared" si="0"/>
        <v>7.6923076923076927E-2</v>
      </c>
      <c r="AP5">
        <v>6</v>
      </c>
      <c r="AQ5" s="5">
        <f t="shared" si="1"/>
        <v>0.15384615384615385</v>
      </c>
      <c r="AR5">
        <v>1288</v>
      </c>
      <c r="AS5">
        <v>75</v>
      </c>
      <c r="AT5" s="6">
        <f t="shared" si="2"/>
        <v>5.8229813664596272E-2</v>
      </c>
      <c r="AU5">
        <v>257</v>
      </c>
      <c r="AV5" s="6">
        <f t="shared" si="3"/>
        <v>0.19953416149068323</v>
      </c>
      <c r="AW5">
        <v>2539</v>
      </c>
      <c r="AX5">
        <v>251</v>
      </c>
      <c r="AY5" s="6">
        <f t="shared" si="4"/>
        <v>9.8857818038597875E-2</v>
      </c>
      <c r="AZ5">
        <v>644</v>
      </c>
      <c r="BA5" s="6">
        <f t="shared" si="5"/>
        <v>0.25364316660102404</v>
      </c>
      <c r="BB5" t="s">
        <v>144</v>
      </c>
      <c r="BC5" t="s">
        <v>115</v>
      </c>
      <c r="BD5" t="s">
        <v>130</v>
      </c>
      <c r="BE5">
        <v>18</v>
      </c>
      <c r="BF5" t="s">
        <v>117</v>
      </c>
      <c r="BG5" t="s">
        <v>145</v>
      </c>
      <c r="BH5" s="1">
        <v>19</v>
      </c>
      <c r="BJ5" t="s">
        <v>146</v>
      </c>
      <c r="BK5">
        <v>1</v>
      </c>
      <c r="BM5" t="s">
        <v>101</v>
      </c>
      <c r="BO5" t="s">
        <v>102</v>
      </c>
      <c r="BP5">
        <v>0</v>
      </c>
      <c r="BQ5" t="s">
        <v>103</v>
      </c>
      <c r="BR5" t="s">
        <v>104</v>
      </c>
      <c r="BU5" t="s">
        <v>147</v>
      </c>
      <c r="BW5" s="2">
        <f t="shared" si="6"/>
        <v>0</v>
      </c>
      <c r="BX5" s="2">
        <f t="shared" si="7"/>
        <v>0</v>
      </c>
      <c r="BY5" s="2">
        <f t="shared" si="8"/>
        <v>1</v>
      </c>
      <c r="BZ5" s="2">
        <f t="shared" si="9"/>
        <v>0</v>
      </c>
      <c r="CA5" s="7">
        <f t="shared" si="10"/>
        <v>0</v>
      </c>
      <c r="CB5" s="2">
        <f t="shared" si="11"/>
        <v>0</v>
      </c>
      <c r="CC5" s="2">
        <f t="shared" si="12"/>
        <v>0</v>
      </c>
      <c r="CD5" s="2">
        <f t="shared" si="13"/>
        <v>0</v>
      </c>
      <c r="CE5" s="2">
        <f t="shared" si="14"/>
        <v>1</v>
      </c>
      <c r="CF5" s="2">
        <f t="shared" si="15"/>
        <v>0</v>
      </c>
      <c r="CG5" s="2">
        <f t="shared" si="16"/>
        <v>0</v>
      </c>
      <c r="CH5" s="2">
        <f t="shared" si="17"/>
        <v>0</v>
      </c>
      <c r="CI5" s="2">
        <f t="shared" si="18"/>
        <v>2</v>
      </c>
      <c r="CK5" t="str">
        <f t="shared" si="19"/>
        <v>faux</v>
      </c>
    </row>
    <row r="7" spans="1:89" x14ac:dyDescent="0.25">
      <c r="CK7" t="s">
        <v>150</v>
      </c>
    </row>
    <row r="12" spans="1:89" x14ac:dyDescent="0.25">
      <c r="CI12">
        <f>COUNTIF(CI2:CI5,4)</f>
        <v>1</v>
      </c>
      <c r="CK12" t="s">
        <v>149</v>
      </c>
    </row>
    <row r="14" spans="1:89" x14ac:dyDescent="0.25">
      <c r="CK14" t="s">
        <v>151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leetox</dc:creator>
  <cp:lastModifiedBy>leetox</cp:lastModifiedBy>
  <dcterms:created xsi:type="dcterms:W3CDTF">2015-02-19T20:35:18Z</dcterms:created>
  <dcterms:modified xsi:type="dcterms:W3CDTF">2015-02-19T20:43:54Z</dcterms:modified>
</cp:coreProperties>
</file>