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ustom-my.sharepoint.com/personal/travaux_ustom_fr/Documents/Bureau/A RANGER/"/>
    </mc:Choice>
  </mc:AlternateContent>
  <xr:revisionPtr revIDLastSave="286" documentId="8_{A5782073-E0E0-4EF9-B9B1-3175DC70B76E}" xr6:coauthVersionLast="47" xr6:coauthVersionMax="47" xr10:uidLastSave="{9E4D2281-72AF-4E42-A9D9-8B0309DDCDCA}"/>
  <bookViews>
    <workbookView xWindow="-28920" yWindow="-120" windowWidth="29040" windowHeight="17520" tabRatio="428" activeTab="2" xr2:uid="{00000000-000D-0000-FFFF-FFFF00000000}"/>
  </bookViews>
  <sheets>
    <sheet name="FOURNISSEURS" sheetId="5" r:id="rId1"/>
    <sheet name="Filtre" sheetId="4" r:id="rId2"/>
    <sheet name="INVEST" sheetId="2" r:id="rId3"/>
  </sheets>
  <definedNames>
    <definedName name="_xlnm._FilterDatabase" localSheetId="2" hidden="1">INVEST!$A$1:$R$151</definedName>
    <definedName name="_xleta.AND" hidden="1" xlm="1">#NAME?</definedName>
    <definedName name="_xlnm.Criteria" localSheetId="1">Filtre!$Z$1:$Z$2</definedName>
    <definedName name="_xlnm.Extract" localSheetId="1">Filtre!$A$1:$R$1</definedName>
    <definedName name="_xlnm.Extract" localSheetId="2">INVEST!#REF!</definedName>
    <definedName name="INVEST">Tableau1[#All]</definedName>
    <definedName name="Z_1B665D72_6EF3_42F3_98EB_B0957E159CB8_.wvu.Cols" localSheetId="2" hidden="1">INVEST!#REF!</definedName>
    <definedName name="Z_1B665D72_6EF3_42F3_98EB_B0957E159CB8_.wvu.FilterData" localSheetId="2" hidden="1">INVEST!#REF!</definedName>
    <definedName name="Z_1B665D72_6EF3_42F3_98EB_B0957E159CB8_.wvu.PrintArea" localSheetId="2" hidden="1">INVEST!#REF!</definedName>
    <definedName name="Z_C7999807_E916_4E4C_B1A5_3A018C7CE0F7_.wvu.Cols" localSheetId="2" hidden="1">INVEST!#REF!</definedName>
    <definedName name="Z_C7999807_E916_4E4C_B1A5_3A018C7CE0F7_.wvu.FilterData" localSheetId="2" hidden="1">INVEST!#REF!</definedName>
    <definedName name="Z_C7999807_E916_4E4C_B1A5_3A018C7CE0F7_.wvu.PrintArea" localSheetId="2" hidden="1">INVEST!#REF!</definedName>
    <definedName name="_xlnm.Print_Area" localSheetId="2">INVEST!#REF!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7" i="2" l="1"/>
  <c r="O23" i="2"/>
  <c r="O52" i="2"/>
  <c r="O85" i="2"/>
  <c r="O89" i="2"/>
  <c r="O100" i="2"/>
  <c r="O10" i="2"/>
  <c r="O98" i="2"/>
  <c r="O99" i="2"/>
  <c r="O119" i="2"/>
  <c r="O120" i="2"/>
  <c r="O12" i="2"/>
  <c r="O124" i="2"/>
  <c r="O125" i="2"/>
  <c r="O126" i="2"/>
  <c r="O127" i="2"/>
  <c r="O132" i="2"/>
  <c r="O133" i="2"/>
  <c r="O134" i="2"/>
  <c r="O135" i="2"/>
  <c r="O137" i="2"/>
  <c r="O14" i="2"/>
  <c r="O15" i="2"/>
  <c r="O16" i="2"/>
  <c r="O34" i="2"/>
  <c r="O36" i="2"/>
  <c r="O44" i="2"/>
  <c r="O45" i="2"/>
  <c r="O46" i="2"/>
  <c r="O47" i="2"/>
  <c r="O76" i="2"/>
  <c r="O79" i="2"/>
  <c r="O80" i="2"/>
  <c r="O82" i="2"/>
  <c r="O103" i="2"/>
  <c r="O104" i="2"/>
  <c r="O106" i="2"/>
  <c r="O148" i="2"/>
  <c r="O149" i="2"/>
  <c r="O150" i="2"/>
  <c r="O151" i="2"/>
  <c r="O48" i="2"/>
  <c r="O49" i="2"/>
  <c r="I49" i="2"/>
  <c r="I48" i="2"/>
  <c r="I151" i="2"/>
  <c r="I150" i="2"/>
  <c r="I149" i="2"/>
  <c r="I148" i="2"/>
  <c r="I147" i="2"/>
  <c r="O147" i="2" s="1"/>
  <c r="I146" i="2"/>
  <c r="O146" i="2" s="1"/>
  <c r="I145" i="2"/>
  <c r="O145" i="2" s="1"/>
  <c r="I144" i="2"/>
  <c r="O144" i="2" s="1"/>
  <c r="I118" i="2"/>
  <c r="O118" i="2" s="1"/>
  <c r="I117" i="2"/>
  <c r="O117" i="2" s="1"/>
  <c r="N116" i="2"/>
  <c r="J116" i="2"/>
  <c r="I116" i="2" s="1"/>
  <c r="O116" i="2" s="1"/>
  <c r="I106" i="2"/>
  <c r="I105" i="2"/>
  <c r="O105" i="2" s="1"/>
  <c r="I104" i="2"/>
  <c r="I103" i="2"/>
  <c r="I94" i="2"/>
  <c r="O94" i="2" s="1"/>
  <c r="N143" i="2"/>
  <c r="J143" i="2"/>
  <c r="I143" i="2" s="1"/>
  <c r="O143" i="2" s="1"/>
  <c r="I82" i="2"/>
  <c r="I81" i="2"/>
  <c r="O81" i="2" s="1"/>
  <c r="I80" i="2"/>
  <c r="I79" i="2"/>
  <c r="N78" i="2"/>
  <c r="I78" i="2"/>
  <c r="O78" i="2" s="1"/>
  <c r="N77" i="2"/>
  <c r="I77" i="2"/>
  <c r="O77" i="2" s="1"/>
  <c r="N76" i="2"/>
  <c r="I76" i="2"/>
  <c r="N75" i="2"/>
  <c r="I75" i="2"/>
  <c r="O75" i="2" s="1"/>
  <c r="N74" i="2"/>
  <c r="I74" i="2"/>
  <c r="O74" i="2" s="1"/>
  <c r="I47" i="2"/>
  <c r="J46" i="2"/>
  <c r="I46" i="2" s="1"/>
  <c r="I45" i="2"/>
  <c r="I44" i="2"/>
  <c r="I43" i="2"/>
  <c r="O43" i="2" s="1"/>
  <c r="I42" i="2"/>
  <c r="O42" i="2" s="1"/>
  <c r="I41" i="2"/>
  <c r="O41" i="2" s="1"/>
  <c r="I40" i="2"/>
  <c r="O40" i="2" s="1"/>
  <c r="I39" i="2"/>
  <c r="O39" i="2" s="1"/>
  <c r="I38" i="2"/>
  <c r="O38" i="2" s="1"/>
  <c r="I37" i="2"/>
  <c r="O37" i="2" s="1"/>
  <c r="I35" i="2"/>
  <c r="O35" i="2" s="1"/>
  <c r="I34" i="2"/>
  <c r="I16" i="2"/>
  <c r="I15" i="2"/>
  <c r="I14" i="2"/>
  <c r="I93" i="2"/>
  <c r="O93" i="2" s="1"/>
  <c r="I142" i="2"/>
  <c r="O142" i="2" s="1"/>
  <c r="I141" i="2"/>
  <c r="O141" i="2" s="1"/>
  <c r="I140" i="2"/>
  <c r="O140" i="2" s="1"/>
  <c r="I139" i="2"/>
  <c r="O139" i="2" s="1"/>
  <c r="I138" i="2"/>
  <c r="O138" i="2" s="1"/>
  <c r="I137" i="2"/>
  <c r="I136" i="2"/>
  <c r="O136" i="2" s="1"/>
  <c r="I135" i="2"/>
  <c r="I134" i="2"/>
  <c r="I133" i="2"/>
  <c r="I132" i="2"/>
  <c r="I131" i="2"/>
  <c r="O131" i="2" s="1"/>
  <c r="I130" i="2"/>
  <c r="O130" i="2" s="1"/>
  <c r="I129" i="2"/>
  <c r="O129" i="2" s="1"/>
  <c r="I128" i="2"/>
  <c r="O128" i="2" s="1"/>
  <c r="L125" i="2"/>
  <c r="I125" i="2" s="1"/>
  <c r="I5" i="2"/>
  <c r="O5" i="2" s="1"/>
  <c r="L124" i="2"/>
  <c r="I124" i="2" s="1"/>
  <c r="I13" i="2"/>
  <c r="O13" i="2" s="1"/>
  <c r="I12" i="2"/>
  <c r="K123" i="2"/>
  <c r="I123" i="2" s="1"/>
  <c r="O123" i="2" s="1"/>
  <c r="I122" i="2"/>
  <c r="O122" i="2" s="1"/>
  <c r="I121" i="2"/>
  <c r="O121" i="2" s="1"/>
  <c r="I115" i="2"/>
  <c r="O115" i="2" s="1"/>
  <c r="I114" i="2"/>
  <c r="O114" i="2" s="1"/>
  <c r="I113" i="2"/>
  <c r="O113" i="2" s="1"/>
  <c r="I112" i="2"/>
  <c r="O112" i="2" s="1"/>
  <c r="I111" i="2"/>
  <c r="O111" i="2" s="1"/>
  <c r="I110" i="2"/>
  <c r="O110" i="2" s="1"/>
  <c r="I109" i="2"/>
  <c r="O109" i="2" s="1"/>
  <c r="I108" i="2"/>
  <c r="O108" i="2" s="1"/>
  <c r="I107" i="2"/>
  <c r="O107" i="2" s="1"/>
  <c r="I102" i="2"/>
  <c r="O102" i="2" s="1"/>
  <c r="I99" i="2"/>
  <c r="I97" i="2"/>
  <c r="O97" i="2" s="1"/>
  <c r="I11" i="2"/>
  <c r="O11" i="2" s="1"/>
  <c r="I101" i="2"/>
  <c r="O101" i="2" s="1"/>
  <c r="M92" i="2"/>
  <c r="I92" i="2" s="1"/>
  <c r="O92" i="2" s="1"/>
  <c r="L96" i="2"/>
  <c r="I96" i="2"/>
  <c r="O96" i="2" s="1"/>
  <c r="I95" i="2"/>
  <c r="O95" i="2" s="1"/>
  <c r="L91" i="2"/>
  <c r="I91" i="2" s="1"/>
  <c r="O91" i="2" s="1"/>
  <c r="I90" i="2"/>
  <c r="O90" i="2" s="1"/>
  <c r="I89" i="2"/>
  <c r="L87" i="2"/>
  <c r="I87" i="2" s="1"/>
  <c r="O87" i="2" s="1"/>
  <c r="I86" i="2"/>
  <c r="O86" i="2" s="1"/>
  <c r="I85" i="2"/>
  <c r="I84" i="2"/>
  <c r="O84" i="2" s="1"/>
  <c r="I83" i="2"/>
  <c r="O83" i="2" s="1"/>
  <c r="I73" i="2"/>
  <c r="O73" i="2" s="1"/>
  <c r="I72" i="2"/>
  <c r="O72" i="2" s="1"/>
  <c r="I71" i="2"/>
  <c r="O71" i="2" s="1"/>
  <c r="I70" i="2"/>
  <c r="O70" i="2" s="1"/>
  <c r="I69" i="2"/>
  <c r="O69" i="2" s="1"/>
  <c r="K68" i="2"/>
  <c r="I68" i="2" s="1"/>
  <c r="O68" i="2" s="1"/>
  <c r="K67" i="2"/>
  <c r="I67" i="2" s="1"/>
  <c r="O67" i="2" s="1"/>
  <c r="K66" i="2"/>
  <c r="I66" i="2" s="1"/>
  <c r="O66" i="2" s="1"/>
  <c r="I65" i="2"/>
  <c r="O65" i="2" s="1"/>
  <c r="I64" i="2"/>
  <c r="O64" i="2" s="1"/>
  <c r="K63" i="2"/>
  <c r="I63" i="2" s="1"/>
  <c r="O63" i="2" s="1"/>
  <c r="I62" i="2"/>
  <c r="O62" i="2" s="1"/>
  <c r="I61" i="2"/>
  <c r="O61" i="2" s="1"/>
  <c r="I60" i="2"/>
  <c r="O60" i="2" s="1"/>
  <c r="I59" i="2"/>
  <c r="O59" i="2" s="1"/>
  <c r="I58" i="2"/>
  <c r="O58" i="2" s="1"/>
  <c r="I57" i="2"/>
  <c r="O57" i="2" s="1"/>
  <c r="I56" i="2"/>
  <c r="O56" i="2" s="1"/>
  <c r="I55" i="2"/>
  <c r="O55" i="2" s="1"/>
  <c r="I54" i="2"/>
  <c r="O54" i="2" s="1"/>
  <c r="I53" i="2"/>
  <c r="O53" i="2" s="1"/>
  <c r="I52" i="2"/>
  <c r="I51" i="2"/>
  <c r="O51" i="2" s="1"/>
  <c r="I33" i="2"/>
  <c r="O33" i="2" s="1"/>
  <c r="I32" i="2"/>
  <c r="O32" i="2" s="1"/>
  <c r="I31" i="2"/>
  <c r="O31" i="2" s="1"/>
  <c r="I30" i="2"/>
  <c r="O30" i="2" s="1"/>
  <c r="L29" i="2"/>
  <c r="I29" i="2" s="1"/>
  <c r="O29" i="2" s="1"/>
  <c r="I28" i="2"/>
  <c r="O28" i="2" s="1"/>
  <c r="I27" i="2"/>
  <c r="O27" i="2" s="1"/>
  <c r="I26" i="2"/>
  <c r="O26" i="2" s="1"/>
  <c r="I25" i="2"/>
  <c r="O25" i="2" s="1"/>
  <c r="I24" i="2"/>
  <c r="O24" i="2" s="1"/>
  <c r="I23" i="2"/>
  <c r="L50" i="2"/>
  <c r="I50" i="2" s="1"/>
  <c r="O50" i="2" s="1"/>
  <c r="I22" i="2"/>
  <c r="O22" i="2" s="1"/>
  <c r="I21" i="2"/>
  <c r="O21" i="2" s="1"/>
  <c r="I20" i="2"/>
  <c r="O20" i="2" s="1"/>
  <c r="I19" i="2"/>
  <c r="O19" i="2" s="1"/>
  <c r="M18" i="2"/>
  <c r="I18" i="2" s="1"/>
  <c r="O18" i="2" s="1"/>
  <c r="I17" i="2"/>
  <c r="O17" i="2" s="1"/>
  <c r="L9" i="2"/>
  <c r="I9" i="2" s="1"/>
  <c r="O9" i="2" s="1"/>
  <c r="I8" i="2"/>
  <c r="O8" i="2" s="1"/>
  <c r="I7" i="2"/>
  <c r="I6" i="2"/>
  <c r="O6" i="2" s="1"/>
  <c r="I4" i="2"/>
  <c r="O4" i="2" s="1"/>
  <c r="M3" i="2"/>
  <c r="I3" i="2" s="1"/>
  <c r="O3" i="2" s="1"/>
  <c r="I2" i="2"/>
  <c r="O2" i="2" s="1"/>
  <c r="M88" i="2" l="1"/>
  <c r="I88" i="2" s="1"/>
  <c r="O88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Jean-François OLEWSKI</author>
    <author>Stéphane OLIVIERO</author>
  </authors>
  <commentList>
    <comment ref="M3" authorId="0" shapeId="0" xr:uid="{16D8C4FD-CC07-4F94-A0CE-52766ABB1EE4}">
      <text>
        <r>
          <rPr>
            <sz val="9"/>
            <color indexed="81"/>
            <rFont val="Tahoma"/>
            <family val="2"/>
          </rPr>
          <t>2188-108 Protection anti pigeons</t>
        </r>
      </text>
    </comment>
    <comment ref="L9" authorId="0" shapeId="0" xr:uid="{1DC5D7F5-A9DE-4A94-9E63-04280B0D224E}">
      <text>
        <r>
          <rPr>
            <b/>
            <sz val="9"/>
            <color indexed="81"/>
            <rFont val="Tahoma"/>
            <family val="2"/>
          </rPr>
          <t>2138 - 108 Mise en sécuritée trémie FMA
2138 - 105 Forage RIMONS</t>
        </r>
      </text>
    </comment>
    <comment ref="M18" authorId="0" shapeId="0" xr:uid="{CCAA0BBD-CAB7-4213-A810-C3CAFAFC9F09}">
      <text>
        <r>
          <rPr>
            <b/>
            <sz val="9"/>
            <color indexed="81"/>
            <rFont val="Tahoma"/>
            <family val="2"/>
          </rPr>
          <t>2111 - 105 Achat terrain La Réole</t>
        </r>
      </text>
    </comment>
    <comment ref="H53" authorId="0" shapeId="0" xr:uid="{52B61A34-8601-4F44-8F92-D0C0D0FFD38E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C'est pour la recy</t>
        </r>
      </text>
    </comment>
    <comment ref="H54" authorId="0" shapeId="0" xr:uid="{DE430F35-3E21-4AF7-8EC4-5902651D09FA}">
      <text>
        <r>
          <rPr>
            <b/>
            <sz val="9"/>
            <color indexed="81"/>
            <rFont val="Tahoma"/>
            <family val="2"/>
          </rPr>
          <t>Jean-François OLEWSKI:
C'est pour la recy</t>
        </r>
      </text>
    </comment>
    <comment ref="H55" authorId="0" shapeId="0" xr:uid="{7D6AA6B5-DE6E-4C35-8F7F-2B8741BEDDDD}">
      <text>
        <r>
          <rPr>
            <b/>
            <sz val="9"/>
            <color indexed="81"/>
            <rFont val="Tahoma"/>
            <family val="2"/>
          </rPr>
          <t>Jean-François OLEWSKI:
C'est pour la recy</t>
        </r>
      </text>
    </comment>
    <comment ref="L87" authorId="0" shapeId="0" xr:uid="{266DCBE9-A20F-4B17-80A3-DD66A372AF08}">
      <text>
        <r>
          <rPr>
            <b/>
            <sz val="9"/>
            <color indexed="81"/>
            <rFont val="Tahoma"/>
            <family val="2"/>
          </rPr>
          <t>2138 - 105 Mur côté CDC dech Pineuilh: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8" authorId="0" shapeId="0" xr:uid="{8AADA376-0259-4E85-BFFB-8A80D0C4F94F}">
      <text>
        <r>
          <rPr>
            <b/>
            <sz val="9"/>
            <color indexed="81"/>
            <rFont val="Tahoma"/>
            <family val="2"/>
          </rPr>
          <t>2138-105 Remise en état portail entrée dech Pineuil
2128-105 Clôture mur CDC dech Pineuilh</t>
        </r>
      </text>
    </comment>
    <comment ref="L91" authorId="0" shapeId="0" xr:uid="{1E76ED29-0227-4484-A43E-594B66561523}">
      <text>
        <r>
          <rPr>
            <b/>
            <sz val="9"/>
            <color indexed="81"/>
            <rFont val="Tahoma"/>
            <family val="2"/>
          </rPr>
          <t>2138 - 105 Mur côté CDC dech Pineuilh</t>
        </r>
      </text>
    </comment>
    <comment ref="M92" authorId="0" shapeId="0" xr:uid="{37DAFF32-5AB3-4AB9-8E9E-B1EA53ED2FF7}">
      <text>
        <r>
          <rPr>
            <b/>
            <sz val="9"/>
            <color indexed="81"/>
            <rFont val="Tahoma"/>
            <family val="2"/>
          </rPr>
          <t>21-2138-105 Plateform Dech Rimons</t>
        </r>
      </text>
    </comment>
    <comment ref="M95" authorId="0" shapeId="0" xr:uid="{E4854EB3-A625-4C06-89A9-3E8F2C83C605}">
      <text>
        <r>
          <rPr>
            <sz val="9"/>
            <color indexed="81"/>
            <rFont val="Tahoma"/>
            <family val="2"/>
          </rPr>
          <t xml:space="preserve">2111 - 105 Achat terrain La Réole
</t>
        </r>
      </text>
    </comment>
    <comment ref="L96" authorId="0" shapeId="0" xr:uid="{75B306EE-1B0D-4C9B-8E90-E00CDCD077F9}">
      <text>
        <r>
          <rPr>
            <b/>
            <sz val="9"/>
            <color indexed="81"/>
            <rFont val="Tahoma"/>
            <family val="2"/>
          </rPr>
          <t>Lignes 61-62 - 63 - 64-65</t>
        </r>
      </text>
    </comment>
    <comment ref="M101" authorId="0" shapeId="0" xr:uid="{653F64B4-8397-41B0-920B-FA18B4168869}">
      <text>
        <r>
          <rPr>
            <b/>
            <sz val="9"/>
            <color indexed="81"/>
            <rFont val="Tahoma"/>
            <family val="2"/>
          </rPr>
          <t>21-2138-105 Plateform Dech Rimons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16" authorId="1" shapeId="0" xr:uid="{1C667E5B-2B95-4B6D-9912-D96CB66C718D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15 400
BATISFAIRE = 4 200 - 2 800 = 1 400</t>
        </r>
      </text>
    </comment>
    <comment ref="N116" authorId="1" shapeId="0" xr:uid="{B1AD8FF4-6090-4435-983D-D0CE3B8E5368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15 400
BATISFAIRE = 4 200 - 2 800 = 1 400</t>
        </r>
      </text>
    </comment>
    <comment ref="M127" authorId="0" shapeId="0" xr:uid="{4594397E-DF6B-4E20-845D-61E9204F2371}">
      <text>
        <r>
          <rPr>
            <b/>
            <sz val="9"/>
            <color indexed="81"/>
            <rFont val="Tahoma"/>
            <family val="2"/>
          </rPr>
          <t>2188-105 Divers Parc</t>
        </r>
      </text>
    </comment>
  </commentList>
</comments>
</file>

<file path=xl/sharedStrings.xml><?xml version="1.0" encoding="utf-8"?>
<sst xmlns="http://schemas.openxmlformats.org/spreadsheetml/2006/main" count="1286" uniqueCount="342">
  <si>
    <t>Type</t>
  </si>
  <si>
    <t>Priorité</t>
  </si>
  <si>
    <t>Pilote</t>
  </si>
  <si>
    <t>SITES</t>
  </si>
  <si>
    <t>Chapitre</t>
  </si>
  <si>
    <t>Article</t>
  </si>
  <si>
    <t>Ana</t>
  </si>
  <si>
    <t>Disponible</t>
  </si>
  <si>
    <t>Tiers</t>
  </si>
  <si>
    <t>TRV</t>
  </si>
  <si>
    <t>JPM</t>
  </si>
  <si>
    <t>GENSAC</t>
  </si>
  <si>
    <t>Garde-corps + Bastaing Dech Gensac (marché à lancer)</t>
  </si>
  <si>
    <t>MARCHE</t>
  </si>
  <si>
    <t>Etancheité-habillage ALGECO Dech GENSAC</t>
  </si>
  <si>
    <t>VIGIER</t>
  </si>
  <si>
    <t>EN COURS</t>
  </si>
  <si>
    <t>DEV_5962</t>
  </si>
  <si>
    <t>Plateforme Béton Dech Gensac</t>
  </si>
  <si>
    <t>ANIELLO</t>
  </si>
  <si>
    <t>2482</t>
  </si>
  <si>
    <t>LA REOLE</t>
  </si>
  <si>
    <t>Garde-corps + Bastaing Dech La Réole (marché à lancer)</t>
  </si>
  <si>
    <t>VEYSSIERE</t>
  </si>
  <si>
    <t>Réparation mur escalier Dech La Réole</t>
  </si>
  <si>
    <t>FAIT</t>
  </si>
  <si>
    <t>DC0990</t>
  </si>
  <si>
    <t>Loge agents La Réole : achat (marché à tranches : 2025)</t>
  </si>
  <si>
    <t>DIV</t>
  </si>
  <si>
    <t>Achat terrain La Réole</t>
  </si>
  <si>
    <t>LEHODEY</t>
  </si>
  <si>
    <t>JFO</t>
  </si>
  <si>
    <t>MASSUGAS</t>
  </si>
  <si>
    <t>Barrières de sécurité haut de quai FMA</t>
  </si>
  <si>
    <t>ESPACE CLOTURES</t>
  </si>
  <si>
    <t>ANNULE</t>
  </si>
  <si>
    <t>Mise en sécurité trémies FMA (garde-corps)</t>
  </si>
  <si>
    <t>EQUI</t>
  </si>
  <si>
    <t>Etude de faisabilité RIA suppplémentaire</t>
  </si>
  <si>
    <t>Installation RIA supplémentaire</t>
  </si>
  <si>
    <t>Renforcement portique radioactivité + achat 2nd (radiamètre)</t>
  </si>
  <si>
    <t>Tranchée pour installation radiamètre</t>
  </si>
  <si>
    <t>GALISSAIRE TP</t>
  </si>
  <si>
    <t>DEV0146</t>
  </si>
  <si>
    <t>NM</t>
  </si>
  <si>
    <t>PESSAC/DORDOGNE</t>
  </si>
  <si>
    <t>Matériel Divers</t>
  </si>
  <si>
    <t>A FAIRE</t>
  </si>
  <si>
    <t>Aménagement bureaux administratifs</t>
  </si>
  <si>
    <t>Aménagement bureaux administratifs : autres</t>
  </si>
  <si>
    <t>Sécuritation portillon clôture maison COVED</t>
  </si>
  <si>
    <t>FAUCHE</t>
  </si>
  <si>
    <t>0473823/00</t>
  </si>
  <si>
    <t>Séparations béton Aménagement surtri</t>
  </si>
  <si>
    <t>Maison COVED</t>
  </si>
  <si>
    <t>Abri 2 roues</t>
  </si>
  <si>
    <t>AKIDOOR</t>
  </si>
  <si>
    <t>DE-20-1609789</t>
  </si>
  <si>
    <t>ND</t>
  </si>
  <si>
    <t>Caméras thermographiques pour trémies FMA</t>
  </si>
  <si>
    <t>NC</t>
  </si>
  <si>
    <t>Remise en état système sécurité incendie VESDA</t>
  </si>
  <si>
    <t>PC</t>
  </si>
  <si>
    <t>Licences</t>
  </si>
  <si>
    <t>Mobilier de bureaux (armoires, tables,..)</t>
  </si>
  <si>
    <t>RAR</t>
  </si>
  <si>
    <t xml:space="preserve">Relevés topographiques </t>
  </si>
  <si>
    <t>SAUGEX</t>
  </si>
  <si>
    <t>FAIT RAR</t>
  </si>
  <si>
    <t>Etude G2</t>
  </si>
  <si>
    <t>ALIOS</t>
  </si>
  <si>
    <t>Detection AMIANTE ET PLOMB ST MAGNE</t>
  </si>
  <si>
    <t>Bureau de Contrôle</t>
  </si>
  <si>
    <t>ALPES CONTROLES</t>
  </si>
  <si>
    <t>330-C2024-005U/1</t>
  </si>
  <si>
    <t>Mission SPS</t>
  </si>
  <si>
    <t>APAVE</t>
  </si>
  <si>
    <t>2372016.2</t>
  </si>
  <si>
    <t>Aménagement coin électroménager plomberie</t>
  </si>
  <si>
    <t>Aménagement broyeur à cable (coupe cable, élec, béton)</t>
  </si>
  <si>
    <t>Porte issue de secours "Recyclerie"</t>
  </si>
  <si>
    <t>CHAMPEVILLE</t>
  </si>
  <si>
    <t>DE00000540</t>
  </si>
  <si>
    <t>Rideaux sectionnels (x4)</t>
  </si>
  <si>
    <t>Réparation partielle toiture</t>
  </si>
  <si>
    <t>Reprise de bardage "1000"</t>
  </si>
  <si>
    <t>Reprise évacuation trop-plein lac</t>
  </si>
  <si>
    <t>COLLARD</t>
  </si>
  <si>
    <t>DV0000734</t>
  </si>
  <si>
    <t>Portes issue de secours "1000" (x2)</t>
  </si>
  <si>
    <t>CHAMPEVILLE-VEYSSIERES</t>
  </si>
  <si>
    <t>Achat ALGECO Bureau</t>
  </si>
  <si>
    <t>Dépose toit 1000</t>
  </si>
  <si>
    <t>Bac acier toiture 1000</t>
  </si>
  <si>
    <t>Renforcement charpente métalique 1000</t>
  </si>
  <si>
    <t>Aire de lavage 1000</t>
  </si>
  <si>
    <t>Eclairage +elec divers 1000</t>
  </si>
  <si>
    <t>Divers refection 1000</t>
  </si>
  <si>
    <t>PAV Aériens et Enterrés</t>
  </si>
  <si>
    <t>Appareil de manutention</t>
  </si>
  <si>
    <t>TRAVAUX Recyclerie</t>
  </si>
  <si>
    <t>PINEUILH</t>
  </si>
  <si>
    <t>AMO et architecte Loges Pineuilh</t>
  </si>
  <si>
    <t>Garde-corps + Bastaing Dech Pineuilh (marché à lancer)</t>
  </si>
  <si>
    <t>Loge agents Pineuilh : achat (marché à tranches : 2024)</t>
  </si>
  <si>
    <t>Aménagements pour loge Pineuilh (Maçonnerie, élect., vidéosurv.,..)</t>
  </si>
  <si>
    <t>Remise en état portail entrée dech Pineuilh</t>
  </si>
  <si>
    <t>Pose grille protection haut de quai dech Pineuilh</t>
  </si>
  <si>
    <t>Champeville</t>
  </si>
  <si>
    <t>DE00000566</t>
  </si>
  <si>
    <t>Remise en état portail entrée PL dech Pineuilh</t>
  </si>
  <si>
    <t>DE00000525</t>
  </si>
  <si>
    <t>Remise en état portail sortie dech Pineuilh</t>
  </si>
  <si>
    <t>DE00000526</t>
  </si>
  <si>
    <t>Cloture mur côté CDC dech Pineuilh</t>
  </si>
  <si>
    <t>DV0000778</t>
  </si>
  <si>
    <t>RIMONS</t>
  </si>
  <si>
    <t>Forage Rimons</t>
  </si>
  <si>
    <t>ANTEA</t>
  </si>
  <si>
    <t>Plateforme Béton Dech Rimons</t>
  </si>
  <si>
    <t>SAUVETERRE</t>
  </si>
  <si>
    <t>Refection des deux entrées de la déchèterie</t>
  </si>
  <si>
    <t>Achat légos béton cellules broyat et compost</t>
  </si>
  <si>
    <t>LACHAUX BETON</t>
  </si>
  <si>
    <t>0000056822</t>
  </si>
  <si>
    <t>Réfection entrees décheterie</t>
  </si>
  <si>
    <t>EUROVIA</t>
  </si>
  <si>
    <t>24517TGT</t>
  </si>
  <si>
    <t>Reprise quai à gravats</t>
  </si>
  <si>
    <t>2484</t>
  </si>
  <si>
    <t>Sécurisation Dech Rimons : bavolets</t>
  </si>
  <si>
    <t>Sécurisation Dech Rimons : concertinats (barbelés en ronce)</t>
  </si>
  <si>
    <t>Garde-corps + Bastaing Dech Sauveterre (marché à lancer)</t>
  </si>
  <si>
    <t>ST MAGNE</t>
  </si>
  <si>
    <t>PV constat Voirie début travaux</t>
  </si>
  <si>
    <t>TGGV</t>
  </si>
  <si>
    <t>2160206.1</t>
  </si>
  <si>
    <t>20231116102628</t>
  </si>
  <si>
    <t xml:space="preserve">Relevé de détection amiante pour sols </t>
  </si>
  <si>
    <t>VERITAS</t>
  </si>
  <si>
    <t xml:space="preserve">Maîtrise d'Œuvre Travaux </t>
  </si>
  <si>
    <t>AQUA220089</t>
  </si>
  <si>
    <t>Travaux de réhabilitation ST MAGNE</t>
  </si>
  <si>
    <t>Porte fermeture MODULO dech Saint Magne</t>
  </si>
  <si>
    <t>Eclairage ATEX du MODULO</t>
  </si>
  <si>
    <t>ST TERRE</t>
  </si>
  <si>
    <t>Portail plateforme DV STT</t>
  </si>
  <si>
    <t>BOLLENBACH</t>
  </si>
  <si>
    <t>DE00000006</t>
  </si>
  <si>
    <t>Système de fermeture inox bacs huiles ménagères</t>
  </si>
  <si>
    <t>DE00000007</t>
  </si>
  <si>
    <t>Divers dechetterie (conteneur D3E+ECODDS)</t>
  </si>
  <si>
    <t xml:space="preserve">Transpalette électrique Gensac et Pineuilh </t>
  </si>
  <si>
    <t>TOYOTA</t>
  </si>
  <si>
    <t>FRDK20240521</t>
  </si>
  <si>
    <t>Containers recyclerie dans les déchetteries (x6) : achat</t>
  </si>
  <si>
    <t>Aménagements pour containers recyclerie</t>
  </si>
  <si>
    <t>0000056582</t>
  </si>
  <si>
    <t>Remise aux normes des réseaux d'eau 5 déchetteries</t>
  </si>
  <si>
    <t>Fourniture et pose d’un grillage renforcé sur portail déchèterie GENSAC</t>
  </si>
  <si>
    <t>I-24-05-10</t>
  </si>
  <si>
    <t>CSM AGRI</t>
  </si>
  <si>
    <t>Divers Parc</t>
  </si>
  <si>
    <t>Souffleur décheterie</t>
  </si>
  <si>
    <t>GAUTHIER</t>
  </si>
  <si>
    <t>32923</t>
  </si>
  <si>
    <t>Equipement extinteur sur déchèteries</t>
  </si>
  <si>
    <t>CAP INCENDIE</t>
  </si>
  <si>
    <t>28CAPV2409.000552</t>
  </si>
  <si>
    <t>Lu</t>
  </si>
  <si>
    <t>Manitou (déplacement broyage)</t>
  </si>
  <si>
    <t xml:space="preserve">Divers Parc + Hy-Tower </t>
  </si>
  <si>
    <t>5 Bennes amovibles</t>
  </si>
  <si>
    <t>ML</t>
  </si>
  <si>
    <t>Signalétique complète + panneaux des flux pour les 6 déchèteries</t>
  </si>
  <si>
    <t>Panneaux pour les 2 mini recycleries (Gratuiteries)</t>
  </si>
  <si>
    <t>Support Espace pédagogique Recyclerie</t>
  </si>
  <si>
    <t>Composteur grutable x10</t>
  </si>
  <si>
    <t>Bac de broyat pour Composteur grutable x10</t>
  </si>
  <si>
    <t>Composteurs-fontaine (x7)</t>
  </si>
  <si>
    <t>Composteurs collectifs Cétoine 17 sites par an FCS 2023-005 LOT 5</t>
  </si>
  <si>
    <t>Super composteurs individuels 60 sites par an FCS 2023-005 LOT 5</t>
  </si>
  <si>
    <t>Supports pédagogiques pour composteurs collectifs (154 sites)</t>
  </si>
  <si>
    <t>Matériel d'animation</t>
  </si>
  <si>
    <t>Kits de compostage</t>
  </si>
  <si>
    <t>INFO</t>
  </si>
  <si>
    <t>Equipement informatique</t>
  </si>
  <si>
    <t xml:space="preserve">Fabrication et pose porte bas de Quai Pineuilh </t>
  </si>
  <si>
    <t xml:space="preserve">Bornage achat terrain La Réole </t>
  </si>
  <si>
    <t>SCP ESCANDE</t>
  </si>
  <si>
    <t xml:space="preserve">Etude G1 La Réole </t>
  </si>
  <si>
    <t>AFGE</t>
  </si>
  <si>
    <t xml:space="preserve">Plateforme panneaux LED </t>
  </si>
  <si>
    <t>MC RENOVATIO</t>
  </si>
  <si>
    <t xml:space="preserve">Butée d'arrêt portail roulant Massugas </t>
  </si>
  <si>
    <t>PERFOR SOU</t>
  </si>
  <si>
    <t xml:space="preserve">Bureau </t>
  </si>
  <si>
    <t>SMART OFFICES</t>
  </si>
  <si>
    <t xml:space="preserve">Bureau dépense de 2023 mais pas fourni de devis avant passage </t>
  </si>
  <si>
    <t xml:space="preserve">Déplacement cloisons et portes bureaux admin </t>
  </si>
  <si>
    <t xml:space="preserve">Equipement porte entrée </t>
  </si>
  <si>
    <t xml:space="preserve">Télécommande filaire salle de réunion </t>
  </si>
  <si>
    <t>CCS</t>
  </si>
  <si>
    <t xml:space="preserve">Filets anti pigeons </t>
  </si>
  <si>
    <t>ADRENALINE</t>
  </si>
  <si>
    <t xml:space="preserve">Porte vitrée bureau acceuil </t>
  </si>
  <si>
    <t>MENUISERIE FOY</t>
  </si>
  <si>
    <t xml:space="preserve">Dalle béton Massugas </t>
  </si>
  <si>
    <t xml:space="preserve">Installation perche et nx poste électrique </t>
  </si>
  <si>
    <t xml:space="preserve">Levée réserves </t>
  </si>
  <si>
    <t xml:space="preserve">Borne Véhicule électrique </t>
  </si>
  <si>
    <t xml:space="preserve">Outillage plus cercleuse </t>
  </si>
  <si>
    <t>WURTH Pt P</t>
  </si>
  <si>
    <t xml:space="preserve">1 Dell Vostro 3520 + 1 Station acceuil + Cable + SSD </t>
  </si>
  <si>
    <t>IT STORE</t>
  </si>
  <si>
    <t>CP</t>
  </si>
  <si>
    <t>MMO Recyclerie FCS 2022-002  2022</t>
  </si>
  <si>
    <t>LOOT Claire</t>
  </si>
  <si>
    <t>BATISFAIRE</t>
  </si>
  <si>
    <t>BG6</t>
  </si>
  <si>
    <t>BET BRUN</t>
  </si>
  <si>
    <t xml:space="preserve">Mur et seuil de portail recyclerie </t>
  </si>
  <si>
    <t>VEYSSEYRE</t>
  </si>
  <si>
    <t xml:space="preserve">Portail accès pompier </t>
  </si>
  <si>
    <t xml:space="preserve">Portail façade Nord Conteneurisation </t>
  </si>
  <si>
    <t xml:space="preserve">Motorisation portail Recyclerie </t>
  </si>
  <si>
    <t>ESPACE CLOT</t>
  </si>
  <si>
    <r>
      <t xml:space="preserve">Achats de bacs OM+Recyclables FCS 2021-002 </t>
    </r>
    <r>
      <rPr>
        <i/>
        <sz val="11"/>
        <color rgb="FFFF0000"/>
        <rFont val="Calibri"/>
        <family val="2"/>
        <scheme val="minor"/>
      </rPr>
      <t>(18315.80 € RAR)</t>
    </r>
  </si>
  <si>
    <t xml:space="preserve">Plateforme panneaux LED et quai gravat </t>
  </si>
  <si>
    <t xml:space="preserve">Cloture Sauveterre </t>
  </si>
  <si>
    <t>LES PAYS D ALIE</t>
  </si>
  <si>
    <t xml:space="preserve">Rampes gravats Rimons + Sauveterre </t>
  </si>
  <si>
    <t xml:space="preserve">Rampe gravat Sauveterre </t>
  </si>
  <si>
    <t xml:space="preserve">Réhabilitation ST MAGNE </t>
  </si>
  <si>
    <t>ANT+BAT+LOT</t>
  </si>
  <si>
    <t xml:space="preserve">PV constat affichage dechetterie St Magne </t>
  </si>
  <si>
    <t>ACTIV</t>
  </si>
  <si>
    <t xml:space="preserve">17 Tritox 55L Sauveterre Castillon Pineuilh </t>
  </si>
  <si>
    <t>SIAP</t>
  </si>
  <si>
    <t xml:space="preserve">Installation Karcher nettoyage remorques </t>
  </si>
  <si>
    <t xml:space="preserve">Achat chargeuse </t>
  </si>
  <si>
    <t>LIEBHERR</t>
  </si>
  <si>
    <t xml:space="preserve">Composteurs </t>
  </si>
  <si>
    <t>CISSO</t>
  </si>
  <si>
    <t xml:space="preserve">Signalétique Rimons </t>
  </si>
  <si>
    <t>LAPLANTE</t>
  </si>
  <si>
    <t xml:space="preserve">Signalétique Rimons, complément pao </t>
  </si>
  <si>
    <t xml:space="preserve">Panneaux LED Dechetterie La Réole Pineuilh </t>
  </si>
  <si>
    <t>PRISMATRONIC</t>
  </si>
  <si>
    <t xml:space="preserve">Attente électrique Pineuilh </t>
  </si>
  <si>
    <t>BOSCHET</t>
  </si>
  <si>
    <t>Aménagement bureaux administratifs : travaux éléctriques</t>
  </si>
  <si>
    <t>FAUCHÉ</t>
  </si>
  <si>
    <t>0438198/00</t>
  </si>
  <si>
    <t>Achat armoire bureau Sabine</t>
  </si>
  <si>
    <t>190711</t>
  </si>
  <si>
    <t>BP</t>
  </si>
  <si>
    <t>BS</t>
  </si>
  <si>
    <t>Etat</t>
  </si>
  <si>
    <t>105</t>
  </si>
  <si>
    <t xml:space="preserve">TOTAL BUDGET 
</t>
  </si>
  <si>
    <t>Mvt crédits moins</t>
  </si>
  <si>
    <t>Mvt crédits plus</t>
  </si>
  <si>
    <t>Engagé Réalisé Liquidé</t>
  </si>
  <si>
    <t>Protection anti-pigeons (filets hangar + tables surtri)</t>
  </si>
  <si>
    <t>ESPACE CLOTURES-Champeville</t>
  </si>
  <si>
    <t>33031678-DE00000562</t>
  </si>
  <si>
    <t>DE00000558/DE00000542-DC0928</t>
  </si>
  <si>
    <t>INVESTISSEMENTS</t>
  </si>
  <si>
    <t>N° de PiècesN° de Pièces</t>
  </si>
  <si>
    <t>VIGIER CONSTRUCTION METALIQUE</t>
  </si>
  <si>
    <t>WATERLOGIC</t>
  </si>
  <si>
    <t>BRICORAMA</t>
  </si>
  <si>
    <t>DEBORD EURL</t>
  </si>
  <si>
    <t>MBA</t>
  </si>
  <si>
    <t>SDA POINT VERT EVV</t>
  </si>
  <si>
    <t>BUT LIBOURNE</t>
  </si>
  <si>
    <t>HERITIER GARAGE</t>
  </si>
  <si>
    <t>ZECCHINI</t>
  </si>
  <si>
    <t>WURTH</t>
  </si>
  <si>
    <t>W41TP</t>
  </si>
  <si>
    <t>TRAPY</t>
  </si>
  <si>
    <t>TRADIM</t>
  </si>
  <si>
    <t>TORDJMANN</t>
  </si>
  <si>
    <t>SOUBZMAIGNE ET FILS</t>
  </si>
  <si>
    <t>SOC</t>
  </si>
  <si>
    <t>SIGNAUX GIROD</t>
  </si>
  <si>
    <t>SARL BOUCHARD</t>
  </si>
  <si>
    <t>SANEO INSPECTION</t>
  </si>
  <si>
    <t>RL DISTRIB</t>
  </si>
  <si>
    <t>RCI FRANCE</t>
  </si>
  <si>
    <t>RABOTIN</t>
  </si>
  <si>
    <t>PROMAN</t>
  </si>
  <si>
    <t>PRECIA MOLEN</t>
  </si>
  <si>
    <t>POINT P</t>
  </si>
  <si>
    <t>PALFINGER</t>
  </si>
  <si>
    <t>NILFISK</t>
  </si>
  <si>
    <t>NEW METAL</t>
  </si>
  <si>
    <t>MONTCALM</t>
  </si>
  <si>
    <t>MIRAMONT AUTOMOBILE</t>
  </si>
  <si>
    <t>METALARC24</t>
  </si>
  <si>
    <t>MENUISERIE FOYENNE</t>
  </si>
  <si>
    <t>MANUTAN</t>
  </si>
  <si>
    <t>LOCATOUMAT</t>
  </si>
  <si>
    <t>LECLERC</t>
  </si>
  <si>
    <t>LAVANDIER</t>
  </si>
  <si>
    <t xml:space="preserve">LABARTHE </t>
  </si>
  <si>
    <t>LABARDIN</t>
  </si>
  <si>
    <t>JMC BRAM S LE FOURNIL</t>
  </si>
  <si>
    <t>JLG MAÇONNERIE</t>
  </si>
  <si>
    <t>GERBEAU</t>
  </si>
  <si>
    <t>GEM</t>
  </si>
  <si>
    <t xml:space="preserve">GEDIMAT </t>
  </si>
  <si>
    <t>GARONNE BRICOLAGE</t>
  </si>
  <si>
    <t>G AUTO</t>
  </si>
  <si>
    <t>ESPACE CLOTURE</t>
  </si>
  <si>
    <t>ESAT LE PUCH</t>
  </si>
  <si>
    <t>EMERY PLOMBERIE</t>
  </si>
  <si>
    <t>ECOVIDE</t>
  </si>
  <si>
    <t>ECOLAB</t>
  </si>
  <si>
    <t>DELAGE BTP</t>
  </si>
  <si>
    <t>DEKRA</t>
  </si>
  <si>
    <t>DE JESUS DE ALMEIDA</t>
  </si>
  <si>
    <t>CLOVIS</t>
  </si>
  <si>
    <t>CHRONOFLEX</t>
  </si>
  <si>
    <t>CEP FORMATION</t>
  </si>
  <si>
    <t>BTD SYSTEMS</t>
  </si>
  <si>
    <t>BRUNEAU</t>
  </si>
  <si>
    <t>BERTO</t>
  </si>
  <si>
    <t>BERGERAT MONNOYEUR</t>
  </si>
  <si>
    <t>AXESS INDUS</t>
  </si>
  <si>
    <t>AMTP</t>
  </si>
  <si>
    <t>AMAZON</t>
  </si>
  <si>
    <t>ESPACE EMERAUDE</t>
  </si>
  <si>
    <t>POINT VERT ST MAGNE</t>
  </si>
  <si>
    <t>SAS MONTCALM</t>
  </si>
  <si>
    <t xml:space="preserve">TRIDOME SARL ORION </t>
  </si>
  <si>
    <t>BRICO SAINT MAGNE</t>
  </si>
  <si>
    <t>BRICO LECLERC</t>
  </si>
  <si>
    <t>QUINCAILLERIE LES 3 GRUES</t>
  </si>
  <si>
    <t>BRICO LECLERC (AGRI BRICO)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</si>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</sst>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6" formatCode="#,##0.00\ &quot;€&quot;"/>
    <numFmt numFmtId="167" formatCode="&quot;€&quot;#,##0.00_);[Red]\(&quot;€&quot;#,##0.00\)"/>
    <numFmt numFmtId="168" formatCode="#,##0.00\ _€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1"/>
      <color rgb="FF00B05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8"/>
      <name val="Calibri"/>
      <family val="2"/>
      <scheme val="minor"/>
    </font>
    <font>
      <sz val="11"/>
      <name val="Cambria"/>
      <family val="1"/>
    </font>
    <font>
      <sz val="11"/>
      <color rgb="FFFF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43" fontId="1" fillId="0" borderId="0" applyFont="0" applyFill="0" applyBorder="0" applyAlignment="0" applyProtection="0"/>
    <xf numFmtId="0" fontId="3" fillId="0" borderId="0">
      <alignment horizontal="left" vertical="center" wrapText="1" indent="1"/>
    </xf>
  </cellStyleXfs>
  <cellXfs count="80">
    <xf numFmtId="0" fontId="0" fillId="0" borderId="0" xfId="0"/>
    <xf numFmtId="0" fontId="4" fillId="0" borderId="0" xfId="0" applyFont="1" applyAlignment="1" applyProtection="1">
      <alignment horizontal="center" wrapText="1"/>
      <protection locked="0"/>
    </xf>
    <xf numFmtId="49" fontId="6" fillId="0" borderId="0" xfId="1" applyNumberFormat="1" applyFont="1" applyAlignment="1">
      <alignment wrapText="1"/>
    </xf>
    <xf numFmtId="0" fontId="3" fillId="0" borderId="1" xfId="1" applyFont="1" applyFill="1" applyBorder="1" applyAlignment="1">
      <alignment horizontal="left" vertical="center" wrapText="1"/>
    </xf>
    <xf numFmtId="4" fontId="3" fillId="0" borderId="1" xfId="1" applyNumberFormat="1" applyFont="1" applyFill="1" applyBorder="1" applyAlignment="1">
      <alignment horizontal="left" vertical="center" wrapText="1"/>
    </xf>
    <xf numFmtId="4" fontId="3" fillId="0" borderId="1" xfId="1" applyNumberFormat="1" applyFont="1" applyFill="1" applyBorder="1" applyAlignment="1">
      <alignment horizontal="center" vertical="center" wrapText="1"/>
    </xf>
    <xf numFmtId="4" fontId="3" fillId="0" borderId="1" xfId="1" applyNumberFormat="1" applyFont="1" applyFill="1" applyBorder="1" applyAlignment="1">
      <alignment horizontal="left" vertical="center"/>
    </xf>
    <xf numFmtId="166" fontId="3" fillId="0" borderId="1" xfId="1" applyNumberFormat="1" applyFont="1" applyFill="1" applyBorder="1" applyAlignment="1">
      <alignment horizontal="left" vertical="center" wrapText="1"/>
    </xf>
    <xf numFmtId="4" fontId="6" fillId="0" borderId="1" xfId="1" applyNumberFormat="1" applyFont="1" applyFill="1" applyBorder="1" applyAlignment="1">
      <alignment horizontal="center" vertical="center" wrapText="1"/>
    </xf>
    <xf numFmtId="4" fontId="9" fillId="0" borderId="1" xfId="1" applyNumberFormat="1" applyFont="1" applyFill="1" applyBorder="1" applyAlignment="1">
      <alignment horizontal="left" vertical="center" wrapText="1"/>
    </xf>
    <xf numFmtId="167" fontId="3" fillId="0" borderId="1" xfId="1" applyNumberFormat="1" applyFont="1" applyFill="1" applyBorder="1" applyAlignment="1">
      <alignment horizontal="left" vertical="center" wrapText="1"/>
    </xf>
    <xf numFmtId="0" fontId="3" fillId="0" borderId="1" xfId="1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 wrapText="1"/>
      <protection locked="0"/>
    </xf>
    <xf numFmtId="0" fontId="7" fillId="0" borderId="1" xfId="1" applyFont="1" applyFill="1" applyBorder="1" applyAlignment="1">
      <alignment horizontal="center" vertical="center" wrapText="1"/>
    </xf>
    <xf numFmtId="0" fontId="1" fillId="2" borderId="0" xfId="0" applyFont="1" applyFill="1" applyAlignment="1" applyProtection="1">
      <alignment vertical="center" wrapText="1"/>
      <protection locked="0"/>
    </xf>
    <xf numFmtId="0" fontId="1" fillId="0" borderId="0" xfId="0" applyFont="1" applyAlignment="1" applyProtection="1">
      <alignment vertical="center" wrapText="1"/>
      <protection locked="0"/>
    </xf>
    <xf numFmtId="0" fontId="3" fillId="2" borderId="0" xfId="0" applyFont="1" applyFill="1" applyAlignment="1" applyProtection="1">
      <alignment vertical="center" wrapText="1"/>
      <protection locked="0"/>
    </xf>
    <xf numFmtId="0" fontId="3" fillId="0" borderId="0" xfId="0" applyFont="1" applyAlignment="1" applyProtection="1">
      <alignment vertical="center" wrapText="1"/>
      <protection locked="0"/>
    </xf>
    <xf numFmtId="4" fontId="5" fillId="0" borderId="1" xfId="1" applyNumberFormat="1" applyFont="1" applyFill="1" applyBorder="1" applyAlignment="1">
      <alignment horizontal="left" vertical="center" wrapText="1"/>
    </xf>
    <xf numFmtId="0" fontId="7" fillId="0" borderId="1" xfId="1" applyFont="1" applyFill="1" applyBorder="1" applyAlignment="1">
      <alignment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7" fillId="0" borderId="0" xfId="1" applyFont="1" applyAlignment="1">
      <alignment wrapText="1"/>
    </xf>
    <xf numFmtId="0" fontId="6" fillId="0" borderId="0" xfId="1" applyFont="1" applyAlignment="1">
      <alignment wrapText="1"/>
    </xf>
    <xf numFmtId="0" fontId="1" fillId="0" borderId="0" xfId="0" applyFont="1" applyAlignment="1" applyProtection="1">
      <alignment wrapText="1"/>
      <protection locked="0"/>
    </xf>
    <xf numFmtId="4" fontId="13" fillId="0" borderId="1" xfId="1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168" fontId="3" fillId="0" borderId="1" xfId="1" applyNumberFormat="1" applyFont="1" applyFill="1" applyBorder="1" applyAlignment="1">
      <alignment horizontal="right" vertical="center" wrapText="1"/>
    </xf>
    <xf numFmtId="168" fontId="5" fillId="0" borderId="1" xfId="1" applyNumberFormat="1" applyFont="1" applyFill="1" applyBorder="1" applyAlignment="1">
      <alignment horizontal="right" vertical="center" wrapText="1"/>
    </xf>
    <xf numFmtId="168" fontId="8" fillId="0" borderId="1" xfId="1" applyNumberFormat="1" applyFont="1" applyFill="1" applyBorder="1" applyAlignment="1">
      <alignment horizontal="right" vertical="center" wrapText="1"/>
    </xf>
    <xf numFmtId="168" fontId="3" fillId="0" borderId="1" xfId="2" applyNumberFormat="1" applyFont="1" applyFill="1" applyBorder="1" applyAlignment="1">
      <alignment horizontal="right" vertical="center" wrapText="1"/>
    </xf>
    <xf numFmtId="168" fontId="7" fillId="0" borderId="0" xfId="1" applyNumberFormat="1" applyFont="1" applyAlignment="1">
      <alignment wrapText="1"/>
    </xf>
    <xf numFmtId="168" fontId="7" fillId="0" borderId="0" xfId="2" applyNumberFormat="1" applyFont="1" applyAlignment="1">
      <alignment wrapText="1"/>
    </xf>
    <xf numFmtId="0" fontId="7" fillId="0" borderId="2" xfId="1" applyFont="1" applyFill="1" applyBorder="1" applyAlignment="1">
      <alignment horizontal="center" vertical="center" wrapText="1"/>
    </xf>
    <xf numFmtId="49" fontId="6" fillId="0" borderId="3" xfId="1" applyNumberFormat="1" applyFont="1" applyFill="1" applyBorder="1" applyAlignment="1">
      <alignment wrapText="1"/>
    </xf>
    <xf numFmtId="49" fontId="6" fillId="0" borderId="3" xfId="1" quotePrefix="1" applyNumberFormat="1" applyFont="1" applyFill="1" applyBorder="1" applyAlignment="1">
      <alignment wrapText="1"/>
    </xf>
    <xf numFmtId="49" fontId="6" fillId="0" borderId="3" xfId="1" applyNumberFormat="1" applyFont="1" applyFill="1" applyBorder="1" applyAlignment="1">
      <alignment vertical="center" wrapText="1"/>
    </xf>
    <xf numFmtId="0" fontId="3" fillId="3" borderId="4" xfId="1" applyFont="1" applyFill="1" applyBorder="1" applyAlignment="1">
      <alignment horizontal="center" textRotation="90" wrapText="1"/>
    </xf>
    <xf numFmtId="0" fontId="3" fillId="3" borderId="5" xfId="1" applyFont="1" applyFill="1" applyBorder="1" applyAlignment="1">
      <alignment horizontal="center" textRotation="90" wrapText="1"/>
    </xf>
    <xf numFmtId="0" fontId="3" fillId="3" borderId="5" xfId="1" applyFont="1" applyFill="1" applyBorder="1" applyAlignment="1">
      <alignment horizontal="center" vertical="center" wrapText="1"/>
    </xf>
    <xf numFmtId="168" fontId="3" fillId="3" borderId="5" xfId="1" applyNumberFormat="1" applyFont="1" applyFill="1" applyBorder="1" applyAlignment="1">
      <alignment horizontal="center" vertical="center" wrapText="1"/>
    </xf>
    <xf numFmtId="168" fontId="3" fillId="3" borderId="5" xfId="0" applyNumberFormat="1" applyFont="1" applyFill="1" applyBorder="1" applyAlignment="1">
      <alignment horizontal="center" vertical="center" wrapText="1"/>
    </xf>
    <xf numFmtId="168" fontId="3" fillId="3" borderId="5" xfId="2" applyNumberFormat="1" applyFont="1" applyFill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  <xf numFmtId="0" fontId="7" fillId="0" borderId="7" xfId="1" applyFont="1" applyFill="1" applyBorder="1" applyAlignment="1">
      <alignment horizontal="center" vertical="center" wrapText="1"/>
    </xf>
    <xf numFmtId="0" fontId="7" fillId="0" borderId="8" xfId="1" applyFont="1" applyFill="1" applyBorder="1" applyAlignment="1">
      <alignment horizontal="center" vertical="center" wrapText="1"/>
    </xf>
    <xf numFmtId="4" fontId="3" fillId="0" borderId="8" xfId="1" applyNumberFormat="1" applyFont="1" applyFill="1" applyBorder="1" applyAlignment="1">
      <alignment horizontal="center" vertical="center" wrapText="1"/>
    </xf>
    <xf numFmtId="4" fontId="6" fillId="0" borderId="8" xfId="1" applyNumberFormat="1" applyFont="1" applyFill="1" applyBorder="1" applyAlignment="1">
      <alignment horizontal="center" vertical="center" wrapText="1"/>
    </xf>
    <xf numFmtId="0" fontId="3" fillId="0" borderId="8" xfId="1" applyFont="1" applyFill="1" applyBorder="1" applyAlignment="1">
      <alignment horizontal="center" vertical="center" wrapText="1"/>
    </xf>
    <xf numFmtId="168" fontId="3" fillId="0" borderId="8" xfId="1" applyNumberFormat="1" applyFont="1" applyFill="1" applyBorder="1" applyAlignment="1">
      <alignment horizontal="right" vertical="center" wrapText="1"/>
    </xf>
    <xf numFmtId="168" fontId="3" fillId="0" borderId="8" xfId="2" applyNumberFormat="1" applyFont="1" applyFill="1" applyBorder="1" applyAlignment="1">
      <alignment horizontal="right" vertical="center" wrapText="1"/>
    </xf>
    <xf numFmtId="0" fontId="3" fillId="0" borderId="8" xfId="1" applyFont="1" applyFill="1" applyBorder="1" applyAlignment="1">
      <alignment horizontal="left" vertical="center" wrapText="1"/>
    </xf>
    <xf numFmtId="49" fontId="6" fillId="0" borderId="9" xfId="1" applyNumberFormat="1" applyFont="1" applyFill="1" applyBorder="1" applyAlignment="1">
      <alignment wrapText="1"/>
    </xf>
    <xf numFmtId="168" fontId="7" fillId="0" borderId="1" xfId="1" applyNumberFormat="1" applyFont="1" applyFill="1" applyBorder="1" applyAlignment="1">
      <alignment wrapText="1"/>
    </xf>
    <xf numFmtId="168" fontId="3" fillId="0" borderId="0" xfId="1" applyNumberFormat="1" applyFont="1" applyFill="1" applyBorder="1" applyAlignment="1">
      <alignment horizontal="right" vertical="center" wrapText="1"/>
    </xf>
    <xf numFmtId="166" fontId="3" fillId="0" borderId="8" xfId="1" applyNumberFormat="1" applyFont="1" applyFill="1" applyBorder="1" applyAlignment="1">
      <alignment horizontal="left" vertical="center" wrapText="1"/>
    </xf>
    <xf numFmtId="0" fontId="6" fillId="0" borderId="8" xfId="1" applyFont="1" applyFill="1" applyBorder="1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horizontal="left"/>
    </xf>
    <xf numFmtId="0" fontId="14" fillId="0" borderId="0" xfId="0" applyFont="1" applyAlignment="1" applyProtection="1">
      <alignment horizontal="left" vertical="center"/>
      <protection locked="0"/>
    </xf>
    <xf numFmtId="1" fontId="14" fillId="0" borderId="0" xfId="3" applyNumberFormat="1" applyFont="1" applyProtection="1">
      <alignment horizontal="left" vertical="center" wrapText="1" indent="1"/>
      <protection locked="0"/>
    </xf>
    <xf numFmtId="0" fontId="14" fillId="0" borderId="0" xfId="3" applyFont="1" applyProtection="1">
      <alignment horizontal="left" vertical="center" wrapText="1" indent="1"/>
      <protection locked="0"/>
    </xf>
    <xf numFmtId="1" fontId="14" fillId="0" borderId="0" xfId="3" applyNumberFormat="1" applyFont="1" applyAlignment="1" applyProtection="1">
      <alignment vertical="center"/>
      <protection locked="0"/>
    </xf>
    <xf numFmtId="0" fontId="14" fillId="0" borderId="0" xfId="3" applyFont="1" applyAlignment="1" applyProtection="1">
      <alignment horizontal="left" vertical="center"/>
      <protection locked="0"/>
    </xf>
    <xf numFmtId="0" fontId="14" fillId="0" borderId="0" xfId="3" applyFont="1" applyAlignment="1" applyProtection="1">
      <alignment vertical="center"/>
      <protection locked="0"/>
    </xf>
    <xf numFmtId="0" fontId="14" fillId="0" borderId="0" xfId="3" applyFont="1" applyAlignment="1" applyProtection="1">
      <alignment horizontal="left" vertical="center" wrapText="1"/>
      <protection locked="0"/>
    </xf>
    <xf numFmtId="0" fontId="14" fillId="0" borderId="0" xfId="3" applyFont="1" applyAlignment="1" applyProtection="1">
      <alignment horizontal="center" vertical="center" wrapText="1"/>
      <protection locked="0"/>
    </xf>
    <xf numFmtId="1" fontId="15" fillId="0" borderId="0" xfId="0" quotePrefix="1" applyNumberFormat="1" applyFont="1" applyAlignment="1" applyProtection="1">
      <alignment horizontal="left" vertical="center"/>
      <protection locked="0"/>
    </xf>
    <xf numFmtId="0" fontId="15" fillId="0" borderId="0" xfId="0" applyFont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  <protection locked="0"/>
    </xf>
    <xf numFmtId="0" fontId="5" fillId="0" borderId="0" xfId="0" applyFont="1"/>
    <xf numFmtId="1" fontId="15" fillId="0" borderId="0" xfId="0" applyNumberFormat="1" applyFont="1" applyAlignment="1" applyProtection="1">
      <alignment horizontal="left" vertical="center"/>
      <protection locked="0"/>
    </xf>
    <xf numFmtId="1" fontId="15" fillId="0" borderId="0" xfId="0" applyNumberFormat="1" applyFont="1" applyAlignment="1" applyProtection="1">
      <alignment vertical="center"/>
      <protection locked="0"/>
    </xf>
    <xf numFmtId="0" fontId="5" fillId="0" borderId="0" xfId="0" applyFont="1" applyAlignment="1">
      <alignment horizontal="left"/>
    </xf>
    <xf numFmtId="0" fontId="15" fillId="0" borderId="0" xfId="3" applyFont="1" applyAlignment="1" applyProtection="1">
      <alignment horizontal="left" vertical="center" wrapText="1"/>
      <protection locked="0"/>
    </xf>
    <xf numFmtId="0" fontId="15" fillId="0" borderId="0" xfId="3" applyFont="1" applyAlignment="1" applyProtection="1">
      <alignment vertical="center"/>
      <protection locked="0"/>
    </xf>
    <xf numFmtId="49" fontId="15" fillId="0" borderId="0" xfId="0" applyNumberFormat="1" applyFont="1" applyAlignment="1" applyProtection="1">
      <alignment vertical="center"/>
      <protection locked="0"/>
    </xf>
    <xf numFmtId="0" fontId="3" fillId="0" borderId="0" xfId="0" applyFont="1"/>
  </cellXfs>
  <cellStyles count="4">
    <cellStyle name="Milliers" xfId="2" builtinId="3"/>
    <cellStyle name="Normal" xfId="0" builtinId="0"/>
    <cellStyle name="Normal 2" xfId="3" xr:uid="{3CE6AD5C-5341-4CD0-9479-2878CEF060C8}"/>
    <cellStyle name="Normal 2 2" xfId="1" xr:uid="{DD3458A5-8E81-4721-95EE-78684982C6D1}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254556</xdr:colOff>
      <xdr:row>0</xdr:row>
      <xdr:rowOff>66675</xdr:rowOff>
    </xdr:from>
    <xdr:to>
      <xdr:col>7</xdr:col>
      <xdr:colOff>3300575</xdr:colOff>
      <xdr:row>0</xdr:row>
      <xdr:rowOff>447675</xdr:rowOff>
    </xdr:to>
    <xdr:sp macro="[0]!Galopi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0727EBC-E15A-12C5-84A1-346E41C5FEE6}"/>
            </a:ext>
          </a:extLst>
        </xdr:cNvPr>
        <xdr:cNvSpPr/>
      </xdr:nvSpPr>
      <xdr:spPr>
        <a:xfrm>
          <a:off x="2778681" y="66675"/>
          <a:ext cx="3846119" cy="381000"/>
        </a:xfrm>
        <a:prstGeom prst="roundRect">
          <a:avLst/>
        </a:prstGeom>
        <a:solidFill>
          <a:schemeClr val="accent2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800" b="1">
              <a:solidFill>
                <a:sysClr val="windowText" lastClr="000000"/>
              </a:solidFill>
            </a:rPr>
            <a:t>AFFICHER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4CC340-1E6D-421D-B74E-934A182E20EA}" name="Tableau1" displayName="Tableau1" ref="A1:R151" totalsRowShown="0" headerRowDxfId="0" headerRowBorderDxfId="19" tableBorderDxfId="20" headerRowCellStyle="Normal 2 2">
  <sortState xmlns:xlrd2="http://schemas.microsoft.com/office/spreadsheetml/2017/richdata2" ref="A2:R151">
    <sortCondition ref="D1:D151"/>
  </sortState>
  <tableColumns count="18">
    <tableColumn id="1" xr3:uid="{001E33E3-0336-426A-BAFB-308D8AB0D311}" name="Type" dataDxfId="18" dataCellStyle="Normal 2 2"/>
    <tableColumn id="2" xr3:uid="{7DDE2243-F8A0-4DC5-9848-DED68A5AAF59}" name="Priorité" dataDxfId="17" dataCellStyle="Normal 2 2"/>
    <tableColumn id="3" xr3:uid="{B82A8A9A-4D37-442D-8347-8D4FE6152325}" name="Pilote" dataDxfId="16" dataCellStyle="Normal 2 2"/>
    <tableColumn id="4" xr3:uid="{A55977E7-A97D-4106-A65D-43CAE15F13EE}" name="SITES" dataDxfId="15" dataCellStyle="Normal 2 2"/>
    <tableColumn id="5" xr3:uid="{25535597-0F26-482E-AC11-DC1814348FB4}" name="Chapitre" dataDxfId="14" dataCellStyle="Normal 2 2"/>
    <tableColumn id="6" xr3:uid="{792DAD6D-1F51-4EC8-AC57-E89B63FDBE3D}" name="Article" dataDxfId="13" dataCellStyle="Normal 2 2"/>
    <tableColumn id="7" xr3:uid="{D90E18BA-FC19-46BC-8303-AEC8AB391EBE}" name="Ana" dataDxfId="12" dataCellStyle="Normal 2 2"/>
    <tableColumn id="8" xr3:uid="{A807E076-F2E6-4CDE-9735-182C7E5B8B61}" name="INVESTISSEMENTS" dataDxfId="11" dataCellStyle="Normal 2 2"/>
    <tableColumn id="9" xr3:uid="{3A3AD1B4-7269-484E-922D-E74C54CD0C0A}" name="TOTAL BUDGET _x000a_" dataDxfId="10" dataCellStyle="Normal 2 2">
      <calculatedColumnFormula>J2+K2-L2+M2</calculatedColumnFormula>
    </tableColumn>
    <tableColumn id="10" xr3:uid="{4BD2A951-DC98-4EAA-B0A8-7BCAAB39D887}" name="BP" dataDxfId="9" dataCellStyle="Normal 2 2"/>
    <tableColumn id="11" xr3:uid="{1A3F911D-9862-4E64-9080-DF0592158B8C}" name="BS" dataDxfId="8" dataCellStyle="Normal 2 2"/>
    <tableColumn id="12" xr3:uid="{8CC5A934-3F81-4BAB-A66C-FCFDCED02F8F}" name="Mvt crédits moins" dataDxfId="7" dataCellStyle="Normal 2 2"/>
    <tableColumn id="13" xr3:uid="{1E240BEA-9ECC-4261-8433-AE1735AF22F5}" name="Mvt crédits plus" dataDxfId="6" dataCellStyle="Normal 2 2"/>
    <tableColumn id="14" xr3:uid="{1CDC9997-84A4-4736-94F6-576BA0A0E6F9}" name="Engagé Réalisé Liquidé" dataDxfId="5" dataCellStyle="Normal 2 2"/>
    <tableColumn id="15" xr3:uid="{F0C8396D-13AD-4334-9D87-A9EC92482DD2}" name="Disponible" dataDxfId="4" dataCellStyle="Milliers">
      <calculatedColumnFormula>I2-L2-N2+M2</calculatedColumnFormula>
    </tableColumn>
    <tableColumn id="16" xr3:uid="{0D9F9DC9-C3DF-4E86-9847-C3410AE88047}" name="Etat" dataDxfId="3" dataCellStyle="Normal 2 2"/>
    <tableColumn id="17" xr3:uid="{5FD7920E-E381-4DBA-AD5F-C747EEAFB9A6}" name="Tiers" dataDxfId="2" dataCellStyle="Normal 2 2"/>
    <tableColumn id="18" xr3:uid="{9BF5057D-FC97-43D5-90B8-4A46F302D11F}" name="N° de PiècesN° de Pièces" dataDxfId="1" dataCellStyle="Normal 2 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B1DEF-D38E-4436-822D-497B5BD9B6A2}">
  <sheetPr codeName="Feuil4">
    <tabColor theme="8"/>
  </sheetPr>
  <dimension ref="A1:I94"/>
  <sheetViews>
    <sheetView workbookViewId="0">
      <selection activeCell="B12" sqref="B12"/>
    </sheetView>
  </sheetViews>
  <sheetFormatPr baseColWidth="10" defaultColWidth="11.42578125" defaultRowHeight="15" x14ac:dyDescent="0.25"/>
  <cols>
    <col min="1" max="1" width="34.85546875" bestFit="1" customWidth="1"/>
    <col min="2" max="2" width="30.5703125" bestFit="1" customWidth="1"/>
    <col min="4" max="4" width="26.7109375" style="60" bestFit="1" customWidth="1"/>
    <col min="5" max="5" width="20.5703125" style="59" bestFit="1" customWidth="1"/>
    <col min="7" max="7" width="25.28515625" customWidth="1"/>
    <col min="8" max="9" width="25.85546875" bestFit="1" customWidth="1"/>
  </cols>
  <sheetData>
    <row r="1" spans="1:9" x14ac:dyDescent="0.25">
      <c r="A1" t="s">
        <v>341</v>
      </c>
      <c r="F1" s="59"/>
      <c r="G1" s="59"/>
      <c r="H1" s="59"/>
      <c r="I1" s="59"/>
    </row>
    <row r="2" spans="1:9" x14ac:dyDescent="0.25">
      <c r="A2" t="s">
        <v>56</v>
      </c>
      <c r="B2" s="70"/>
      <c r="C2" s="70"/>
      <c r="D2" s="70"/>
      <c r="E2" s="74"/>
    </row>
    <row r="3" spans="1:9" x14ac:dyDescent="0.25">
      <c r="A3" s="61" t="s">
        <v>332</v>
      </c>
      <c r="B3" s="70"/>
      <c r="C3" s="70"/>
      <c r="D3" s="76"/>
      <c r="E3" s="74"/>
    </row>
    <row r="4" spans="1:9" x14ac:dyDescent="0.25">
      <c r="A4" s="61" t="s">
        <v>331</v>
      </c>
      <c r="B4" s="70"/>
      <c r="C4" s="70"/>
      <c r="D4" s="76"/>
      <c r="E4" s="74"/>
    </row>
    <row r="5" spans="1:9" x14ac:dyDescent="0.25">
      <c r="A5" s="61" t="s">
        <v>19</v>
      </c>
      <c r="B5" s="70"/>
      <c r="C5" s="70"/>
      <c r="D5" s="70"/>
      <c r="E5" s="74"/>
      <c r="G5" s="70"/>
      <c r="H5" s="70"/>
    </row>
    <row r="6" spans="1:9" x14ac:dyDescent="0.25">
      <c r="A6" t="s">
        <v>76</v>
      </c>
      <c r="B6" s="70"/>
      <c r="C6" s="70"/>
      <c r="D6" s="70"/>
      <c r="E6" s="78"/>
      <c r="G6" s="70"/>
      <c r="H6" s="70"/>
    </row>
    <row r="7" spans="1:9" x14ac:dyDescent="0.25">
      <c r="A7" s="61" t="s">
        <v>330</v>
      </c>
      <c r="B7" s="71"/>
      <c r="C7" s="70"/>
      <c r="D7" s="70"/>
      <c r="E7" s="74"/>
    </row>
    <row r="8" spans="1:9" x14ac:dyDescent="0.25">
      <c r="A8" s="61" t="s">
        <v>329</v>
      </c>
      <c r="B8" s="71"/>
      <c r="C8" s="70"/>
      <c r="D8" s="70"/>
      <c r="E8" s="74"/>
    </row>
    <row r="9" spans="1:9" x14ac:dyDescent="0.25">
      <c r="A9" s="61" t="s">
        <v>328</v>
      </c>
      <c r="B9" s="77"/>
      <c r="C9" s="76"/>
      <c r="D9" s="76"/>
      <c r="E9" s="74"/>
    </row>
    <row r="10" spans="1:9" x14ac:dyDescent="0.25">
      <c r="A10" t="s">
        <v>147</v>
      </c>
      <c r="B10" s="72"/>
      <c r="C10" s="75"/>
      <c r="D10" s="72"/>
      <c r="E10" s="74"/>
    </row>
    <row r="11" spans="1:9" x14ac:dyDescent="0.25">
      <c r="A11" s="61" t="s">
        <v>250</v>
      </c>
      <c r="B11" s="71"/>
      <c r="C11" s="70"/>
      <c r="D11" s="70"/>
      <c r="E11" s="73"/>
    </row>
    <row r="12" spans="1:9" x14ac:dyDescent="0.25">
      <c r="A12" s="79" t="s">
        <v>338</v>
      </c>
      <c r="B12" s="71"/>
      <c r="C12" s="70"/>
      <c r="D12" s="70"/>
      <c r="E12" s="73"/>
    </row>
    <row r="13" spans="1:9" x14ac:dyDescent="0.25">
      <c r="A13" s="61" t="s">
        <v>340</v>
      </c>
      <c r="B13" s="71"/>
      <c r="C13" s="70"/>
      <c r="D13" s="70"/>
      <c r="E13" s="73"/>
    </row>
    <row r="14" spans="1:9" x14ac:dyDescent="0.25">
      <c r="A14" s="61" t="s">
        <v>337</v>
      </c>
      <c r="B14" s="71"/>
      <c r="C14" s="70"/>
      <c r="D14" s="70"/>
      <c r="E14" s="73"/>
    </row>
    <row r="15" spans="1:9" x14ac:dyDescent="0.25">
      <c r="A15" s="79" t="s">
        <v>337</v>
      </c>
      <c r="B15" s="71"/>
      <c r="C15" s="70"/>
      <c r="D15" s="70"/>
      <c r="E15" s="73"/>
    </row>
    <row r="16" spans="1:9" x14ac:dyDescent="0.25">
      <c r="A16" t="s">
        <v>272</v>
      </c>
      <c r="B16" s="71"/>
      <c r="C16" s="70"/>
      <c r="D16" s="70"/>
      <c r="E16" s="73"/>
    </row>
    <row r="17" spans="1:5" x14ac:dyDescent="0.25">
      <c r="A17" s="61" t="s">
        <v>327</v>
      </c>
      <c r="B17" s="71"/>
      <c r="C17" s="70"/>
      <c r="D17" s="70"/>
      <c r="E17" s="69"/>
    </row>
    <row r="18" spans="1:5" x14ac:dyDescent="0.25">
      <c r="A18" s="61" t="s">
        <v>326</v>
      </c>
    </row>
    <row r="19" spans="1:5" x14ac:dyDescent="0.25">
      <c r="A19" t="s">
        <v>276</v>
      </c>
    </row>
    <row r="20" spans="1:5" x14ac:dyDescent="0.25">
      <c r="A20" s="61" t="s">
        <v>202</v>
      </c>
    </row>
    <row r="21" spans="1:5" x14ac:dyDescent="0.25">
      <c r="A21" s="61" t="s">
        <v>325</v>
      </c>
    </row>
    <row r="22" spans="1:5" x14ac:dyDescent="0.25">
      <c r="A22" s="61" t="s">
        <v>81</v>
      </c>
    </row>
    <row r="23" spans="1:5" x14ac:dyDescent="0.25">
      <c r="A23" s="61" t="s">
        <v>324</v>
      </c>
    </row>
    <row r="24" spans="1:5" x14ac:dyDescent="0.25">
      <c r="A24" s="61" t="s">
        <v>323</v>
      </c>
    </row>
    <row r="25" spans="1:5" x14ac:dyDescent="0.25">
      <c r="A25" s="61" t="s">
        <v>87</v>
      </c>
    </row>
    <row r="26" spans="1:5" x14ac:dyDescent="0.25">
      <c r="A26" s="61" t="s">
        <v>322</v>
      </c>
    </row>
    <row r="27" spans="1:5" x14ac:dyDescent="0.25">
      <c r="A27" s="79" t="s">
        <v>273</v>
      </c>
    </row>
    <row r="28" spans="1:5" x14ac:dyDescent="0.25">
      <c r="A28" t="s">
        <v>273</v>
      </c>
    </row>
    <row r="29" spans="1:5" x14ac:dyDescent="0.25">
      <c r="A29" s="61" t="s">
        <v>321</v>
      </c>
    </row>
    <row r="30" spans="1:5" x14ac:dyDescent="0.25">
      <c r="A30" s="61" t="s">
        <v>320</v>
      </c>
    </row>
    <row r="31" spans="1:5" x14ac:dyDescent="0.25">
      <c r="A31" s="79" t="s">
        <v>319</v>
      </c>
    </row>
    <row r="32" spans="1:5" x14ac:dyDescent="0.25">
      <c r="A32" s="61" t="s">
        <v>319</v>
      </c>
    </row>
    <row r="33" spans="1:1" x14ac:dyDescent="0.25">
      <c r="A33" s="79" t="s">
        <v>318</v>
      </c>
    </row>
    <row r="34" spans="1:1" x14ac:dyDescent="0.25">
      <c r="A34" s="61" t="s">
        <v>318</v>
      </c>
    </row>
    <row r="35" spans="1:1" x14ac:dyDescent="0.25">
      <c r="A35" s="61" t="s">
        <v>317</v>
      </c>
    </row>
    <row r="36" spans="1:1" x14ac:dyDescent="0.25">
      <c r="A36" s="61" t="s">
        <v>316</v>
      </c>
    </row>
    <row r="37" spans="1:1" x14ac:dyDescent="0.25">
      <c r="A37" s="61" t="s">
        <v>315</v>
      </c>
    </row>
    <row r="38" spans="1:1" x14ac:dyDescent="0.25">
      <c r="A38" s="79" t="s">
        <v>333</v>
      </c>
    </row>
    <row r="39" spans="1:1" x14ac:dyDescent="0.25">
      <c r="A39" s="61" t="s">
        <v>126</v>
      </c>
    </row>
    <row r="40" spans="1:1" x14ac:dyDescent="0.25">
      <c r="A40" s="61" t="s">
        <v>252</v>
      </c>
    </row>
    <row r="41" spans="1:1" x14ac:dyDescent="0.25">
      <c r="A41" s="61" t="s">
        <v>314</v>
      </c>
    </row>
    <row r="42" spans="1:1" x14ac:dyDescent="0.25">
      <c r="A42" s="79" t="s">
        <v>313</v>
      </c>
    </row>
    <row r="43" spans="1:1" x14ac:dyDescent="0.25">
      <c r="A43" s="61" t="s">
        <v>313</v>
      </c>
    </row>
    <row r="44" spans="1:1" x14ac:dyDescent="0.25">
      <c r="A44" s="61" t="s">
        <v>164</v>
      </c>
    </row>
    <row r="45" spans="1:1" x14ac:dyDescent="0.25">
      <c r="A45" s="61" t="s">
        <v>312</v>
      </c>
    </row>
    <row r="46" spans="1:1" x14ac:dyDescent="0.25">
      <c r="A46" s="61" t="s">
        <v>311</v>
      </c>
    </row>
    <row r="47" spans="1:1" x14ac:dyDescent="0.25">
      <c r="A47" s="79" t="s">
        <v>310</v>
      </c>
    </row>
    <row r="48" spans="1:1" x14ac:dyDescent="0.25">
      <c r="A48" s="61" t="s">
        <v>310</v>
      </c>
    </row>
    <row r="49" spans="1:1" x14ac:dyDescent="0.25">
      <c r="A49" t="s">
        <v>277</v>
      </c>
    </row>
    <row r="50" spans="1:1" x14ac:dyDescent="0.25">
      <c r="A50" s="61" t="s">
        <v>309</v>
      </c>
    </row>
    <row r="51" spans="1:1" x14ac:dyDescent="0.25">
      <c r="A51" t="s">
        <v>308</v>
      </c>
    </row>
    <row r="52" spans="1:1" x14ac:dyDescent="0.25">
      <c r="A52" s="61" t="s">
        <v>307</v>
      </c>
    </row>
    <row r="53" spans="1:1" x14ac:dyDescent="0.25">
      <c r="A53" s="61" t="s">
        <v>306</v>
      </c>
    </row>
    <row r="54" spans="1:1" x14ac:dyDescent="0.25">
      <c r="A54" t="s">
        <v>305</v>
      </c>
    </row>
    <row r="55" spans="1:1" x14ac:dyDescent="0.25">
      <c r="A55" s="61" t="s">
        <v>304</v>
      </c>
    </row>
    <row r="56" spans="1:1" x14ac:dyDescent="0.25">
      <c r="A56" s="61" t="s">
        <v>241</v>
      </c>
    </row>
    <row r="57" spans="1:1" x14ac:dyDescent="0.25">
      <c r="A57" s="61" t="s">
        <v>303</v>
      </c>
    </row>
    <row r="58" spans="1:1" x14ac:dyDescent="0.25">
      <c r="A58" s="61" t="s">
        <v>302</v>
      </c>
    </row>
    <row r="59" spans="1:1" x14ac:dyDescent="0.25">
      <c r="A59" s="61" t="s">
        <v>274</v>
      </c>
    </row>
    <row r="60" spans="1:1" x14ac:dyDescent="0.25">
      <c r="A60" s="61" t="s">
        <v>301</v>
      </c>
    </row>
    <row r="61" spans="1:1" x14ac:dyDescent="0.25">
      <c r="A61" s="61" t="s">
        <v>300</v>
      </c>
    </row>
    <row r="62" spans="1:1" x14ac:dyDescent="0.25">
      <c r="A62" s="61" t="s">
        <v>299</v>
      </c>
    </row>
    <row r="63" spans="1:1" x14ac:dyDescent="0.25">
      <c r="A63" s="61" t="s">
        <v>298</v>
      </c>
    </row>
    <row r="64" spans="1:1" x14ac:dyDescent="0.25">
      <c r="A64" s="61" t="s">
        <v>297</v>
      </c>
    </row>
    <row r="65" spans="1:5" x14ac:dyDescent="0.25">
      <c r="A65" s="61" t="s">
        <v>296</v>
      </c>
    </row>
    <row r="66" spans="1:5" x14ac:dyDescent="0.25">
      <c r="A66" s="61" t="s">
        <v>295</v>
      </c>
    </row>
    <row r="67" spans="1:5" x14ac:dyDescent="0.25">
      <c r="A67" s="61" t="s">
        <v>294</v>
      </c>
    </row>
    <row r="68" spans="1:5" x14ac:dyDescent="0.25">
      <c r="A68" s="79" t="s">
        <v>334</v>
      </c>
    </row>
    <row r="69" spans="1:5" x14ac:dyDescent="0.25">
      <c r="A69" s="61" t="s">
        <v>293</v>
      </c>
    </row>
    <row r="70" spans="1:5" x14ac:dyDescent="0.25">
      <c r="A70" s="61" t="s">
        <v>292</v>
      </c>
    </row>
    <row r="71" spans="1:5" x14ac:dyDescent="0.25">
      <c r="A71" s="61" t="s">
        <v>339</v>
      </c>
    </row>
    <row r="72" spans="1:5" x14ac:dyDescent="0.25">
      <c r="A72" s="61" t="s">
        <v>291</v>
      </c>
    </row>
    <row r="73" spans="1:5" x14ac:dyDescent="0.25">
      <c r="A73" s="61" t="s">
        <v>290</v>
      </c>
    </row>
    <row r="74" spans="1:5" x14ac:dyDescent="0.25">
      <c r="A74" s="61" t="s">
        <v>289</v>
      </c>
    </row>
    <row r="75" spans="1:5" x14ac:dyDescent="0.25">
      <c r="A75" s="61" t="s">
        <v>288</v>
      </c>
    </row>
    <row r="76" spans="1:5" x14ac:dyDescent="0.25">
      <c r="A76" s="61" t="s">
        <v>287</v>
      </c>
    </row>
    <row r="77" spans="1:5" ht="15" customHeight="1" x14ac:dyDescent="0.25">
      <c r="A77" s="61" t="s">
        <v>335</v>
      </c>
    </row>
    <row r="78" spans="1:5" x14ac:dyDescent="0.25">
      <c r="A78" s="79" t="s">
        <v>335</v>
      </c>
    </row>
    <row r="79" spans="1:5" x14ac:dyDescent="0.25">
      <c r="A79" s="61" t="s">
        <v>275</v>
      </c>
      <c r="C79" s="66"/>
      <c r="D79" s="65"/>
      <c r="E79" s="64"/>
    </row>
    <row r="80" spans="1:5" x14ac:dyDescent="0.25">
      <c r="A80" s="61" t="s">
        <v>286</v>
      </c>
      <c r="B80" s="63"/>
      <c r="C80" s="68"/>
      <c r="D80" s="67"/>
      <c r="E80" s="62"/>
    </row>
    <row r="81" spans="1:5" x14ac:dyDescent="0.25">
      <c r="A81" s="61" t="s">
        <v>285</v>
      </c>
      <c r="B81" s="66"/>
      <c r="C81" s="66"/>
      <c r="D81" s="65"/>
      <c r="E81" s="64"/>
    </row>
    <row r="82" spans="1:5" x14ac:dyDescent="0.25">
      <c r="A82" s="61" t="s">
        <v>284</v>
      </c>
      <c r="C82" s="63"/>
      <c r="D82" s="63"/>
      <c r="E82" s="62"/>
    </row>
    <row r="83" spans="1:5" x14ac:dyDescent="0.25">
      <c r="A83" s="61" t="s">
        <v>283</v>
      </c>
    </row>
    <row r="84" spans="1:5" x14ac:dyDescent="0.25">
      <c r="A84" t="s">
        <v>153</v>
      </c>
    </row>
    <row r="85" spans="1:5" x14ac:dyDescent="0.25">
      <c r="A85" s="61" t="s">
        <v>282</v>
      </c>
    </row>
    <row r="86" spans="1:5" x14ac:dyDescent="0.25">
      <c r="A86" s="61" t="s">
        <v>281</v>
      </c>
    </row>
    <row r="87" spans="1:5" x14ac:dyDescent="0.25">
      <c r="A87" s="61" t="s">
        <v>336</v>
      </c>
    </row>
    <row r="88" spans="1:5" x14ac:dyDescent="0.25">
      <c r="A88" s="79" t="s">
        <v>336</v>
      </c>
    </row>
    <row r="89" spans="1:5" x14ac:dyDescent="0.25">
      <c r="A89" s="61" t="s">
        <v>23</v>
      </c>
    </row>
    <row r="90" spans="1:5" x14ac:dyDescent="0.25">
      <c r="A90" t="s">
        <v>270</v>
      </c>
    </row>
    <row r="91" spans="1:5" x14ac:dyDescent="0.25">
      <c r="A91" s="61" t="s">
        <v>280</v>
      </c>
    </row>
    <row r="92" spans="1:5" x14ac:dyDescent="0.25">
      <c r="A92" t="s">
        <v>271</v>
      </c>
    </row>
    <row r="93" spans="1:5" x14ac:dyDescent="0.25">
      <c r="A93" s="61" t="s">
        <v>279</v>
      </c>
    </row>
    <row r="94" spans="1:5" x14ac:dyDescent="0.25">
      <c r="A94" s="61" t="s">
        <v>278</v>
      </c>
    </row>
  </sheetData>
  <sortState xmlns:xlrd2="http://schemas.microsoft.com/office/spreadsheetml/2017/richdata2" ref="A2:A94">
    <sortCondition ref="A2:A9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3709E6-2576-41E7-9450-4322BCC2F733}">
  <sheetPr codeName="Feuil3"/>
  <dimension ref="A1:Z49"/>
  <sheetViews>
    <sheetView workbookViewId="0">
      <selection activeCell="L7" sqref="L7"/>
    </sheetView>
  </sheetViews>
  <sheetFormatPr baseColWidth="10" defaultRowHeight="15" x14ac:dyDescent="0.25"/>
  <sheetData>
    <row r="1" spans="1:26" ht="45" x14ac:dyDescent="0.25">
      <c r="A1" s="39" t="s">
        <v>0</v>
      </c>
      <c r="B1" s="40" t="s">
        <v>1</v>
      </c>
      <c r="C1" s="40" t="s">
        <v>2</v>
      </c>
      <c r="D1" s="41" t="s">
        <v>3</v>
      </c>
      <c r="E1" s="40" t="s">
        <v>4</v>
      </c>
      <c r="F1" s="40" t="s">
        <v>5</v>
      </c>
      <c r="G1" s="40" t="s">
        <v>6</v>
      </c>
      <c r="H1" s="41" t="s">
        <v>268</v>
      </c>
      <c r="I1" s="42" t="s">
        <v>260</v>
      </c>
      <c r="J1" s="42" t="s">
        <v>256</v>
      </c>
      <c r="K1" s="42" t="s">
        <v>257</v>
      </c>
      <c r="L1" s="43" t="s">
        <v>261</v>
      </c>
      <c r="M1" s="43" t="s">
        <v>262</v>
      </c>
      <c r="N1" s="42" t="s">
        <v>263</v>
      </c>
      <c r="O1" s="44" t="s">
        <v>7</v>
      </c>
      <c r="P1" s="41" t="s">
        <v>258</v>
      </c>
      <c r="Q1" s="41" t="s">
        <v>8</v>
      </c>
      <c r="R1" s="45" t="s">
        <v>269</v>
      </c>
      <c r="Z1" t="s">
        <v>6</v>
      </c>
    </row>
    <row r="2" spans="1:26" x14ac:dyDescent="0.25">
      <c r="A2" s="35" t="s">
        <v>9</v>
      </c>
      <c r="B2" s="13"/>
      <c r="C2" s="5" t="s">
        <v>10</v>
      </c>
      <c r="D2" s="8" t="s">
        <v>11</v>
      </c>
      <c r="E2" s="13">
        <v>21</v>
      </c>
      <c r="F2" s="11">
        <v>2138</v>
      </c>
      <c r="G2" s="11">
        <v>105</v>
      </c>
      <c r="H2" s="6" t="s">
        <v>12</v>
      </c>
      <c r="I2" s="29">
        <v>35000</v>
      </c>
      <c r="J2" s="29">
        <v>0</v>
      </c>
      <c r="K2" s="29">
        <v>35000</v>
      </c>
      <c r="L2" s="30"/>
      <c r="M2" s="31"/>
      <c r="N2" s="29">
        <v>0</v>
      </c>
      <c r="O2" s="32">
        <v>35000</v>
      </c>
      <c r="P2" s="3" t="s">
        <v>13</v>
      </c>
      <c r="Q2" s="8"/>
      <c r="R2" s="36"/>
      <c r="Z2" t="s">
        <v>259</v>
      </c>
    </row>
    <row r="3" spans="1:26" ht="75" x14ac:dyDescent="0.25">
      <c r="A3" s="35" t="s">
        <v>9</v>
      </c>
      <c r="B3" s="13"/>
      <c r="C3" s="5" t="s">
        <v>10</v>
      </c>
      <c r="D3" s="8" t="s">
        <v>11</v>
      </c>
      <c r="E3" s="13">
        <v>21</v>
      </c>
      <c r="F3" s="11">
        <v>2131</v>
      </c>
      <c r="G3" s="11">
        <v>105</v>
      </c>
      <c r="H3" s="4" t="s">
        <v>14</v>
      </c>
      <c r="I3" s="29">
        <v>10920</v>
      </c>
      <c r="J3" s="29">
        <v>0</v>
      </c>
      <c r="K3" s="29">
        <v>8600</v>
      </c>
      <c r="L3" s="30"/>
      <c r="M3" s="31">
        <v>2320</v>
      </c>
      <c r="N3" s="29">
        <v>10920</v>
      </c>
      <c r="O3" s="32">
        <v>2320</v>
      </c>
      <c r="P3" s="3" t="s">
        <v>16</v>
      </c>
      <c r="Q3" s="8" t="s">
        <v>15</v>
      </c>
      <c r="R3" s="36" t="s">
        <v>17</v>
      </c>
    </row>
    <row r="4" spans="1:26" ht="45" x14ac:dyDescent="0.25">
      <c r="A4" s="35" t="s">
        <v>9</v>
      </c>
      <c r="B4" s="13"/>
      <c r="C4" s="5" t="s">
        <v>10</v>
      </c>
      <c r="D4" s="8" t="s">
        <v>11</v>
      </c>
      <c r="E4" s="13">
        <v>21</v>
      </c>
      <c r="F4" s="11">
        <v>2138</v>
      </c>
      <c r="G4" s="11">
        <v>105</v>
      </c>
      <c r="H4" s="4" t="s">
        <v>18</v>
      </c>
      <c r="I4" s="29">
        <v>21000</v>
      </c>
      <c r="J4" s="29">
        <v>0</v>
      </c>
      <c r="K4" s="29">
        <v>21000</v>
      </c>
      <c r="L4" s="30"/>
      <c r="M4" s="31"/>
      <c r="N4" s="29">
        <v>20846.86</v>
      </c>
      <c r="O4" s="32">
        <v>153.13999999999942</v>
      </c>
      <c r="P4" s="3" t="s">
        <v>16</v>
      </c>
      <c r="Q4" s="8" t="s">
        <v>19</v>
      </c>
      <c r="R4" s="36" t="s">
        <v>20</v>
      </c>
    </row>
    <row r="5" spans="1:26" ht="120" x14ac:dyDescent="0.25">
      <c r="A5" s="35" t="s">
        <v>9</v>
      </c>
      <c r="B5" s="13"/>
      <c r="C5" s="5" t="s">
        <v>10</v>
      </c>
      <c r="D5" s="8" t="s">
        <v>11</v>
      </c>
      <c r="E5" s="13">
        <v>21</v>
      </c>
      <c r="F5" s="11">
        <v>5188</v>
      </c>
      <c r="G5" s="11">
        <v>105</v>
      </c>
      <c r="H5" s="4" t="s">
        <v>159</v>
      </c>
      <c r="I5" s="29">
        <v>700.08</v>
      </c>
      <c r="J5" s="29">
        <v>0</v>
      </c>
      <c r="K5" s="29"/>
      <c r="L5" s="30"/>
      <c r="M5" s="31">
        <v>700.08</v>
      </c>
      <c r="N5" s="29">
        <v>0</v>
      </c>
      <c r="O5" s="32">
        <v>1400.16</v>
      </c>
      <c r="P5" s="7" t="s">
        <v>25</v>
      </c>
      <c r="Q5" s="8" t="s">
        <v>160</v>
      </c>
      <c r="R5" s="38" t="s">
        <v>161</v>
      </c>
    </row>
    <row r="6" spans="1:26" ht="105" x14ac:dyDescent="0.25">
      <c r="A6" s="35" t="s">
        <v>9</v>
      </c>
      <c r="B6" s="13"/>
      <c r="C6" s="5" t="s">
        <v>10</v>
      </c>
      <c r="D6" s="8" t="s">
        <v>21</v>
      </c>
      <c r="E6" s="13">
        <v>21</v>
      </c>
      <c r="F6" s="11">
        <v>2138</v>
      </c>
      <c r="G6" s="11">
        <v>105</v>
      </c>
      <c r="H6" s="4" t="s">
        <v>22</v>
      </c>
      <c r="I6" s="29">
        <v>35000</v>
      </c>
      <c r="J6" s="29">
        <v>0</v>
      </c>
      <c r="K6" s="29">
        <v>35000</v>
      </c>
      <c r="L6" s="30"/>
      <c r="M6" s="31"/>
      <c r="N6" s="29">
        <v>0</v>
      </c>
      <c r="O6" s="32">
        <v>35000</v>
      </c>
      <c r="P6" s="3" t="s">
        <v>13</v>
      </c>
      <c r="Q6" s="8" t="s">
        <v>23</v>
      </c>
      <c r="R6" s="36"/>
    </row>
    <row r="7" spans="1:26" ht="75" x14ac:dyDescent="0.25">
      <c r="A7" s="35" t="s">
        <v>9</v>
      </c>
      <c r="B7" s="13"/>
      <c r="C7" s="5" t="s">
        <v>10</v>
      </c>
      <c r="D7" s="8" t="s">
        <v>21</v>
      </c>
      <c r="E7" s="13">
        <v>21</v>
      </c>
      <c r="F7" s="11">
        <v>2131</v>
      </c>
      <c r="G7" s="11">
        <v>105</v>
      </c>
      <c r="H7" s="4" t="s">
        <v>24</v>
      </c>
      <c r="I7" s="29">
        <v>3900</v>
      </c>
      <c r="J7" s="29">
        <v>0</v>
      </c>
      <c r="K7" s="29">
        <v>3900</v>
      </c>
      <c r="L7" s="30"/>
      <c r="M7" s="31"/>
      <c r="N7" s="29">
        <v>0</v>
      </c>
      <c r="O7" s="32">
        <v>3900</v>
      </c>
      <c r="P7" s="3" t="s">
        <v>25</v>
      </c>
      <c r="Q7" s="8"/>
      <c r="R7" s="36" t="s">
        <v>26</v>
      </c>
    </row>
    <row r="8" spans="1:26" ht="90" x14ac:dyDescent="0.25">
      <c r="A8" s="35" t="s">
        <v>9</v>
      </c>
      <c r="B8" s="13"/>
      <c r="C8" s="5" t="s">
        <v>10</v>
      </c>
      <c r="D8" s="8" t="s">
        <v>21</v>
      </c>
      <c r="E8" s="13">
        <v>21</v>
      </c>
      <c r="F8" s="11">
        <v>2131</v>
      </c>
      <c r="G8" s="11">
        <v>105</v>
      </c>
      <c r="H8" s="4" t="s">
        <v>27</v>
      </c>
      <c r="I8" s="29">
        <v>0</v>
      </c>
      <c r="J8" s="29">
        <v>0</v>
      </c>
      <c r="K8" s="29"/>
      <c r="L8" s="30"/>
      <c r="M8" s="31"/>
      <c r="N8" s="29">
        <v>0</v>
      </c>
      <c r="O8" s="32">
        <v>0</v>
      </c>
      <c r="P8" s="3" t="s">
        <v>13</v>
      </c>
      <c r="Q8" s="8"/>
      <c r="R8" s="36"/>
    </row>
    <row r="9" spans="1:26" ht="45" x14ac:dyDescent="0.25">
      <c r="A9" s="35" t="s">
        <v>28</v>
      </c>
      <c r="B9" s="13"/>
      <c r="C9" s="5" t="s">
        <v>10</v>
      </c>
      <c r="D9" s="8" t="s">
        <v>21</v>
      </c>
      <c r="E9" s="13">
        <v>21</v>
      </c>
      <c r="F9" s="11">
        <v>2111</v>
      </c>
      <c r="G9" s="11">
        <v>105</v>
      </c>
      <c r="H9" s="4" t="s">
        <v>29</v>
      </c>
      <c r="I9" s="29">
        <v>32070</v>
      </c>
      <c r="J9" s="29">
        <v>40000</v>
      </c>
      <c r="K9" s="29"/>
      <c r="L9" s="30">
        <v>7930</v>
      </c>
      <c r="M9" s="31"/>
      <c r="N9" s="29">
        <v>0</v>
      </c>
      <c r="O9" s="32">
        <v>24140</v>
      </c>
      <c r="P9" s="7" t="s">
        <v>16</v>
      </c>
      <c r="Q9" s="8" t="s">
        <v>30</v>
      </c>
      <c r="R9" s="36"/>
    </row>
    <row r="10" spans="1:26" x14ac:dyDescent="0.25">
      <c r="A10" s="35" t="s">
        <v>9</v>
      </c>
      <c r="B10" s="13"/>
      <c r="C10" s="5" t="s">
        <v>31</v>
      </c>
      <c r="D10" s="8" t="s">
        <v>21</v>
      </c>
      <c r="E10" s="13">
        <v>21</v>
      </c>
      <c r="F10" s="11"/>
      <c r="G10" s="11">
        <v>105</v>
      </c>
      <c r="H10" s="4"/>
      <c r="I10" s="29">
        <v>0</v>
      </c>
      <c r="J10" s="29">
        <v>0</v>
      </c>
      <c r="K10" s="29">
        <v>0</v>
      </c>
      <c r="L10" s="30"/>
      <c r="M10" s="31">
        <v>7880</v>
      </c>
      <c r="N10" s="29"/>
      <c r="O10" s="32">
        <v>7880</v>
      </c>
      <c r="P10" s="10"/>
      <c r="Q10" s="8"/>
      <c r="R10" s="36"/>
    </row>
    <row r="11" spans="1:26" ht="45" x14ac:dyDescent="0.25">
      <c r="A11" s="35" t="s">
        <v>9</v>
      </c>
      <c r="B11" s="13"/>
      <c r="C11" s="5" t="s">
        <v>31</v>
      </c>
      <c r="D11" s="8" t="s">
        <v>21</v>
      </c>
      <c r="E11" s="13">
        <v>21</v>
      </c>
      <c r="F11" s="11">
        <v>2188</v>
      </c>
      <c r="G11" s="11">
        <v>105</v>
      </c>
      <c r="H11" s="4" t="s">
        <v>125</v>
      </c>
      <c r="I11" s="29">
        <v>7880</v>
      </c>
      <c r="J11" s="29">
        <v>0</v>
      </c>
      <c r="K11" s="29">
        <v>0</v>
      </c>
      <c r="L11" s="30"/>
      <c r="M11" s="31">
        <v>7880</v>
      </c>
      <c r="N11" s="29">
        <v>7880</v>
      </c>
      <c r="O11" s="32">
        <v>7880</v>
      </c>
      <c r="P11" s="7"/>
      <c r="Q11" s="8"/>
      <c r="R11" s="37"/>
    </row>
    <row r="12" spans="1:26" ht="60" x14ac:dyDescent="0.25">
      <c r="A12" s="35" t="s">
        <v>37</v>
      </c>
      <c r="B12" s="13"/>
      <c r="C12" s="5" t="s">
        <v>10</v>
      </c>
      <c r="D12" s="8" t="s">
        <v>21</v>
      </c>
      <c r="E12" s="13">
        <v>21</v>
      </c>
      <c r="F12" s="11">
        <v>2138</v>
      </c>
      <c r="G12" s="11">
        <v>105</v>
      </c>
      <c r="H12" s="4" t="s">
        <v>156</v>
      </c>
      <c r="I12" s="29">
        <v>1621</v>
      </c>
      <c r="J12" s="29">
        <v>0</v>
      </c>
      <c r="K12" s="29">
        <v>5000</v>
      </c>
      <c r="L12" s="30">
        <v>3379</v>
      </c>
      <c r="M12" s="31"/>
      <c r="N12" s="29">
        <v>0</v>
      </c>
      <c r="O12" s="32">
        <v>-1758</v>
      </c>
      <c r="P12" s="7"/>
      <c r="Q12" s="8"/>
      <c r="R12" s="38"/>
    </row>
    <row r="13" spans="1:26" ht="60" x14ac:dyDescent="0.25">
      <c r="A13" s="35" t="s">
        <v>37</v>
      </c>
      <c r="B13" s="13"/>
      <c r="C13" s="5" t="s">
        <v>10</v>
      </c>
      <c r="D13" s="8" t="s">
        <v>21</v>
      </c>
      <c r="E13" s="13">
        <v>21</v>
      </c>
      <c r="F13" s="11">
        <v>2138</v>
      </c>
      <c r="G13" s="11">
        <v>105</v>
      </c>
      <c r="H13" s="4" t="s">
        <v>156</v>
      </c>
      <c r="I13" s="29">
        <v>3379</v>
      </c>
      <c r="J13" s="29">
        <v>0</v>
      </c>
      <c r="K13" s="29">
        <v>0</v>
      </c>
      <c r="L13" s="30"/>
      <c r="M13" s="31">
        <v>3379</v>
      </c>
      <c r="N13" s="29">
        <v>0</v>
      </c>
      <c r="O13" s="32">
        <v>6758</v>
      </c>
      <c r="P13" s="7" t="s">
        <v>25</v>
      </c>
      <c r="Q13" s="8" t="s">
        <v>123</v>
      </c>
      <c r="R13" s="38" t="s">
        <v>157</v>
      </c>
    </row>
    <row r="14" spans="1:26" ht="60" x14ac:dyDescent="0.25">
      <c r="A14" s="35" t="s">
        <v>28</v>
      </c>
      <c r="B14" s="13" t="s">
        <v>65</v>
      </c>
      <c r="C14" s="5" t="s">
        <v>10</v>
      </c>
      <c r="D14" s="8" t="s">
        <v>21</v>
      </c>
      <c r="E14" s="13">
        <v>21</v>
      </c>
      <c r="F14" s="11">
        <v>2111</v>
      </c>
      <c r="G14" s="11">
        <v>105</v>
      </c>
      <c r="H14" s="4" t="s">
        <v>188</v>
      </c>
      <c r="I14" s="29">
        <v>1840</v>
      </c>
      <c r="J14" s="29">
        <v>1840</v>
      </c>
      <c r="K14" s="29"/>
      <c r="L14" s="30"/>
      <c r="M14" s="31"/>
      <c r="N14" s="29"/>
      <c r="O14" s="32">
        <v>1840</v>
      </c>
      <c r="P14" s="7" t="s">
        <v>68</v>
      </c>
      <c r="Q14" s="8" t="s">
        <v>189</v>
      </c>
      <c r="R14" s="36"/>
    </row>
    <row r="15" spans="1:26" ht="30" x14ac:dyDescent="0.25">
      <c r="A15" s="35" t="s">
        <v>28</v>
      </c>
      <c r="B15" s="13" t="s">
        <v>65</v>
      </c>
      <c r="C15" s="5" t="s">
        <v>10</v>
      </c>
      <c r="D15" s="8" t="s">
        <v>21</v>
      </c>
      <c r="E15" s="13">
        <v>21</v>
      </c>
      <c r="F15" s="11">
        <v>2111</v>
      </c>
      <c r="G15" s="11">
        <v>105</v>
      </c>
      <c r="H15" s="4" t="s">
        <v>190</v>
      </c>
      <c r="I15" s="29">
        <v>570</v>
      </c>
      <c r="J15" s="29">
        <v>570</v>
      </c>
      <c r="K15" s="29"/>
      <c r="L15" s="30"/>
      <c r="M15" s="31"/>
      <c r="N15" s="29"/>
      <c r="O15" s="32">
        <v>570</v>
      </c>
      <c r="P15" s="7" t="s">
        <v>68</v>
      </c>
      <c r="Q15" s="8" t="s">
        <v>191</v>
      </c>
      <c r="R15" s="36"/>
    </row>
    <row r="16" spans="1:26" ht="45" x14ac:dyDescent="0.25">
      <c r="A16" s="35" t="s">
        <v>9</v>
      </c>
      <c r="B16" s="13" t="s">
        <v>65</v>
      </c>
      <c r="C16" s="5" t="s">
        <v>10</v>
      </c>
      <c r="D16" s="8" t="s">
        <v>21</v>
      </c>
      <c r="E16" s="13">
        <v>21</v>
      </c>
      <c r="F16" s="11">
        <v>2138</v>
      </c>
      <c r="G16" s="11">
        <v>105</v>
      </c>
      <c r="H16" s="4" t="s">
        <v>192</v>
      </c>
      <c r="I16" s="29">
        <v>3317.48</v>
      </c>
      <c r="J16" s="29">
        <v>3317.48</v>
      </c>
      <c r="K16" s="29"/>
      <c r="L16" s="30"/>
      <c r="M16" s="31"/>
      <c r="N16" s="29"/>
      <c r="O16" s="32">
        <v>3317.48</v>
      </c>
      <c r="P16" s="7" t="s">
        <v>68</v>
      </c>
      <c r="Q16" s="8" t="s">
        <v>193</v>
      </c>
      <c r="R16" s="36"/>
    </row>
    <row r="17" spans="1:18" ht="30" x14ac:dyDescent="0.25">
      <c r="A17" s="35" t="s">
        <v>37</v>
      </c>
      <c r="B17" s="13" t="s">
        <v>65</v>
      </c>
      <c r="C17" s="5" t="s">
        <v>10</v>
      </c>
      <c r="D17" s="8" t="s">
        <v>32</v>
      </c>
      <c r="E17" s="13">
        <v>21</v>
      </c>
      <c r="F17" s="11">
        <v>2188</v>
      </c>
      <c r="G17" s="11">
        <v>105</v>
      </c>
      <c r="H17" s="4" t="s">
        <v>203</v>
      </c>
      <c r="I17" s="29">
        <v>53459.32</v>
      </c>
      <c r="J17" s="29">
        <v>53459.32</v>
      </c>
      <c r="K17" s="29"/>
      <c r="L17" s="30"/>
      <c r="M17" s="31"/>
      <c r="N17" s="29"/>
      <c r="O17" s="32">
        <v>53459.32</v>
      </c>
      <c r="P17" s="7" t="s">
        <v>68</v>
      </c>
      <c r="Q17" s="8" t="s">
        <v>204</v>
      </c>
      <c r="R17" s="36"/>
    </row>
    <row r="18" spans="1:18" ht="60" x14ac:dyDescent="0.25">
      <c r="A18" s="35" t="s">
        <v>9</v>
      </c>
      <c r="B18" s="13"/>
      <c r="C18" s="5" t="s">
        <v>10</v>
      </c>
      <c r="D18" s="8" t="s">
        <v>101</v>
      </c>
      <c r="E18" s="13">
        <v>20</v>
      </c>
      <c r="F18" s="11">
        <v>2031</v>
      </c>
      <c r="G18" s="11">
        <v>105</v>
      </c>
      <c r="H18" s="4" t="s">
        <v>102</v>
      </c>
      <c r="I18" s="29">
        <v>6000</v>
      </c>
      <c r="J18" s="29">
        <v>0</v>
      </c>
      <c r="K18" s="29">
        <v>6000</v>
      </c>
      <c r="L18" s="30"/>
      <c r="M18" s="31"/>
      <c r="N18" s="29">
        <v>0</v>
      </c>
      <c r="O18" s="32">
        <v>6000</v>
      </c>
      <c r="P18" s="7" t="s">
        <v>47</v>
      </c>
      <c r="Q18" s="8"/>
      <c r="R18" s="36"/>
    </row>
    <row r="19" spans="1:18" ht="105" x14ac:dyDescent="0.25">
      <c r="A19" s="35" t="s">
        <v>9</v>
      </c>
      <c r="B19" s="13"/>
      <c r="C19" s="5" t="s">
        <v>10</v>
      </c>
      <c r="D19" s="8" t="s">
        <v>101</v>
      </c>
      <c r="E19" s="13">
        <v>21</v>
      </c>
      <c r="F19" s="11">
        <v>2138</v>
      </c>
      <c r="G19" s="11">
        <v>105</v>
      </c>
      <c r="H19" s="4" t="s">
        <v>103</v>
      </c>
      <c r="I19" s="29">
        <v>35000</v>
      </c>
      <c r="J19" s="29">
        <v>0</v>
      </c>
      <c r="K19" s="29">
        <v>35000</v>
      </c>
      <c r="L19" s="30"/>
      <c r="M19" s="31"/>
      <c r="N19" s="29">
        <v>0</v>
      </c>
      <c r="O19" s="32">
        <v>35000</v>
      </c>
      <c r="P19" s="3" t="s">
        <v>13</v>
      </c>
      <c r="Q19" s="8"/>
      <c r="R19" s="36"/>
    </row>
    <row r="20" spans="1:18" ht="90" x14ac:dyDescent="0.25">
      <c r="A20" s="35" t="s">
        <v>9</v>
      </c>
      <c r="B20" s="13"/>
      <c r="C20" s="5" t="s">
        <v>10</v>
      </c>
      <c r="D20" s="8" t="s">
        <v>101</v>
      </c>
      <c r="E20" s="13">
        <v>21</v>
      </c>
      <c r="F20" s="11">
        <v>2131</v>
      </c>
      <c r="G20" s="11">
        <v>105</v>
      </c>
      <c r="H20" s="4" t="s">
        <v>104</v>
      </c>
      <c r="I20" s="29">
        <v>70000</v>
      </c>
      <c r="J20" s="29">
        <v>0</v>
      </c>
      <c r="K20" s="29">
        <v>70000</v>
      </c>
      <c r="L20" s="30"/>
      <c r="M20" s="31"/>
      <c r="N20" s="29">
        <v>0</v>
      </c>
      <c r="O20" s="32">
        <v>70000</v>
      </c>
      <c r="P20" s="10" t="s">
        <v>13</v>
      </c>
      <c r="Q20" s="8"/>
      <c r="R20" s="36"/>
    </row>
    <row r="21" spans="1:18" ht="120" x14ac:dyDescent="0.25">
      <c r="A21" s="35" t="s">
        <v>9</v>
      </c>
      <c r="B21" s="13"/>
      <c r="C21" s="5" t="s">
        <v>10</v>
      </c>
      <c r="D21" s="8" t="s">
        <v>101</v>
      </c>
      <c r="E21" s="13">
        <v>21</v>
      </c>
      <c r="F21" s="11">
        <v>2131</v>
      </c>
      <c r="G21" s="11">
        <v>105</v>
      </c>
      <c r="H21" s="4" t="s">
        <v>105</v>
      </c>
      <c r="I21" s="29">
        <v>6000</v>
      </c>
      <c r="J21" s="29">
        <v>0</v>
      </c>
      <c r="K21" s="29">
        <v>6000</v>
      </c>
      <c r="L21" s="30"/>
      <c r="M21" s="31"/>
      <c r="N21" s="29">
        <v>0</v>
      </c>
      <c r="O21" s="32">
        <v>6000</v>
      </c>
      <c r="P21" s="10" t="s">
        <v>13</v>
      </c>
      <c r="Q21" s="8"/>
      <c r="R21" s="36"/>
    </row>
    <row r="22" spans="1:18" ht="75" x14ac:dyDescent="0.25">
      <c r="A22" s="35" t="s">
        <v>9</v>
      </c>
      <c r="B22" s="13"/>
      <c r="C22" s="5" t="s">
        <v>10</v>
      </c>
      <c r="D22" s="8" t="s">
        <v>101</v>
      </c>
      <c r="E22" s="13">
        <v>21</v>
      </c>
      <c r="F22" s="11">
        <v>2138</v>
      </c>
      <c r="G22" s="11">
        <v>105</v>
      </c>
      <c r="H22" s="4" t="s">
        <v>106</v>
      </c>
      <c r="I22" s="29">
        <v>0</v>
      </c>
      <c r="J22" s="29">
        <v>0</v>
      </c>
      <c r="K22" s="29">
        <v>1500</v>
      </c>
      <c r="L22" s="30">
        <v>1500</v>
      </c>
      <c r="M22" s="31"/>
      <c r="N22" s="29">
        <v>0</v>
      </c>
      <c r="O22" s="32">
        <v>-1500</v>
      </c>
      <c r="P22" s="7" t="s">
        <v>35</v>
      </c>
      <c r="Q22" s="8"/>
      <c r="R22" s="36"/>
    </row>
    <row r="23" spans="1:18" ht="75" x14ac:dyDescent="0.25">
      <c r="A23" s="35" t="s">
        <v>9</v>
      </c>
      <c r="B23" s="13"/>
      <c r="C23" s="5" t="s">
        <v>10</v>
      </c>
      <c r="D23" s="8" t="s">
        <v>101</v>
      </c>
      <c r="E23" s="13">
        <v>21</v>
      </c>
      <c r="F23" s="11">
        <v>2138</v>
      </c>
      <c r="G23" s="11">
        <v>105</v>
      </c>
      <c r="H23" s="4" t="s">
        <v>107</v>
      </c>
      <c r="I23" s="29">
        <v>5192</v>
      </c>
      <c r="J23" s="29">
        <v>0</v>
      </c>
      <c r="K23" s="29">
        <v>0</v>
      </c>
      <c r="L23" s="30"/>
      <c r="M23" s="31">
        <v>5192</v>
      </c>
      <c r="N23" s="29">
        <v>0</v>
      </c>
      <c r="O23" s="32">
        <v>10384</v>
      </c>
      <c r="P23" s="7" t="s">
        <v>25</v>
      </c>
      <c r="Q23" s="8" t="s">
        <v>108</v>
      </c>
      <c r="R23" s="36" t="s">
        <v>109</v>
      </c>
    </row>
    <row r="24" spans="1:18" ht="75" x14ac:dyDescent="0.25">
      <c r="A24" s="35" t="s">
        <v>9</v>
      </c>
      <c r="B24" s="13"/>
      <c r="C24" s="5" t="s">
        <v>10</v>
      </c>
      <c r="D24" s="8" t="s">
        <v>101</v>
      </c>
      <c r="E24" s="13">
        <v>21</v>
      </c>
      <c r="F24" s="11">
        <v>2138</v>
      </c>
      <c r="G24" s="11">
        <v>105</v>
      </c>
      <c r="H24" s="4" t="s">
        <v>110</v>
      </c>
      <c r="I24" s="29">
        <v>2000</v>
      </c>
      <c r="J24" s="29">
        <v>0</v>
      </c>
      <c r="K24" s="29">
        <v>2000</v>
      </c>
      <c r="L24" s="30"/>
      <c r="M24" s="31"/>
      <c r="N24" s="29">
        <v>0</v>
      </c>
      <c r="O24" s="32">
        <v>2000</v>
      </c>
      <c r="P24" s="7" t="s">
        <v>25</v>
      </c>
      <c r="Q24" s="8" t="s">
        <v>108</v>
      </c>
      <c r="R24" s="36" t="s">
        <v>111</v>
      </c>
    </row>
    <row r="25" spans="1:18" ht="60" x14ac:dyDescent="0.25">
      <c r="A25" s="35" t="s">
        <v>9</v>
      </c>
      <c r="B25" s="13"/>
      <c r="C25" s="5" t="s">
        <v>10</v>
      </c>
      <c r="D25" s="8" t="s">
        <v>101</v>
      </c>
      <c r="E25" s="13">
        <v>21</v>
      </c>
      <c r="F25" s="11">
        <v>2138</v>
      </c>
      <c r="G25" s="11">
        <v>105</v>
      </c>
      <c r="H25" s="4" t="s">
        <v>112</v>
      </c>
      <c r="I25" s="29">
        <v>1500</v>
      </c>
      <c r="J25" s="29">
        <v>0</v>
      </c>
      <c r="K25" s="29">
        <v>1500</v>
      </c>
      <c r="L25" s="30"/>
      <c r="M25" s="31"/>
      <c r="N25" s="29">
        <v>0</v>
      </c>
      <c r="O25" s="32">
        <v>1500</v>
      </c>
      <c r="P25" s="7" t="s">
        <v>25</v>
      </c>
      <c r="Q25" s="8" t="s">
        <v>108</v>
      </c>
      <c r="R25" s="36" t="s">
        <v>113</v>
      </c>
    </row>
    <row r="26" spans="1:18" ht="60" x14ac:dyDescent="0.25">
      <c r="A26" s="35" t="s">
        <v>9</v>
      </c>
      <c r="B26" s="13"/>
      <c r="C26" s="5" t="s">
        <v>10</v>
      </c>
      <c r="D26" s="8" t="s">
        <v>101</v>
      </c>
      <c r="E26" s="13">
        <v>21</v>
      </c>
      <c r="F26" s="11">
        <v>2128</v>
      </c>
      <c r="G26" s="11">
        <v>105</v>
      </c>
      <c r="H26" s="4" t="s">
        <v>114</v>
      </c>
      <c r="I26" s="29">
        <v>14308</v>
      </c>
      <c r="J26" s="29">
        <v>0</v>
      </c>
      <c r="K26" s="29">
        <v>18000</v>
      </c>
      <c r="L26" s="30">
        <v>3692</v>
      </c>
      <c r="M26" s="31"/>
      <c r="N26" s="29">
        <v>13854</v>
      </c>
      <c r="O26" s="32">
        <v>-3238</v>
      </c>
      <c r="P26" s="7" t="s">
        <v>16</v>
      </c>
      <c r="Q26" s="8" t="s">
        <v>87</v>
      </c>
      <c r="R26" s="36" t="s">
        <v>115</v>
      </c>
    </row>
    <row r="27" spans="1:18" ht="75" x14ac:dyDescent="0.25">
      <c r="A27" s="35" t="s">
        <v>37</v>
      </c>
      <c r="B27" s="13"/>
      <c r="C27" s="5" t="s">
        <v>10</v>
      </c>
      <c r="D27" s="8" t="s">
        <v>101</v>
      </c>
      <c r="E27" s="13">
        <v>21</v>
      </c>
      <c r="F27" s="11">
        <v>2188</v>
      </c>
      <c r="G27" s="11">
        <v>105</v>
      </c>
      <c r="H27" s="4" t="s">
        <v>122</v>
      </c>
      <c r="I27" s="29">
        <v>3707</v>
      </c>
      <c r="J27" s="29">
        <v>0</v>
      </c>
      <c r="K27" s="29">
        <v>0</v>
      </c>
      <c r="L27" s="30"/>
      <c r="M27" s="31">
        <v>3707</v>
      </c>
      <c r="N27" s="29">
        <v>3707</v>
      </c>
      <c r="O27" s="32">
        <v>3707</v>
      </c>
      <c r="P27" s="7" t="s">
        <v>16</v>
      </c>
      <c r="Q27" s="8" t="s">
        <v>123</v>
      </c>
      <c r="R27" s="37" t="s">
        <v>124</v>
      </c>
    </row>
    <row r="28" spans="1:18" ht="75" x14ac:dyDescent="0.25">
      <c r="A28" s="35" t="s">
        <v>9</v>
      </c>
      <c r="B28" s="13" t="s">
        <v>65</v>
      </c>
      <c r="C28" s="5" t="s">
        <v>10</v>
      </c>
      <c r="D28" s="8" t="s">
        <v>101</v>
      </c>
      <c r="E28" s="13">
        <v>21</v>
      </c>
      <c r="F28" s="11">
        <v>2131</v>
      </c>
      <c r="G28" s="11">
        <v>105</v>
      </c>
      <c r="H28" s="4" t="s">
        <v>187</v>
      </c>
      <c r="I28" s="29">
        <v>1555</v>
      </c>
      <c r="J28" s="29">
        <v>1555</v>
      </c>
      <c r="K28" s="29"/>
      <c r="L28" s="30"/>
      <c r="M28" s="31"/>
      <c r="N28" s="29"/>
      <c r="O28" s="32">
        <v>1555</v>
      </c>
      <c r="P28" s="7" t="s">
        <v>68</v>
      </c>
      <c r="Q28" s="8" t="s">
        <v>81</v>
      </c>
      <c r="R28" s="36"/>
    </row>
    <row r="29" spans="1:18" ht="60" x14ac:dyDescent="0.25">
      <c r="A29" s="35" t="s">
        <v>9</v>
      </c>
      <c r="B29" s="13" t="s">
        <v>65</v>
      </c>
      <c r="C29" s="5" t="s">
        <v>10</v>
      </c>
      <c r="D29" s="8" t="s">
        <v>101</v>
      </c>
      <c r="E29" s="13">
        <v>21</v>
      </c>
      <c r="F29" s="11">
        <v>2138</v>
      </c>
      <c r="G29" s="11">
        <v>105</v>
      </c>
      <c r="H29" s="4" t="s">
        <v>228</v>
      </c>
      <c r="I29" s="29">
        <v>12913.15</v>
      </c>
      <c r="J29" s="29">
        <v>12913.15</v>
      </c>
      <c r="K29" s="29"/>
      <c r="L29" s="30"/>
      <c r="M29" s="31"/>
      <c r="N29" s="29"/>
      <c r="O29" s="32">
        <v>12913.15</v>
      </c>
      <c r="P29" s="7" t="s">
        <v>68</v>
      </c>
      <c r="Q29" s="8" t="s">
        <v>193</v>
      </c>
      <c r="R29" s="36"/>
    </row>
    <row r="30" spans="1:18" ht="30" x14ac:dyDescent="0.25">
      <c r="A30" s="35" t="s">
        <v>9</v>
      </c>
      <c r="B30" s="13"/>
      <c r="C30" s="5" t="s">
        <v>31</v>
      </c>
      <c r="D30" s="8" t="s">
        <v>116</v>
      </c>
      <c r="E30" s="13">
        <v>21</v>
      </c>
      <c r="F30" s="11">
        <v>2138</v>
      </c>
      <c r="G30" s="11">
        <v>105</v>
      </c>
      <c r="H30" s="4" t="s">
        <v>117</v>
      </c>
      <c r="I30" s="29">
        <v>6500</v>
      </c>
      <c r="J30" s="29">
        <v>0</v>
      </c>
      <c r="K30" s="29">
        <v>0</v>
      </c>
      <c r="L30" s="30"/>
      <c r="M30" s="31">
        <v>6500</v>
      </c>
      <c r="N30" s="29">
        <v>0</v>
      </c>
      <c r="O30" s="32">
        <v>13000</v>
      </c>
      <c r="P30" s="7" t="s">
        <v>25</v>
      </c>
      <c r="Q30" s="8" t="s">
        <v>118</v>
      </c>
      <c r="R30" s="36"/>
    </row>
    <row r="31" spans="1:18" ht="45" x14ac:dyDescent="0.25">
      <c r="A31" s="35" t="s">
        <v>9</v>
      </c>
      <c r="B31" s="13"/>
      <c r="C31" s="5" t="s">
        <v>10</v>
      </c>
      <c r="D31" s="8" t="s">
        <v>116</v>
      </c>
      <c r="E31" s="13">
        <v>21</v>
      </c>
      <c r="F31" s="11">
        <v>2138</v>
      </c>
      <c r="G31" s="11">
        <v>105</v>
      </c>
      <c r="H31" s="4" t="s">
        <v>119</v>
      </c>
      <c r="I31" s="29">
        <v>120000</v>
      </c>
      <c r="J31" s="29">
        <v>0</v>
      </c>
      <c r="K31" s="29">
        <v>120000</v>
      </c>
      <c r="L31" s="30">
        <v>49137</v>
      </c>
      <c r="M31" s="31"/>
      <c r="N31" s="29">
        <v>0</v>
      </c>
      <c r="O31" s="32">
        <v>70863</v>
      </c>
      <c r="P31" s="10" t="s">
        <v>13</v>
      </c>
      <c r="Q31" s="8"/>
      <c r="R31" s="36"/>
    </row>
    <row r="32" spans="1:18" ht="45" x14ac:dyDescent="0.25">
      <c r="A32" s="35" t="s">
        <v>9</v>
      </c>
      <c r="B32" s="13"/>
      <c r="C32" s="5" t="s">
        <v>10</v>
      </c>
      <c r="D32" s="8" t="s">
        <v>116</v>
      </c>
      <c r="E32" s="13">
        <v>21</v>
      </c>
      <c r="F32" s="11">
        <v>2138</v>
      </c>
      <c r="G32" s="11">
        <v>105</v>
      </c>
      <c r="H32" s="4" t="s">
        <v>128</v>
      </c>
      <c r="I32" s="29">
        <v>5000</v>
      </c>
      <c r="J32" s="29">
        <v>0</v>
      </c>
      <c r="K32" s="29">
        <v>5000</v>
      </c>
      <c r="L32" s="30"/>
      <c r="M32" s="31"/>
      <c r="N32" s="29">
        <v>4288.41</v>
      </c>
      <c r="O32" s="32">
        <v>711.59000000000015</v>
      </c>
      <c r="P32" s="7" t="s">
        <v>16</v>
      </c>
      <c r="Q32" s="8" t="s">
        <v>19</v>
      </c>
      <c r="R32" s="36" t="s">
        <v>129</v>
      </c>
    </row>
    <row r="33" spans="1:18" ht="60" x14ac:dyDescent="0.25">
      <c r="A33" s="35" t="s">
        <v>9</v>
      </c>
      <c r="B33" s="13"/>
      <c r="C33" s="5" t="s">
        <v>10</v>
      </c>
      <c r="D33" s="8" t="s">
        <v>116</v>
      </c>
      <c r="E33" s="13">
        <v>21</v>
      </c>
      <c r="F33" s="11">
        <v>2138</v>
      </c>
      <c r="G33" s="11">
        <v>105</v>
      </c>
      <c r="H33" s="4" t="s">
        <v>130</v>
      </c>
      <c r="I33" s="29">
        <v>20000</v>
      </c>
      <c r="J33" s="29">
        <v>0</v>
      </c>
      <c r="K33" s="29">
        <v>2000</v>
      </c>
      <c r="L33" s="30"/>
      <c r="M33" s="31"/>
      <c r="N33" s="29">
        <v>0</v>
      </c>
      <c r="O33" s="32">
        <v>20000</v>
      </c>
      <c r="P33" s="7" t="s">
        <v>47</v>
      </c>
      <c r="Q33" s="8"/>
      <c r="R33" s="36"/>
    </row>
    <row r="34" spans="1:18" ht="90" x14ac:dyDescent="0.25">
      <c r="A34" s="35" t="s">
        <v>9</v>
      </c>
      <c r="B34" s="13"/>
      <c r="C34" s="5" t="s">
        <v>10</v>
      </c>
      <c r="D34" s="8" t="s">
        <v>116</v>
      </c>
      <c r="E34" s="13">
        <v>21</v>
      </c>
      <c r="F34" s="11">
        <v>2128</v>
      </c>
      <c r="G34" s="11">
        <v>105</v>
      </c>
      <c r="H34" s="4" t="s">
        <v>131</v>
      </c>
      <c r="I34" s="29">
        <v>15000</v>
      </c>
      <c r="J34" s="29">
        <v>0</v>
      </c>
      <c r="K34" s="29">
        <v>15000</v>
      </c>
      <c r="L34" s="30"/>
      <c r="M34" s="31"/>
      <c r="N34" s="29">
        <v>0</v>
      </c>
      <c r="O34" s="32">
        <v>15000</v>
      </c>
      <c r="P34" s="7" t="s">
        <v>47</v>
      </c>
      <c r="Q34" s="8"/>
      <c r="R34" s="36"/>
    </row>
    <row r="35" spans="1:18" ht="75" x14ac:dyDescent="0.25">
      <c r="A35" s="35" t="s">
        <v>9</v>
      </c>
      <c r="B35" s="13"/>
      <c r="C35" s="5" t="s">
        <v>31</v>
      </c>
      <c r="D35" s="8" t="s">
        <v>120</v>
      </c>
      <c r="E35" s="13">
        <v>21</v>
      </c>
      <c r="F35" s="11"/>
      <c r="G35" s="11">
        <v>105</v>
      </c>
      <c r="H35" s="4" t="s">
        <v>121</v>
      </c>
      <c r="I35" s="29">
        <v>0</v>
      </c>
      <c r="J35" s="29">
        <v>0</v>
      </c>
      <c r="K35" s="29">
        <v>0</v>
      </c>
      <c r="L35" s="30"/>
      <c r="M35" s="31">
        <v>14835</v>
      </c>
      <c r="N35" s="29"/>
      <c r="O35" s="32">
        <v>14835</v>
      </c>
      <c r="P35" s="10"/>
      <c r="Q35" s="8"/>
      <c r="R35" s="36"/>
    </row>
    <row r="36" spans="1:18" ht="45" x14ac:dyDescent="0.25">
      <c r="A36" s="35" t="s">
        <v>9</v>
      </c>
      <c r="B36" s="13"/>
      <c r="C36" s="5" t="s">
        <v>31</v>
      </c>
      <c r="D36" s="8" t="s">
        <v>120</v>
      </c>
      <c r="E36" s="13">
        <v>21</v>
      </c>
      <c r="F36" s="11">
        <v>2188</v>
      </c>
      <c r="G36" s="11">
        <v>105</v>
      </c>
      <c r="H36" s="4" t="s">
        <v>125</v>
      </c>
      <c r="I36" s="29">
        <v>14835</v>
      </c>
      <c r="J36" s="29">
        <v>0</v>
      </c>
      <c r="K36" s="29">
        <v>0</v>
      </c>
      <c r="L36" s="30"/>
      <c r="M36" s="31">
        <v>14835</v>
      </c>
      <c r="N36" s="29">
        <v>14835</v>
      </c>
      <c r="O36" s="32">
        <v>14835</v>
      </c>
      <c r="P36" s="7" t="s">
        <v>16</v>
      </c>
      <c r="Q36" s="8" t="s">
        <v>126</v>
      </c>
      <c r="R36" s="37" t="s">
        <v>127</v>
      </c>
    </row>
    <row r="37" spans="1:18" ht="105" x14ac:dyDescent="0.25">
      <c r="A37" s="35" t="s">
        <v>9</v>
      </c>
      <c r="B37" s="13"/>
      <c r="C37" s="5" t="s">
        <v>10</v>
      </c>
      <c r="D37" s="8" t="s">
        <v>120</v>
      </c>
      <c r="E37" s="13">
        <v>21</v>
      </c>
      <c r="F37" s="11">
        <v>2138</v>
      </c>
      <c r="G37" s="11">
        <v>105</v>
      </c>
      <c r="H37" s="4" t="s">
        <v>132</v>
      </c>
      <c r="I37" s="29">
        <v>35000</v>
      </c>
      <c r="J37" s="29">
        <v>0</v>
      </c>
      <c r="K37" s="29">
        <v>35000</v>
      </c>
      <c r="L37" s="30"/>
      <c r="M37" s="31"/>
      <c r="N37" s="29">
        <v>0</v>
      </c>
      <c r="O37" s="32">
        <v>35000</v>
      </c>
      <c r="P37" s="10" t="s">
        <v>13</v>
      </c>
      <c r="Q37" s="8"/>
      <c r="R37" s="36"/>
    </row>
    <row r="38" spans="1:18" ht="30" x14ac:dyDescent="0.25">
      <c r="A38" s="35" t="s">
        <v>9</v>
      </c>
      <c r="B38" s="13" t="s">
        <v>65</v>
      </c>
      <c r="C38" s="5" t="s">
        <v>10</v>
      </c>
      <c r="D38" s="8" t="s">
        <v>120</v>
      </c>
      <c r="E38" s="13">
        <v>21</v>
      </c>
      <c r="F38" s="11">
        <v>2128</v>
      </c>
      <c r="G38" s="11">
        <v>105</v>
      </c>
      <c r="H38" s="4" t="s">
        <v>229</v>
      </c>
      <c r="I38" s="29">
        <v>38180</v>
      </c>
      <c r="J38" s="29">
        <v>38180</v>
      </c>
      <c r="K38" s="29"/>
      <c r="L38" s="30"/>
      <c r="M38" s="31"/>
      <c r="N38" s="29"/>
      <c r="O38" s="32">
        <v>38180</v>
      </c>
      <c r="P38" s="7" t="s">
        <v>68</v>
      </c>
      <c r="Q38" s="8" t="s">
        <v>230</v>
      </c>
      <c r="R38" s="36"/>
    </row>
    <row r="39" spans="1:18" ht="60" x14ac:dyDescent="0.25">
      <c r="A39" s="35" t="s">
        <v>9</v>
      </c>
      <c r="B39" s="13" t="s">
        <v>65</v>
      </c>
      <c r="C39" s="5" t="s">
        <v>10</v>
      </c>
      <c r="D39" s="8" t="s">
        <v>120</v>
      </c>
      <c r="E39" s="13">
        <v>21</v>
      </c>
      <c r="F39" s="11">
        <v>2131</v>
      </c>
      <c r="G39" s="11">
        <v>105</v>
      </c>
      <c r="H39" s="4" t="s">
        <v>231</v>
      </c>
      <c r="I39" s="29">
        <v>1435</v>
      </c>
      <c r="J39" s="29">
        <v>1435</v>
      </c>
      <c r="K39" s="29"/>
      <c r="L39" s="30"/>
      <c r="M39" s="31"/>
      <c r="N39" s="29">
        <v>1435</v>
      </c>
      <c r="O39" s="32">
        <v>0</v>
      </c>
      <c r="P39" s="7" t="s">
        <v>35</v>
      </c>
      <c r="Q39" s="8" t="s">
        <v>81</v>
      </c>
      <c r="R39" s="36"/>
    </row>
    <row r="40" spans="1:18" ht="45" x14ac:dyDescent="0.25">
      <c r="A40" s="35" t="s">
        <v>9</v>
      </c>
      <c r="B40" s="13" t="s">
        <v>65</v>
      </c>
      <c r="C40" s="5" t="s">
        <v>10</v>
      </c>
      <c r="D40" s="8" t="s">
        <v>120</v>
      </c>
      <c r="E40" s="13">
        <v>21</v>
      </c>
      <c r="F40" s="11">
        <v>2138</v>
      </c>
      <c r="G40" s="11">
        <v>105</v>
      </c>
      <c r="H40" s="4" t="s">
        <v>232</v>
      </c>
      <c r="I40" s="29">
        <v>1688</v>
      </c>
      <c r="J40" s="29">
        <v>1688</v>
      </c>
      <c r="K40" s="29"/>
      <c r="L40" s="30"/>
      <c r="M40" s="31"/>
      <c r="N40" s="29"/>
      <c r="O40" s="32">
        <v>1688</v>
      </c>
      <c r="P40" s="7" t="s">
        <v>68</v>
      </c>
      <c r="Q40" s="8" t="s">
        <v>81</v>
      </c>
      <c r="R40" s="36"/>
    </row>
    <row r="41" spans="1:18" ht="45" x14ac:dyDescent="0.25">
      <c r="A41" s="35" t="s">
        <v>9</v>
      </c>
      <c r="B41" s="13" t="s">
        <v>65</v>
      </c>
      <c r="C41" s="5" t="s">
        <v>10</v>
      </c>
      <c r="D41" s="8" t="s">
        <v>120</v>
      </c>
      <c r="E41" s="13">
        <v>21</v>
      </c>
      <c r="F41" s="11">
        <v>2138</v>
      </c>
      <c r="G41" s="11">
        <v>105</v>
      </c>
      <c r="H41" s="4" t="s">
        <v>232</v>
      </c>
      <c r="I41" s="29">
        <v>5230</v>
      </c>
      <c r="J41" s="29">
        <v>5230</v>
      </c>
      <c r="K41" s="29"/>
      <c r="L41" s="30"/>
      <c r="M41" s="31"/>
      <c r="N41" s="29"/>
      <c r="O41" s="32">
        <v>5230</v>
      </c>
      <c r="P41" s="7" t="s">
        <v>68</v>
      </c>
      <c r="Q41" s="8" t="s">
        <v>222</v>
      </c>
      <c r="R41" s="36"/>
    </row>
    <row r="42" spans="1:18" ht="75" x14ac:dyDescent="0.25">
      <c r="A42" s="35" t="s">
        <v>9</v>
      </c>
      <c r="B42" s="13"/>
      <c r="C42" s="5" t="s">
        <v>10</v>
      </c>
      <c r="D42" s="8" t="s">
        <v>133</v>
      </c>
      <c r="E42" s="13">
        <v>21</v>
      </c>
      <c r="F42" s="11">
        <v>2131</v>
      </c>
      <c r="G42" s="11">
        <v>105</v>
      </c>
      <c r="H42" s="4" t="s">
        <v>143</v>
      </c>
      <c r="I42" s="29">
        <v>1800</v>
      </c>
      <c r="J42" s="29">
        <v>0</v>
      </c>
      <c r="K42" s="29">
        <v>1800</v>
      </c>
      <c r="L42" s="30"/>
      <c r="M42" s="31"/>
      <c r="N42" s="29">
        <v>0</v>
      </c>
      <c r="O42" s="32">
        <v>1800</v>
      </c>
      <c r="P42" s="7" t="s">
        <v>47</v>
      </c>
      <c r="Q42" s="8"/>
      <c r="R42" s="38"/>
    </row>
    <row r="43" spans="1:18" ht="45" x14ac:dyDescent="0.25">
      <c r="A43" s="35" t="s">
        <v>9</v>
      </c>
      <c r="B43" s="13"/>
      <c r="C43" s="5" t="s">
        <v>10</v>
      </c>
      <c r="D43" s="8" t="s">
        <v>133</v>
      </c>
      <c r="E43" s="13">
        <v>21</v>
      </c>
      <c r="F43" s="11">
        <v>2131</v>
      </c>
      <c r="G43" s="11">
        <v>105</v>
      </c>
      <c r="H43" s="4" t="s">
        <v>144</v>
      </c>
      <c r="I43" s="29">
        <v>6600</v>
      </c>
      <c r="J43" s="29">
        <v>0</v>
      </c>
      <c r="K43" s="29">
        <v>6600</v>
      </c>
      <c r="L43" s="30"/>
      <c r="M43" s="31"/>
      <c r="N43" s="29">
        <v>0</v>
      </c>
      <c r="O43" s="32">
        <v>6600</v>
      </c>
      <c r="P43" s="3" t="s">
        <v>47</v>
      </c>
      <c r="Q43" s="8"/>
      <c r="R43" s="38"/>
    </row>
    <row r="44" spans="1:18" ht="75" x14ac:dyDescent="0.25">
      <c r="A44" s="35" t="s">
        <v>37</v>
      </c>
      <c r="B44" s="13"/>
      <c r="C44" s="5" t="s">
        <v>10</v>
      </c>
      <c r="D44" s="8"/>
      <c r="E44" s="13">
        <v>21</v>
      </c>
      <c r="F44" s="11">
        <v>2138</v>
      </c>
      <c r="G44" s="11">
        <v>105</v>
      </c>
      <c r="H44" s="4" t="s">
        <v>149</v>
      </c>
      <c r="I44" s="29">
        <v>0</v>
      </c>
      <c r="J44" s="29">
        <v>0</v>
      </c>
      <c r="K44" s="29">
        <v>0</v>
      </c>
      <c r="L44" s="30"/>
      <c r="M44" s="31">
        <v>2273.9</v>
      </c>
      <c r="N44" s="29">
        <v>0</v>
      </c>
      <c r="O44" s="32">
        <v>2273.9</v>
      </c>
      <c r="P44" s="7" t="s">
        <v>25</v>
      </c>
      <c r="Q44" s="8" t="s">
        <v>147</v>
      </c>
      <c r="R44" s="38" t="s">
        <v>150</v>
      </c>
    </row>
    <row r="45" spans="1:18" ht="90" x14ac:dyDescent="0.25">
      <c r="A45" s="35" t="s">
        <v>37</v>
      </c>
      <c r="B45" s="13"/>
      <c r="C45" s="5" t="s">
        <v>10</v>
      </c>
      <c r="D45" s="8"/>
      <c r="E45" s="13">
        <v>21</v>
      </c>
      <c r="F45" s="11">
        <v>2138</v>
      </c>
      <c r="G45" s="11">
        <v>105</v>
      </c>
      <c r="H45" s="4" t="s">
        <v>155</v>
      </c>
      <c r="I45" s="29">
        <v>24999.995999999999</v>
      </c>
      <c r="J45" s="29">
        <v>0</v>
      </c>
      <c r="K45" s="29">
        <v>24999.995999999999</v>
      </c>
      <c r="L45" s="30"/>
      <c r="M45" s="31"/>
      <c r="N45" s="29">
        <v>0</v>
      </c>
      <c r="O45" s="32">
        <v>24999.995999999999</v>
      </c>
      <c r="P45" s="3" t="s">
        <v>47</v>
      </c>
      <c r="Q45" s="8"/>
      <c r="R45" s="38"/>
    </row>
    <row r="46" spans="1:18" ht="90" x14ac:dyDescent="0.25">
      <c r="A46" s="35" t="s">
        <v>9</v>
      </c>
      <c r="B46" s="13"/>
      <c r="C46" s="5" t="s">
        <v>10</v>
      </c>
      <c r="D46" s="8"/>
      <c r="E46" s="13">
        <v>21</v>
      </c>
      <c r="F46" s="11">
        <v>2153</v>
      </c>
      <c r="G46" s="11">
        <v>105</v>
      </c>
      <c r="H46" s="4" t="s">
        <v>158</v>
      </c>
      <c r="I46" s="29">
        <v>29299.919999999998</v>
      </c>
      <c r="J46" s="29">
        <v>0</v>
      </c>
      <c r="K46" s="29">
        <v>30000</v>
      </c>
      <c r="L46" s="30">
        <v>700.08</v>
      </c>
      <c r="M46" s="31"/>
      <c r="N46" s="29">
        <v>0</v>
      </c>
      <c r="O46" s="32">
        <v>28599.839999999997</v>
      </c>
      <c r="P46" s="7" t="s">
        <v>47</v>
      </c>
      <c r="Q46" s="8"/>
      <c r="R46" s="38"/>
    </row>
    <row r="47" spans="1:18" ht="30" x14ac:dyDescent="0.25">
      <c r="A47" s="35" t="s">
        <v>37</v>
      </c>
      <c r="B47" s="13"/>
      <c r="C47" s="5" t="s">
        <v>10</v>
      </c>
      <c r="D47" s="8"/>
      <c r="E47" s="13">
        <v>21</v>
      </c>
      <c r="F47" s="11">
        <v>2188</v>
      </c>
      <c r="G47" s="11">
        <v>105</v>
      </c>
      <c r="H47" s="4" t="s">
        <v>163</v>
      </c>
      <c r="I47" s="29">
        <v>0</v>
      </c>
      <c r="J47" s="29">
        <v>0</v>
      </c>
      <c r="K47" s="29"/>
      <c r="L47" s="30"/>
      <c r="M47" s="31">
        <v>2243.67</v>
      </c>
      <c r="N47" s="29">
        <v>0</v>
      </c>
      <c r="O47" s="32">
        <v>2243.67</v>
      </c>
      <c r="P47" s="7" t="s">
        <v>25</v>
      </c>
      <c r="Q47" s="8" t="s">
        <v>164</v>
      </c>
      <c r="R47" s="38" t="s">
        <v>165</v>
      </c>
    </row>
    <row r="48" spans="1:18" ht="75" x14ac:dyDescent="0.25">
      <c r="A48" s="35" t="s">
        <v>37</v>
      </c>
      <c r="B48" s="13"/>
      <c r="C48" s="5" t="s">
        <v>58</v>
      </c>
      <c r="D48" s="8"/>
      <c r="E48" s="13">
        <v>21</v>
      </c>
      <c r="F48" s="11">
        <v>2188</v>
      </c>
      <c r="G48" s="11">
        <v>105</v>
      </c>
      <c r="H48" s="4" t="s">
        <v>166</v>
      </c>
      <c r="I48" s="29">
        <v>0</v>
      </c>
      <c r="J48" s="29">
        <v>0</v>
      </c>
      <c r="K48" s="29">
        <v>0</v>
      </c>
      <c r="L48" s="30"/>
      <c r="M48" s="31">
        <v>973.3</v>
      </c>
      <c r="N48" s="29">
        <v>0</v>
      </c>
      <c r="O48" s="32">
        <v>973.3</v>
      </c>
      <c r="P48" s="7" t="s">
        <v>25</v>
      </c>
      <c r="Q48" s="8" t="s">
        <v>167</v>
      </c>
      <c r="R48" s="38" t="s">
        <v>168</v>
      </c>
    </row>
    <row r="49" spans="1:18" ht="75" x14ac:dyDescent="0.25">
      <c r="A49" s="35" t="s">
        <v>37</v>
      </c>
      <c r="B49" s="13" t="s">
        <v>65</v>
      </c>
      <c r="C49" s="5" t="s">
        <v>10</v>
      </c>
      <c r="D49" s="8"/>
      <c r="E49" s="13">
        <v>21</v>
      </c>
      <c r="F49" s="11">
        <v>2188</v>
      </c>
      <c r="G49" s="11">
        <v>105</v>
      </c>
      <c r="H49" s="4" t="s">
        <v>237</v>
      </c>
      <c r="I49" s="29">
        <v>595</v>
      </c>
      <c r="J49" s="29">
        <v>595</v>
      </c>
      <c r="K49" s="29"/>
      <c r="L49" s="30"/>
      <c r="M49" s="31"/>
      <c r="N49" s="29">
        <v>595</v>
      </c>
      <c r="O49" s="32">
        <v>0</v>
      </c>
      <c r="P49" s="7" t="s">
        <v>68</v>
      </c>
      <c r="Q49" s="8" t="s">
        <v>238</v>
      </c>
      <c r="R49" s="3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A1:R358"/>
  <sheetViews>
    <sheetView showGridLines="0" tabSelected="1" topLeftCell="E1" zoomScaleNormal="100" workbookViewId="0">
      <selection activeCell="L21" sqref="L21"/>
    </sheetView>
  </sheetViews>
  <sheetFormatPr baseColWidth="10" defaultColWidth="11.140625" defaultRowHeight="15" x14ac:dyDescent="0.25"/>
  <cols>
    <col min="1" max="3" width="6" style="22" customWidth="1"/>
    <col min="4" max="4" width="13.85546875" style="23" bestFit="1" customWidth="1"/>
    <col min="5" max="7" width="6" style="22" customWidth="1"/>
    <col min="8" max="8" width="64.42578125" style="22" customWidth="1"/>
    <col min="9" max="11" width="13" style="33" customWidth="1"/>
    <col min="12" max="12" width="18.85546875" style="33" customWidth="1"/>
    <col min="13" max="13" width="17.140625" style="33" customWidth="1"/>
    <col min="14" max="14" width="23.28515625" style="33" customWidth="1"/>
    <col min="15" max="15" width="13" style="34" customWidth="1"/>
    <col min="16" max="16" width="12.140625" style="22" customWidth="1"/>
    <col min="17" max="17" width="30" style="28" customWidth="1"/>
    <col min="18" max="18" width="31.5703125" style="2" customWidth="1"/>
    <col min="19" max="16384" width="11.140625" style="24"/>
  </cols>
  <sheetData>
    <row r="1" spans="1:18" s="12" customFormat="1" ht="51.75" customHeight="1" x14ac:dyDescent="0.25">
      <c r="A1" s="39" t="s">
        <v>0</v>
      </c>
      <c r="B1" s="40" t="s">
        <v>1</v>
      </c>
      <c r="C1" s="40" t="s">
        <v>2</v>
      </c>
      <c r="D1" s="41" t="s">
        <v>3</v>
      </c>
      <c r="E1" s="40" t="s">
        <v>4</v>
      </c>
      <c r="F1" s="40" t="s">
        <v>5</v>
      </c>
      <c r="G1" s="40" t="s">
        <v>6</v>
      </c>
      <c r="H1" s="41" t="s">
        <v>268</v>
      </c>
      <c r="I1" s="42" t="s">
        <v>260</v>
      </c>
      <c r="J1" s="42" t="s">
        <v>256</v>
      </c>
      <c r="K1" s="42" t="s">
        <v>257</v>
      </c>
      <c r="L1" s="43" t="s">
        <v>261</v>
      </c>
      <c r="M1" s="43" t="s">
        <v>262</v>
      </c>
      <c r="N1" s="42" t="s">
        <v>263</v>
      </c>
      <c r="O1" s="44" t="s">
        <v>7</v>
      </c>
      <c r="P1" s="41" t="s">
        <v>258</v>
      </c>
      <c r="Q1" s="41" t="s">
        <v>8</v>
      </c>
      <c r="R1" s="45" t="s">
        <v>269</v>
      </c>
    </row>
    <row r="2" spans="1:18" s="1" customFormat="1" ht="15" customHeight="1" x14ac:dyDescent="0.25">
      <c r="A2" s="35" t="s">
        <v>9</v>
      </c>
      <c r="B2" s="13"/>
      <c r="C2" s="5" t="s">
        <v>10</v>
      </c>
      <c r="D2" s="8" t="s">
        <v>11</v>
      </c>
      <c r="E2" s="13">
        <v>21</v>
      </c>
      <c r="F2" s="11">
        <v>2138</v>
      </c>
      <c r="G2" s="11">
        <v>105</v>
      </c>
      <c r="H2" s="6" t="s">
        <v>12</v>
      </c>
      <c r="I2" s="29">
        <f>J2+K2</f>
        <v>35000</v>
      </c>
      <c r="J2" s="29">
        <v>0</v>
      </c>
      <c r="K2" s="29">
        <v>35000</v>
      </c>
      <c r="L2" s="30"/>
      <c r="M2" s="31"/>
      <c r="N2" s="29">
        <v>0</v>
      </c>
      <c r="O2" s="32">
        <f>I2-L2-N2+M2</f>
        <v>35000</v>
      </c>
      <c r="P2" s="3" t="s">
        <v>13</v>
      </c>
      <c r="Q2" s="8"/>
      <c r="R2" s="36"/>
    </row>
    <row r="3" spans="1:18" s="1" customFormat="1" ht="15" customHeight="1" x14ac:dyDescent="0.25">
      <c r="A3" s="35" t="s">
        <v>9</v>
      </c>
      <c r="B3" s="13"/>
      <c r="C3" s="5" t="s">
        <v>10</v>
      </c>
      <c r="D3" s="8" t="s">
        <v>11</v>
      </c>
      <c r="E3" s="13">
        <v>21</v>
      </c>
      <c r="F3" s="11">
        <v>2131</v>
      </c>
      <c r="G3" s="11">
        <v>105</v>
      </c>
      <c r="H3" s="4" t="s">
        <v>14</v>
      </c>
      <c r="I3" s="29">
        <f>J3+K3-L3+M3</f>
        <v>10920</v>
      </c>
      <c r="J3" s="29">
        <v>0</v>
      </c>
      <c r="K3" s="29">
        <v>8600</v>
      </c>
      <c r="L3" s="30"/>
      <c r="M3" s="31">
        <f>2320</f>
        <v>2320</v>
      </c>
      <c r="N3" s="29">
        <v>10920</v>
      </c>
      <c r="O3" s="32">
        <f>I3-L3-N3+M3</f>
        <v>2320</v>
      </c>
      <c r="P3" s="3" t="s">
        <v>16</v>
      </c>
      <c r="Q3" s="8" t="s">
        <v>15</v>
      </c>
      <c r="R3" s="36" t="s">
        <v>17</v>
      </c>
    </row>
    <row r="4" spans="1:18" s="1" customFormat="1" x14ac:dyDescent="0.25">
      <c r="A4" s="35" t="s">
        <v>9</v>
      </c>
      <c r="B4" s="13"/>
      <c r="C4" s="5" t="s">
        <v>10</v>
      </c>
      <c r="D4" s="8" t="s">
        <v>11</v>
      </c>
      <c r="E4" s="13">
        <v>21</v>
      </c>
      <c r="F4" s="11">
        <v>2138</v>
      </c>
      <c r="G4" s="11">
        <v>105</v>
      </c>
      <c r="H4" s="4" t="s">
        <v>18</v>
      </c>
      <c r="I4" s="29">
        <f>J4+K4-L4+M4</f>
        <v>21000</v>
      </c>
      <c r="J4" s="29">
        <v>0</v>
      </c>
      <c r="K4" s="29">
        <v>21000</v>
      </c>
      <c r="L4" s="30"/>
      <c r="M4" s="31"/>
      <c r="N4" s="29">
        <v>20846.86</v>
      </c>
      <c r="O4" s="32">
        <f>I4-L4-N4+M4</f>
        <v>153.13999999999942</v>
      </c>
      <c r="P4" s="3" t="s">
        <v>16</v>
      </c>
      <c r="Q4" s="8" t="s">
        <v>19</v>
      </c>
      <c r="R4" s="36" t="s">
        <v>20</v>
      </c>
    </row>
    <row r="5" spans="1:18" s="14" customFormat="1" ht="15" customHeight="1" x14ac:dyDescent="0.25">
      <c r="A5" s="35" t="s">
        <v>9</v>
      </c>
      <c r="B5" s="13"/>
      <c r="C5" s="5" t="s">
        <v>10</v>
      </c>
      <c r="D5" s="8" t="s">
        <v>11</v>
      </c>
      <c r="E5" s="13">
        <v>21</v>
      </c>
      <c r="F5" s="11">
        <v>5188</v>
      </c>
      <c r="G5" s="11">
        <v>105</v>
      </c>
      <c r="H5" s="4" t="s">
        <v>159</v>
      </c>
      <c r="I5" s="29">
        <f>J5+K5-L5+M5</f>
        <v>700.08</v>
      </c>
      <c r="J5" s="29">
        <v>0</v>
      </c>
      <c r="K5" s="29"/>
      <c r="L5" s="30"/>
      <c r="M5" s="31">
        <v>700.08</v>
      </c>
      <c r="N5" s="29">
        <v>0</v>
      </c>
      <c r="O5" s="32">
        <f>I5-L5-N5+M5</f>
        <v>1400.16</v>
      </c>
      <c r="P5" s="7" t="s">
        <v>25</v>
      </c>
      <c r="Q5" s="8" t="s">
        <v>160</v>
      </c>
      <c r="R5" s="38" t="s">
        <v>161</v>
      </c>
    </row>
    <row r="6" spans="1:18" s="15" customFormat="1" ht="15" customHeight="1" x14ac:dyDescent="0.2">
      <c r="A6" s="35" t="s">
        <v>9</v>
      </c>
      <c r="B6" s="13"/>
      <c r="C6" s="5" t="s">
        <v>10</v>
      </c>
      <c r="D6" s="8" t="s">
        <v>21</v>
      </c>
      <c r="E6" s="13">
        <v>21</v>
      </c>
      <c r="F6" s="11">
        <v>2138</v>
      </c>
      <c r="G6" s="11">
        <v>105</v>
      </c>
      <c r="H6" s="4" t="s">
        <v>22</v>
      </c>
      <c r="I6" s="29">
        <f>J6+K6-L6+M6</f>
        <v>35000</v>
      </c>
      <c r="J6" s="29">
        <v>0</v>
      </c>
      <c r="K6" s="29">
        <v>35000</v>
      </c>
      <c r="L6" s="30"/>
      <c r="M6" s="31"/>
      <c r="N6" s="29">
        <v>0</v>
      </c>
      <c r="O6" s="32">
        <f>I6-L6-N6+M6</f>
        <v>35000</v>
      </c>
      <c r="P6" s="3" t="s">
        <v>13</v>
      </c>
      <c r="Q6" s="8" t="s">
        <v>23</v>
      </c>
      <c r="R6" s="36"/>
    </row>
    <row r="7" spans="1:18" s="14" customFormat="1" ht="15" customHeight="1" x14ac:dyDescent="0.2">
      <c r="A7" s="35" t="s">
        <v>9</v>
      </c>
      <c r="B7" s="13"/>
      <c r="C7" s="5" t="s">
        <v>10</v>
      </c>
      <c r="D7" s="8" t="s">
        <v>21</v>
      </c>
      <c r="E7" s="13">
        <v>21</v>
      </c>
      <c r="F7" s="11">
        <v>2131</v>
      </c>
      <c r="G7" s="11">
        <v>105</v>
      </c>
      <c r="H7" s="4" t="s">
        <v>24</v>
      </c>
      <c r="I7" s="29">
        <f>J7+K7-L7+M7</f>
        <v>3900</v>
      </c>
      <c r="J7" s="29">
        <v>0</v>
      </c>
      <c r="K7" s="29">
        <v>3900</v>
      </c>
      <c r="L7" s="30"/>
      <c r="M7" s="31"/>
      <c r="N7" s="29">
        <v>0</v>
      </c>
      <c r="O7" s="32">
        <f>I7-L7-N7+M7</f>
        <v>3900</v>
      </c>
      <c r="P7" s="3" t="s">
        <v>25</v>
      </c>
      <c r="Q7" s="8"/>
      <c r="R7" s="36" t="s">
        <v>26</v>
      </c>
    </row>
    <row r="8" spans="1:18" s="14" customFormat="1" ht="15" customHeight="1" x14ac:dyDescent="0.2">
      <c r="A8" s="35" t="s">
        <v>9</v>
      </c>
      <c r="B8" s="13"/>
      <c r="C8" s="5" t="s">
        <v>10</v>
      </c>
      <c r="D8" s="8" t="s">
        <v>21</v>
      </c>
      <c r="E8" s="13">
        <v>21</v>
      </c>
      <c r="F8" s="11">
        <v>2131</v>
      </c>
      <c r="G8" s="11">
        <v>105</v>
      </c>
      <c r="H8" s="4" t="s">
        <v>27</v>
      </c>
      <c r="I8" s="29">
        <f>J8+K8-L8+M8</f>
        <v>0</v>
      </c>
      <c r="J8" s="29">
        <v>0</v>
      </c>
      <c r="K8" s="29"/>
      <c r="L8" s="30"/>
      <c r="M8" s="31"/>
      <c r="N8" s="29">
        <v>0</v>
      </c>
      <c r="O8" s="32">
        <f>I8-L8-N8+M8</f>
        <v>0</v>
      </c>
      <c r="P8" s="3" t="s">
        <v>13</v>
      </c>
      <c r="Q8" s="8"/>
      <c r="R8" s="36"/>
    </row>
    <row r="9" spans="1:18" s="15" customFormat="1" x14ac:dyDescent="0.2">
      <c r="A9" s="35" t="s">
        <v>28</v>
      </c>
      <c r="B9" s="13"/>
      <c r="C9" s="5" t="s">
        <v>10</v>
      </c>
      <c r="D9" s="8" t="s">
        <v>21</v>
      </c>
      <c r="E9" s="13">
        <v>21</v>
      </c>
      <c r="F9" s="11">
        <v>2111</v>
      </c>
      <c r="G9" s="11">
        <v>105</v>
      </c>
      <c r="H9" s="4" t="s">
        <v>29</v>
      </c>
      <c r="I9" s="29">
        <f>J9+K9-L9+M9</f>
        <v>32070</v>
      </c>
      <c r="J9" s="29">
        <v>40000</v>
      </c>
      <c r="K9" s="29"/>
      <c r="L9" s="30">
        <f>1430+6500</f>
        <v>7930</v>
      </c>
      <c r="M9" s="31"/>
      <c r="N9" s="29">
        <v>0</v>
      </c>
      <c r="O9" s="32">
        <f>I9-L9-N9+M9</f>
        <v>24140</v>
      </c>
      <c r="P9" s="7" t="s">
        <v>16</v>
      </c>
      <c r="Q9" s="8" t="s">
        <v>30</v>
      </c>
      <c r="R9" s="36"/>
    </row>
    <row r="10" spans="1:18" s="15" customFormat="1" ht="15" customHeight="1" x14ac:dyDescent="0.2">
      <c r="A10" s="35" t="s">
        <v>9</v>
      </c>
      <c r="B10" s="13"/>
      <c r="C10" s="5" t="s">
        <v>31</v>
      </c>
      <c r="D10" s="8" t="s">
        <v>21</v>
      </c>
      <c r="E10" s="13">
        <v>21</v>
      </c>
      <c r="F10" s="11"/>
      <c r="G10" s="11">
        <v>105</v>
      </c>
      <c r="H10" s="4"/>
      <c r="I10" s="29">
        <v>0</v>
      </c>
      <c r="J10" s="29">
        <v>0</v>
      </c>
      <c r="K10" s="29">
        <v>0</v>
      </c>
      <c r="L10" s="30"/>
      <c r="M10" s="31">
        <v>7880</v>
      </c>
      <c r="N10" s="29"/>
      <c r="O10" s="32">
        <f>I10-L10-N10+M10</f>
        <v>7880</v>
      </c>
      <c r="P10" s="10"/>
      <c r="Q10" s="8"/>
      <c r="R10" s="36"/>
    </row>
    <row r="11" spans="1:18" s="15" customFormat="1" ht="15" customHeight="1" x14ac:dyDescent="0.2">
      <c r="A11" s="35" t="s">
        <v>9</v>
      </c>
      <c r="B11" s="13"/>
      <c r="C11" s="5" t="s">
        <v>31</v>
      </c>
      <c r="D11" s="8" t="s">
        <v>21</v>
      </c>
      <c r="E11" s="13">
        <v>21</v>
      </c>
      <c r="F11" s="11">
        <v>2188</v>
      </c>
      <c r="G11" s="11">
        <v>105</v>
      </c>
      <c r="H11" s="4" t="s">
        <v>125</v>
      </c>
      <c r="I11" s="29">
        <f>J11+K11-L11+M11</f>
        <v>7880</v>
      </c>
      <c r="J11" s="29">
        <v>0</v>
      </c>
      <c r="K11" s="29">
        <v>0</v>
      </c>
      <c r="L11" s="30"/>
      <c r="M11" s="31">
        <v>7880</v>
      </c>
      <c r="N11" s="29">
        <v>7880</v>
      </c>
      <c r="O11" s="32">
        <f>I11-L11-N11+M11</f>
        <v>7880</v>
      </c>
      <c r="P11" s="7"/>
      <c r="Q11" s="8"/>
      <c r="R11" s="37"/>
    </row>
    <row r="12" spans="1:18" s="15" customFormat="1" ht="15" customHeight="1" x14ac:dyDescent="0.25">
      <c r="A12" s="35" t="s">
        <v>37</v>
      </c>
      <c r="B12" s="13"/>
      <c r="C12" s="5" t="s">
        <v>10</v>
      </c>
      <c r="D12" s="8" t="s">
        <v>21</v>
      </c>
      <c r="E12" s="13">
        <v>21</v>
      </c>
      <c r="F12" s="11">
        <v>2138</v>
      </c>
      <c r="G12" s="11">
        <v>105</v>
      </c>
      <c r="H12" s="4" t="s">
        <v>156</v>
      </c>
      <c r="I12" s="29">
        <f>J12+K12-L12+M12</f>
        <v>1621</v>
      </c>
      <c r="J12" s="29">
        <v>0</v>
      </c>
      <c r="K12" s="29">
        <v>5000</v>
      </c>
      <c r="L12" s="30">
        <v>3379</v>
      </c>
      <c r="M12" s="31"/>
      <c r="N12" s="29">
        <v>0</v>
      </c>
      <c r="O12" s="32">
        <f>I12-L12-N12+M12</f>
        <v>-1758</v>
      </c>
      <c r="P12" s="7"/>
      <c r="Q12" s="8"/>
      <c r="R12" s="38"/>
    </row>
    <row r="13" spans="1:18" s="15" customFormat="1" ht="15" customHeight="1" x14ac:dyDescent="0.25">
      <c r="A13" s="35" t="s">
        <v>37</v>
      </c>
      <c r="B13" s="13"/>
      <c r="C13" s="5" t="s">
        <v>10</v>
      </c>
      <c r="D13" s="8" t="s">
        <v>21</v>
      </c>
      <c r="E13" s="13">
        <v>21</v>
      </c>
      <c r="F13" s="11">
        <v>2138</v>
      </c>
      <c r="G13" s="11">
        <v>105</v>
      </c>
      <c r="H13" s="4" t="s">
        <v>156</v>
      </c>
      <c r="I13" s="29">
        <f>J13+K13-L13+M13</f>
        <v>3379</v>
      </c>
      <c r="J13" s="29">
        <v>0</v>
      </c>
      <c r="K13" s="29">
        <v>0</v>
      </c>
      <c r="L13" s="30"/>
      <c r="M13" s="31">
        <v>3379</v>
      </c>
      <c r="N13" s="29">
        <v>0</v>
      </c>
      <c r="O13" s="32">
        <f>I13-L13-N13+M13</f>
        <v>6758</v>
      </c>
      <c r="P13" s="7" t="s">
        <v>25</v>
      </c>
      <c r="Q13" s="8" t="s">
        <v>123</v>
      </c>
      <c r="R13" s="38" t="s">
        <v>157</v>
      </c>
    </row>
    <row r="14" spans="1:18" s="14" customFormat="1" ht="15" customHeight="1" x14ac:dyDescent="0.2">
      <c r="A14" s="35" t="s">
        <v>28</v>
      </c>
      <c r="B14" s="13" t="s">
        <v>65</v>
      </c>
      <c r="C14" s="5" t="s">
        <v>10</v>
      </c>
      <c r="D14" s="8" t="s">
        <v>21</v>
      </c>
      <c r="E14" s="13">
        <v>21</v>
      </c>
      <c r="F14" s="11">
        <v>2111</v>
      </c>
      <c r="G14" s="11">
        <v>105</v>
      </c>
      <c r="H14" s="4" t="s">
        <v>188</v>
      </c>
      <c r="I14" s="29">
        <f>J14+K14-L14+M14</f>
        <v>1840</v>
      </c>
      <c r="J14" s="29">
        <v>1840</v>
      </c>
      <c r="K14" s="29"/>
      <c r="L14" s="30"/>
      <c r="M14" s="31"/>
      <c r="N14" s="29"/>
      <c r="O14" s="32">
        <f>I14-L14-N14+M14</f>
        <v>1840</v>
      </c>
      <c r="P14" s="7" t="s">
        <v>68</v>
      </c>
      <c r="Q14" s="8" t="s">
        <v>189</v>
      </c>
      <c r="R14" s="36"/>
    </row>
    <row r="15" spans="1:18" s="14" customFormat="1" ht="15" customHeight="1" x14ac:dyDescent="0.2">
      <c r="A15" s="35" t="s">
        <v>28</v>
      </c>
      <c r="B15" s="13" t="s">
        <v>65</v>
      </c>
      <c r="C15" s="5" t="s">
        <v>10</v>
      </c>
      <c r="D15" s="8" t="s">
        <v>21</v>
      </c>
      <c r="E15" s="13">
        <v>21</v>
      </c>
      <c r="F15" s="11">
        <v>2111</v>
      </c>
      <c r="G15" s="11">
        <v>105</v>
      </c>
      <c r="H15" s="4" t="s">
        <v>190</v>
      </c>
      <c r="I15" s="29">
        <f>J15+K15-L15+M15</f>
        <v>570</v>
      </c>
      <c r="J15" s="29">
        <v>570</v>
      </c>
      <c r="K15" s="29"/>
      <c r="L15" s="30"/>
      <c r="M15" s="31"/>
      <c r="N15" s="29"/>
      <c r="O15" s="32">
        <f>I15-L15-N15+M15</f>
        <v>570</v>
      </c>
      <c r="P15" s="7" t="s">
        <v>68</v>
      </c>
      <c r="Q15" s="8" t="s">
        <v>191</v>
      </c>
      <c r="R15" s="36"/>
    </row>
    <row r="16" spans="1:18" s="14" customFormat="1" ht="15" customHeight="1" x14ac:dyDescent="0.2">
      <c r="A16" s="35" t="s">
        <v>9</v>
      </c>
      <c r="B16" s="13" t="s">
        <v>65</v>
      </c>
      <c r="C16" s="5" t="s">
        <v>10</v>
      </c>
      <c r="D16" s="8" t="s">
        <v>21</v>
      </c>
      <c r="E16" s="13">
        <v>21</v>
      </c>
      <c r="F16" s="11">
        <v>2138</v>
      </c>
      <c r="G16" s="11">
        <v>105</v>
      </c>
      <c r="H16" s="4" t="s">
        <v>192</v>
      </c>
      <c r="I16" s="29">
        <f>J16+K16-L16+M16</f>
        <v>3317.48</v>
      </c>
      <c r="J16" s="29">
        <v>3317.48</v>
      </c>
      <c r="K16" s="29"/>
      <c r="L16" s="30"/>
      <c r="M16" s="31"/>
      <c r="N16" s="29"/>
      <c r="O16" s="32">
        <f>I16-L16-N16+M16</f>
        <v>3317.48</v>
      </c>
      <c r="P16" s="7" t="s">
        <v>68</v>
      </c>
      <c r="Q16" s="8" t="s">
        <v>193</v>
      </c>
      <c r="R16" s="36"/>
    </row>
    <row r="17" spans="1:18" s="15" customFormat="1" ht="15" customHeight="1" x14ac:dyDescent="0.2">
      <c r="A17" s="35" t="s">
        <v>9</v>
      </c>
      <c r="B17" s="13"/>
      <c r="C17" s="5" t="s">
        <v>31</v>
      </c>
      <c r="D17" s="8" t="s">
        <v>32</v>
      </c>
      <c r="E17" s="13">
        <v>21</v>
      </c>
      <c r="F17" s="11">
        <v>2138</v>
      </c>
      <c r="G17" s="11">
        <v>108</v>
      </c>
      <c r="H17" s="4" t="s">
        <v>33</v>
      </c>
      <c r="I17" s="29">
        <f>M17</f>
        <v>0</v>
      </c>
      <c r="J17" s="29">
        <v>0</v>
      </c>
      <c r="K17" s="29"/>
      <c r="L17" s="30"/>
      <c r="M17" s="31"/>
      <c r="N17" s="29">
        <v>0</v>
      </c>
      <c r="O17" s="32">
        <f>I17-L17-N17+M17</f>
        <v>0</v>
      </c>
      <c r="P17" s="7" t="s">
        <v>35</v>
      </c>
      <c r="Q17" s="8" t="s">
        <v>34</v>
      </c>
      <c r="R17" s="36"/>
    </row>
    <row r="18" spans="1:18" s="16" customFormat="1" ht="15" customHeight="1" x14ac:dyDescent="0.2">
      <c r="A18" s="35" t="s">
        <v>9</v>
      </c>
      <c r="B18" s="13"/>
      <c r="C18" s="5" t="s">
        <v>31</v>
      </c>
      <c r="D18" s="8" t="s">
        <v>32</v>
      </c>
      <c r="E18" s="13">
        <v>21</v>
      </c>
      <c r="F18" s="11">
        <v>2138</v>
      </c>
      <c r="G18" s="11">
        <v>108</v>
      </c>
      <c r="H18" s="4" t="s">
        <v>36</v>
      </c>
      <c r="I18" s="29">
        <f>J18+K18-L18+M18</f>
        <v>13430</v>
      </c>
      <c r="J18" s="29">
        <v>0</v>
      </c>
      <c r="K18" s="29">
        <v>12000</v>
      </c>
      <c r="L18" s="30"/>
      <c r="M18" s="31">
        <f>1430</f>
        <v>1430</v>
      </c>
      <c r="N18" s="29">
        <v>9290</v>
      </c>
      <c r="O18" s="32">
        <f>I18-L18-N18+M18</f>
        <v>5570</v>
      </c>
      <c r="P18" s="7" t="s">
        <v>25</v>
      </c>
      <c r="Q18" s="8" t="s">
        <v>265</v>
      </c>
      <c r="R18" s="36" t="s">
        <v>266</v>
      </c>
    </row>
    <row r="19" spans="1:18" s="14" customFormat="1" ht="15" customHeight="1" x14ac:dyDescent="0.2">
      <c r="A19" s="35" t="s">
        <v>37</v>
      </c>
      <c r="B19" s="13"/>
      <c r="C19" s="5" t="s">
        <v>31</v>
      </c>
      <c r="D19" s="8" t="s">
        <v>32</v>
      </c>
      <c r="E19" s="13">
        <v>21</v>
      </c>
      <c r="F19" s="11">
        <v>2031</v>
      </c>
      <c r="G19" s="11">
        <v>108</v>
      </c>
      <c r="H19" s="4" t="s">
        <v>38</v>
      </c>
      <c r="I19" s="29">
        <f>J19+K19-L19+M19</f>
        <v>3000</v>
      </c>
      <c r="J19" s="29">
        <v>0</v>
      </c>
      <c r="K19" s="29">
        <v>3000</v>
      </c>
      <c r="L19" s="29"/>
      <c r="M19" s="29"/>
      <c r="N19" s="29">
        <v>0</v>
      </c>
      <c r="O19" s="32">
        <f>I19-L19-N19+M19</f>
        <v>3000</v>
      </c>
      <c r="P19" s="3" t="s">
        <v>35</v>
      </c>
      <c r="Q19" s="8"/>
      <c r="R19" s="36"/>
    </row>
    <row r="20" spans="1:18" s="15" customFormat="1" ht="15" customHeight="1" x14ac:dyDescent="0.2">
      <c r="A20" s="35" t="s">
        <v>9</v>
      </c>
      <c r="B20" s="13"/>
      <c r="C20" s="5" t="s">
        <v>31</v>
      </c>
      <c r="D20" s="8" t="s">
        <v>32</v>
      </c>
      <c r="E20" s="13">
        <v>21</v>
      </c>
      <c r="F20" s="11">
        <v>2138</v>
      </c>
      <c r="G20" s="11">
        <v>108</v>
      </c>
      <c r="H20" s="4" t="s">
        <v>39</v>
      </c>
      <c r="I20" s="29">
        <f>J20+K20-L20+M20</f>
        <v>10000</v>
      </c>
      <c r="J20" s="29">
        <v>0</v>
      </c>
      <c r="K20" s="29">
        <v>10000</v>
      </c>
      <c r="L20" s="29"/>
      <c r="M20" s="29"/>
      <c r="N20" s="29">
        <v>0</v>
      </c>
      <c r="O20" s="32">
        <f>I20-L20-N20+M20</f>
        <v>10000</v>
      </c>
      <c r="P20" s="7" t="s">
        <v>35</v>
      </c>
      <c r="Q20" s="8"/>
      <c r="R20" s="36"/>
    </row>
    <row r="21" spans="1:18" s="14" customFormat="1" ht="15" customHeight="1" x14ac:dyDescent="0.2">
      <c r="A21" s="35" t="s">
        <v>9</v>
      </c>
      <c r="B21" s="13"/>
      <c r="C21" s="5" t="s">
        <v>31</v>
      </c>
      <c r="D21" s="8" t="s">
        <v>32</v>
      </c>
      <c r="E21" s="13">
        <v>21</v>
      </c>
      <c r="F21" s="11">
        <v>2188</v>
      </c>
      <c r="G21" s="11">
        <v>108</v>
      </c>
      <c r="H21" s="4" t="s">
        <v>40</v>
      </c>
      <c r="I21" s="29">
        <f>J21+K21-L21+M21</f>
        <v>3100</v>
      </c>
      <c r="J21" s="29">
        <v>0</v>
      </c>
      <c r="K21" s="29">
        <v>3100</v>
      </c>
      <c r="L21" s="29"/>
      <c r="M21" s="29"/>
      <c r="N21" s="29">
        <v>0</v>
      </c>
      <c r="O21" s="32">
        <f>I21-L21-N21+M21</f>
        <v>3100</v>
      </c>
      <c r="P21" s="7" t="s">
        <v>35</v>
      </c>
      <c r="Q21" s="8"/>
      <c r="R21" s="36"/>
    </row>
    <row r="22" spans="1:18" s="14" customFormat="1" ht="15" customHeight="1" x14ac:dyDescent="0.2">
      <c r="A22" s="35" t="s">
        <v>9</v>
      </c>
      <c r="B22" s="13"/>
      <c r="C22" s="5" t="s">
        <v>31</v>
      </c>
      <c r="D22" s="8" t="s">
        <v>32</v>
      </c>
      <c r="E22" s="13">
        <v>21</v>
      </c>
      <c r="F22" s="11">
        <v>2188</v>
      </c>
      <c r="G22" s="11">
        <v>108</v>
      </c>
      <c r="H22" s="9" t="s">
        <v>41</v>
      </c>
      <c r="I22" s="29">
        <f>J22+K22-L22+M22</f>
        <v>1000</v>
      </c>
      <c r="J22" s="29">
        <v>0</v>
      </c>
      <c r="K22" s="29">
        <v>1000</v>
      </c>
      <c r="L22" s="29"/>
      <c r="M22" s="29"/>
      <c r="N22" s="29">
        <v>0</v>
      </c>
      <c r="O22" s="32">
        <f>I22-L22-N22+M22</f>
        <v>1000</v>
      </c>
      <c r="P22" s="7" t="s">
        <v>25</v>
      </c>
      <c r="Q22" s="25" t="s">
        <v>42</v>
      </c>
      <c r="R22" s="36" t="s">
        <v>43</v>
      </c>
    </row>
    <row r="23" spans="1:18" s="14" customFormat="1" ht="15" customHeight="1" x14ac:dyDescent="0.2">
      <c r="A23" s="35" t="s">
        <v>9</v>
      </c>
      <c r="B23" s="13"/>
      <c r="C23" s="5" t="s">
        <v>31</v>
      </c>
      <c r="D23" s="8" t="s">
        <v>32</v>
      </c>
      <c r="E23" s="13">
        <v>21</v>
      </c>
      <c r="F23" s="11">
        <v>2138</v>
      </c>
      <c r="G23" s="11">
        <v>100</v>
      </c>
      <c r="H23" s="4" t="s">
        <v>48</v>
      </c>
      <c r="I23" s="29">
        <f>J23+K23-L23+M23</f>
        <v>20383.580000000002</v>
      </c>
      <c r="J23" s="29">
        <v>0</v>
      </c>
      <c r="K23" s="29">
        <v>22000</v>
      </c>
      <c r="L23" s="30">
        <v>1616.42</v>
      </c>
      <c r="M23" s="31"/>
      <c r="N23" s="29">
        <v>0</v>
      </c>
      <c r="O23" s="32">
        <f>I23-L23-N23+M23</f>
        <v>18767.160000000003</v>
      </c>
      <c r="P23" s="3" t="s">
        <v>47</v>
      </c>
      <c r="Q23" s="8"/>
      <c r="R23" s="36"/>
    </row>
    <row r="24" spans="1:18" s="14" customFormat="1" ht="15" customHeight="1" x14ac:dyDescent="0.2">
      <c r="A24" s="35" t="s">
        <v>9</v>
      </c>
      <c r="B24" s="13"/>
      <c r="C24" s="5" t="s">
        <v>31</v>
      </c>
      <c r="D24" s="8" t="s">
        <v>32</v>
      </c>
      <c r="E24" s="13">
        <v>21</v>
      </c>
      <c r="F24" s="11">
        <v>2138</v>
      </c>
      <c r="G24" s="11">
        <v>100</v>
      </c>
      <c r="H24" s="4" t="s">
        <v>49</v>
      </c>
      <c r="I24" s="29">
        <f>J24+K24-L24+M24</f>
        <v>9214.35</v>
      </c>
      <c r="J24" s="29">
        <v>0</v>
      </c>
      <c r="K24" s="29">
        <v>10000</v>
      </c>
      <c r="L24" s="30">
        <v>785.65</v>
      </c>
      <c r="M24" s="31"/>
      <c r="N24" s="29">
        <v>0</v>
      </c>
      <c r="O24" s="32">
        <f>I24-L24-N24+M24</f>
        <v>8428.7000000000007</v>
      </c>
      <c r="P24" s="3" t="s">
        <v>47</v>
      </c>
      <c r="Q24" s="8"/>
      <c r="R24" s="36"/>
    </row>
    <row r="25" spans="1:18" s="17" customFormat="1" ht="15" customHeight="1" x14ac:dyDescent="0.2">
      <c r="A25" s="35" t="s">
        <v>9</v>
      </c>
      <c r="B25" s="13"/>
      <c r="C25" s="5" t="s">
        <v>31</v>
      </c>
      <c r="D25" s="8" t="s">
        <v>32</v>
      </c>
      <c r="E25" s="13">
        <v>21</v>
      </c>
      <c r="F25" s="11">
        <v>2153</v>
      </c>
      <c r="G25" s="11">
        <v>108</v>
      </c>
      <c r="H25" s="4" t="s">
        <v>50</v>
      </c>
      <c r="I25" s="29">
        <f>J25+K25-L25+M25</f>
        <v>5000</v>
      </c>
      <c r="J25" s="29">
        <v>0</v>
      </c>
      <c r="K25" s="29">
        <v>5000</v>
      </c>
      <c r="L25" s="30"/>
      <c r="M25" s="31"/>
      <c r="N25" s="29">
        <v>4799</v>
      </c>
      <c r="O25" s="32">
        <f>I25-L25-N25+M25</f>
        <v>201</v>
      </c>
      <c r="P25" s="3" t="s">
        <v>25</v>
      </c>
      <c r="Q25" s="8" t="s">
        <v>51</v>
      </c>
      <c r="R25" s="36" t="s">
        <v>52</v>
      </c>
    </row>
    <row r="26" spans="1:18" s="17" customFormat="1" ht="15" customHeight="1" x14ac:dyDescent="0.2">
      <c r="A26" s="35" t="s">
        <v>37</v>
      </c>
      <c r="B26" s="13"/>
      <c r="C26" s="5" t="s">
        <v>10</v>
      </c>
      <c r="D26" s="8" t="s">
        <v>32</v>
      </c>
      <c r="E26" s="13">
        <v>21</v>
      </c>
      <c r="F26" s="11">
        <v>2138</v>
      </c>
      <c r="G26" s="11">
        <v>108</v>
      </c>
      <c r="H26" s="4" t="s">
        <v>53</v>
      </c>
      <c r="I26" s="29">
        <f>J26+K26-L26+M26</f>
        <v>0</v>
      </c>
      <c r="J26" s="29">
        <v>0</v>
      </c>
      <c r="K26" s="29">
        <v>0</v>
      </c>
      <c r="L26" s="30"/>
      <c r="M26" s="31"/>
      <c r="N26" s="29">
        <v>0</v>
      </c>
      <c r="O26" s="32">
        <f>I26-L26-N26+M26</f>
        <v>0</v>
      </c>
      <c r="P26" s="7" t="s">
        <v>35</v>
      </c>
      <c r="Q26" s="8"/>
      <c r="R26" s="36"/>
    </row>
    <row r="27" spans="1:18" s="17" customFormat="1" ht="15" customHeight="1" x14ac:dyDescent="0.2">
      <c r="A27" s="35" t="s">
        <v>9</v>
      </c>
      <c r="B27" s="13"/>
      <c r="C27" s="5" t="s">
        <v>10</v>
      </c>
      <c r="D27" s="8" t="s">
        <v>32</v>
      </c>
      <c r="E27" s="13">
        <v>21</v>
      </c>
      <c r="F27" s="11">
        <v>2131</v>
      </c>
      <c r="G27" s="11">
        <v>108</v>
      </c>
      <c r="H27" s="4" t="s">
        <v>54</v>
      </c>
      <c r="I27" s="29">
        <f>J27+K27-L27+M27</f>
        <v>60000</v>
      </c>
      <c r="J27" s="29">
        <v>0</v>
      </c>
      <c r="K27" s="29">
        <v>60000</v>
      </c>
      <c r="L27" s="30"/>
      <c r="M27" s="31"/>
      <c r="N27" s="29">
        <v>0</v>
      </c>
      <c r="O27" s="32">
        <f>I27-L27-N27+M27</f>
        <v>60000</v>
      </c>
      <c r="P27" s="7" t="s">
        <v>47</v>
      </c>
      <c r="Q27" s="8"/>
      <c r="R27" s="36"/>
    </row>
    <row r="28" spans="1:18" s="14" customFormat="1" ht="15" customHeight="1" x14ac:dyDescent="0.2">
      <c r="A28" s="35" t="s">
        <v>9</v>
      </c>
      <c r="B28" s="13"/>
      <c r="C28" s="5" t="s">
        <v>10</v>
      </c>
      <c r="D28" s="8" t="s">
        <v>32</v>
      </c>
      <c r="E28" s="13">
        <v>21</v>
      </c>
      <c r="F28" s="11">
        <v>2138</v>
      </c>
      <c r="G28" s="11">
        <v>108</v>
      </c>
      <c r="H28" s="4" t="s">
        <v>55</v>
      </c>
      <c r="I28" s="29">
        <f>J28+K28-L28+M28</f>
        <v>3000</v>
      </c>
      <c r="J28" s="29">
        <v>0</v>
      </c>
      <c r="K28" s="29">
        <v>3000</v>
      </c>
      <c r="L28" s="30"/>
      <c r="M28" s="31"/>
      <c r="N28" s="29">
        <v>0</v>
      </c>
      <c r="O28" s="32">
        <f>I28-L28-N28+M28</f>
        <v>3000</v>
      </c>
      <c r="P28" s="7" t="s">
        <v>47</v>
      </c>
      <c r="Q28" s="8"/>
      <c r="R28" s="36"/>
    </row>
    <row r="29" spans="1:18" s="14" customFormat="1" ht="15" customHeight="1" x14ac:dyDescent="0.2">
      <c r="A29" s="35" t="s">
        <v>9</v>
      </c>
      <c r="B29" s="13"/>
      <c r="C29" s="5" t="s">
        <v>10</v>
      </c>
      <c r="D29" s="8" t="s">
        <v>32</v>
      </c>
      <c r="E29" s="13">
        <v>21</v>
      </c>
      <c r="F29" s="11">
        <v>2188</v>
      </c>
      <c r="G29" s="11">
        <v>108</v>
      </c>
      <c r="H29" s="4" t="s">
        <v>264</v>
      </c>
      <c r="I29" s="29">
        <f>J29+K29-L29+M29</f>
        <v>12680</v>
      </c>
      <c r="J29" s="29">
        <v>0</v>
      </c>
      <c r="K29" s="29">
        <v>15000</v>
      </c>
      <c r="L29" s="30">
        <f>2320</f>
        <v>2320</v>
      </c>
      <c r="M29" s="31"/>
      <c r="N29" s="29">
        <v>2880</v>
      </c>
      <c r="O29" s="32">
        <f>I29-L29-N29+M29</f>
        <v>7480</v>
      </c>
      <c r="P29" s="7" t="s">
        <v>16</v>
      </c>
      <c r="Q29" s="8" t="s">
        <v>56</v>
      </c>
      <c r="R29" s="36" t="s">
        <v>57</v>
      </c>
    </row>
    <row r="30" spans="1:18" s="15" customFormat="1" ht="15" customHeight="1" x14ac:dyDescent="0.2">
      <c r="A30" s="35" t="s">
        <v>37</v>
      </c>
      <c r="B30" s="13"/>
      <c r="C30" s="5" t="s">
        <v>58</v>
      </c>
      <c r="D30" s="8" t="s">
        <v>32</v>
      </c>
      <c r="E30" s="13">
        <v>21</v>
      </c>
      <c r="F30" s="11">
        <v>2188</v>
      </c>
      <c r="G30" s="11">
        <v>108</v>
      </c>
      <c r="H30" s="9" t="s">
        <v>59</v>
      </c>
      <c r="I30" s="29">
        <f>J30+K30-L30+M30</f>
        <v>2500</v>
      </c>
      <c r="J30" s="29">
        <v>0</v>
      </c>
      <c r="K30" s="29">
        <v>2500</v>
      </c>
      <c r="L30" s="29"/>
      <c r="M30" s="29"/>
      <c r="N30" s="29">
        <v>0</v>
      </c>
      <c r="O30" s="32">
        <f>I30-L30-N30+M30</f>
        <v>2500</v>
      </c>
      <c r="P30" s="7"/>
      <c r="Q30" s="25" t="s">
        <v>60</v>
      </c>
      <c r="R30" s="36"/>
    </row>
    <row r="31" spans="1:18" s="15" customFormat="1" ht="15" customHeight="1" x14ac:dyDescent="0.2">
      <c r="A31" s="35" t="s">
        <v>9</v>
      </c>
      <c r="B31" s="13"/>
      <c r="C31" s="5" t="s">
        <v>58</v>
      </c>
      <c r="D31" s="8" t="s">
        <v>32</v>
      </c>
      <c r="E31" s="13">
        <v>21</v>
      </c>
      <c r="F31" s="11">
        <v>2138</v>
      </c>
      <c r="G31" s="11">
        <v>108</v>
      </c>
      <c r="H31" s="9" t="s">
        <v>61</v>
      </c>
      <c r="I31" s="29">
        <f>J31+K31-L31+M31</f>
        <v>6800</v>
      </c>
      <c r="J31" s="29">
        <v>0</v>
      </c>
      <c r="K31" s="29">
        <v>6800</v>
      </c>
      <c r="L31" s="56"/>
      <c r="M31" s="29"/>
      <c r="N31" s="29">
        <v>0</v>
      </c>
      <c r="O31" s="32">
        <f>I31-L31-N31+M31</f>
        <v>6800</v>
      </c>
      <c r="P31" s="7"/>
      <c r="Q31" s="25" t="s">
        <v>60</v>
      </c>
      <c r="R31" s="36"/>
    </row>
    <row r="32" spans="1:18" s="15" customFormat="1" ht="15" customHeight="1" x14ac:dyDescent="0.2">
      <c r="A32" s="35" t="s">
        <v>37</v>
      </c>
      <c r="B32" s="13"/>
      <c r="C32" s="5" t="s">
        <v>62</v>
      </c>
      <c r="D32" s="8" t="s">
        <v>32</v>
      </c>
      <c r="E32" s="13">
        <v>20</v>
      </c>
      <c r="F32" s="11">
        <v>2051</v>
      </c>
      <c r="G32" s="11">
        <v>100</v>
      </c>
      <c r="H32" s="9" t="s">
        <v>63</v>
      </c>
      <c r="I32" s="29">
        <f>J32+K32-L32+M32</f>
        <v>0</v>
      </c>
      <c r="J32" s="29">
        <v>0</v>
      </c>
      <c r="K32" s="29"/>
      <c r="L32" s="29"/>
      <c r="M32" s="29"/>
      <c r="N32" s="29">
        <v>0</v>
      </c>
      <c r="O32" s="32">
        <f>I32-L32-N32+M32</f>
        <v>0</v>
      </c>
      <c r="P32" s="7"/>
      <c r="Q32" s="25" t="s">
        <v>60</v>
      </c>
      <c r="R32" s="36"/>
    </row>
    <row r="33" spans="1:18" s="15" customFormat="1" ht="15" customHeight="1" x14ac:dyDescent="0.2">
      <c r="A33" s="35" t="s">
        <v>37</v>
      </c>
      <c r="B33" s="13"/>
      <c r="C33" s="5" t="s">
        <v>62</v>
      </c>
      <c r="D33" s="8" t="s">
        <v>32</v>
      </c>
      <c r="E33" s="13">
        <v>21</v>
      </c>
      <c r="F33" s="11">
        <v>2184</v>
      </c>
      <c r="G33" s="11">
        <v>100</v>
      </c>
      <c r="H33" s="9" t="s">
        <v>64</v>
      </c>
      <c r="I33" s="29">
        <f>J33+K33-L33+M33</f>
        <v>2000</v>
      </c>
      <c r="J33" s="29">
        <v>0</v>
      </c>
      <c r="K33" s="29">
        <v>2000</v>
      </c>
      <c r="L33" s="29"/>
      <c r="M33" s="29"/>
      <c r="N33" s="29">
        <v>0</v>
      </c>
      <c r="O33" s="32">
        <f>I33-L33-N33+M33</f>
        <v>2000</v>
      </c>
      <c r="P33" s="7"/>
      <c r="Q33" s="25" t="s">
        <v>60</v>
      </c>
      <c r="R33" s="36"/>
    </row>
    <row r="34" spans="1:18" s="15" customFormat="1" ht="15" customHeight="1" x14ac:dyDescent="0.2">
      <c r="A34" s="35" t="s">
        <v>9</v>
      </c>
      <c r="B34" s="13" t="s">
        <v>65</v>
      </c>
      <c r="C34" s="5" t="s">
        <v>31</v>
      </c>
      <c r="D34" s="8" t="s">
        <v>32</v>
      </c>
      <c r="E34" s="13">
        <v>21</v>
      </c>
      <c r="F34" s="11">
        <v>2188</v>
      </c>
      <c r="G34" s="11">
        <v>100</v>
      </c>
      <c r="H34" s="4" t="s">
        <v>194</v>
      </c>
      <c r="I34" s="29">
        <f>J34+K34-L34+M34</f>
        <v>634</v>
      </c>
      <c r="J34" s="29">
        <v>634</v>
      </c>
      <c r="K34" s="29"/>
      <c r="L34" s="30"/>
      <c r="M34" s="31"/>
      <c r="N34" s="29"/>
      <c r="O34" s="32">
        <f>I34-L34-N34+M34</f>
        <v>634</v>
      </c>
      <c r="P34" s="7" t="s">
        <v>68</v>
      </c>
      <c r="Q34" s="8" t="s">
        <v>195</v>
      </c>
      <c r="R34" s="36"/>
    </row>
    <row r="35" spans="1:18" s="15" customFormat="1" ht="15" customHeight="1" x14ac:dyDescent="0.2">
      <c r="A35" s="35" t="s">
        <v>37</v>
      </c>
      <c r="B35" s="13" t="s">
        <v>65</v>
      </c>
      <c r="C35" s="5" t="s">
        <v>31</v>
      </c>
      <c r="D35" s="8" t="s">
        <v>32</v>
      </c>
      <c r="E35" s="13">
        <v>21</v>
      </c>
      <c r="F35" s="11">
        <v>2184</v>
      </c>
      <c r="G35" s="11">
        <v>100</v>
      </c>
      <c r="H35" s="4" t="s">
        <v>196</v>
      </c>
      <c r="I35" s="29">
        <f>J35+K35-L35+M35</f>
        <v>456.37</v>
      </c>
      <c r="J35" s="29">
        <v>456.37</v>
      </c>
      <c r="K35" s="29"/>
      <c r="L35" s="30"/>
      <c r="M35" s="31"/>
      <c r="N35" s="29"/>
      <c r="O35" s="32">
        <f>I35-L35-N35+M35</f>
        <v>456.37</v>
      </c>
      <c r="P35" s="7" t="s">
        <v>68</v>
      </c>
      <c r="Q35" s="8" t="s">
        <v>197</v>
      </c>
      <c r="R35" s="36"/>
    </row>
    <row r="36" spans="1:18" s="15" customFormat="1" ht="15" customHeight="1" x14ac:dyDescent="0.2">
      <c r="A36" s="35" t="s">
        <v>37</v>
      </c>
      <c r="B36" s="13" t="s">
        <v>65</v>
      </c>
      <c r="C36" s="5" t="s">
        <v>31</v>
      </c>
      <c r="D36" s="8" t="s">
        <v>32</v>
      </c>
      <c r="E36" s="13">
        <v>21</v>
      </c>
      <c r="F36" s="11">
        <v>2184</v>
      </c>
      <c r="G36" s="11">
        <v>100</v>
      </c>
      <c r="H36" s="4" t="s">
        <v>198</v>
      </c>
      <c r="I36" s="29">
        <v>506.37</v>
      </c>
      <c r="J36" s="29"/>
      <c r="K36" s="29"/>
      <c r="L36" s="30"/>
      <c r="M36" s="31"/>
      <c r="N36" s="29"/>
      <c r="O36" s="32">
        <f>I36-L36-N36+M36</f>
        <v>506.37</v>
      </c>
      <c r="P36" s="7" t="s">
        <v>68</v>
      </c>
      <c r="Q36" s="8" t="s">
        <v>197</v>
      </c>
      <c r="R36" s="36"/>
    </row>
    <row r="37" spans="1:18" s="15" customFormat="1" ht="15" customHeight="1" x14ac:dyDescent="0.2">
      <c r="A37" s="35" t="s">
        <v>9</v>
      </c>
      <c r="B37" s="13" t="s">
        <v>65</v>
      </c>
      <c r="C37" s="5" t="s">
        <v>31</v>
      </c>
      <c r="D37" s="8" t="s">
        <v>32</v>
      </c>
      <c r="E37" s="13">
        <v>21</v>
      </c>
      <c r="F37" s="11">
        <v>2138</v>
      </c>
      <c r="G37" s="11">
        <v>100</v>
      </c>
      <c r="H37" s="4" t="s">
        <v>199</v>
      </c>
      <c r="I37" s="29">
        <f>J37+K37-L37+M37</f>
        <v>2586.08</v>
      </c>
      <c r="J37" s="29">
        <v>2586.08</v>
      </c>
      <c r="K37" s="29"/>
      <c r="L37" s="30"/>
      <c r="M37" s="31"/>
      <c r="N37" s="29"/>
      <c r="O37" s="32">
        <f>I37-L37-N37+M37</f>
        <v>2586.08</v>
      </c>
      <c r="P37" s="7" t="s">
        <v>68</v>
      </c>
      <c r="Q37" s="8" t="s">
        <v>51</v>
      </c>
      <c r="R37" s="36"/>
    </row>
    <row r="38" spans="1:18" s="15" customFormat="1" ht="15" customHeight="1" x14ac:dyDescent="0.2">
      <c r="A38" s="35" t="s">
        <v>9</v>
      </c>
      <c r="B38" s="13" t="s">
        <v>65</v>
      </c>
      <c r="C38" s="5" t="s">
        <v>31</v>
      </c>
      <c r="D38" s="8" t="s">
        <v>32</v>
      </c>
      <c r="E38" s="13">
        <v>21</v>
      </c>
      <c r="F38" s="11">
        <v>2138</v>
      </c>
      <c r="G38" s="11">
        <v>100</v>
      </c>
      <c r="H38" s="4" t="s">
        <v>200</v>
      </c>
      <c r="I38" s="29">
        <f>J38+K38-L38+M38</f>
        <v>486.68</v>
      </c>
      <c r="J38" s="29">
        <v>486.68</v>
      </c>
      <c r="K38" s="29"/>
      <c r="L38" s="30"/>
      <c r="M38" s="31"/>
      <c r="N38" s="29"/>
      <c r="O38" s="32">
        <f>I38-L38-N38+M38</f>
        <v>486.68</v>
      </c>
      <c r="P38" s="7" t="s">
        <v>68</v>
      </c>
      <c r="Q38" s="8" t="s">
        <v>51</v>
      </c>
      <c r="R38" s="36"/>
    </row>
    <row r="39" spans="1:18" s="15" customFormat="1" ht="15" customHeight="1" x14ac:dyDescent="0.2">
      <c r="A39" s="35" t="s">
        <v>9</v>
      </c>
      <c r="B39" s="13" t="s">
        <v>65</v>
      </c>
      <c r="C39" s="5" t="s">
        <v>31</v>
      </c>
      <c r="D39" s="8" t="s">
        <v>32</v>
      </c>
      <c r="E39" s="13">
        <v>21</v>
      </c>
      <c r="F39" s="11">
        <v>2138</v>
      </c>
      <c r="G39" s="11">
        <v>100</v>
      </c>
      <c r="H39" s="4" t="s">
        <v>201</v>
      </c>
      <c r="I39" s="29">
        <f>J39+K39-L39+M39</f>
        <v>3230.28</v>
      </c>
      <c r="J39" s="29">
        <v>3230.28</v>
      </c>
      <c r="K39" s="29"/>
      <c r="L39" s="30"/>
      <c r="M39" s="31"/>
      <c r="N39" s="29"/>
      <c r="O39" s="32">
        <f>I39-L39-N39+M39</f>
        <v>3230.28</v>
      </c>
      <c r="P39" s="7" t="s">
        <v>68</v>
      </c>
      <c r="Q39" s="8" t="s">
        <v>202</v>
      </c>
      <c r="R39" s="36"/>
    </row>
    <row r="40" spans="1:18" s="15" customFormat="1" ht="15" customHeight="1" x14ac:dyDescent="0.2">
      <c r="A40" s="35" t="s">
        <v>37</v>
      </c>
      <c r="B40" s="13" t="s">
        <v>65</v>
      </c>
      <c r="C40" s="5" t="s">
        <v>10</v>
      </c>
      <c r="D40" s="8" t="s">
        <v>32</v>
      </c>
      <c r="E40" s="13">
        <v>21</v>
      </c>
      <c r="F40" s="11">
        <v>2188</v>
      </c>
      <c r="G40" s="11">
        <v>105</v>
      </c>
      <c r="H40" s="4" t="s">
        <v>203</v>
      </c>
      <c r="I40" s="29">
        <f>J40+K40-L40+M40</f>
        <v>53459.32</v>
      </c>
      <c r="J40" s="29">
        <v>53459.32</v>
      </c>
      <c r="K40" s="29"/>
      <c r="L40" s="30"/>
      <c r="M40" s="31"/>
      <c r="N40" s="29"/>
      <c r="O40" s="32">
        <f>I40-L40-N40+M40</f>
        <v>53459.32</v>
      </c>
      <c r="P40" s="7" t="s">
        <v>68</v>
      </c>
      <c r="Q40" s="8" t="s">
        <v>204</v>
      </c>
      <c r="R40" s="36"/>
    </row>
    <row r="41" spans="1:18" s="14" customFormat="1" ht="15" customHeight="1" x14ac:dyDescent="0.2">
      <c r="A41" s="35" t="s">
        <v>9</v>
      </c>
      <c r="B41" s="13" t="s">
        <v>65</v>
      </c>
      <c r="C41" s="5" t="s">
        <v>10</v>
      </c>
      <c r="D41" s="8" t="s">
        <v>32</v>
      </c>
      <c r="E41" s="13">
        <v>21</v>
      </c>
      <c r="F41" s="11">
        <v>2138</v>
      </c>
      <c r="G41" s="11">
        <v>108</v>
      </c>
      <c r="H41" s="4" t="s">
        <v>205</v>
      </c>
      <c r="I41" s="29">
        <f>J41+K41-L41+M41</f>
        <v>1817</v>
      </c>
      <c r="J41" s="29">
        <v>1817</v>
      </c>
      <c r="K41" s="29"/>
      <c r="L41" s="30"/>
      <c r="M41" s="31"/>
      <c r="N41" s="29"/>
      <c r="O41" s="32">
        <f>I41-L41-N41+M41</f>
        <v>1817</v>
      </c>
      <c r="P41" s="7" t="s">
        <v>68</v>
      </c>
      <c r="Q41" s="8" t="s">
        <v>206</v>
      </c>
      <c r="R41" s="36"/>
    </row>
    <row r="42" spans="1:18" s="15" customFormat="1" ht="15" customHeight="1" x14ac:dyDescent="0.2">
      <c r="A42" s="35" t="s">
        <v>9</v>
      </c>
      <c r="B42" s="13" t="s">
        <v>65</v>
      </c>
      <c r="C42" s="5" t="s">
        <v>10</v>
      </c>
      <c r="D42" s="8" t="s">
        <v>32</v>
      </c>
      <c r="E42" s="13">
        <v>21</v>
      </c>
      <c r="F42" s="11">
        <v>2138</v>
      </c>
      <c r="G42" s="11">
        <v>108</v>
      </c>
      <c r="H42" s="4" t="s">
        <v>207</v>
      </c>
      <c r="I42" s="29">
        <f>J42+K42-L42+M42</f>
        <v>32718.7</v>
      </c>
      <c r="J42" s="29">
        <v>32718.7</v>
      </c>
      <c r="K42" s="29"/>
      <c r="L42" s="30"/>
      <c r="M42" s="31"/>
      <c r="N42" s="29"/>
      <c r="O42" s="32">
        <f>I42-L42-N42+M42</f>
        <v>32718.7</v>
      </c>
      <c r="P42" s="7" t="s">
        <v>68</v>
      </c>
      <c r="Q42" s="8" t="s">
        <v>126</v>
      </c>
      <c r="R42" s="36"/>
    </row>
    <row r="43" spans="1:18" s="14" customFormat="1" ht="15" customHeight="1" x14ac:dyDescent="0.2">
      <c r="A43" s="35" t="s">
        <v>9</v>
      </c>
      <c r="B43" s="13" t="s">
        <v>65</v>
      </c>
      <c r="C43" s="5" t="s">
        <v>10</v>
      </c>
      <c r="D43" s="8" t="s">
        <v>32</v>
      </c>
      <c r="E43" s="13">
        <v>21</v>
      </c>
      <c r="F43" s="11">
        <v>2153</v>
      </c>
      <c r="G43" s="11">
        <v>108</v>
      </c>
      <c r="H43" s="4" t="s">
        <v>208</v>
      </c>
      <c r="I43" s="29">
        <f>J43+K43-L43+M43</f>
        <v>7800</v>
      </c>
      <c r="J43" s="29">
        <v>7800</v>
      </c>
      <c r="K43" s="29"/>
      <c r="L43" s="30"/>
      <c r="M43" s="31"/>
      <c r="N43" s="29"/>
      <c r="O43" s="32">
        <f>I43-L43-N43+M43</f>
        <v>7800</v>
      </c>
      <c r="P43" s="7" t="s">
        <v>68</v>
      </c>
      <c r="Q43" s="8" t="s">
        <v>51</v>
      </c>
      <c r="R43" s="36"/>
    </row>
    <row r="44" spans="1:18" s="14" customFormat="1" ht="15" customHeight="1" x14ac:dyDescent="0.2">
      <c r="A44" s="35" t="s">
        <v>9</v>
      </c>
      <c r="B44" s="13" t="s">
        <v>65</v>
      </c>
      <c r="C44" s="5" t="s">
        <v>10</v>
      </c>
      <c r="D44" s="8" t="s">
        <v>32</v>
      </c>
      <c r="E44" s="13">
        <v>21</v>
      </c>
      <c r="F44" s="11">
        <v>2153</v>
      </c>
      <c r="G44" s="11">
        <v>108</v>
      </c>
      <c r="H44" s="4" t="s">
        <v>209</v>
      </c>
      <c r="I44" s="29">
        <f>J44+K44-L44+M44</f>
        <v>3700</v>
      </c>
      <c r="J44" s="29">
        <v>3700</v>
      </c>
      <c r="K44" s="29"/>
      <c r="L44" s="30"/>
      <c r="M44" s="31"/>
      <c r="N44" s="29"/>
      <c r="O44" s="32">
        <f>I44-L44-N44+M44</f>
        <v>3700</v>
      </c>
      <c r="P44" s="7" t="s">
        <v>68</v>
      </c>
      <c r="Q44" s="8" t="s">
        <v>51</v>
      </c>
      <c r="R44" s="36" t="s">
        <v>136</v>
      </c>
    </row>
    <row r="45" spans="1:18" s="14" customFormat="1" ht="15" customHeight="1" x14ac:dyDescent="0.2">
      <c r="A45" s="35" t="s">
        <v>9</v>
      </c>
      <c r="B45" s="13" t="s">
        <v>65</v>
      </c>
      <c r="C45" s="5" t="s">
        <v>10</v>
      </c>
      <c r="D45" s="8" t="s">
        <v>32</v>
      </c>
      <c r="E45" s="13">
        <v>21</v>
      </c>
      <c r="F45" s="11">
        <v>2153</v>
      </c>
      <c r="G45" s="11">
        <v>108</v>
      </c>
      <c r="H45" s="4" t="s">
        <v>210</v>
      </c>
      <c r="I45" s="29">
        <f>J45+K45-L45+M45</f>
        <v>6900</v>
      </c>
      <c r="J45" s="29">
        <v>6900</v>
      </c>
      <c r="K45" s="29"/>
      <c r="L45" s="30"/>
      <c r="M45" s="31"/>
      <c r="N45" s="29"/>
      <c r="O45" s="32">
        <f>I45-L45-N45+M45</f>
        <v>6900</v>
      </c>
      <c r="P45" s="7" t="s">
        <v>68</v>
      </c>
      <c r="Q45" s="8" t="s">
        <v>51</v>
      </c>
      <c r="R45" s="36" t="s">
        <v>137</v>
      </c>
    </row>
    <row r="46" spans="1:18" s="14" customFormat="1" ht="15" customHeight="1" x14ac:dyDescent="0.2">
      <c r="A46" s="35" t="s">
        <v>37</v>
      </c>
      <c r="B46" s="13" t="s">
        <v>65</v>
      </c>
      <c r="C46" s="5" t="s">
        <v>10</v>
      </c>
      <c r="D46" s="8" t="s">
        <v>32</v>
      </c>
      <c r="E46" s="13">
        <v>21</v>
      </c>
      <c r="F46" s="11">
        <v>2188</v>
      </c>
      <c r="G46" s="11">
        <v>108</v>
      </c>
      <c r="H46" s="4" t="s">
        <v>211</v>
      </c>
      <c r="I46" s="29">
        <f>J46+K46-L46+M46</f>
        <v>1481.92</v>
      </c>
      <c r="J46" s="29">
        <f>932.08+549.84</f>
        <v>1481.92</v>
      </c>
      <c r="K46" s="29"/>
      <c r="L46" s="30"/>
      <c r="M46" s="31"/>
      <c r="N46" s="29"/>
      <c r="O46" s="32">
        <f>I46-L46-N46+M46</f>
        <v>1481.92</v>
      </c>
      <c r="P46" s="7" t="s">
        <v>68</v>
      </c>
      <c r="Q46" s="8" t="s">
        <v>212</v>
      </c>
      <c r="R46" s="36"/>
    </row>
    <row r="47" spans="1:18" s="14" customFormat="1" ht="15" customHeight="1" x14ac:dyDescent="0.2">
      <c r="A47" s="35" t="s">
        <v>185</v>
      </c>
      <c r="B47" s="13" t="s">
        <v>65</v>
      </c>
      <c r="C47" s="5" t="s">
        <v>62</v>
      </c>
      <c r="D47" s="8" t="s">
        <v>32</v>
      </c>
      <c r="E47" s="13">
        <v>21</v>
      </c>
      <c r="F47" s="11">
        <v>2183</v>
      </c>
      <c r="G47" s="11">
        <v>100</v>
      </c>
      <c r="H47" s="9" t="s">
        <v>213</v>
      </c>
      <c r="I47" s="29">
        <f>J47+K47-L47+M47</f>
        <v>1321</v>
      </c>
      <c r="J47" s="29">
        <v>1321</v>
      </c>
      <c r="K47" s="29"/>
      <c r="L47" s="29"/>
      <c r="M47" s="29"/>
      <c r="N47" s="29"/>
      <c r="O47" s="32">
        <f>I47-L47-N47+M47</f>
        <v>1321</v>
      </c>
      <c r="P47" s="7" t="s">
        <v>68</v>
      </c>
      <c r="Q47" s="25" t="s">
        <v>214</v>
      </c>
      <c r="R47" s="36"/>
    </row>
    <row r="48" spans="1:18" s="14" customFormat="1" ht="15" customHeight="1" x14ac:dyDescent="0.2">
      <c r="A48" s="35" t="s">
        <v>9</v>
      </c>
      <c r="B48" s="13"/>
      <c r="C48" s="5" t="s">
        <v>31</v>
      </c>
      <c r="D48" s="8" t="s">
        <v>32</v>
      </c>
      <c r="E48" s="13">
        <v>21</v>
      </c>
      <c r="F48" s="11">
        <v>2153</v>
      </c>
      <c r="G48" s="11">
        <v>100</v>
      </c>
      <c r="H48" s="4" t="s">
        <v>251</v>
      </c>
      <c r="I48" s="29">
        <f>J48+K48-L48+M48</f>
        <v>785.65</v>
      </c>
      <c r="J48" s="29"/>
      <c r="K48" s="29"/>
      <c r="L48" s="30"/>
      <c r="M48" s="31">
        <v>785.65</v>
      </c>
      <c r="N48" s="29"/>
      <c r="O48" s="32">
        <f>I48-L48-N48+M48</f>
        <v>1571.3</v>
      </c>
      <c r="P48" s="3" t="s">
        <v>16</v>
      </c>
      <c r="Q48" s="8" t="s">
        <v>252</v>
      </c>
      <c r="R48" s="36" t="s">
        <v>253</v>
      </c>
    </row>
    <row r="49" spans="1:18" s="14" customFormat="1" ht="15" customHeight="1" x14ac:dyDescent="0.2">
      <c r="A49" s="35" t="s">
        <v>37</v>
      </c>
      <c r="B49" s="13"/>
      <c r="C49" s="5" t="s">
        <v>31</v>
      </c>
      <c r="D49" s="8" t="s">
        <v>32</v>
      </c>
      <c r="E49" s="13">
        <v>21</v>
      </c>
      <c r="F49" s="11">
        <v>2184</v>
      </c>
      <c r="G49" s="11">
        <v>100</v>
      </c>
      <c r="H49" s="4" t="s">
        <v>254</v>
      </c>
      <c r="I49" s="29">
        <f>J49+K49-L49+M49</f>
        <v>547.46</v>
      </c>
      <c r="J49" s="29"/>
      <c r="K49" s="29"/>
      <c r="L49" s="30"/>
      <c r="M49" s="31">
        <v>547.46</v>
      </c>
      <c r="N49" s="29"/>
      <c r="O49" s="32">
        <f>I49-L49-N49+M49</f>
        <v>1094.92</v>
      </c>
      <c r="P49" s="3" t="s">
        <v>16</v>
      </c>
      <c r="Q49" s="8" t="s">
        <v>197</v>
      </c>
      <c r="R49" s="36" t="s">
        <v>255</v>
      </c>
    </row>
    <row r="50" spans="1:18" s="14" customFormat="1" ht="15" customHeight="1" x14ac:dyDescent="0.2">
      <c r="A50" s="35" t="s">
        <v>9</v>
      </c>
      <c r="B50" s="13"/>
      <c r="C50" s="5" t="s">
        <v>44</v>
      </c>
      <c r="D50" s="8" t="s">
        <v>45</v>
      </c>
      <c r="E50" s="13">
        <v>21</v>
      </c>
      <c r="F50" s="11">
        <v>2188</v>
      </c>
      <c r="G50" s="11">
        <v>109</v>
      </c>
      <c r="H50" s="4" t="s">
        <v>46</v>
      </c>
      <c r="I50" s="29">
        <f>J50+K50-L50+M50</f>
        <v>5452.54</v>
      </c>
      <c r="J50" s="29">
        <v>0</v>
      </c>
      <c r="K50" s="29">
        <v>6000</v>
      </c>
      <c r="L50" s="30">
        <f>547.46</f>
        <v>547.46</v>
      </c>
      <c r="M50" s="31"/>
      <c r="N50" s="29">
        <v>0</v>
      </c>
      <c r="O50" s="32">
        <f>I50-L50-N50+M50</f>
        <v>4905.08</v>
      </c>
      <c r="P50" s="7" t="s">
        <v>47</v>
      </c>
      <c r="Q50" s="8"/>
      <c r="R50" s="36"/>
    </row>
    <row r="51" spans="1:18" s="14" customFormat="1" ht="15" customHeight="1" x14ac:dyDescent="0.2">
      <c r="A51" s="35" t="s">
        <v>9</v>
      </c>
      <c r="B51" s="13" t="s">
        <v>65</v>
      </c>
      <c r="C51" s="5" t="s">
        <v>31</v>
      </c>
      <c r="D51" s="8" t="s">
        <v>45</v>
      </c>
      <c r="E51" s="13">
        <v>20</v>
      </c>
      <c r="F51" s="11">
        <v>2031</v>
      </c>
      <c r="G51" s="11">
        <v>109</v>
      </c>
      <c r="H51" s="4" t="s">
        <v>66</v>
      </c>
      <c r="I51" s="29">
        <f>J51+K51-L51+M51</f>
        <v>0</v>
      </c>
      <c r="J51" s="29">
        <v>0</v>
      </c>
      <c r="K51" s="29"/>
      <c r="L51" s="30"/>
      <c r="M51" s="31"/>
      <c r="N51" s="29"/>
      <c r="O51" s="32">
        <f>I51-L51-N51+M51</f>
        <v>0</v>
      </c>
      <c r="P51" s="7" t="s">
        <v>68</v>
      </c>
      <c r="Q51" s="8" t="s">
        <v>67</v>
      </c>
      <c r="R51" s="36"/>
    </row>
    <row r="52" spans="1:18" s="14" customFormat="1" ht="15" customHeight="1" x14ac:dyDescent="0.2">
      <c r="A52" s="35" t="s">
        <v>9</v>
      </c>
      <c r="B52" s="13"/>
      <c r="C52" s="5" t="s">
        <v>31</v>
      </c>
      <c r="D52" s="8" t="s">
        <v>45</v>
      </c>
      <c r="E52" s="13">
        <v>20</v>
      </c>
      <c r="F52" s="11">
        <v>2031</v>
      </c>
      <c r="G52" s="11">
        <v>109</v>
      </c>
      <c r="H52" s="4" t="s">
        <v>69</v>
      </c>
      <c r="I52" s="29">
        <f>J52+K52-L52+M52</f>
        <v>12730</v>
      </c>
      <c r="J52" s="29">
        <v>0</v>
      </c>
      <c r="K52" s="29">
        <v>12730</v>
      </c>
      <c r="L52" s="30"/>
      <c r="M52" s="31"/>
      <c r="N52" s="29">
        <v>0</v>
      </c>
      <c r="O52" s="32">
        <f>I52-L52-N52+M52</f>
        <v>12730</v>
      </c>
      <c r="P52" s="7" t="s">
        <v>25</v>
      </c>
      <c r="Q52" s="8" t="s">
        <v>70</v>
      </c>
      <c r="R52" s="36"/>
    </row>
    <row r="53" spans="1:18" s="14" customFormat="1" ht="15" customHeight="1" x14ac:dyDescent="0.2">
      <c r="A53" s="35" t="s">
        <v>9</v>
      </c>
      <c r="B53" s="13"/>
      <c r="C53" s="5" t="s">
        <v>31</v>
      </c>
      <c r="D53" s="8" t="s">
        <v>45</v>
      </c>
      <c r="E53" s="13">
        <v>20</v>
      </c>
      <c r="F53" s="11">
        <v>2031</v>
      </c>
      <c r="G53" s="11">
        <v>109</v>
      </c>
      <c r="H53" s="18" t="s">
        <v>71</v>
      </c>
      <c r="I53" s="29">
        <f>J53+K53-L53+M53</f>
        <v>5555</v>
      </c>
      <c r="J53" s="29">
        <v>0</v>
      </c>
      <c r="K53" s="29">
        <v>5555</v>
      </c>
      <c r="L53" s="30"/>
      <c r="M53" s="31"/>
      <c r="N53" s="29">
        <v>0</v>
      </c>
      <c r="O53" s="32">
        <f>I53-L53-N53+M53</f>
        <v>5555</v>
      </c>
      <c r="P53" s="7" t="s">
        <v>47</v>
      </c>
      <c r="Q53" s="8"/>
      <c r="R53" s="36"/>
    </row>
    <row r="54" spans="1:18" s="14" customFormat="1" ht="15" customHeight="1" x14ac:dyDescent="0.2">
      <c r="A54" s="35" t="s">
        <v>9</v>
      </c>
      <c r="B54" s="13"/>
      <c r="C54" s="5" t="s">
        <v>31</v>
      </c>
      <c r="D54" s="8" t="s">
        <v>45</v>
      </c>
      <c r="E54" s="13">
        <v>20</v>
      </c>
      <c r="F54" s="11">
        <v>2031</v>
      </c>
      <c r="G54" s="11">
        <v>109</v>
      </c>
      <c r="H54" s="4" t="s">
        <v>72</v>
      </c>
      <c r="I54" s="29">
        <f>J54+K54-L54+M54</f>
        <v>16000</v>
      </c>
      <c r="J54" s="29">
        <v>0</v>
      </c>
      <c r="K54" s="29">
        <v>16000</v>
      </c>
      <c r="L54" s="30"/>
      <c r="M54" s="31"/>
      <c r="N54" s="29">
        <v>12500</v>
      </c>
      <c r="O54" s="32">
        <f>I54-L54-N54+M54</f>
        <v>3500</v>
      </c>
      <c r="P54" s="3" t="s">
        <v>16</v>
      </c>
      <c r="Q54" s="8" t="s">
        <v>73</v>
      </c>
      <c r="R54" s="36" t="s">
        <v>74</v>
      </c>
    </row>
    <row r="55" spans="1:18" s="14" customFormat="1" ht="15" customHeight="1" x14ac:dyDescent="0.2">
      <c r="A55" s="35" t="s">
        <v>9</v>
      </c>
      <c r="B55" s="13"/>
      <c r="C55" s="5" t="s">
        <v>31</v>
      </c>
      <c r="D55" s="8" t="s">
        <v>45</v>
      </c>
      <c r="E55" s="13">
        <v>20</v>
      </c>
      <c r="F55" s="11">
        <v>2031</v>
      </c>
      <c r="G55" s="11">
        <v>109</v>
      </c>
      <c r="H55" s="4" t="s">
        <v>75</v>
      </c>
      <c r="I55" s="29">
        <f>J55+K55-L55+M55</f>
        <v>6500</v>
      </c>
      <c r="J55" s="29">
        <v>0</v>
      </c>
      <c r="K55" s="29">
        <v>6500</v>
      </c>
      <c r="L55" s="55"/>
      <c r="M55" s="31"/>
      <c r="N55" s="29">
        <v>4850</v>
      </c>
      <c r="O55" s="32">
        <f>I55-L55-N55+M55</f>
        <v>1650</v>
      </c>
      <c r="P55" s="3" t="s">
        <v>16</v>
      </c>
      <c r="Q55" s="8" t="s">
        <v>76</v>
      </c>
      <c r="R55" s="36" t="s">
        <v>77</v>
      </c>
    </row>
    <row r="56" spans="1:18" s="14" customFormat="1" ht="15" customHeight="1" x14ac:dyDescent="0.2">
      <c r="A56" s="35" t="s">
        <v>9</v>
      </c>
      <c r="B56" s="13"/>
      <c r="C56" s="5" t="s">
        <v>31</v>
      </c>
      <c r="D56" s="8" t="s">
        <v>45</v>
      </c>
      <c r="E56" s="13">
        <v>21</v>
      </c>
      <c r="F56" s="11">
        <v>2131</v>
      </c>
      <c r="G56" s="11">
        <v>109</v>
      </c>
      <c r="H56" s="4" t="s">
        <v>78</v>
      </c>
      <c r="I56" s="29">
        <f>J56+K56-L56+M56</f>
        <v>3000</v>
      </c>
      <c r="J56" s="29">
        <v>0</v>
      </c>
      <c r="K56" s="29">
        <v>3000</v>
      </c>
      <c r="L56" s="30"/>
      <c r="M56" s="31"/>
      <c r="N56" s="29">
        <v>0</v>
      </c>
      <c r="O56" s="32">
        <f>I56-L56-N56+M56</f>
        <v>3000</v>
      </c>
      <c r="P56" s="7" t="s">
        <v>47</v>
      </c>
      <c r="Q56" s="8"/>
      <c r="R56" s="36"/>
    </row>
    <row r="57" spans="1:18" s="14" customFormat="1" ht="15" customHeight="1" x14ac:dyDescent="0.2">
      <c r="A57" s="35" t="s">
        <v>9</v>
      </c>
      <c r="B57" s="13"/>
      <c r="C57" s="5" t="s">
        <v>31</v>
      </c>
      <c r="D57" s="8" t="s">
        <v>45</v>
      </c>
      <c r="E57" s="13">
        <v>21</v>
      </c>
      <c r="F57" s="11">
        <v>2153</v>
      </c>
      <c r="G57" s="11">
        <v>109</v>
      </c>
      <c r="H57" s="4" t="s">
        <v>79</v>
      </c>
      <c r="I57" s="29">
        <f>J57+K57-L57+M57</f>
        <v>5000</v>
      </c>
      <c r="J57" s="29">
        <v>0</v>
      </c>
      <c r="K57" s="29">
        <v>5000</v>
      </c>
      <c r="L57" s="30"/>
      <c r="M57" s="31"/>
      <c r="N57" s="29">
        <v>0</v>
      </c>
      <c r="O57" s="32">
        <f>I57-L57-N57+M57</f>
        <v>5000</v>
      </c>
      <c r="P57" s="7" t="s">
        <v>47</v>
      </c>
      <c r="Q57" s="8"/>
      <c r="R57" s="36"/>
    </row>
    <row r="58" spans="1:18" s="14" customFormat="1" ht="15" customHeight="1" x14ac:dyDescent="0.2">
      <c r="A58" s="35" t="s">
        <v>9</v>
      </c>
      <c r="B58" s="13"/>
      <c r="C58" s="5" t="s">
        <v>31</v>
      </c>
      <c r="D58" s="8" t="s">
        <v>45</v>
      </c>
      <c r="E58" s="13">
        <v>21</v>
      </c>
      <c r="F58" s="11">
        <v>2131</v>
      </c>
      <c r="G58" s="11">
        <v>109</v>
      </c>
      <c r="H58" s="4" t="s">
        <v>80</v>
      </c>
      <c r="I58" s="29">
        <f>J58+K58-L58+M58</f>
        <v>1000</v>
      </c>
      <c r="J58" s="29">
        <v>0</v>
      </c>
      <c r="K58" s="29">
        <v>1000</v>
      </c>
      <c r="L58" s="30"/>
      <c r="M58" s="31"/>
      <c r="N58" s="29">
        <v>985</v>
      </c>
      <c r="O58" s="32">
        <f>I58-L58-N58+M58</f>
        <v>15</v>
      </c>
      <c r="P58" s="7" t="s">
        <v>25</v>
      </c>
      <c r="Q58" s="8" t="s">
        <v>81</v>
      </c>
      <c r="R58" s="36" t="s">
        <v>82</v>
      </c>
    </row>
    <row r="59" spans="1:18" s="14" customFormat="1" ht="15" customHeight="1" x14ac:dyDescent="0.2">
      <c r="A59" s="35" t="s">
        <v>9</v>
      </c>
      <c r="B59" s="13"/>
      <c r="C59" s="5" t="s">
        <v>31</v>
      </c>
      <c r="D59" s="8" t="s">
        <v>45</v>
      </c>
      <c r="E59" s="13">
        <v>21</v>
      </c>
      <c r="F59" s="11">
        <v>2131</v>
      </c>
      <c r="G59" s="11">
        <v>109</v>
      </c>
      <c r="H59" s="4" t="s">
        <v>83</v>
      </c>
      <c r="I59" s="29">
        <f>J59+K59-L59+M59</f>
        <v>22000</v>
      </c>
      <c r="J59" s="29">
        <v>0</v>
      </c>
      <c r="K59" s="29">
        <v>22000</v>
      </c>
      <c r="L59" s="30"/>
      <c r="M59" s="31"/>
      <c r="N59" s="29">
        <v>0</v>
      </c>
      <c r="O59" s="32">
        <f>I59-L59-N59+M59</f>
        <v>22000</v>
      </c>
      <c r="P59" s="7" t="s">
        <v>47</v>
      </c>
      <c r="Q59" s="8"/>
      <c r="R59" s="36"/>
    </row>
    <row r="60" spans="1:18" s="14" customFormat="1" ht="15" customHeight="1" x14ac:dyDescent="0.2">
      <c r="A60" s="35" t="s">
        <v>9</v>
      </c>
      <c r="B60" s="13"/>
      <c r="C60" s="5" t="s">
        <v>31</v>
      </c>
      <c r="D60" s="8" t="s">
        <v>45</v>
      </c>
      <c r="E60" s="13">
        <v>21</v>
      </c>
      <c r="F60" s="11">
        <v>2131</v>
      </c>
      <c r="G60" s="11">
        <v>109</v>
      </c>
      <c r="H60" s="4" t="s">
        <v>84</v>
      </c>
      <c r="I60" s="29">
        <f>J60+K60-L60+M60</f>
        <v>20000</v>
      </c>
      <c r="J60" s="29">
        <v>0</v>
      </c>
      <c r="K60" s="29">
        <v>20000</v>
      </c>
      <c r="L60" s="30"/>
      <c r="M60" s="31"/>
      <c r="N60" s="29">
        <v>0</v>
      </c>
      <c r="O60" s="32">
        <f>I60-L60-N60+M60</f>
        <v>20000</v>
      </c>
      <c r="P60" s="7" t="s">
        <v>47</v>
      </c>
      <c r="Q60" s="8"/>
      <c r="R60" s="36"/>
    </row>
    <row r="61" spans="1:18" s="14" customFormat="1" ht="15" customHeight="1" x14ac:dyDescent="0.2">
      <c r="A61" s="35" t="s">
        <v>9</v>
      </c>
      <c r="B61" s="13"/>
      <c r="C61" s="5" t="s">
        <v>31</v>
      </c>
      <c r="D61" s="8" t="s">
        <v>45</v>
      </c>
      <c r="E61" s="13">
        <v>21</v>
      </c>
      <c r="F61" s="11">
        <v>2131</v>
      </c>
      <c r="G61" s="11">
        <v>109</v>
      </c>
      <c r="H61" s="4" t="s">
        <v>85</v>
      </c>
      <c r="I61" s="29">
        <f>J61+K61-L61+M61</f>
        <v>7000</v>
      </c>
      <c r="J61" s="29">
        <v>0</v>
      </c>
      <c r="K61" s="29">
        <v>7000</v>
      </c>
      <c r="L61" s="30"/>
      <c r="M61" s="31"/>
      <c r="N61" s="29">
        <v>0</v>
      </c>
      <c r="O61" s="32">
        <f>I61-L61-N61+M61</f>
        <v>7000</v>
      </c>
      <c r="P61" s="7" t="s">
        <v>47</v>
      </c>
      <c r="Q61" s="8"/>
      <c r="R61" s="36"/>
    </row>
    <row r="62" spans="1:18" s="14" customFormat="1" ht="15" customHeight="1" x14ac:dyDescent="0.2">
      <c r="A62" s="35" t="s">
        <v>9</v>
      </c>
      <c r="B62" s="13"/>
      <c r="C62" s="5" t="s">
        <v>31</v>
      </c>
      <c r="D62" s="8" t="s">
        <v>45</v>
      </c>
      <c r="E62" s="13">
        <v>21</v>
      </c>
      <c r="F62" s="11">
        <v>2138</v>
      </c>
      <c r="G62" s="11">
        <v>109</v>
      </c>
      <c r="H62" s="4" t="s">
        <v>86</v>
      </c>
      <c r="I62" s="29">
        <f>J62+K62-L62+M62</f>
        <v>3600</v>
      </c>
      <c r="J62" s="29">
        <v>0</v>
      </c>
      <c r="K62" s="29">
        <v>3600</v>
      </c>
      <c r="L62" s="30"/>
      <c r="M62" s="31"/>
      <c r="N62" s="29">
        <v>0</v>
      </c>
      <c r="O62" s="32">
        <f>I62-L62-N62+M62</f>
        <v>3600</v>
      </c>
      <c r="P62" s="7" t="s">
        <v>16</v>
      </c>
      <c r="Q62" s="8" t="s">
        <v>87</v>
      </c>
      <c r="R62" s="36" t="s">
        <v>88</v>
      </c>
    </row>
    <row r="63" spans="1:18" s="14" customFormat="1" ht="15" customHeight="1" x14ac:dyDescent="0.2">
      <c r="A63" s="35" t="s">
        <v>9</v>
      </c>
      <c r="B63" s="13"/>
      <c r="C63" s="5" t="s">
        <v>31</v>
      </c>
      <c r="D63" s="8" t="s">
        <v>45</v>
      </c>
      <c r="E63" s="13">
        <v>21</v>
      </c>
      <c r="F63" s="11">
        <v>2131</v>
      </c>
      <c r="G63" s="11">
        <v>109</v>
      </c>
      <c r="H63" s="4" t="s">
        <v>89</v>
      </c>
      <c r="I63" s="29">
        <f>J63+K63-L63+M63</f>
        <v>6000</v>
      </c>
      <c r="J63" s="29">
        <v>0</v>
      </c>
      <c r="K63" s="29">
        <f>4000+2000</f>
        <v>6000</v>
      </c>
      <c r="L63" s="30"/>
      <c r="M63" s="31"/>
      <c r="N63" s="29">
        <v>0</v>
      </c>
      <c r="O63" s="32">
        <f>I63-L63-N63+M63</f>
        <v>6000</v>
      </c>
      <c r="P63" s="7" t="s">
        <v>16</v>
      </c>
      <c r="Q63" s="8" t="s">
        <v>90</v>
      </c>
      <c r="R63" s="36" t="s">
        <v>267</v>
      </c>
    </row>
    <row r="64" spans="1:18" s="14" customFormat="1" ht="15" customHeight="1" x14ac:dyDescent="0.2">
      <c r="A64" s="35" t="s">
        <v>37</v>
      </c>
      <c r="B64" s="13"/>
      <c r="C64" s="5" t="s">
        <v>31</v>
      </c>
      <c r="D64" s="8" t="s">
        <v>45</v>
      </c>
      <c r="E64" s="13">
        <v>21</v>
      </c>
      <c r="F64" s="11">
        <v>2188</v>
      </c>
      <c r="G64" s="11">
        <v>109</v>
      </c>
      <c r="H64" s="4" t="s">
        <v>91</v>
      </c>
      <c r="I64" s="29">
        <f>J64+K64-L64+M64</f>
        <v>15000</v>
      </c>
      <c r="J64" s="29">
        <v>0</v>
      </c>
      <c r="K64" s="29">
        <v>15000</v>
      </c>
      <c r="L64" s="30"/>
      <c r="M64" s="31"/>
      <c r="N64" s="29">
        <v>0</v>
      </c>
      <c r="O64" s="32">
        <f>I64-L64-N64+M64</f>
        <v>15000</v>
      </c>
      <c r="P64" s="19" t="s">
        <v>35</v>
      </c>
      <c r="Q64" s="8"/>
      <c r="R64" s="36"/>
    </row>
    <row r="65" spans="1:18" s="14" customFormat="1" ht="15" customHeight="1" x14ac:dyDescent="0.2">
      <c r="A65" s="35" t="s">
        <v>9</v>
      </c>
      <c r="B65" s="13"/>
      <c r="C65" s="5" t="s">
        <v>31</v>
      </c>
      <c r="D65" s="8" t="s">
        <v>45</v>
      </c>
      <c r="E65" s="13"/>
      <c r="F65" s="11">
        <v>2138</v>
      </c>
      <c r="G65" s="11">
        <v>109</v>
      </c>
      <c r="H65" s="4" t="s">
        <v>92</v>
      </c>
      <c r="I65" s="29">
        <f>J65+K65-L65+M65</f>
        <v>35000</v>
      </c>
      <c r="J65" s="29">
        <v>0</v>
      </c>
      <c r="K65" s="29">
        <v>35000</v>
      </c>
      <c r="L65" s="30"/>
      <c r="M65" s="31"/>
      <c r="N65" s="29">
        <v>0</v>
      </c>
      <c r="O65" s="32">
        <f>I65-L65-N65+M65</f>
        <v>35000</v>
      </c>
      <c r="P65" s="3" t="s">
        <v>13</v>
      </c>
      <c r="Q65" s="8"/>
      <c r="R65" s="36"/>
    </row>
    <row r="66" spans="1:18" s="14" customFormat="1" ht="15" customHeight="1" x14ac:dyDescent="0.2">
      <c r="A66" s="35" t="s">
        <v>9</v>
      </c>
      <c r="B66" s="13"/>
      <c r="C66" s="5" t="s">
        <v>31</v>
      </c>
      <c r="D66" s="8" t="s">
        <v>45</v>
      </c>
      <c r="E66" s="13"/>
      <c r="F66" s="11">
        <v>2138</v>
      </c>
      <c r="G66" s="11">
        <v>109</v>
      </c>
      <c r="H66" s="4" t="s">
        <v>93</v>
      </c>
      <c r="I66" s="29">
        <f>J66+K66-L66+M66</f>
        <v>50000</v>
      </c>
      <c r="J66" s="29">
        <v>0</v>
      </c>
      <c r="K66" s="29">
        <f>42000+8000</f>
        <v>50000</v>
      </c>
      <c r="L66" s="30"/>
      <c r="M66" s="31"/>
      <c r="N66" s="29">
        <v>0</v>
      </c>
      <c r="O66" s="32">
        <f>I66-L66-N66+M66</f>
        <v>50000</v>
      </c>
      <c r="P66" s="3" t="s">
        <v>13</v>
      </c>
      <c r="Q66" s="8"/>
      <c r="R66" s="36"/>
    </row>
    <row r="67" spans="1:18" s="14" customFormat="1" ht="15" customHeight="1" x14ac:dyDescent="0.2">
      <c r="A67" s="35" t="s">
        <v>9</v>
      </c>
      <c r="B67" s="13"/>
      <c r="C67" s="5" t="s">
        <v>31</v>
      </c>
      <c r="D67" s="8" t="s">
        <v>45</v>
      </c>
      <c r="E67" s="13"/>
      <c r="F67" s="11">
        <v>2138</v>
      </c>
      <c r="G67" s="11">
        <v>109</v>
      </c>
      <c r="H67" s="4" t="s">
        <v>94</v>
      </c>
      <c r="I67" s="29">
        <f>J67+K67-L67+M67</f>
        <v>42000</v>
      </c>
      <c r="J67" s="29">
        <v>0</v>
      </c>
      <c r="K67" s="29">
        <f>40000+2000</f>
        <v>42000</v>
      </c>
      <c r="L67" s="30"/>
      <c r="M67" s="31"/>
      <c r="N67" s="29">
        <v>0</v>
      </c>
      <c r="O67" s="32">
        <f>I67-L67-N67+M67</f>
        <v>42000</v>
      </c>
      <c r="P67" s="3" t="s">
        <v>13</v>
      </c>
      <c r="Q67" s="8"/>
      <c r="R67" s="36"/>
    </row>
    <row r="68" spans="1:18" s="14" customFormat="1" ht="15" customHeight="1" x14ac:dyDescent="0.2">
      <c r="A68" s="35" t="s">
        <v>9</v>
      </c>
      <c r="B68" s="13"/>
      <c r="C68" s="5" t="s">
        <v>31</v>
      </c>
      <c r="D68" s="8" t="s">
        <v>45</v>
      </c>
      <c r="E68" s="13"/>
      <c r="F68" s="11">
        <v>2138</v>
      </c>
      <c r="G68" s="11">
        <v>109</v>
      </c>
      <c r="H68" s="4" t="s">
        <v>95</v>
      </c>
      <c r="I68" s="29">
        <f>J68+K68-L68+M68</f>
        <v>7890</v>
      </c>
      <c r="J68" s="29">
        <v>0</v>
      </c>
      <c r="K68" s="29">
        <f>2400+5490</f>
        <v>7890</v>
      </c>
      <c r="L68" s="30"/>
      <c r="M68" s="31"/>
      <c r="N68" s="29">
        <v>0</v>
      </c>
      <c r="O68" s="32">
        <f>I68-L68-N68+M68</f>
        <v>7890</v>
      </c>
      <c r="P68" s="3" t="s">
        <v>13</v>
      </c>
      <c r="Q68" s="8"/>
      <c r="R68" s="36"/>
    </row>
    <row r="69" spans="1:18" s="14" customFormat="1" ht="15" customHeight="1" x14ac:dyDescent="0.2">
      <c r="A69" s="35" t="s">
        <v>9</v>
      </c>
      <c r="B69" s="13"/>
      <c r="C69" s="5" t="s">
        <v>31</v>
      </c>
      <c r="D69" s="8" t="s">
        <v>45</v>
      </c>
      <c r="E69" s="13"/>
      <c r="F69" s="11">
        <v>2138</v>
      </c>
      <c r="G69" s="11">
        <v>109</v>
      </c>
      <c r="H69" s="4" t="s">
        <v>96</v>
      </c>
      <c r="I69" s="29">
        <f>J69+K69-L69+M69</f>
        <v>25000</v>
      </c>
      <c r="J69" s="29">
        <v>0</v>
      </c>
      <c r="K69" s="29">
        <v>25000</v>
      </c>
      <c r="L69" s="30"/>
      <c r="M69" s="31"/>
      <c r="N69" s="29">
        <v>0</v>
      </c>
      <c r="O69" s="32">
        <f>I69-L69-N69+M69</f>
        <v>25000</v>
      </c>
      <c r="P69" s="3" t="s">
        <v>13</v>
      </c>
      <c r="Q69" s="8"/>
      <c r="R69" s="36"/>
    </row>
    <row r="70" spans="1:18" s="14" customFormat="1" ht="15" customHeight="1" x14ac:dyDescent="0.2">
      <c r="A70" s="35" t="s">
        <v>9</v>
      </c>
      <c r="B70" s="13"/>
      <c r="C70" s="5" t="s">
        <v>31</v>
      </c>
      <c r="D70" s="8" t="s">
        <v>45</v>
      </c>
      <c r="E70" s="13"/>
      <c r="F70" s="11">
        <v>2138</v>
      </c>
      <c r="G70" s="11">
        <v>109</v>
      </c>
      <c r="H70" s="4" t="s">
        <v>97</v>
      </c>
      <c r="I70" s="29">
        <f>J70+K70-L70+M70</f>
        <v>5000</v>
      </c>
      <c r="J70" s="29">
        <v>0</v>
      </c>
      <c r="K70" s="29">
        <v>5000</v>
      </c>
      <c r="L70" s="30"/>
      <c r="M70" s="31"/>
      <c r="N70" s="29">
        <v>0</v>
      </c>
      <c r="O70" s="32">
        <f>I70-L70-N70+M70</f>
        <v>5000</v>
      </c>
      <c r="P70" s="7" t="s">
        <v>13</v>
      </c>
      <c r="Q70" s="8"/>
      <c r="R70" s="36"/>
    </row>
    <row r="71" spans="1:18" s="14" customFormat="1" ht="15" customHeight="1" x14ac:dyDescent="0.2">
      <c r="A71" s="35" t="s">
        <v>37</v>
      </c>
      <c r="B71" s="13"/>
      <c r="C71" s="13"/>
      <c r="D71" s="8" t="s">
        <v>45</v>
      </c>
      <c r="E71" s="13">
        <v>21</v>
      </c>
      <c r="F71" s="11">
        <v>2188</v>
      </c>
      <c r="G71" s="11">
        <v>107</v>
      </c>
      <c r="H71" s="9" t="s">
        <v>98</v>
      </c>
      <c r="I71" s="29">
        <f>J71+K71-L71+M71</f>
        <v>390000</v>
      </c>
      <c r="J71" s="29">
        <v>0</v>
      </c>
      <c r="K71" s="29">
        <v>390000</v>
      </c>
      <c r="L71" s="29"/>
      <c r="M71" s="29"/>
      <c r="N71" s="29">
        <v>0</v>
      </c>
      <c r="O71" s="32">
        <f>I71-L71-N71+M71</f>
        <v>390000</v>
      </c>
      <c r="P71" s="3"/>
      <c r="Q71" s="25" t="s">
        <v>60</v>
      </c>
      <c r="R71" s="36"/>
    </row>
    <row r="72" spans="1:18" s="14" customFormat="1" ht="15" customHeight="1" x14ac:dyDescent="0.2">
      <c r="A72" s="35" t="s">
        <v>37</v>
      </c>
      <c r="B72" s="13"/>
      <c r="C72" s="13"/>
      <c r="D72" s="8" t="s">
        <v>45</v>
      </c>
      <c r="E72" s="13">
        <v>21</v>
      </c>
      <c r="F72" s="11">
        <v>2188</v>
      </c>
      <c r="G72" s="11">
        <v>109</v>
      </c>
      <c r="H72" s="9" t="s">
        <v>99</v>
      </c>
      <c r="I72" s="29">
        <f>J72+K72-L72+M72</f>
        <v>10000</v>
      </c>
      <c r="J72" s="29">
        <v>0</v>
      </c>
      <c r="K72" s="29">
        <v>10000</v>
      </c>
      <c r="L72" s="29"/>
      <c r="M72" s="29"/>
      <c r="N72" s="29">
        <v>0</v>
      </c>
      <c r="O72" s="32">
        <f>I72-L72-N72+M72</f>
        <v>10000</v>
      </c>
      <c r="P72" s="7"/>
      <c r="Q72" s="25" t="s">
        <v>60</v>
      </c>
      <c r="R72" s="36"/>
    </row>
    <row r="73" spans="1:18" s="14" customFormat="1" ht="15" customHeight="1" x14ac:dyDescent="0.2">
      <c r="A73" s="35" t="s">
        <v>9</v>
      </c>
      <c r="B73" s="13"/>
      <c r="C73" s="5" t="s">
        <v>44</v>
      </c>
      <c r="D73" s="8" t="s">
        <v>45</v>
      </c>
      <c r="E73" s="13">
        <v>23</v>
      </c>
      <c r="F73" s="11">
        <v>2313</v>
      </c>
      <c r="G73" s="11">
        <v>109</v>
      </c>
      <c r="H73" s="9" t="s">
        <v>100</v>
      </c>
      <c r="I73" s="29">
        <f>J73+K73-L73+M73</f>
        <v>0</v>
      </c>
      <c r="J73" s="29">
        <v>0</v>
      </c>
      <c r="K73" s="29">
        <v>0</v>
      </c>
      <c r="L73" s="29"/>
      <c r="M73" s="29"/>
      <c r="N73" s="29">
        <v>0</v>
      </c>
      <c r="O73" s="32">
        <f>I73-L73-N73+M73</f>
        <v>0</v>
      </c>
      <c r="P73" s="3"/>
      <c r="Q73" s="25" t="s">
        <v>60</v>
      </c>
      <c r="R73" s="36"/>
    </row>
    <row r="74" spans="1:18" s="14" customFormat="1" ht="15" customHeight="1" x14ac:dyDescent="0.2">
      <c r="A74" s="35" t="s">
        <v>9</v>
      </c>
      <c r="B74" s="13" t="s">
        <v>65</v>
      </c>
      <c r="C74" s="5" t="s">
        <v>215</v>
      </c>
      <c r="D74" s="8" t="s">
        <v>45</v>
      </c>
      <c r="E74" s="13">
        <v>20</v>
      </c>
      <c r="F74" s="11">
        <v>2031</v>
      </c>
      <c r="G74" s="11">
        <v>109</v>
      </c>
      <c r="H74" s="4" t="s">
        <v>216</v>
      </c>
      <c r="I74" s="29">
        <f>J74+K74-L74+M74</f>
        <v>3000</v>
      </c>
      <c r="J74" s="29">
        <v>3000</v>
      </c>
      <c r="K74" s="29"/>
      <c r="L74" s="30"/>
      <c r="M74" s="31"/>
      <c r="N74" s="29" t="e">
        <f>3000-#REF!</f>
        <v>#REF!</v>
      </c>
      <c r="O74" s="32" t="e">
        <f>I74-L74-N74+M74</f>
        <v>#REF!</v>
      </c>
      <c r="P74" s="3" t="s">
        <v>16</v>
      </c>
      <c r="Q74" s="8" t="s">
        <v>217</v>
      </c>
      <c r="R74" s="36"/>
    </row>
    <row r="75" spans="1:18" s="14" customFormat="1" ht="15" customHeight="1" x14ac:dyDescent="0.2">
      <c r="A75" s="35" t="s">
        <v>9</v>
      </c>
      <c r="B75" s="13" t="s">
        <v>65</v>
      </c>
      <c r="C75" s="5" t="s">
        <v>215</v>
      </c>
      <c r="D75" s="8" t="s">
        <v>45</v>
      </c>
      <c r="E75" s="13">
        <v>20</v>
      </c>
      <c r="F75" s="11">
        <v>2031</v>
      </c>
      <c r="G75" s="11">
        <v>109</v>
      </c>
      <c r="H75" s="4" t="s">
        <v>216</v>
      </c>
      <c r="I75" s="29">
        <f>J75+K75-L75+M75</f>
        <v>54130.52</v>
      </c>
      <c r="J75" s="29">
        <v>54130.52</v>
      </c>
      <c r="K75" s="29"/>
      <c r="L75" s="30"/>
      <c r="M75" s="31"/>
      <c r="N75" s="29" t="e">
        <f>54130.52-#REF!</f>
        <v>#REF!</v>
      </c>
      <c r="O75" s="32" t="e">
        <f>I75-L75-N75+M75</f>
        <v>#REF!</v>
      </c>
      <c r="P75" s="3" t="s">
        <v>16</v>
      </c>
      <c r="Q75" s="8" t="s">
        <v>218</v>
      </c>
      <c r="R75" s="36"/>
    </row>
    <row r="76" spans="1:18" s="14" customFormat="1" ht="15" customHeight="1" x14ac:dyDescent="0.2">
      <c r="A76" s="35" t="s">
        <v>9</v>
      </c>
      <c r="B76" s="13" t="s">
        <v>65</v>
      </c>
      <c r="C76" s="5" t="s">
        <v>215</v>
      </c>
      <c r="D76" s="8" t="s">
        <v>45</v>
      </c>
      <c r="E76" s="13">
        <v>20</v>
      </c>
      <c r="F76" s="11">
        <v>2031</v>
      </c>
      <c r="G76" s="11">
        <v>109</v>
      </c>
      <c r="H76" s="4" t="s">
        <v>216</v>
      </c>
      <c r="I76" s="29">
        <f>J76+K76-L76+M76</f>
        <v>35757.050000000003</v>
      </c>
      <c r="J76" s="29">
        <v>35757.050000000003</v>
      </c>
      <c r="K76" s="29"/>
      <c r="L76" s="30"/>
      <c r="M76" s="31"/>
      <c r="N76" s="29" t="e">
        <f>35757.05-#REF!</f>
        <v>#REF!</v>
      </c>
      <c r="O76" s="32" t="e">
        <f>I76-L76-N76+M76</f>
        <v>#REF!</v>
      </c>
      <c r="P76" s="3" t="s">
        <v>16</v>
      </c>
      <c r="Q76" s="8" t="s">
        <v>118</v>
      </c>
      <c r="R76" s="36"/>
    </row>
    <row r="77" spans="1:18" s="14" customFormat="1" ht="15" customHeight="1" x14ac:dyDescent="0.2">
      <c r="A77" s="35" t="s">
        <v>9</v>
      </c>
      <c r="B77" s="13" t="s">
        <v>65</v>
      </c>
      <c r="C77" s="5" t="s">
        <v>215</v>
      </c>
      <c r="D77" s="8" t="s">
        <v>45</v>
      </c>
      <c r="E77" s="13">
        <v>20</v>
      </c>
      <c r="F77" s="11">
        <v>2031</v>
      </c>
      <c r="G77" s="11">
        <v>109</v>
      </c>
      <c r="H77" s="4" t="s">
        <v>216</v>
      </c>
      <c r="I77" s="29">
        <f>J77+K77-L77+M77</f>
        <v>27464.59</v>
      </c>
      <c r="J77" s="29">
        <v>27464.59</v>
      </c>
      <c r="K77" s="29"/>
      <c r="L77" s="30"/>
      <c r="M77" s="31"/>
      <c r="N77" s="29" t="e">
        <f>27464.59-#REF!</f>
        <v>#REF!</v>
      </c>
      <c r="O77" s="32" t="e">
        <f>I77-L77-N77+M77</f>
        <v>#REF!</v>
      </c>
      <c r="P77" s="3" t="s">
        <v>16</v>
      </c>
      <c r="Q77" s="8" t="s">
        <v>219</v>
      </c>
      <c r="R77" s="36"/>
    </row>
    <row r="78" spans="1:18" s="14" customFormat="1" ht="15" customHeight="1" x14ac:dyDescent="0.2">
      <c r="A78" s="35" t="s">
        <v>9</v>
      </c>
      <c r="B78" s="13" t="s">
        <v>65</v>
      </c>
      <c r="C78" s="5" t="s">
        <v>215</v>
      </c>
      <c r="D78" s="8" t="s">
        <v>45</v>
      </c>
      <c r="E78" s="13">
        <v>20</v>
      </c>
      <c r="F78" s="11">
        <v>2031</v>
      </c>
      <c r="G78" s="11">
        <v>109</v>
      </c>
      <c r="H78" s="4" t="s">
        <v>216</v>
      </c>
      <c r="I78" s="29">
        <f>J78+K78-L78+M78</f>
        <v>12246.43</v>
      </c>
      <c r="J78" s="29">
        <v>12246.43</v>
      </c>
      <c r="K78" s="29"/>
      <c r="L78" s="30"/>
      <c r="M78" s="31"/>
      <c r="N78" s="29" t="e">
        <f>12246.43-#REF!</f>
        <v>#REF!</v>
      </c>
      <c r="O78" s="32" t="e">
        <f>I78-L78-N78+M78</f>
        <v>#REF!</v>
      </c>
      <c r="P78" s="3" t="s">
        <v>16</v>
      </c>
      <c r="Q78" s="8" t="s">
        <v>220</v>
      </c>
      <c r="R78" s="36"/>
    </row>
    <row r="79" spans="1:18" s="14" customFormat="1" ht="15" customHeight="1" x14ac:dyDescent="0.2">
      <c r="A79" s="35" t="s">
        <v>9</v>
      </c>
      <c r="B79" s="13" t="s">
        <v>65</v>
      </c>
      <c r="C79" s="5" t="s">
        <v>31</v>
      </c>
      <c r="D79" s="8" t="s">
        <v>45</v>
      </c>
      <c r="E79" s="13">
        <v>21</v>
      </c>
      <c r="F79" s="11">
        <v>2138</v>
      </c>
      <c r="G79" s="11">
        <v>109</v>
      </c>
      <c r="H79" s="4" t="s">
        <v>221</v>
      </c>
      <c r="I79" s="29">
        <f>J79+K79-L79+M79</f>
        <v>6539</v>
      </c>
      <c r="J79" s="29">
        <v>6539</v>
      </c>
      <c r="K79" s="29"/>
      <c r="L79" s="30"/>
      <c r="M79" s="31"/>
      <c r="N79" s="29">
        <v>6539</v>
      </c>
      <c r="O79" s="32">
        <f>I79-L79-N79+M79</f>
        <v>0</v>
      </c>
      <c r="P79" s="7" t="s">
        <v>68</v>
      </c>
      <c r="Q79" s="8" t="s">
        <v>222</v>
      </c>
      <c r="R79" s="36"/>
    </row>
    <row r="80" spans="1:18" s="14" customFormat="1" ht="15" customHeight="1" x14ac:dyDescent="0.2">
      <c r="A80" s="35" t="s">
        <v>9</v>
      </c>
      <c r="B80" s="13" t="s">
        <v>65</v>
      </c>
      <c r="C80" s="5" t="s">
        <v>31</v>
      </c>
      <c r="D80" s="8" t="s">
        <v>45</v>
      </c>
      <c r="E80" s="13">
        <v>21</v>
      </c>
      <c r="F80" s="11">
        <v>2131</v>
      </c>
      <c r="G80" s="11">
        <v>109</v>
      </c>
      <c r="H80" s="4" t="s">
        <v>223</v>
      </c>
      <c r="I80" s="29">
        <f>J80+K80-L80+M80</f>
        <v>2585</v>
      </c>
      <c r="J80" s="29">
        <v>2585</v>
      </c>
      <c r="K80" s="29"/>
      <c r="L80" s="30"/>
      <c r="M80" s="31"/>
      <c r="N80" s="29"/>
      <c r="O80" s="32">
        <f>I80-L80-N80+M80</f>
        <v>2585</v>
      </c>
      <c r="P80" s="7" t="s">
        <v>68</v>
      </c>
      <c r="Q80" s="8" t="s">
        <v>81</v>
      </c>
      <c r="R80" s="36"/>
    </row>
    <row r="81" spans="1:18" s="14" customFormat="1" ht="15" customHeight="1" x14ac:dyDescent="0.2">
      <c r="A81" s="35" t="s">
        <v>9</v>
      </c>
      <c r="B81" s="13" t="s">
        <v>65</v>
      </c>
      <c r="C81" s="5" t="s">
        <v>31</v>
      </c>
      <c r="D81" s="8" t="s">
        <v>45</v>
      </c>
      <c r="E81" s="13">
        <v>21</v>
      </c>
      <c r="F81" s="11">
        <v>2131</v>
      </c>
      <c r="G81" s="11">
        <v>109</v>
      </c>
      <c r="H81" s="4" t="s">
        <v>224</v>
      </c>
      <c r="I81" s="29">
        <f>J81+K81-L81+M81</f>
        <v>5348</v>
      </c>
      <c r="J81" s="29">
        <v>5348</v>
      </c>
      <c r="K81" s="29"/>
      <c r="L81" s="30"/>
      <c r="M81" s="31"/>
      <c r="N81" s="29"/>
      <c r="O81" s="32">
        <f>I81-L81-N81+M81</f>
        <v>5348</v>
      </c>
      <c r="P81" s="7" t="s">
        <v>68</v>
      </c>
      <c r="Q81" s="8" t="s">
        <v>56</v>
      </c>
      <c r="R81" s="36"/>
    </row>
    <row r="82" spans="1:18" s="14" customFormat="1" ht="15" customHeight="1" x14ac:dyDescent="0.2">
      <c r="A82" s="35" t="s">
        <v>9</v>
      </c>
      <c r="B82" s="13" t="s">
        <v>65</v>
      </c>
      <c r="C82" s="5" t="s">
        <v>31</v>
      </c>
      <c r="D82" s="8" t="s">
        <v>45</v>
      </c>
      <c r="E82" s="13">
        <v>21</v>
      </c>
      <c r="F82" s="11">
        <v>2188</v>
      </c>
      <c r="G82" s="11">
        <v>109</v>
      </c>
      <c r="H82" s="4" t="s">
        <v>225</v>
      </c>
      <c r="I82" s="29">
        <f>J82+K82-L82+M82</f>
        <v>3820</v>
      </c>
      <c r="J82" s="29">
        <v>3820</v>
      </c>
      <c r="K82" s="29"/>
      <c r="L82" s="30"/>
      <c r="M82" s="31"/>
      <c r="N82" s="29"/>
      <c r="O82" s="32">
        <f>I82-L82-N82+M82</f>
        <v>3820</v>
      </c>
      <c r="P82" s="7" t="s">
        <v>68</v>
      </c>
      <c r="Q82" s="8" t="s">
        <v>226</v>
      </c>
      <c r="R82" s="36"/>
    </row>
    <row r="83" spans="1:18" s="14" customFormat="1" ht="15" customHeight="1" x14ac:dyDescent="0.2">
      <c r="A83" s="35" t="s">
        <v>9</v>
      </c>
      <c r="B83" s="13"/>
      <c r="C83" s="5" t="s">
        <v>10</v>
      </c>
      <c r="D83" s="8" t="s">
        <v>101</v>
      </c>
      <c r="E83" s="13">
        <v>20</v>
      </c>
      <c r="F83" s="11">
        <v>2031</v>
      </c>
      <c r="G83" s="11">
        <v>105</v>
      </c>
      <c r="H83" s="4" t="s">
        <v>102</v>
      </c>
      <c r="I83" s="29">
        <f>J83+K83-L83+M83</f>
        <v>6000</v>
      </c>
      <c r="J83" s="29">
        <v>0</v>
      </c>
      <c r="K83" s="29">
        <v>6000</v>
      </c>
      <c r="L83" s="30"/>
      <c r="M83" s="31"/>
      <c r="N83" s="29">
        <v>0</v>
      </c>
      <c r="O83" s="32">
        <f>I83-L83-N83+M83</f>
        <v>6000</v>
      </c>
      <c r="P83" s="7" t="s">
        <v>47</v>
      </c>
      <c r="Q83" s="8"/>
      <c r="R83" s="36"/>
    </row>
    <row r="84" spans="1:18" s="14" customFormat="1" ht="15" customHeight="1" x14ac:dyDescent="0.2">
      <c r="A84" s="35" t="s">
        <v>9</v>
      </c>
      <c r="B84" s="13"/>
      <c r="C84" s="5" t="s">
        <v>10</v>
      </c>
      <c r="D84" s="8" t="s">
        <v>101</v>
      </c>
      <c r="E84" s="13">
        <v>21</v>
      </c>
      <c r="F84" s="11">
        <v>2138</v>
      </c>
      <c r="G84" s="11">
        <v>105</v>
      </c>
      <c r="H84" s="4" t="s">
        <v>103</v>
      </c>
      <c r="I84" s="29">
        <f>J84+K84-L84+M84</f>
        <v>35000</v>
      </c>
      <c r="J84" s="29">
        <v>0</v>
      </c>
      <c r="K84" s="29">
        <v>35000</v>
      </c>
      <c r="L84" s="30"/>
      <c r="M84" s="31"/>
      <c r="N84" s="29">
        <v>0</v>
      </c>
      <c r="O84" s="32">
        <f>I84-L84-N84+M84</f>
        <v>35000</v>
      </c>
      <c r="P84" s="3" t="s">
        <v>13</v>
      </c>
      <c r="Q84" s="8"/>
      <c r="R84" s="36"/>
    </row>
    <row r="85" spans="1:18" s="14" customFormat="1" ht="15" customHeight="1" x14ac:dyDescent="0.2">
      <c r="A85" s="35" t="s">
        <v>9</v>
      </c>
      <c r="B85" s="13"/>
      <c r="C85" s="5" t="s">
        <v>10</v>
      </c>
      <c r="D85" s="8" t="s">
        <v>101</v>
      </c>
      <c r="E85" s="13">
        <v>21</v>
      </c>
      <c r="F85" s="11">
        <v>2131</v>
      </c>
      <c r="G85" s="11">
        <v>105</v>
      </c>
      <c r="H85" s="4" t="s">
        <v>104</v>
      </c>
      <c r="I85" s="29">
        <f>J85+K85-L85+M85</f>
        <v>70000</v>
      </c>
      <c r="J85" s="29">
        <v>0</v>
      </c>
      <c r="K85" s="29">
        <v>70000</v>
      </c>
      <c r="L85" s="30"/>
      <c r="M85" s="31"/>
      <c r="N85" s="29">
        <v>0</v>
      </c>
      <c r="O85" s="32">
        <f>I85-L85-N85+M85</f>
        <v>70000</v>
      </c>
      <c r="P85" s="10" t="s">
        <v>13</v>
      </c>
      <c r="Q85" s="8"/>
      <c r="R85" s="36"/>
    </row>
    <row r="86" spans="1:18" s="14" customFormat="1" ht="15" customHeight="1" x14ac:dyDescent="0.2">
      <c r="A86" s="35" t="s">
        <v>9</v>
      </c>
      <c r="B86" s="13"/>
      <c r="C86" s="5" t="s">
        <v>10</v>
      </c>
      <c r="D86" s="8" t="s">
        <v>101</v>
      </c>
      <c r="E86" s="13">
        <v>21</v>
      </c>
      <c r="F86" s="11">
        <v>2131</v>
      </c>
      <c r="G86" s="11">
        <v>105</v>
      </c>
      <c r="H86" s="4" t="s">
        <v>105</v>
      </c>
      <c r="I86" s="29">
        <f>J86+K86-L86+M86</f>
        <v>6000</v>
      </c>
      <c r="J86" s="29">
        <v>0</v>
      </c>
      <c r="K86" s="29">
        <v>6000</v>
      </c>
      <c r="L86" s="30"/>
      <c r="M86" s="31"/>
      <c r="N86" s="29">
        <v>0</v>
      </c>
      <c r="O86" s="32">
        <f>I86-L86-N86+M86</f>
        <v>6000</v>
      </c>
      <c r="P86" s="10" t="s">
        <v>13</v>
      </c>
      <c r="Q86" s="8"/>
      <c r="R86" s="36"/>
    </row>
    <row r="87" spans="1:18" s="14" customFormat="1" ht="15" customHeight="1" x14ac:dyDescent="0.2">
      <c r="A87" s="35" t="s">
        <v>9</v>
      </c>
      <c r="B87" s="13"/>
      <c r="C87" s="5" t="s">
        <v>10</v>
      </c>
      <c r="D87" s="8" t="s">
        <v>101</v>
      </c>
      <c r="E87" s="13">
        <v>21</v>
      </c>
      <c r="F87" s="11">
        <v>2138</v>
      </c>
      <c r="G87" s="11">
        <v>105</v>
      </c>
      <c r="H87" s="4" t="s">
        <v>106</v>
      </c>
      <c r="I87" s="29">
        <f>J87+K87-L87+M87</f>
        <v>0</v>
      </c>
      <c r="J87" s="29">
        <v>0</v>
      </c>
      <c r="K87" s="29">
        <v>1500</v>
      </c>
      <c r="L87" s="30">
        <f>1500</f>
        <v>1500</v>
      </c>
      <c r="M87" s="31"/>
      <c r="N87" s="29">
        <v>0</v>
      </c>
      <c r="O87" s="32">
        <f>I87-L87-N87+M87</f>
        <v>-1500</v>
      </c>
      <c r="P87" s="7" t="s">
        <v>35</v>
      </c>
      <c r="Q87" s="8"/>
      <c r="R87" s="36"/>
    </row>
    <row r="88" spans="1:18" s="14" customFormat="1" ht="15" customHeight="1" x14ac:dyDescent="0.2">
      <c r="A88" s="35" t="s">
        <v>9</v>
      </c>
      <c r="B88" s="13"/>
      <c r="C88" s="5" t="s">
        <v>10</v>
      </c>
      <c r="D88" s="8" t="s">
        <v>101</v>
      </c>
      <c r="E88" s="13">
        <v>21</v>
      </c>
      <c r="F88" s="11">
        <v>2138</v>
      </c>
      <c r="G88" s="11">
        <v>105</v>
      </c>
      <c r="H88" s="4" t="s">
        <v>107</v>
      </c>
      <c r="I88" s="29">
        <f>J88+K88-L88+M88</f>
        <v>5192</v>
      </c>
      <c r="J88" s="29">
        <v>0</v>
      </c>
      <c r="K88" s="29">
        <v>0</v>
      </c>
      <c r="L88" s="30"/>
      <c r="M88" s="31">
        <f>L87+L91</f>
        <v>5192</v>
      </c>
      <c r="N88" s="29">
        <v>0</v>
      </c>
      <c r="O88" s="32">
        <f>I88-L88-N88+M88</f>
        <v>10384</v>
      </c>
      <c r="P88" s="7" t="s">
        <v>25</v>
      </c>
      <c r="Q88" s="8" t="s">
        <v>108</v>
      </c>
      <c r="R88" s="36" t="s">
        <v>109</v>
      </c>
    </row>
    <row r="89" spans="1:18" s="14" customFormat="1" ht="15" customHeight="1" x14ac:dyDescent="0.2">
      <c r="A89" s="35" t="s">
        <v>9</v>
      </c>
      <c r="B89" s="13"/>
      <c r="C89" s="5" t="s">
        <v>10</v>
      </c>
      <c r="D89" s="8" t="s">
        <v>101</v>
      </c>
      <c r="E89" s="13">
        <v>21</v>
      </c>
      <c r="F89" s="11">
        <v>2138</v>
      </c>
      <c r="G89" s="11">
        <v>105</v>
      </c>
      <c r="H89" s="4" t="s">
        <v>110</v>
      </c>
      <c r="I89" s="29">
        <f>J89+K89-L89+M89</f>
        <v>2000</v>
      </c>
      <c r="J89" s="29">
        <v>0</v>
      </c>
      <c r="K89" s="29">
        <v>2000</v>
      </c>
      <c r="L89" s="30"/>
      <c r="M89" s="31"/>
      <c r="N89" s="29">
        <v>0</v>
      </c>
      <c r="O89" s="32">
        <f>I89-L89-N89+M89</f>
        <v>2000</v>
      </c>
      <c r="P89" s="7" t="s">
        <v>25</v>
      </c>
      <c r="Q89" s="8" t="s">
        <v>108</v>
      </c>
      <c r="R89" s="36" t="s">
        <v>111</v>
      </c>
    </row>
    <row r="90" spans="1:18" s="14" customFormat="1" ht="15" customHeight="1" x14ac:dyDescent="0.2">
      <c r="A90" s="35" t="s">
        <v>9</v>
      </c>
      <c r="B90" s="13"/>
      <c r="C90" s="5" t="s">
        <v>10</v>
      </c>
      <c r="D90" s="8" t="s">
        <v>101</v>
      </c>
      <c r="E90" s="13">
        <v>21</v>
      </c>
      <c r="F90" s="11">
        <v>2138</v>
      </c>
      <c r="G90" s="11">
        <v>105</v>
      </c>
      <c r="H90" s="4" t="s">
        <v>112</v>
      </c>
      <c r="I90" s="29">
        <f>J90+K90-L90+M90</f>
        <v>1500</v>
      </c>
      <c r="J90" s="29">
        <v>0</v>
      </c>
      <c r="K90" s="29">
        <v>1500</v>
      </c>
      <c r="L90" s="30"/>
      <c r="M90" s="31"/>
      <c r="N90" s="29">
        <v>0</v>
      </c>
      <c r="O90" s="32">
        <f>I90-L90-N90+M90</f>
        <v>1500</v>
      </c>
      <c r="P90" s="7" t="s">
        <v>25</v>
      </c>
      <c r="Q90" s="8" t="s">
        <v>108</v>
      </c>
      <c r="R90" s="36" t="s">
        <v>113</v>
      </c>
    </row>
    <row r="91" spans="1:18" s="14" customFormat="1" ht="15" customHeight="1" x14ac:dyDescent="0.2">
      <c r="A91" s="35" t="s">
        <v>9</v>
      </c>
      <c r="B91" s="13"/>
      <c r="C91" s="5" t="s">
        <v>10</v>
      </c>
      <c r="D91" s="8" t="s">
        <v>101</v>
      </c>
      <c r="E91" s="13">
        <v>21</v>
      </c>
      <c r="F91" s="11">
        <v>2128</v>
      </c>
      <c r="G91" s="11">
        <v>105</v>
      </c>
      <c r="H91" s="4" t="s">
        <v>114</v>
      </c>
      <c r="I91" s="29">
        <f>J91+K91-L91+M91</f>
        <v>14308</v>
      </c>
      <c r="J91" s="29">
        <v>0</v>
      </c>
      <c r="K91" s="29">
        <v>18000</v>
      </c>
      <c r="L91" s="30">
        <f>3692</f>
        <v>3692</v>
      </c>
      <c r="M91" s="31"/>
      <c r="N91" s="29">
        <v>13854</v>
      </c>
      <c r="O91" s="32">
        <f>I91-L91-N91+M91</f>
        <v>-3238</v>
      </c>
      <c r="P91" s="7" t="s">
        <v>16</v>
      </c>
      <c r="Q91" s="8" t="s">
        <v>87</v>
      </c>
      <c r="R91" s="36" t="s">
        <v>115</v>
      </c>
    </row>
    <row r="92" spans="1:18" s="14" customFormat="1" ht="15" customHeight="1" x14ac:dyDescent="0.2">
      <c r="A92" s="35" t="s">
        <v>37</v>
      </c>
      <c r="B92" s="13"/>
      <c r="C92" s="5" t="s">
        <v>10</v>
      </c>
      <c r="D92" s="8" t="s">
        <v>101</v>
      </c>
      <c r="E92" s="13">
        <v>21</v>
      </c>
      <c r="F92" s="11">
        <v>2188</v>
      </c>
      <c r="G92" s="11">
        <v>105</v>
      </c>
      <c r="H92" s="4" t="s">
        <v>122</v>
      </c>
      <c r="I92" s="29">
        <f>J92+K92-L92+M92</f>
        <v>3707</v>
      </c>
      <c r="J92" s="29">
        <v>0</v>
      </c>
      <c r="K92" s="29">
        <v>0</v>
      </c>
      <c r="L92" s="30"/>
      <c r="M92" s="31">
        <f>3707</f>
        <v>3707</v>
      </c>
      <c r="N92" s="29">
        <v>3707</v>
      </c>
      <c r="O92" s="32">
        <f>I92-L92-N92+M92</f>
        <v>3707</v>
      </c>
      <c r="P92" s="7" t="s">
        <v>16</v>
      </c>
      <c r="Q92" s="8" t="s">
        <v>123</v>
      </c>
      <c r="R92" s="37" t="s">
        <v>124</v>
      </c>
    </row>
    <row r="93" spans="1:18" s="14" customFormat="1" ht="15" customHeight="1" x14ac:dyDescent="0.2">
      <c r="A93" s="35" t="s">
        <v>9</v>
      </c>
      <c r="B93" s="13" t="s">
        <v>65</v>
      </c>
      <c r="C93" s="5" t="s">
        <v>10</v>
      </c>
      <c r="D93" s="8" t="s">
        <v>101</v>
      </c>
      <c r="E93" s="13">
        <v>21</v>
      </c>
      <c r="F93" s="11">
        <v>2131</v>
      </c>
      <c r="G93" s="11">
        <v>105</v>
      </c>
      <c r="H93" s="4" t="s">
        <v>187</v>
      </c>
      <c r="I93" s="29">
        <f>J93+K93-L93+M93</f>
        <v>1555</v>
      </c>
      <c r="J93" s="29">
        <v>1555</v>
      </c>
      <c r="K93" s="29"/>
      <c r="L93" s="30"/>
      <c r="M93" s="31"/>
      <c r="N93" s="29"/>
      <c r="O93" s="32">
        <f>I93-L93-N93+M93</f>
        <v>1555</v>
      </c>
      <c r="P93" s="7" t="s">
        <v>68</v>
      </c>
      <c r="Q93" s="8" t="s">
        <v>81</v>
      </c>
      <c r="R93" s="36"/>
    </row>
    <row r="94" spans="1:18" s="14" customFormat="1" ht="15" customHeight="1" x14ac:dyDescent="0.2">
      <c r="A94" s="35" t="s">
        <v>9</v>
      </c>
      <c r="B94" s="13" t="s">
        <v>65</v>
      </c>
      <c r="C94" s="5" t="s">
        <v>10</v>
      </c>
      <c r="D94" s="8" t="s">
        <v>101</v>
      </c>
      <c r="E94" s="13">
        <v>21</v>
      </c>
      <c r="F94" s="11">
        <v>2138</v>
      </c>
      <c r="G94" s="11">
        <v>105</v>
      </c>
      <c r="H94" s="4" t="s">
        <v>228</v>
      </c>
      <c r="I94" s="29">
        <f>J94+K94-L94+M94</f>
        <v>12913.15</v>
      </c>
      <c r="J94" s="29">
        <v>12913.15</v>
      </c>
      <c r="K94" s="29"/>
      <c r="L94" s="30"/>
      <c r="M94" s="31"/>
      <c r="N94" s="29"/>
      <c r="O94" s="32">
        <f>I94-L94-N94+M94</f>
        <v>12913.15</v>
      </c>
      <c r="P94" s="7" t="s">
        <v>68</v>
      </c>
      <c r="Q94" s="8" t="s">
        <v>193</v>
      </c>
      <c r="R94" s="36"/>
    </row>
    <row r="95" spans="1:18" s="14" customFormat="1" ht="15" customHeight="1" x14ac:dyDescent="0.2">
      <c r="A95" s="35" t="s">
        <v>9</v>
      </c>
      <c r="B95" s="13"/>
      <c r="C95" s="5" t="s">
        <v>31</v>
      </c>
      <c r="D95" s="8" t="s">
        <v>116</v>
      </c>
      <c r="E95" s="13">
        <v>21</v>
      </c>
      <c r="F95" s="11">
        <v>2138</v>
      </c>
      <c r="G95" s="11">
        <v>105</v>
      </c>
      <c r="H95" s="4" t="s">
        <v>117</v>
      </c>
      <c r="I95" s="29">
        <f>M95</f>
        <v>6500</v>
      </c>
      <c r="J95" s="29">
        <v>0</v>
      </c>
      <c r="K95" s="29">
        <v>0</v>
      </c>
      <c r="L95" s="30"/>
      <c r="M95" s="31">
        <v>6500</v>
      </c>
      <c r="N95" s="29">
        <v>0</v>
      </c>
      <c r="O95" s="32">
        <f>I95-L95-N95+M95</f>
        <v>13000</v>
      </c>
      <c r="P95" s="7" t="s">
        <v>25</v>
      </c>
      <c r="Q95" s="8" t="s">
        <v>118</v>
      </c>
      <c r="R95" s="36"/>
    </row>
    <row r="96" spans="1:18" s="14" customFormat="1" ht="15" customHeight="1" x14ac:dyDescent="0.2">
      <c r="A96" s="35" t="s">
        <v>9</v>
      </c>
      <c r="B96" s="13"/>
      <c r="C96" s="5" t="s">
        <v>10</v>
      </c>
      <c r="D96" s="8" t="s">
        <v>116</v>
      </c>
      <c r="E96" s="13">
        <v>21</v>
      </c>
      <c r="F96" s="11">
        <v>2138</v>
      </c>
      <c r="G96" s="11">
        <v>105</v>
      </c>
      <c r="H96" s="4" t="s">
        <v>119</v>
      </c>
      <c r="I96" s="29">
        <f>K96</f>
        <v>120000</v>
      </c>
      <c r="J96" s="29">
        <v>0</v>
      </c>
      <c r="K96" s="29">
        <v>120000</v>
      </c>
      <c r="L96" s="30">
        <f>3707+14835+7880+14835+7880</f>
        <v>49137</v>
      </c>
      <c r="M96" s="31"/>
      <c r="N96" s="29">
        <v>0</v>
      </c>
      <c r="O96" s="32">
        <f>I96-L96-N96+M96</f>
        <v>70863</v>
      </c>
      <c r="P96" s="10" t="s">
        <v>13</v>
      </c>
      <c r="Q96" s="8"/>
      <c r="R96" s="36"/>
    </row>
    <row r="97" spans="1:18" s="15" customFormat="1" ht="15" customHeight="1" x14ac:dyDescent="0.2">
      <c r="A97" s="35" t="s">
        <v>9</v>
      </c>
      <c r="B97" s="13"/>
      <c r="C97" s="5" t="s">
        <v>10</v>
      </c>
      <c r="D97" s="8" t="s">
        <v>116</v>
      </c>
      <c r="E97" s="13">
        <v>21</v>
      </c>
      <c r="F97" s="11">
        <v>2138</v>
      </c>
      <c r="G97" s="11">
        <v>105</v>
      </c>
      <c r="H97" s="4" t="s">
        <v>128</v>
      </c>
      <c r="I97" s="29">
        <f>J97+K97-L97+M97</f>
        <v>5000</v>
      </c>
      <c r="J97" s="29">
        <v>0</v>
      </c>
      <c r="K97" s="29">
        <v>5000</v>
      </c>
      <c r="L97" s="30"/>
      <c r="M97" s="31"/>
      <c r="N97" s="29">
        <v>4288.41</v>
      </c>
      <c r="O97" s="32">
        <f>I97-L97-N97+M97</f>
        <v>711.59000000000015</v>
      </c>
      <c r="P97" s="7" t="s">
        <v>16</v>
      </c>
      <c r="Q97" s="8" t="s">
        <v>19</v>
      </c>
      <c r="R97" s="36" t="s">
        <v>129</v>
      </c>
    </row>
    <row r="98" spans="1:18" s="14" customFormat="1" ht="15" customHeight="1" x14ac:dyDescent="0.2">
      <c r="A98" s="35" t="s">
        <v>9</v>
      </c>
      <c r="B98" s="13"/>
      <c r="C98" s="5" t="s">
        <v>10</v>
      </c>
      <c r="D98" s="8" t="s">
        <v>116</v>
      </c>
      <c r="E98" s="13">
        <v>21</v>
      </c>
      <c r="F98" s="11">
        <v>2138</v>
      </c>
      <c r="G98" s="11">
        <v>105</v>
      </c>
      <c r="H98" s="4" t="s">
        <v>130</v>
      </c>
      <c r="I98" s="29">
        <v>20000</v>
      </c>
      <c r="J98" s="29">
        <v>0</v>
      </c>
      <c r="K98" s="29">
        <v>2000</v>
      </c>
      <c r="L98" s="30"/>
      <c r="M98" s="31"/>
      <c r="N98" s="29">
        <v>0</v>
      </c>
      <c r="O98" s="32">
        <f>I98-L98-N98+M98</f>
        <v>20000</v>
      </c>
      <c r="P98" s="7" t="s">
        <v>47</v>
      </c>
      <c r="Q98" s="8"/>
      <c r="R98" s="36"/>
    </row>
    <row r="99" spans="1:18" s="14" customFormat="1" ht="15" customHeight="1" x14ac:dyDescent="0.2">
      <c r="A99" s="35" t="s">
        <v>9</v>
      </c>
      <c r="B99" s="13"/>
      <c r="C99" s="5" t="s">
        <v>10</v>
      </c>
      <c r="D99" s="8" t="s">
        <v>116</v>
      </c>
      <c r="E99" s="13">
        <v>21</v>
      </c>
      <c r="F99" s="11">
        <v>2128</v>
      </c>
      <c r="G99" s="11">
        <v>105</v>
      </c>
      <c r="H99" s="4" t="s">
        <v>131</v>
      </c>
      <c r="I99" s="29">
        <f>J99+K99-L99+M99</f>
        <v>15000</v>
      </c>
      <c r="J99" s="29">
        <v>0</v>
      </c>
      <c r="K99" s="29">
        <v>15000</v>
      </c>
      <c r="L99" s="30"/>
      <c r="M99" s="31"/>
      <c r="N99" s="29">
        <v>0</v>
      </c>
      <c r="O99" s="32">
        <f>I99-L99-N99+M99</f>
        <v>15000</v>
      </c>
      <c r="P99" s="7" t="s">
        <v>47</v>
      </c>
      <c r="Q99" s="8"/>
      <c r="R99" s="36"/>
    </row>
    <row r="100" spans="1:18" s="14" customFormat="1" ht="15" customHeight="1" x14ac:dyDescent="0.2">
      <c r="A100" s="35" t="s">
        <v>9</v>
      </c>
      <c r="B100" s="13"/>
      <c r="C100" s="5" t="s">
        <v>31</v>
      </c>
      <c r="D100" s="8" t="s">
        <v>120</v>
      </c>
      <c r="E100" s="13">
        <v>21</v>
      </c>
      <c r="F100" s="11"/>
      <c r="G100" s="11">
        <v>105</v>
      </c>
      <c r="H100" s="4" t="s">
        <v>121</v>
      </c>
      <c r="I100" s="29">
        <v>0</v>
      </c>
      <c r="J100" s="29">
        <v>0</v>
      </c>
      <c r="K100" s="29">
        <v>0</v>
      </c>
      <c r="L100" s="30"/>
      <c r="M100" s="31">
        <v>14835</v>
      </c>
      <c r="N100" s="29"/>
      <c r="O100" s="32">
        <f>I100-L100-N100+M100</f>
        <v>14835</v>
      </c>
      <c r="P100" s="10"/>
      <c r="Q100" s="8"/>
      <c r="R100" s="36"/>
    </row>
    <row r="101" spans="1:18" s="14" customFormat="1" ht="15" customHeight="1" x14ac:dyDescent="0.2">
      <c r="A101" s="35" t="s">
        <v>9</v>
      </c>
      <c r="B101" s="13"/>
      <c r="C101" s="5" t="s">
        <v>31</v>
      </c>
      <c r="D101" s="8" t="s">
        <v>120</v>
      </c>
      <c r="E101" s="13">
        <v>21</v>
      </c>
      <c r="F101" s="11">
        <v>2188</v>
      </c>
      <c r="G101" s="11">
        <v>105</v>
      </c>
      <c r="H101" s="4" t="s">
        <v>125</v>
      </c>
      <c r="I101" s="29">
        <f>J101+K101-L101+M101</f>
        <v>14835</v>
      </c>
      <c r="J101" s="29">
        <v>0</v>
      </c>
      <c r="K101" s="29">
        <v>0</v>
      </c>
      <c r="L101" s="30"/>
      <c r="M101" s="31">
        <v>14835</v>
      </c>
      <c r="N101" s="29">
        <v>14835</v>
      </c>
      <c r="O101" s="32">
        <f>I101-L101-N101+M101</f>
        <v>14835</v>
      </c>
      <c r="P101" s="7" t="s">
        <v>16</v>
      </c>
      <c r="Q101" s="8" t="s">
        <v>126</v>
      </c>
      <c r="R101" s="37" t="s">
        <v>127</v>
      </c>
    </row>
    <row r="102" spans="1:18" s="14" customFormat="1" ht="15" customHeight="1" x14ac:dyDescent="0.2">
      <c r="A102" s="35" t="s">
        <v>9</v>
      </c>
      <c r="B102" s="13"/>
      <c r="C102" s="5" t="s">
        <v>10</v>
      </c>
      <c r="D102" s="8" t="s">
        <v>120</v>
      </c>
      <c r="E102" s="13">
        <v>21</v>
      </c>
      <c r="F102" s="11">
        <v>2138</v>
      </c>
      <c r="G102" s="11">
        <v>105</v>
      </c>
      <c r="H102" s="4" t="s">
        <v>132</v>
      </c>
      <c r="I102" s="29">
        <f>J102+K102-L102+M102</f>
        <v>35000</v>
      </c>
      <c r="J102" s="29">
        <v>0</v>
      </c>
      <c r="K102" s="29">
        <v>35000</v>
      </c>
      <c r="L102" s="30"/>
      <c r="M102" s="31"/>
      <c r="N102" s="29">
        <v>0</v>
      </c>
      <c r="O102" s="32">
        <f>I102-L102-N102+M102</f>
        <v>35000</v>
      </c>
      <c r="P102" s="10" t="s">
        <v>13</v>
      </c>
      <c r="Q102" s="8"/>
      <c r="R102" s="36"/>
    </row>
    <row r="103" spans="1:18" s="14" customFormat="1" ht="15" customHeight="1" x14ac:dyDescent="0.2">
      <c r="A103" s="35" t="s">
        <v>9</v>
      </c>
      <c r="B103" s="13" t="s">
        <v>65</v>
      </c>
      <c r="C103" s="5" t="s">
        <v>10</v>
      </c>
      <c r="D103" s="8" t="s">
        <v>120</v>
      </c>
      <c r="E103" s="13">
        <v>21</v>
      </c>
      <c r="F103" s="11">
        <v>2128</v>
      </c>
      <c r="G103" s="11">
        <v>105</v>
      </c>
      <c r="H103" s="4" t="s">
        <v>229</v>
      </c>
      <c r="I103" s="29">
        <f>J103+K103-L103+M103</f>
        <v>38180</v>
      </c>
      <c r="J103" s="29">
        <v>38180</v>
      </c>
      <c r="K103" s="29"/>
      <c r="L103" s="30"/>
      <c r="M103" s="31"/>
      <c r="N103" s="29"/>
      <c r="O103" s="32">
        <f>I103-L103-N103+M103</f>
        <v>38180</v>
      </c>
      <c r="P103" s="7" t="s">
        <v>68</v>
      </c>
      <c r="Q103" s="8" t="s">
        <v>230</v>
      </c>
      <c r="R103" s="36"/>
    </row>
    <row r="104" spans="1:18" s="14" customFormat="1" ht="15" customHeight="1" x14ac:dyDescent="0.2">
      <c r="A104" s="35" t="s">
        <v>9</v>
      </c>
      <c r="B104" s="13" t="s">
        <v>65</v>
      </c>
      <c r="C104" s="5" t="s">
        <v>10</v>
      </c>
      <c r="D104" s="8" t="s">
        <v>120</v>
      </c>
      <c r="E104" s="13">
        <v>21</v>
      </c>
      <c r="F104" s="11">
        <v>2131</v>
      </c>
      <c r="G104" s="11">
        <v>105</v>
      </c>
      <c r="H104" s="4" t="s">
        <v>231</v>
      </c>
      <c r="I104" s="29">
        <f>J104+K104-L104+M104</f>
        <v>1435</v>
      </c>
      <c r="J104" s="29">
        <v>1435</v>
      </c>
      <c r="K104" s="29"/>
      <c r="L104" s="30"/>
      <c r="M104" s="31"/>
      <c r="N104" s="29">
        <v>1435</v>
      </c>
      <c r="O104" s="32">
        <f>I104-L104-N104+M104</f>
        <v>0</v>
      </c>
      <c r="P104" s="7" t="s">
        <v>35</v>
      </c>
      <c r="Q104" s="8" t="s">
        <v>81</v>
      </c>
      <c r="R104" s="36"/>
    </row>
    <row r="105" spans="1:18" s="14" customFormat="1" ht="15" customHeight="1" x14ac:dyDescent="0.2">
      <c r="A105" s="35" t="s">
        <v>9</v>
      </c>
      <c r="B105" s="13" t="s">
        <v>65</v>
      </c>
      <c r="C105" s="5" t="s">
        <v>10</v>
      </c>
      <c r="D105" s="8" t="s">
        <v>120</v>
      </c>
      <c r="E105" s="13">
        <v>21</v>
      </c>
      <c r="F105" s="11">
        <v>2138</v>
      </c>
      <c r="G105" s="11">
        <v>105</v>
      </c>
      <c r="H105" s="4" t="s">
        <v>232</v>
      </c>
      <c r="I105" s="29">
        <f>J105+K105-L105+M105</f>
        <v>1688</v>
      </c>
      <c r="J105" s="29">
        <v>1688</v>
      </c>
      <c r="K105" s="29"/>
      <c r="L105" s="30"/>
      <c r="M105" s="31"/>
      <c r="N105" s="29"/>
      <c r="O105" s="32">
        <f>I105-L105-N105+M105</f>
        <v>1688</v>
      </c>
      <c r="P105" s="7" t="s">
        <v>68</v>
      </c>
      <c r="Q105" s="8" t="s">
        <v>81</v>
      </c>
      <c r="R105" s="36"/>
    </row>
    <row r="106" spans="1:18" s="15" customFormat="1" ht="15" customHeight="1" x14ac:dyDescent="0.2">
      <c r="A106" s="35" t="s">
        <v>9</v>
      </c>
      <c r="B106" s="13" t="s">
        <v>65</v>
      </c>
      <c r="C106" s="5" t="s">
        <v>10</v>
      </c>
      <c r="D106" s="8" t="s">
        <v>120</v>
      </c>
      <c r="E106" s="13">
        <v>21</v>
      </c>
      <c r="F106" s="11">
        <v>2138</v>
      </c>
      <c r="G106" s="11">
        <v>105</v>
      </c>
      <c r="H106" s="4" t="s">
        <v>232</v>
      </c>
      <c r="I106" s="29">
        <f>J106+K106-L106+M106</f>
        <v>5230</v>
      </c>
      <c r="J106" s="29">
        <v>5230</v>
      </c>
      <c r="K106" s="29"/>
      <c r="L106" s="30"/>
      <c r="M106" s="31"/>
      <c r="N106" s="29"/>
      <c r="O106" s="32">
        <f>I106-L106-N106+M106</f>
        <v>5230</v>
      </c>
      <c r="P106" s="7" t="s">
        <v>68</v>
      </c>
      <c r="Q106" s="8" t="s">
        <v>222</v>
      </c>
      <c r="R106" s="36"/>
    </row>
    <row r="107" spans="1:18" s="14" customFormat="1" ht="15" customHeight="1" x14ac:dyDescent="0.2">
      <c r="A107" s="35" t="s">
        <v>9</v>
      </c>
      <c r="B107" s="13"/>
      <c r="C107" s="5" t="s">
        <v>31</v>
      </c>
      <c r="D107" s="8" t="s">
        <v>133</v>
      </c>
      <c r="E107" s="13">
        <v>20</v>
      </c>
      <c r="F107" s="11">
        <v>2031</v>
      </c>
      <c r="G107" s="11">
        <v>110</v>
      </c>
      <c r="H107" s="4" t="s">
        <v>134</v>
      </c>
      <c r="I107" s="29">
        <f>J107+K107-L107+M107</f>
        <v>275</v>
      </c>
      <c r="J107" s="29">
        <v>0</v>
      </c>
      <c r="K107" s="29">
        <v>275</v>
      </c>
      <c r="L107" s="30"/>
      <c r="M107" s="31"/>
      <c r="N107" s="29">
        <v>0</v>
      </c>
      <c r="O107" s="32">
        <f>I107-L107-N107+M107</f>
        <v>275</v>
      </c>
      <c r="P107" s="3" t="s">
        <v>47</v>
      </c>
      <c r="Q107" s="8" t="s">
        <v>135</v>
      </c>
      <c r="R107" s="36"/>
    </row>
    <row r="108" spans="1:18" s="14" customFormat="1" ht="15" customHeight="1" x14ac:dyDescent="0.2">
      <c r="A108" s="35" t="s">
        <v>9</v>
      </c>
      <c r="B108" s="13"/>
      <c r="C108" s="5" t="s">
        <v>31</v>
      </c>
      <c r="D108" s="8" t="s">
        <v>133</v>
      </c>
      <c r="E108" s="13">
        <v>20</v>
      </c>
      <c r="F108" s="11">
        <v>2031</v>
      </c>
      <c r="G108" s="11">
        <v>110</v>
      </c>
      <c r="H108" s="4" t="s">
        <v>134</v>
      </c>
      <c r="I108" s="29">
        <f>J108+K108-L108+M108</f>
        <v>275</v>
      </c>
      <c r="J108" s="29">
        <v>0</v>
      </c>
      <c r="K108" s="29">
        <v>275</v>
      </c>
      <c r="L108" s="30"/>
      <c r="M108" s="31"/>
      <c r="N108" s="29">
        <v>0</v>
      </c>
      <c r="O108" s="32">
        <f>I108-L108-N108+M108</f>
        <v>275</v>
      </c>
      <c r="P108" s="3" t="s">
        <v>47</v>
      </c>
      <c r="Q108" s="8" t="s">
        <v>135</v>
      </c>
      <c r="R108" s="36"/>
    </row>
    <row r="109" spans="1:18" s="14" customFormat="1" ht="15" customHeight="1" x14ac:dyDescent="0.2">
      <c r="A109" s="35" t="s">
        <v>9</v>
      </c>
      <c r="B109" s="13"/>
      <c r="C109" s="5" t="s">
        <v>31</v>
      </c>
      <c r="D109" s="8" t="s">
        <v>133</v>
      </c>
      <c r="E109" s="13">
        <v>20</v>
      </c>
      <c r="F109" s="11">
        <v>2031</v>
      </c>
      <c r="G109" s="11">
        <v>110</v>
      </c>
      <c r="H109" s="4" t="s">
        <v>75</v>
      </c>
      <c r="I109" s="29">
        <f>J109+K109-L109+M109</f>
        <v>2500</v>
      </c>
      <c r="J109" s="29">
        <v>0</v>
      </c>
      <c r="K109" s="29">
        <v>2500</v>
      </c>
      <c r="L109" s="30"/>
      <c r="M109" s="31"/>
      <c r="N109" s="29">
        <v>2440</v>
      </c>
      <c r="O109" s="32">
        <f>I109-L109-N109+M109</f>
        <v>60</v>
      </c>
      <c r="P109" s="3" t="s">
        <v>16</v>
      </c>
      <c r="Q109" s="8" t="s">
        <v>76</v>
      </c>
      <c r="R109" s="36" t="s">
        <v>136</v>
      </c>
    </row>
    <row r="110" spans="1:18" s="14" customFormat="1" ht="15" customHeight="1" x14ac:dyDescent="0.2">
      <c r="A110" s="35" t="s">
        <v>9</v>
      </c>
      <c r="B110" s="13"/>
      <c r="C110" s="5" t="s">
        <v>31</v>
      </c>
      <c r="D110" s="8" t="s">
        <v>133</v>
      </c>
      <c r="E110" s="13">
        <v>20</v>
      </c>
      <c r="F110" s="11">
        <v>2031</v>
      </c>
      <c r="G110" s="11">
        <v>110</v>
      </c>
      <c r="H110" s="4" t="s">
        <v>72</v>
      </c>
      <c r="I110" s="29">
        <f>J110+K110-L110+M110</f>
        <v>6200</v>
      </c>
      <c r="J110" s="29">
        <v>0</v>
      </c>
      <c r="K110" s="29">
        <v>6200</v>
      </c>
      <c r="L110" s="30"/>
      <c r="M110" s="31"/>
      <c r="N110" s="29">
        <v>6200</v>
      </c>
      <c r="O110" s="32">
        <f>I110-L110-N110+M110</f>
        <v>0</v>
      </c>
      <c r="P110" s="3" t="s">
        <v>16</v>
      </c>
      <c r="Q110" s="8" t="s">
        <v>73</v>
      </c>
      <c r="R110" s="36" t="s">
        <v>137</v>
      </c>
    </row>
    <row r="111" spans="1:18" s="14" customFormat="1" ht="15" customHeight="1" x14ac:dyDescent="0.2">
      <c r="A111" s="35" t="s">
        <v>9</v>
      </c>
      <c r="B111" s="13"/>
      <c r="C111" s="5" t="s">
        <v>31</v>
      </c>
      <c r="D111" s="8" t="s">
        <v>133</v>
      </c>
      <c r="E111" s="13">
        <v>20</v>
      </c>
      <c r="F111" s="11">
        <v>2031</v>
      </c>
      <c r="G111" s="11">
        <v>110</v>
      </c>
      <c r="H111" s="4" t="s">
        <v>138</v>
      </c>
      <c r="I111" s="29">
        <f>J111+K111-L111+M111</f>
        <v>3000</v>
      </c>
      <c r="J111" s="29">
        <v>0</v>
      </c>
      <c r="K111" s="29">
        <v>3000</v>
      </c>
      <c r="L111" s="30"/>
      <c r="M111" s="31"/>
      <c r="N111" s="29">
        <v>0</v>
      </c>
      <c r="O111" s="32">
        <f>I111-L111-N111+M111</f>
        <v>3000</v>
      </c>
      <c r="P111" s="3" t="s">
        <v>35</v>
      </c>
      <c r="Q111" s="8" t="s">
        <v>139</v>
      </c>
      <c r="R111" s="36"/>
    </row>
    <row r="112" spans="1:18" s="14" customFormat="1" ht="15" customHeight="1" x14ac:dyDescent="0.2">
      <c r="A112" s="35" t="s">
        <v>9</v>
      </c>
      <c r="B112" s="13"/>
      <c r="C112" s="5" t="s">
        <v>31</v>
      </c>
      <c r="D112" s="8" t="s">
        <v>133</v>
      </c>
      <c r="E112" s="13">
        <v>20</v>
      </c>
      <c r="F112" s="11">
        <v>2031</v>
      </c>
      <c r="G112" s="11">
        <v>110</v>
      </c>
      <c r="H112" s="4" t="s">
        <v>140</v>
      </c>
      <c r="I112" s="29">
        <f>J112+K112-L112+M112</f>
        <v>38000</v>
      </c>
      <c r="J112" s="29">
        <v>0</v>
      </c>
      <c r="K112" s="29">
        <v>38000</v>
      </c>
      <c r="L112" s="30"/>
      <c r="M112" s="31"/>
      <c r="N112" s="29">
        <v>37050</v>
      </c>
      <c r="O112" s="32">
        <f>I112-L112-N112+M112</f>
        <v>950</v>
      </c>
      <c r="P112" s="3" t="s">
        <v>16</v>
      </c>
      <c r="Q112" s="8" t="s">
        <v>118</v>
      </c>
      <c r="R112" s="36" t="s">
        <v>141</v>
      </c>
    </row>
    <row r="113" spans="1:18" s="14" customFormat="1" ht="15" customHeight="1" x14ac:dyDescent="0.2">
      <c r="A113" s="35" t="s">
        <v>9</v>
      </c>
      <c r="B113" s="13"/>
      <c r="C113" s="5" t="s">
        <v>31</v>
      </c>
      <c r="D113" s="8" t="s">
        <v>133</v>
      </c>
      <c r="E113" s="13">
        <v>23</v>
      </c>
      <c r="F113" s="11">
        <v>2313</v>
      </c>
      <c r="G113" s="11">
        <v>110</v>
      </c>
      <c r="H113" s="4" t="s">
        <v>142</v>
      </c>
      <c r="I113" s="29">
        <f>J113+K113-L113+M113</f>
        <v>1050000</v>
      </c>
      <c r="J113" s="29">
        <v>900000</v>
      </c>
      <c r="K113" s="29">
        <v>150000</v>
      </c>
      <c r="L113" s="30"/>
      <c r="M113" s="31"/>
      <c r="N113" s="29">
        <v>1050000</v>
      </c>
      <c r="O113" s="32">
        <f>I113-L113-N113+M113</f>
        <v>0</v>
      </c>
      <c r="P113" s="10" t="s">
        <v>16</v>
      </c>
      <c r="Q113" s="8"/>
      <c r="R113" s="36"/>
    </row>
    <row r="114" spans="1:18" s="14" customFormat="1" ht="15" customHeight="1" x14ac:dyDescent="0.25">
      <c r="A114" s="35" t="s">
        <v>9</v>
      </c>
      <c r="B114" s="13"/>
      <c r="C114" s="5" t="s">
        <v>10</v>
      </c>
      <c r="D114" s="8" t="s">
        <v>133</v>
      </c>
      <c r="E114" s="13">
        <v>21</v>
      </c>
      <c r="F114" s="11">
        <v>2131</v>
      </c>
      <c r="G114" s="11">
        <v>105</v>
      </c>
      <c r="H114" s="4" t="s">
        <v>143</v>
      </c>
      <c r="I114" s="29">
        <f>J114+K114-L114+M114</f>
        <v>1800</v>
      </c>
      <c r="J114" s="29">
        <v>0</v>
      </c>
      <c r="K114" s="29">
        <v>1800</v>
      </c>
      <c r="L114" s="30"/>
      <c r="M114" s="31"/>
      <c r="N114" s="29">
        <v>0</v>
      </c>
      <c r="O114" s="32">
        <f>I114-L114-N114+M114</f>
        <v>1800</v>
      </c>
      <c r="P114" s="7" t="s">
        <v>47</v>
      </c>
      <c r="Q114" s="8"/>
      <c r="R114" s="38"/>
    </row>
    <row r="115" spans="1:18" s="14" customFormat="1" ht="15" customHeight="1" x14ac:dyDescent="0.25">
      <c r="A115" s="35" t="s">
        <v>9</v>
      </c>
      <c r="B115" s="13"/>
      <c r="C115" s="5" t="s">
        <v>10</v>
      </c>
      <c r="D115" s="8" t="s">
        <v>133</v>
      </c>
      <c r="E115" s="13">
        <v>21</v>
      </c>
      <c r="F115" s="11">
        <v>2131</v>
      </c>
      <c r="G115" s="11">
        <v>105</v>
      </c>
      <c r="H115" s="4" t="s">
        <v>144</v>
      </c>
      <c r="I115" s="29">
        <f>J115+K115-L115+M115</f>
        <v>6600</v>
      </c>
      <c r="J115" s="29">
        <v>0</v>
      </c>
      <c r="K115" s="29">
        <v>6600</v>
      </c>
      <c r="L115" s="30"/>
      <c r="M115" s="31"/>
      <c r="N115" s="29">
        <v>0</v>
      </c>
      <c r="O115" s="32">
        <f>I115-L115-N115+M115</f>
        <v>6600</v>
      </c>
      <c r="P115" s="3" t="s">
        <v>47</v>
      </c>
      <c r="Q115" s="8"/>
      <c r="R115" s="38"/>
    </row>
    <row r="116" spans="1:18" s="14" customFormat="1" ht="15" customHeight="1" x14ac:dyDescent="0.2">
      <c r="A116" s="35" t="s">
        <v>9</v>
      </c>
      <c r="B116" s="13" t="s">
        <v>65</v>
      </c>
      <c r="C116" s="5" t="s">
        <v>31</v>
      </c>
      <c r="D116" s="8" t="s">
        <v>133</v>
      </c>
      <c r="E116" s="13">
        <v>20</v>
      </c>
      <c r="F116" s="11">
        <v>2031</v>
      </c>
      <c r="G116" s="11">
        <v>110</v>
      </c>
      <c r="H116" s="4" t="s">
        <v>233</v>
      </c>
      <c r="I116" s="29">
        <f>J116+K116-L116+M116</f>
        <v>19600</v>
      </c>
      <c r="J116" s="29">
        <f>15400+4200</f>
        <v>19600</v>
      </c>
      <c r="K116" s="29"/>
      <c r="L116" s="30"/>
      <c r="M116" s="31"/>
      <c r="N116" s="29">
        <f>15400+1400</f>
        <v>16800</v>
      </c>
      <c r="O116" s="32">
        <f>I116-L116-N116+M116</f>
        <v>2800</v>
      </c>
      <c r="P116" s="3" t="s">
        <v>16</v>
      </c>
      <c r="Q116" s="8" t="s">
        <v>234</v>
      </c>
      <c r="R116" s="36"/>
    </row>
    <row r="117" spans="1:18" s="14" customFormat="1" ht="15" customHeight="1" x14ac:dyDescent="0.2">
      <c r="A117" s="35" t="s">
        <v>9</v>
      </c>
      <c r="B117" s="13" t="s">
        <v>65</v>
      </c>
      <c r="C117" s="5" t="s">
        <v>31</v>
      </c>
      <c r="D117" s="8" t="s">
        <v>133</v>
      </c>
      <c r="E117" s="13">
        <v>20</v>
      </c>
      <c r="F117" s="11">
        <v>2031</v>
      </c>
      <c r="G117" s="11">
        <v>110</v>
      </c>
      <c r="H117" s="4" t="s">
        <v>235</v>
      </c>
      <c r="I117" s="29">
        <f>J117+K117-L117+M117</f>
        <v>275</v>
      </c>
      <c r="J117" s="29">
        <v>275</v>
      </c>
      <c r="K117" s="29"/>
      <c r="L117" s="30"/>
      <c r="M117" s="31"/>
      <c r="N117" s="29"/>
      <c r="O117" s="32">
        <f>I117-L117-N117+M117</f>
        <v>275</v>
      </c>
      <c r="P117" s="7" t="s">
        <v>68</v>
      </c>
      <c r="Q117" s="8" t="s">
        <v>135</v>
      </c>
      <c r="R117" s="36"/>
    </row>
    <row r="118" spans="1:18" s="14" customFormat="1" ht="15" customHeight="1" x14ac:dyDescent="0.2">
      <c r="A118" s="35" t="s">
        <v>9</v>
      </c>
      <c r="B118" s="13" t="s">
        <v>65</v>
      </c>
      <c r="C118" s="5" t="s">
        <v>31</v>
      </c>
      <c r="D118" s="8" t="s">
        <v>133</v>
      </c>
      <c r="E118" s="13">
        <v>20</v>
      </c>
      <c r="F118" s="11">
        <v>2031</v>
      </c>
      <c r="G118" s="11">
        <v>110</v>
      </c>
      <c r="H118" s="4" t="s">
        <v>71</v>
      </c>
      <c r="I118" s="29">
        <f>J118+K118-L118+M118</f>
        <v>1258.33</v>
      </c>
      <c r="J118" s="29">
        <v>1258.33</v>
      </c>
      <c r="K118" s="29"/>
      <c r="L118" s="30"/>
      <c r="M118" s="31"/>
      <c r="N118" s="29"/>
      <c r="O118" s="32">
        <f>I118-L118-N118+M118</f>
        <v>1258.33</v>
      </c>
      <c r="P118" s="7" t="s">
        <v>68</v>
      </c>
      <c r="Q118" s="8" t="s">
        <v>236</v>
      </c>
      <c r="R118" s="36"/>
    </row>
    <row r="119" spans="1:18" s="14" customFormat="1" ht="15" customHeight="1" x14ac:dyDescent="0.25">
      <c r="A119" s="35" t="s">
        <v>37</v>
      </c>
      <c r="B119" s="13"/>
      <c r="C119" s="5" t="s">
        <v>10</v>
      </c>
      <c r="D119" s="8" t="s">
        <v>145</v>
      </c>
      <c r="E119" s="13">
        <v>21</v>
      </c>
      <c r="F119" s="11">
        <v>2138</v>
      </c>
      <c r="G119" s="11">
        <v>103</v>
      </c>
      <c r="H119" s="4" t="s">
        <v>146</v>
      </c>
      <c r="I119" s="29">
        <v>5600</v>
      </c>
      <c r="J119" s="29">
        <v>0</v>
      </c>
      <c r="K119" s="29">
        <v>5600</v>
      </c>
      <c r="L119" s="30">
        <v>2273.9</v>
      </c>
      <c r="M119" s="31"/>
      <c r="N119" s="29">
        <v>0</v>
      </c>
      <c r="O119" s="32">
        <f>I119-L119-N119+M119</f>
        <v>3326.1</v>
      </c>
      <c r="P119" s="7" t="s">
        <v>25</v>
      </c>
      <c r="Q119" s="8" t="s">
        <v>147</v>
      </c>
      <c r="R119" s="38" t="s">
        <v>148</v>
      </c>
    </row>
    <row r="120" spans="1:18" s="14" customFormat="1" ht="15" customHeight="1" x14ac:dyDescent="0.25">
      <c r="A120" s="35" t="s">
        <v>37</v>
      </c>
      <c r="B120" s="13"/>
      <c r="C120" s="5" t="s">
        <v>10</v>
      </c>
      <c r="D120" s="8"/>
      <c r="E120" s="13">
        <v>21</v>
      </c>
      <c r="F120" s="11">
        <v>2138</v>
      </c>
      <c r="G120" s="11">
        <v>105</v>
      </c>
      <c r="H120" s="4" t="s">
        <v>149</v>
      </c>
      <c r="I120" s="29">
        <v>0</v>
      </c>
      <c r="J120" s="29">
        <v>0</v>
      </c>
      <c r="K120" s="29">
        <v>0</v>
      </c>
      <c r="L120" s="30"/>
      <c r="M120" s="31">
        <v>2273.9</v>
      </c>
      <c r="N120" s="29">
        <v>0</v>
      </c>
      <c r="O120" s="32">
        <f>I120-L120-N120+M120</f>
        <v>2273.9</v>
      </c>
      <c r="P120" s="7" t="s">
        <v>25</v>
      </c>
      <c r="Q120" s="8" t="s">
        <v>147</v>
      </c>
      <c r="R120" s="38" t="s">
        <v>150</v>
      </c>
    </row>
    <row r="121" spans="1:18" s="14" customFormat="1" ht="15" customHeight="1" x14ac:dyDescent="0.25">
      <c r="A121" s="35" t="s">
        <v>37</v>
      </c>
      <c r="B121" s="13"/>
      <c r="C121" s="5" t="s">
        <v>10</v>
      </c>
      <c r="D121" s="8"/>
      <c r="E121" s="13">
        <v>21</v>
      </c>
      <c r="F121" s="11">
        <v>2188</v>
      </c>
      <c r="G121" s="11">
        <v>103</v>
      </c>
      <c r="H121" s="4" t="s">
        <v>151</v>
      </c>
      <c r="I121" s="29">
        <f>J121+K121-L121+M121</f>
        <v>20000</v>
      </c>
      <c r="J121" s="29">
        <v>0</v>
      </c>
      <c r="K121" s="29">
        <v>20000</v>
      </c>
      <c r="L121" s="30"/>
      <c r="M121" s="31"/>
      <c r="N121" s="29">
        <v>0</v>
      </c>
      <c r="O121" s="32">
        <f>I121-L121-N121+M121</f>
        <v>20000</v>
      </c>
      <c r="P121" s="7" t="s">
        <v>47</v>
      </c>
      <c r="Q121" s="8"/>
      <c r="R121" s="38"/>
    </row>
    <row r="122" spans="1:18" s="14" customFormat="1" ht="15" customHeight="1" x14ac:dyDescent="0.25">
      <c r="A122" s="35" t="s">
        <v>37</v>
      </c>
      <c r="B122" s="13"/>
      <c r="C122" s="5" t="s">
        <v>10</v>
      </c>
      <c r="D122" s="8"/>
      <c r="E122" s="13">
        <v>21</v>
      </c>
      <c r="F122" s="11">
        <v>2188</v>
      </c>
      <c r="G122" s="11">
        <v>103</v>
      </c>
      <c r="H122" s="4" t="s">
        <v>152</v>
      </c>
      <c r="I122" s="29">
        <f>J122+K122-L122+M122</f>
        <v>6000</v>
      </c>
      <c r="J122" s="29">
        <v>0</v>
      </c>
      <c r="K122" s="29">
        <v>6000</v>
      </c>
      <c r="L122" s="30"/>
      <c r="M122" s="31"/>
      <c r="N122" s="29">
        <v>0</v>
      </c>
      <c r="O122" s="32">
        <f>I122-L122-N122+M122</f>
        <v>6000</v>
      </c>
      <c r="P122" s="7" t="s">
        <v>16</v>
      </c>
      <c r="Q122" s="8" t="s">
        <v>153</v>
      </c>
      <c r="R122" s="38" t="s">
        <v>154</v>
      </c>
    </row>
    <row r="123" spans="1:18" s="14" customFormat="1" ht="15" customHeight="1" x14ac:dyDescent="0.25">
      <c r="A123" s="35" t="s">
        <v>37</v>
      </c>
      <c r="B123" s="13"/>
      <c r="C123" s="5" t="s">
        <v>10</v>
      </c>
      <c r="D123" s="8"/>
      <c r="E123" s="13">
        <v>21</v>
      </c>
      <c r="F123" s="11">
        <v>2138</v>
      </c>
      <c r="G123" s="11">
        <v>105</v>
      </c>
      <c r="H123" s="4" t="s">
        <v>155</v>
      </c>
      <c r="I123" s="29">
        <f>J123+K123-L123+M123</f>
        <v>24999.995999999999</v>
      </c>
      <c r="J123" s="29">
        <v>0</v>
      </c>
      <c r="K123" s="29">
        <f>4166.666*6</f>
        <v>24999.995999999999</v>
      </c>
      <c r="L123" s="30"/>
      <c r="M123" s="31"/>
      <c r="N123" s="29">
        <v>0</v>
      </c>
      <c r="O123" s="32">
        <f>I123-L123-N123+M123</f>
        <v>24999.995999999999</v>
      </c>
      <c r="P123" s="3" t="s">
        <v>47</v>
      </c>
      <c r="Q123" s="8"/>
      <c r="R123" s="38"/>
    </row>
    <row r="124" spans="1:18" s="14" customFormat="1" ht="15" customHeight="1" x14ac:dyDescent="0.25">
      <c r="A124" s="35" t="s">
        <v>9</v>
      </c>
      <c r="B124" s="13"/>
      <c r="C124" s="5" t="s">
        <v>10</v>
      </c>
      <c r="D124" s="8"/>
      <c r="E124" s="13">
        <v>21</v>
      </c>
      <c r="F124" s="11">
        <v>2153</v>
      </c>
      <c r="G124" s="11">
        <v>105</v>
      </c>
      <c r="H124" s="4" t="s">
        <v>158</v>
      </c>
      <c r="I124" s="29">
        <f>J124+K124-L124+M124</f>
        <v>29299.919999999998</v>
      </c>
      <c r="J124" s="29">
        <v>0</v>
      </c>
      <c r="K124" s="29">
        <v>30000</v>
      </c>
      <c r="L124" s="30">
        <f>700.08</f>
        <v>700.08</v>
      </c>
      <c r="M124" s="31"/>
      <c r="N124" s="29">
        <v>0</v>
      </c>
      <c r="O124" s="32">
        <f>I124-L124-N124+M124</f>
        <v>28599.839999999997</v>
      </c>
      <c r="P124" s="7" t="s">
        <v>47</v>
      </c>
      <c r="Q124" s="8"/>
      <c r="R124" s="38"/>
    </row>
    <row r="125" spans="1:18" s="14" customFormat="1" ht="15" customHeight="1" x14ac:dyDescent="0.25">
      <c r="A125" s="35" t="s">
        <v>9</v>
      </c>
      <c r="B125" s="13"/>
      <c r="C125" s="5" t="s">
        <v>10</v>
      </c>
      <c r="D125" s="8"/>
      <c r="E125" s="13">
        <v>21</v>
      </c>
      <c r="F125" s="11">
        <v>2188</v>
      </c>
      <c r="G125" s="11">
        <v>108</v>
      </c>
      <c r="H125" s="4" t="s">
        <v>162</v>
      </c>
      <c r="I125" s="29">
        <f>J125+K125-L125+M125</f>
        <v>6783.03</v>
      </c>
      <c r="J125" s="29">
        <v>10000</v>
      </c>
      <c r="K125" s="29"/>
      <c r="L125" s="30">
        <f>973.3+2243.67</f>
        <v>3216.9700000000003</v>
      </c>
      <c r="M125" s="31"/>
      <c r="N125" s="29">
        <v>0</v>
      </c>
      <c r="O125" s="32">
        <f>I125-L125-N125+M125</f>
        <v>3566.0599999999995</v>
      </c>
      <c r="P125" s="7" t="s">
        <v>47</v>
      </c>
      <c r="Q125" s="8"/>
      <c r="R125" s="38"/>
    </row>
    <row r="126" spans="1:18" s="14" customFormat="1" ht="15" customHeight="1" x14ac:dyDescent="0.25">
      <c r="A126" s="35" t="s">
        <v>37</v>
      </c>
      <c r="B126" s="13"/>
      <c r="C126" s="5" t="s">
        <v>10</v>
      </c>
      <c r="D126" s="8"/>
      <c r="E126" s="13">
        <v>21</v>
      </c>
      <c r="F126" s="11">
        <v>2188</v>
      </c>
      <c r="G126" s="11">
        <v>105</v>
      </c>
      <c r="H126" s="4" t="s">
        <v>163</v>
      </c>
      <c r="I126" s="29">
        <v>0</v>
      </c>
      <c r="J126" s="29">
        <v>0</v>
      </c>
      <c r="K126" s="29"/>
      <c r="L126" s="30"/>
      <c r="M126" s="31">
        <v>2243.67</v>
      </c>
      <c r="N126" s="29">
        <v>0</v>
      </c>
      <c r="O126" s="32">
        <f>I126-L126-N126+M126</f>
        <v>2243.67</v>
      </c>
      <c r="P126" s="7" t="s">
        <v>25</v>
      </c>
      <c r="Q126" s="8" t="s">
        <v>164</v>
      </c>
      <c r="R126" s="38" t="s">
        <v>165</v>
      </c>
    </row>
    <row r="127" spans="1:18" s="14" customFormat="1" ht="15" customHeight="1" x14ac:dyDescent="0.25">
      <c r="A127" s="35" t="s">
        <v>37</v>
      </c>
      <c r="B127" s="13"/>
      <c r="C127" s="5" t="s">
        <v>58</v>
      </c>
      <c r="D127" s="8"/>
      <c r="E127" s="13">
        <v>21</v>
      </c>
      <c r="F127" s="11">
        <v>2188</v>
      </c>
      <c r="G127" s="11">
        <v>105</v>
      </c>
      <c r="H127" s="4" t="s">
        <v>166</v>
      </c>
      <c r="I127" s="29">
        <v>0</v>
      </c>
      <c r="J127" s="29">
        <v>0</v>
      </c>
      <c r="K127" s="29">
        <v>0</v>
      </c>
      <c r="L127" s="30"/>
      <c r="M127" s="31">
        <v>973.3</v>
      </c>
      <c r="N127" s="29">
        <v>0</v>
      </c>
      <c r="O127" s="32">
        <f>I127-L127-N127+M127</f>
        <v>973.3</v>
      </c>
      <c r="P127" s="7" t="s">
        <v>25</v>
      </c>
      <c r="Q127" s="8" t="s">
        <v>167</v>
      </c>
      <c r="R127" s="38" t="s">
        <v>168</v>
      </c>
    </row>
    <row r="128" spans="1:18" s="14" customFormat="1" ht="15" customHeight="1" x14ac:dyDescent="0.25">
      <c r="A128" s="35" t="s">
        <v>37</v>
      </c>
      <c r="B128" s="13"/>
      <c r="C128" s="5" t="s">
        <v>169</v>
      </c>
      <c r="D128" s="8"/>
      <c r="E128" s="13">
        <v>21</v>
      </c>
      <c r="F128" s="11">
        <v>2154</v>
      </c>
      <c r="G128" s="20">
        <v>102</v>
      </c>
      <c r="H128" s="21" t="s">
        <v>170</v>
      </c>
      <c r="I128" s="29">
        <f>J128+K128-L128+M128</f>
        <v>150000</v>
      </c>
      <c r="J128" s="29"/>
      <c r="K128" s="29">
        <v>150000</v>
      </c>
      <c r="L128" s="30"/>
      <c r="M128" s="31"/>
      <c r="N128" s="29">
        <v>0</v>
      </c>
      <c r="O128" s="32">
        <f>I128-L128-N128+M128</f>
        <v>150000</v>
      </c>
      <c r="P128" s="10" t="s">
        <v>13</v>
      </c>
      <c r="Q128" s="26"/>
      <c r="R128" s="38"/>
    </row>
    <row r="129" spans="1:18" s="14" customFormat="1" ht="15" customHeight="1" x14ac:dyDescent="0.25">
      <c r="A129" s="35" t="s">
        <v>37</v>
      </c>
      <c r="B129" s="13"/>
      <c r="C129" s="5" t="s">
        <v>169</v>
      </c>
      <c r="D129" s="8"/>
      <c r="E129" s="13">
        <v>21</v>
      </c>
      <c r="F129" s="11">
        <v>2188</v>
      </c>
      <c r="G129" s="20">
        <v>102</v>
      </c>
      <c r="H129" s="21" t="s">
        <v>171</v>
      </c>
      <c r="I129" s="29">
        <f>J129+K129-L129+M129</f>
        <v>20000</v>
      </c>
      <c r="J129" s="29">
        <v>10000</v>
      </c>
      <c r="K129" s="29">
        <v>10000</v>
      </c>
      <c r="L129" s="30"/>
      <c r="M129" s="31"/>
      <c r="N129" s="29">
        <v>0</v>
      </c>
      <c r="O129" s="32">
        <f>I129-L129-N129+M129</f>
        <v>20000</v>
      </c>
      <c r="P129" s="7" t="s">
        <v>47</v>
      </c>
      <c r="Q129" s="26"/>
      <c r="R129" s="38"/>
    </row>
    <row r="130" spans="1:18" s="14" customFormat="1" ht="15" customHeight="1" x14ac:dyDescent="0.25">
      <c r="A130" s="35" t="s">
        <v>37</v>
      </c>
      <c r="B130" s="13"/>
      <c r="C130" s="5" t="s">
        <v>169</v>
      </c>
      <c r="D130" s="8"/>
      <c r="E130" s="13">
        <v>21</v>
      </c>
      <c r="F130" s="11">
        <v>2188</v>
      </c>
      <c r="G130" s="20">
        <v>102</v>
      </c>
      <c r="H130" s="4" t="s">
        <v>172</v>
      </c>
      <c r="I130" s="29">
        <f>J130+K130-L130+M130</f>
        <v>30000</v>
      </c>
      <c r="J130" s="29"/>
      <c r="K130" s="29">
        <v>30000</v>
      </c>
      <c r="L130" s="30"/>
      <c r="M130" s="31"/>
      <c r="N130" s="29">
        <v>0</v>
      </c>
      <c r="O130" s="32">
        <f>I130-L130-N130+M130</f>
        <v>30000</v>
      </c>
      <c r="P130" s="10" t="s">
        <v>13</v>
      </c>
      <c r="Q130" s="8"/>
      <c r="R130" s="38"/>
    </row>
    <row r="131" spans="1:18" s="14" customFormat="1" ht="15" customHeight="1" x14ac:dyDescent="0.25">
      <c r="A131" s="35" t="s">
        <v>37</v>
      </c>
      <c r="B131" s="13"/>
      <c r="C131" s="5" t="s">
        <v>173</v>
      </c>
      <c r="D131" s="8"/>
      <c r="E131" s="13">
        <v>21</v>
      </c>
      <c r="F131" s="11">
        <v>2188</v>
      </c>
      <c r="G131" s="11">
        <v>104</v>
      </c>
      <c r="H131" s="3" t="s">
        <v>174</v>
      </c>
      <c r="I131" s="29">
        <f>J131+K131-L131+M131</f>
        <v>60000</v>
      </c>
      <c r="J131" s="29"/>
      <c r="K131" s="29">
        <v>60000</v>
      </c>
      <c r="L131" s="29"/>
      <c r="M131" s="29"/>
      <c r="N131" s="29">
        <v>0</v>
      </c>
      <c r="O131" s="32">
        <f>I131-L131-N131+M131</f>
        <v>60000</v>
      </c>
      <c r="P131" s="3"/>
      <c r="Q131" s="25" t="s">
        <v>60</v>
      </c>
      <c r="R131" s="38"/>
    </row>
    <row r="132" spans="1:18" s="14" customFormat="1" ht="15" customHeight="1" x14ac:dyDescent="0.25">
      <c r="A132" s="35" t="s">
        <v>37</v>
      </c>
      <c r="B132" s="13"/>
      <c r="C132" s="5" t="s">
        <v>173</v>
      </c>
      <c r="D132" s="8"/>
      <c r="E132" s="13">
        <v>21</v>
      </c>
      <c r="F132" s="11">
        <v>2188</v>
      </c>
      <c r="G132" s="11">
        <v>104</v>
      </c>
      <c r="H132" s="3" t="s">
        <v>175</v>
      </c>
      <c r="I132" s="29">
        <f>J132+K132-L132+M132</f>
        <v>4000</v>
      </c>
      <c r="J132" s="29"/>
      <c r="K132" s="29">
        <v>4000</v>
      </c>
      <c r="L132" s="29"/>
      <c r="M132" s="29"/>
      <c r="N132" s="29">
        <v>0</v>
      </c>
      <c r="O132" s="32">
        <f>I132-L132-N132+M132</f>
        <v>4000</v>
      </c>
      <c r="P132" s="7"/>
      <c r="Q132" s="25" t="s">
        <v>60</v>
      </c>
      <c r="R132" s="38"/>
    </row>
    <row r="133" spans="1:18" s="14" customFormat="1" ht="15" customHeight="1" x14ac:dyDescent="0.25">
      <c r="A133" s="35" t="s">
        <v>37</v>
      </c>
      <c r="B133" s="13"/>
      <c r="C133" s="5" t="s">
        <v>173</v>
      </c>
      <c r="D133" s="8"/>
      <c r="E133" s="13">
        <v>21</v>
      </c>
      <c r="F133" s="11">
        <v>2188</v>
      </c>
      <c r="G133" s="11">
        <v>104</v>
      </c>
      <c r="H133" s="3" t="s">
        <v>176</v>
      </c>
      <c r="I133" s="29">
        <f>J133+K133-L133+M133</f>
        <v>0</v>
      </c>
      <c r="J133" s="29"/>
      <c r="K133" s="29">
        <v>0</v>
      </c>
      <c r="L133" s="29"/>
      <c r="M133" s="29"/>
      <c r="N133" s="29">
        <v>0</v>
      </c>
      <c r="O133" s="32">
        <f>I133-L133-N133+M133</f>
        <v>0</v>
      </c>
      <c r="P133" s="3"/>
      <c r="Q133" s="25" t="s">
        <v>60</v>
      </c>
      <c r="R133" s="38"/>
    </row>
    <row r="134" spans="1:18" s="14" customFormat="1" ht="15" customHeight="1" x14ac:dyDescent="0.25">
      <c r="A134" s="35" t="s">
        <v>37</v>
      </c>
      <c r="B134" s="13"/>
      <c r="C134" s="5" t="s">
        <v>173</v>
      </c>
      <c r="D134" s="8"/>
      <c r="E134" s="13">
        <v>21</v>
      </c>
      <c r="F134" s="11">
        <v>2188</v>
      </c>
      <c r="G134" s="11">
        <v>111</v>
      </c>
      <c r="H134" s="3" t="s">
        <v>177</v>
      </c>
      <c r="I134" s="29">
        <f>J134+K134-L134+M134</f>
        <v>30000</v>
      </c>
      <c r="J134" s="29"/>
      <c r="K134" s="29">
        <v>30000</v>
      </c>
      <c r="L134" s="29"/>
      <c r="M134" s="29"/>
      <c r="N134" s="29">
        <v>0</v>
      </c>
      <c r="O134" s="32">
        <f>I134-L134-N134+M134</f>
        <v>30000</v>
      </c>
      <c r="P134" s="3"/>
      <c r="Q134" s="25" t="s">
        <v>60</v>
      </c>
      <c r="R134" s="38"/>
    </row>
    <row r="135" spans="1:18" s="14" customFormat="1" ht="15" customHeight="1" x14ac:dyDescent="0.25">
      <c r="A135" s="35" t="s">
        <v>37</v>
      </c>
      <c r="B135" s="13"/>
      <c r="C135" s="5" t="s">
        <v>173</v>
      </c>
      <c r="D135" s="8"/>
      <c r="E135" s="13">
        <v>21</v>
      </c>
      <c r="F135" s="11">
        <v>2188</v>
      </c>
      <c r="G135" s="11">
        <v>111</v>
      </c>
      <c r="H135" s="3" t="s">
        <v>178</v>
      </c>
      <c r="I135" s="29">
        <f>J135+K135-L135+M135</f>
        <v>2500</v>
      </c>
      <c r="J135" s="29"/>
      <c r="K135" s="29">
        <v>2500</v>
      </c>
      <c r="L135" s="29"/>
      <c r="M135" s="29"/>
      <c r="N135" s="29">
        <v>0</v>
      </c>
      <c r="O135" s="32">
        <f>I135-L135-N135+M135</f>
        <v>2500</v>
      </c>
      <c r="P135" s="3"/>
      <c r="Q135" s="25" t="s">
        <v>60</v>
      </c>
      <c r="R135" s="38"/>
    </row>
    <row r="136" spans="1:18" s="14" customFormat="1" ht="15" customHeight="1" x14ac:dyDescent="0.25">
      <c r="A136" s="35" t="s">
        <v>37</v>
      </c>
      <c r="B136" s="13"/>
      <c r="C136" s="5" t="s">
        <v>173</v>
      </c>
      <c r="D136" s="8"/>
      <c r="E136" s="13">
        <v>21</v>
      </c>
      <c r="F136" s="11">
        <v>2188</v>
      </c>
      <c r="G136" s="11">
        <v>111</v>
      </c>
      <c r="H136" s="3" t="s">
        <v>179</v>
      </c>
      <c r="I136" s="29">
        <f>J136+K136-L136+M136</f>
        <v>154000</v>
      </c>
      <c r="J136" s="29">
        <v>154000</v>
      </c>
      <c r="K136" s="29"/>
      <c r="L136" s="29"/>
      <c r="M136" s="29"/>
      <c r="N136" s="29">
        <v>0</v>
      </c>
      <c r="O136" s="32">
        <f>I136-L136-N136+M136</f>
        <v>154000</v>
      </c>
      <c r="P136" s="3"/>
      <c r="Q136" s="25" t="s">
        <v>60</v>
      </c>
      <c r="R136" s="38"/>
    </row>
    <row r="137" spans="1:18" s="14" customFormat="1" ht="15" customHeight="1" x14ac:dyDescent="0.2">
      <c r="A137" s="35" t="s">
        <v>37</v>
      </c>
      <c r="B137" s="13"/>
      <c r="C137" s="5" t="s">
        <v>173</v>
      </c>
      <c r="D137" s="8"/>
      <c r="E137" s="13">
        <v>21</v>
      </c>
      <c r="F137" s="11">
        <v>2188</v>
      </c>
      <c r="G137" s="11">
        <v>111</v>
      </c>
      <c r="H137" s="3" t="s">
        <v>180</v>
      </c>
      <c r="I137" s="29">
        <f>J137+K137-L137+M137</f>
        <v>35700</v>
      </c>
      <c r="J137" s="29"/>
      <c r="K137" s="29">
        <v>35700</v>
      </c>
      <c r="L137" s="29"/>
      <c r="M137" s="29"/>
      <c r="N137" s="29">
        <v>0</v>
      </c>
      <c r="O137" s="32">
        <f>I137-L137-N137+M137</f>
        <v>35700</v>
      </c>
      <c r="P137" s="3"/>
      <c r="Q137" s="25" t="s">
        <v>60</v>
      </c>
      <c r="R137" s="36"/>
    </row>
    <row r="138" spans="1:18" s="14" customFormat="1" ht="15" customHeight="1" x14ac:dyDescent="0.2">
      <c r="A138" s="35" t="s">
        <v>37</v>
      </c>
      <c r="B138" s="13"/>
      <c r="C138" s="5" t="s">
        <v>173</v>
      </c>
      <c r="D138" s="8"/>
      <c r="E138" s="13">
        <v>21</v>
      </c>
      <c r="F138" s="11">
        <v>2188</v>
      </c>
      <c r="G138" s="11">
        <v>111</v>
      </c>
      <c r="H138" s="3" t="s">
        <v>181</v>
      </c>
      <c r="I138" s="29">
        <f>J138+K138-L138+M138</f>
        <v>7500</v>
      </c>
      <c r="J138" s="29"/>
      <c r="K138" s="29">
        <v>7500</v>
      </c>
      <c r="L138" s="29"/>
      <c r="M138" s="29"/>
      <c r="N138" s="29">
        <v>0</v>
      </c>
      <c r="O138" s="32">
        <f>I138-L138-N138+M138</f>
        <v>7500</v>
      </c>
      <c r="P138" s="3"/>
      <c r="Q138" s="25" t="s">
        <v>60</v>
      </c>
      <c r="R138" s="36"/>
    </row>
    <row r="139" spans="1:18" s="14" customFormat="1" ht="15" customHeight="1" x14ac:dyDescent="0.2">
      <c r="A139" s="35" t="s">
        <v>37</v>
      </c>
      <c r="B139" s="13"/>
      <c r="C139" s="5" t="s">
        <v>173</v>
      </c>
      <c r="D139" s="8"/>
      <c r="E139" s="13">
        <v>21</v>
      </c>
      <c r="F139" s="11">
        <v>2188</v>
      </c>
      <c r="G139" s="11">
        <v>111</v>
      </c>
      <c r="H139" s="3" t="s">
        <v>182</v>
      </c>
      <c r="I139" s="29">
        <f>J139+K139-L139+M139</f>
        <v>15000</v>
      </c>
      <c r="J139" s="29">
        <v>5000</v>
      </c>
      <c r="K139" s="29">
        <v>10000</v>
      </c>
      <c r="L139" s="29"/>
      <c r="M139" s="29"/>
      <c r="N139" s="29">
        <v>0</v>
      </c>
      <c r="O139" s="32">
        <f>I139-L139-N139+M139</f>
        <v>15000</v>
      </c>
      <c r="P139" s="3"/>
      <c r="Q139" s="25" t="s">
        <v>60</v>
      </c>
      <c r="R139" s="36"/>
    </row>
    <row r="140" spans="1:18" s="14" customFormat="1" ht="15" customHeight="1" x14ac:dyDescent="0.2">
      <c r="A140" s="35" t="s">
        <v>37</v>
      </c>
      <c r="B140" s="13"/>
      <c r="C140" s="5" t="s">
        <v>173</v>
      </c>
      <c r="D140" s="8"/>
      <c r="E140" s="13">
        <v>21</v>
      </c>
      <c r="F140" s="11">
        <v>2188</v>
      </c>
      <c r="G140" s="11">
        <v>111</v>
      </c>
      <c r="H140" s="3" t="s">
        <v>183</v>
      </c>
      <c r="I140" s="29">
        <f>J140+K140-L140+M140</f>
        <v>7000</v>
      </c>
      <c r="J140" s="29"/>
      <c r="K140" s="29">
        <v>7000</v>
      </c>
      <c r="L140" s="29"/>
      <c r="M140" s="29"/>
      <c r="N140" s="29">
        <v>0</v>
      </c>
      <c r="O140" s="32">
        <f>I140-L140-N140+M140</f>
        <v>7000</v>
      </c>
      <c r="P140" s="3"/>
      <c r="Q140" s="25" t="s">
        <v>60</v>
      </c>
      <c r="R140" s="36"/>
    </row>
    <row r="141" spans="1:18" s="14" customFormat="1" ht="15" customHeight="1" x14ac:dyDescent="0.2">
      <c r="A141" s="35" t="s">
        <v>37</v>
      </c>
      <c r="B141" s="13"/>
      <c r="C141" s="5" t="s">
        <v>173</v>
      </c>
      <c r="D141" s="8"/>
      <c r="E141" s="13">
        <v>21</v>
      </c>
      <c r="F141" s="11">
        <v>2188</v>
      </c>
      <c r="G141" s="11">
        <v>111</v>
      </c>
      <c r="H141" s="3" t="s">
        <v>184</v>
      </c>
      <c r="I141" s="29">
        <f>J141+K141-L141+M141</f>
        <v>3000</v>
      </c>
      <c r="J141" s="29"/>
      <c r="K141" s="29">
        <v>3000</v>
      </c>
      <c r="L141" s="29"/>
      <c r="M141" s="29"/>
      <c r="N141" s="29">
        <v>0</v>
      </c>
      <c r="O141" s="32">
        <f>I141-L141-N141+M141</f>
        <v>3000</v>
      </c>
      <c r="P141" s="3"/>
      <c r="Q141" s="25" t="s">
        <v>60</v>
      </c>
      <c r="R141" s="36"/>
    </row>
    <row r="142" spans="1:18" s="14" customFormat="1" ht="15" customHeight="1" x14ac:dyDescent="0.2">
      <c r="A142" s="35" t="s">
        <v>185</v>
      </c>
      <c r="B142" s="13"/>
      <c r="C142" s="5" t="s">
        <v>62</v>
      </c>
      <c r="D142" s="8"/>
      <c r="E142" s="13">
        <v>21</v>
      </c>
      <c r="F142" s="11">
        <v>2183</v>
      </c>
      <c r="G142" s="11">
        <v>100</v>
      </c>
      <c r="H142" s="9" t="s">
        <v>186</v>
      </c>
      <c r="I142" s="29">
        <f>J142+K142-L142+M142</f>
        <v>20000</v>
      </c>
      <c r="J142" s="29">
        <v>5000</v>
      </c>
      <c r="K142" s="29">
        <v>15000</v>
      </c>
      <c r="L142" s="29"/>
      <c r="M142" s="29"/>
      <c r="N142" s="29">
        <v>0</v>
      </c>
      <c r="O142" s="32">
        <f>I142-L142-N142+M142</f>
        <v>20000</v>
      </c>
      <c r="P142" s="3"/>
      <c r="Q142" s="25" t="s">
        <v>60</v>
      </c>
      <c r="R142" s="36"/>
    </row>
    <row r="143" spans="1:18" s="14" customFormat="1" ht="15" customHeight="1" x14ac:dyDescent="0.2">
      <c r="A143" s="35" t="s">
        <v>37</v>
      </c>
      <c r="B143" s="13" t="s">
        <v>65</v>
      </c>
      <c r="C143" s="5" t="s">
        <v>44</v>
      </c>
      <c r="D143" s="8"/>
      <c r="E143" s="13">
        <v>21</v>
      </c>
      <c r="F143" s="11">
        <v>2188</v>
      </c>
      <c r="G143" s="11">
        <v>107</v>
      </c>
      <c r="H143" s="9" t="s">
        <v>227</v>
      </c>
      <c r="I143" s="29">
        <f>J143+K143-L143+M143</f>
        <v>93315.8</v>
      </c>
      <c r="J143" s="29">
        <f>18315.8+10000</f>
        <v>28315.8</v>
      </c>
      <c r="K143" s="29">
        <v>65000</v>
      </c>
      <c r="L143" s="29"/>
      <c r="M143" s="29"/>
      <c r="N143" s="29">
        <f>18315.8+5426.1+456</f>
        <v>24197.9</v>
      </c>
      <c r="O143" s="32">
        <f>I143-L143-N143+M143</f>
        <v>69117.899999999994</v>
      </c>
      <c r="P143" s="3"/>
      <c r="Q143" s="25" t="s">
        <v>60</v>
      </c>
      <c r="R143" s="36"/>
    </row>
    <row r="144" spans="1:18" s="14" customFormat="1" ht="15" customHeight="1" x14ac:dyDescent="0.2">
      <c r="A144" s="35" t="s">
        <v>37</v>
      </c>
      <c r="B144" s="13" t="s">
        <v>65</v>
      </c>
      <c r="C144" s="5" t="s">
        <v>10</v>
      </c>
      <c r="D144" s="8"/>
      <c r="E144" s="13">
        <v>21</v>
      </c>
      <c r="F144" s="11">
        <v>2188</v>
      </c>
      <c r="G144" s="11">
        <v>105</v>
      </c>
      <c r="H144" s="4" t="s">
        <v>237</v>
      </c>
      <c r="I144" s="29">
        <f>J144+K144-L144+M144</f>
        <v>595</v>
      </c>
      <c r="J144" s="29">
        <v>595</v>
      </c>
      <c r="K144" s="29"/>
      <c r="L144" s="30"/>
      <c r="M144" s="31"/>
      <c r="N144" s="29">
        <v>595</v>
      </c>
      <c r="O144" s="32">
        <f>I144-L144-N144+M144</f>
        <v>0</v>
      </c>
      <c r="P144" s="7" t="s">
        <v>68</v>
      </c>
      <c r="Q144" s="8" t="s">
        <v>238</v>
      </c>
      <c r="R144" s="36"/>
    </row>
    <row r="145" spans="1:18" s="14" customFormat="1" ht="15" customHeight="1" x14ac:dyDescent="0.2">
      <c r="A145" s="35" t="s">
        <v>9</v>
      </c>
      <c r="B145" s="13" t="s">
        <v>65</v>
      </c>
      <c r="C145" s="5" t="s">
        <v>169</v>
      </c>
      <c r="D145" s="8"/>
      <c r="E145" s="13">
        <v>21</v>
      </c>
      <c r="F145" s="11">
        <v>2153</v>
      </c>
      <c r="G145" s="20">
        <v>102</v>
      </c>
      <c r="H145" s="4" t="s">
        <v>239</v>
      </c>
      <c r="I145" s="29">
        <f>J145+K145-L145+M145</f>
        <v>1222.68</v>
      </c>
      <c r="J145" s="29">
        <v>1222.68</v>
      </c>
      <c r="K145" s="29"/>
      <c r="L145" s="30"/>
      <c r="M145" s="31"/>
      <c r="N145" s="29"/>
      <c r="O145" s="32">
        <f>I145-L145-N145+M145</f>
        <v>1222.68</v>
      </c>
      <c r="P145" s="7" t="s">
        <v>68</v>
      </c>
      <c r="Q145" s="8" t="s">
        <v>51</v>
      </c>
      <c r="R145" s="36"/>
    </row>
    <row r="146" spans="1:18" s="14" customFormat="1" ht="15" customHeight="1" x14ac:dyDescent="0.2">
      <c r="A146" s="35" t="s">
        <v>37</v>
      </c>
      <c r="B146" s="13" t="s">
        <v>65</v>
      </c>
      <c r="C146" s="5" t="s">
        <v>169</v>
      </c>
      <c r="D146" s="8"/>
      <c r="E146" s="13">
        <v>21</v>
      </c>
      <c r="F146" s="11">
        <v>2154</v>
      </c>
      <c r="G146" s="20">
        <v>102</v>
      </c>
      <c r="H146" s="4" t="s">
        <v>240</v>
      </c>
      <c r="I146" s="29">
        <f>J146+K146-L146+M146</f>
        <v>255000</v>
      </c>
      <c r="J146" s="29">
        <v>255000</v>
      </c>
      <c r="K146" s="29"/>
      <c r="L146" s="30"/>
      <c r="M146" s="31"/>
      <c r="N146" s="29">
        <v>255000</v>
      </c>
      <c r="O146" s="32">
        <f>I146-L146-N146+M146</f>
        <v>0</v>
      </c>
      <c r="P146" s="7" t="s">
        <v>68</v>
      </c>
      <c r="Q146" s="8" t="s">
        <v>241</v>
      </c>
      <c r="R146" s="36"/>
    </row>
    <row r="147" spans="1:18" s="14" customFormat="1" ht="15" customHeight="1" x14ac:dyDescent="0.2">
      <c r="A147" s="35" t="s">
        <v>37</v>
      </c>
      <c r="B147" s="13" t="s">
        <v>65</v>
      </c>
      <c r="C147" s="5" t="s">
        <v>173</v>
      </c>
      <c r="D147" s="8"/>
      <c r="E147" s="13">
        <v>21</v>
      </c>
      <c r="F147" s="11">
        <v>2188</v>
      </c>
      <c r="G147" s="11">
        <v>104</v>
      </c>
      <c r="H147" s="3" t="s">
        <v>242</v>
      </c>
      <c r="I147" s="29">
        <f>J147+K147-L147+M147</f>
        <v>3427</v>
      </c>
      <c r="J147" s="29">
        <v>3427</v>
      </c>
      <c r="K147" s="29"/>
      <c r="L147" s="29"/>
      <c r="M147" s="29"/>
      <c r="N147" s="29"/>
      <c r="O147" s="32">
        <f>I147-L147-N147+M147</f>
        <v>3427</v>
      </c>
      <c r="P147" s="7" t="s">
        <v>68</v>
      </c>
      <c r="Q147" s="27" t="s">
        <v>243</v>
      </c>
      <c r="R147" s="36"/>
    </row>
    <row r="148" spans="1:18" s="15" customFormat="1" ht="15" customHeight="1" x14ac:dyDescent="0.2">
      <c r="A148" s="35" t="s">
        <v>37</v>
      </c>
      <c r="B148" s="13" t="s">
        <v>65</v>
      </c>
      <c r="C148" s="5" t="s">
        <v>173</v>
      </c>
      <c r="D148" s="8"/>
      <c r="E148" s="13">
        <v>21</v>
      </c>
      <c r="F148" s="11">
        <v>2188</v>
      </c>
      <c r="G148" s="11">
        <v>104</v>
      </c>
      <c r="H148" s="3" t="s">
        <v>244</v>
      </c>
      <c r="I148" s="29">
        <f>J148+K148-L148+M148</f>
        <v>7450</v>
      </c>
      <c r="J148" s="29">
        <v>7450</v>
      </c>
      <c r="K148" s="29"/>
      <c r="L148" s="29"/>
      <c r="M148" s="29"/>
      <c r="N148" s="29">
        <v>7450</v>
      </c>
      <c r="O148" s="32">
        <f>I148-L148-N148+M148</f>
        <v>0</v>
      </c>
      <c r="P148" s="7" t="s">
        <v>68</v>
      </c>
      <c r="Q148" s="27" t="s">
        <v>245</v>
      </c>
      <c r="R148" s="36"/>
    </row>
    <row r="149" spans="1:18" s="15" customFormat="1" ht="15" customHeight="1" x14ac:dyDescent="0.2">
      <c r="A149" s="35" t="s">
        <v>37</v>
      </c>
      <c r="B149" s="13" t="s">
        <v>65</v>
      </c>
      <c r="C149" s="5" t="s">
        <v>173</v>
      </c>
      <c r="D149" s="8"/>
      <c r="E149" s="13">
        <v>21</v>
      </c>
      <c r="F149" s="11">
        <v>2188</v>
      </c>
      <c r="G149" s="11">
        <v>104</v>
      </c>
      <c r="H149" s="3" t="s">
        <v>246</v>
      </c>
      <c r="I149" s="29">
        <f>J149+K149-L149+M149</f>
        <v>180</v>
      </c>
      <c r="J149" s="29">
        <v>180</v>
      </c>
      <c r="K149" s="29"/>
      <c r="L149" s="29"/>
      <c r="M149" s="29"/>
      <c r="N149" s="29">
        <v>180</v>
      </c>
      <c r="O149" s="32">
        <f>I149-L149-N149+M149</f>
        <v>0</v>
      </c>
      <c r="P149" s="7" t="s">
        <v>68</v>
      </c>
      <c r="Q149" s="27" t="s">
        <v>245</v>
      </c>
      <c r="R149" s="36"/>
    </row>
    <row r="150" spans="1:18" s="14" customFormat="1" ht="15" customHeight="1" x14ac:dyDescent="0.2">
      <c r="A150" s="35" t="s">
        <v>37</v>
      </c>
      <c r="B150" s="13" t="s">
        <v>65</v>
      </c>
      <c r="C150" s="5" t="s">
        <v>173</v>
      </c>
      <c r="D150" s="8"/>
      <c r="E150" s="13">
        <v>21</v>
      </c>
      <c r="F150" s="11">
        <v>2188</v>
      </c>
      <c r="G150" s="11">
        <v>104</v>
      </c>
      <c r="H150" s="3" t="s">
        <v>247</v>
      </c>
      <c r="I150" s="29">
        <f>J150+K150-L150+M150</f>
        <v>36307</v>
      </c>
      <c r="J150" s="29">
        <v>36307</v>
      </c>
      <c r="K150" s="29"/>
      <c r="L150" s="29"/>
      <c r="M150" s="29"/>
      <c r="N150" s="29">
        <v>36307</v>
      </c>
      <c r="O150" s="32">
        <f>I150-L150-N150+M150</f>
        <v>0</v>
      </c>
      <c r="P150" s="7" t="s">
        <v>68</v>
      </c>
      <c r="Q150" s="27" t="s">
        <v>248</v>
      </c>
      <c r="R150" s="36"/>
    </row>
    <row r="151" spans="1:18" s="14" customFormat="1" ht="15" customHeight="1" x14ac:dyDescent="0.2">
      <c r="A151" s="46" t="s">
        <v>9</v>
      </c>
      <c r="B151" s="47" t="s">
        <v>65</v>
      </c>
      <c r="C151" s="48" t="s">
        <v>173</v>
      </c>
      <c r="D151" s="49"/>
      <c r="E151" s="47">
        <v>21</v>
      </c>
      <c r="F151" s="50">
        <v>2153</v>
      </c>
      <c r="G151" s="50">
        <v>104</v>
      </c>
      <c r="H151" s="53" t="s">
        <v>249</v>
      </c>
      <c r="I151" s="51">
        <f>J151+K151-L151+M151</f>
        <v>629.84</v>
      </c>
      <c r="J151" s="51">
        <v>629.84</v>
      </c>
      <c r="K151" s="51"/>
      <c r="L151" s="51"/>
      <c r="M151" s="51"/>
      <c r="N151" s="51">
        <v>629.84</v>
      </c>
      <c r="O151" s="52">
        <f>I151-L151-N151+M151</f>
        <v>0</v>
      </c>
      <c r="P151" s="57" t="s">
        <v>68</v>
      </c>
      <c r="Q151" s="58" t="s">
        <v>250</v>
      </c>
      <c r="R151" s="54"/>
    </row>
    <row r="152" spans="1:18" s="14" customFormat="1" ht="15" customHeight="1" x14ac:dyDescent="0.2">
      <c r="A152" s="22"/>
      <c r="B152" s="22"/>
      <c r="C152" s="22"/>
      <c r="D152" s="23"/>
      <c r="E152" s="22"/>
      <c r="F152" s="22"/>
      <c r="G152" s="22"/>
      <c r="H152" s="22"/>
      <c r="I152" s="33"/>
      <c r="J152" s="33"/>
      <c r="K152" s="33"/>
      <c r="L152" s="33"/>
      <c r="M152" s="33"/>
      <c r="N152" s="33"/>
      <c r="O152" s="34"/>
      <c r="P152" s="22"/>
      <c r="Q152" s="28"/>
      <c r="R152" s="2"/>
    </row>
    <row r="153" spans="1:18" s="14" customFormat="1" ht="15" customHeight="1" x14ac:dyDescent="0.2">
      <c r="A153" s="22"/>
      <c r="B153" s="22"/>
      <c r="C153" s="22"/>
      <c r="D153" s="23"/>
      <c r="E153" s="22"/>
      <c r="F153" s="22"/>
      <c r="G153" s="22"/>
      <c r="H153" s="22"/>
      <c r="I153" s="33"/>
      <c r="J153" s="33"/>
      <c r="K153" s="33"/>
      <c r="L153" s="33"/>
      <c r="M153" s="33"/>
      <c r="N153" s="33"/>
      <c r="O153" s="34"/>
      <c r="P153" s="22"/>
      <c r="Q153" s="28"/>
      <c r="R153" s="2"/>
    </row>
    <row r="154" spans="1:18" s="14" customFormat="1" ht="15" customHeight="1" x14ac:dyDescent="0.2">
      <c r="A154" s="22"/>
      <c r="B154" s="22"/>
      <c r="C154" s="22"/>
      <c r="D154" s="23"/>
      <c r="E154" s="22"/>
      <c r="F154" s="22"/>
      <c r="G154" s="22"/>
      <c r="H154" s="22"/>
      <c r="I154" s="33"/>
      <c r="J154" s="33"/>
      <c r="K154" s="33"/>
      <c r="L154" s="33"/>
      <c r="M154" s="33"/>
      <c r="N154" s="33"/>
      <c r="O154" s="34"/>
      <c r="P154" s="22"/>
      <c r="Q154" s="28"/>
      <c r="R154" s="2"/>
    </row>
    <row r="155" spans="1:18" s="14" customFormat="1" ht="15" customHeight="1" x14ac:dyDescent="0.2">
      <c r="A155" s="22"/>
      <c r="B155" s="22"/>
      <c r="C155" s="22"/>
      <c r="D155" s="23"/>
      <c r="E155" s="22"/>
      <c r="F155" s="22"/>
      <c r="G155" s="22"/>
      <c r="H155" s="22"/>
      <c r="I155" s="33"/>
      <c r="J155" s="33"/>
      <c r="K155" s="33"/>
      <c r="L155" s="33"/>
      <c r="M155" s="33"/>
      <c r="N155" s="33"/>
      <c r="O155" s="34"/>
      <c r="P155" s="22"/>
      <c r="Q155" s="28"/>
      <c r="R155" s="2"/>
    </row>
    <row r="156" spans="1:18" s="14" customFormat="1" ht="15" customHeight="1" x14ac:dyDescent="0.2">
      <c r="A156" s="22"/>
      <c r="B156" s="22"/>
      <c r="C156" s="22"/>
      <c r="D156" s="23"/>
      <c r="E156" s="22"/>
      <c r="F156" s="22"/>
      <c r="G156" s="22"/>
      <c r="H156" s="22"/>
      <c r="I156" s="33"/>
      <c r="J156" s="33"/>
      <c r="K156" s="33"/>
      <c r="L156" s="33"/>
      <c r="M156" s="33"/>
      <c r="N156" s="33"/>
      <c r="O156" s="34"/>
      <c r="P156" s="22"/>
      <c r="Q156" s="28"/>
      <c r="R156" s="2"/>
    </row>
    <row r="157" spans="1:18" s="14" customFormat="1" ht="15" customHeight="1" x14ac:dyDescent="0.2">
      <c r="A157" s="22"/>
      <c r="B157" s="22"/>
      <c r="C157" s="22"/>
      <c r="D157" s="23"/>
      <c r="E157" s="22"/>
      <c r="F157" s="22"/>
      <c r="G157" s="22"/>
      <c r="H157" s="22"/>
      <c r="I157" s="33"/>
      <c r="J157" s="33"/>
      <c r="K157" s="33"/>
      <c r="L157" s="33"/>
      <c r="M157" s="33"/>
      <c r="N157" s="33"/>
      <c r="O157" s="34"/>
      <c r="P157" s="22"/>
      <c r="Q157" s="28"/>
      <c r="R157" s="2"/>
    </row>
    <row r="158" spans="1:18" s="14" customFormat="1" ht="15" customHeight="1" x14ac:dyDescent="0.2">
      <c r="A158" s="22"/>
      <c r="B158" s="22"/>
      <c r="C158" s="22"/>
      <c r="D158" s="23"/>
      <c r="E158" s="22"/>
      <c r="F158" s="22"/>
      <c r="G158" s="22"/>
      <c r="H158" s="22"/>
      <c r="I158" s="33"/>
      <c r="J158" s="33"/>
      <c r="K158" s="33"/>
      <c r="L158" s="33"/>
      <c r="M158" s="33"/>
      <c r="N158" s="33"/>
      <c r="O158" s="34"/>
      <c r="P158" s="22"/>
      <c r="Q158" s="28"/>
      <c r="R158" s="2"/>
    </row>
    <row r="159" spans="1:18" s="14" customFormat="1" ht="15" customHeight="1" x14ac:dyDescent="0.2">
      <c r="A159" s="22"/>
      <c r="B159" s="22"/>
      <c r="C159" s="22"/>
      <c r="D159" s="23"/>
      <c r="E159" s="22"/>
      <c r="F159" s="22"/>
      <c r="G159" s="22"/>
      <c r="H159" s="22"/>
      <c r="I159" s="33"/>
      <c r="J159" s="33"/>
      <c r="K159" s="33"/>
      <c r="L159" s="33"/>
      <c r="M159" s="33"/>
      <c r="N159" s="33"/>
      <c r="O159" s="34"/>
      <c r="P159" s="22"/>
      <c r="Q159" s="28"/>
      <c r="R159" s="2"/>
    </row>
    <row r="160" spans="1:18" s="15" customFormat="1" ht="15" customHeight="1" x14ac:dyDescent="0.2">
      <c r="A160" s="22"/>
      <c r="B160" s="22"/>
      <c r="C160" s="22"/>
      <c r="D160" s="23"/>
      <c r="E160" s="22"/>
      <c r="F160" s="22"/>
      <c r="G160" s="22"/>
      <c r="H160" s="22"/>
      <c r="I160" s="33"/>
      <c r="J160" s="33"/>
      <c r="K160" s="33"/>
      <c r="L160" s="33"/>
      <c r="M160" s="33"/>
      <c r="N160" s="33"/>
      <c r="O160" s="34"/>
      <c r="P160" s="22"/>
      <c r="Q160" s="28"/>
      <c r="R160" s="2"/>
    </row>
    <row r="161" spans="1:18" s="14" customFormat="1" ht="15" customHeight="1" x14ac:dyDescent="0.2">
      <c r="A161" s="22"/>
      <c r="B161" s="22"/>
      <c r="C161" s="22"/>
      <c r="D161" s="23"/>
      <c r="E161" s="22"/>
      <c r="F161" s="22"/>
      <c r="G161" s="22"/>
      <c r="H161" s="22"/>
      <c r="I161" s="33"/>
      <c r="J161" s="33"/>
      <c r="K161" s="33"/>
      <c r="L161" s="33"/>
      <c r="M161" s="33"/>
      <c r="N161" s="33"/>
      <c r="O161" s="34"/>
      <c r="P161" s="22"/>
      <c r="Q161" s="28"/>
      <c r="R161" s="2"/>
    </row>
    <row r="162" spans="1:18" s="14" customFormat="1" ht="15" customHeight="1" x14ac:dyDescent="0.2">
      <c r="A162" s="22"/>
      <c r="B162" s="22"/>
      <c r="C162" s="22"/>
      <c r="D162" s="23"/>
      <c r="E162" s="22"/>
      <c r="F162" s="22"/>
      <c r="G162" s="22"/>
      <c r="H162" s="22"/>
      <c r="I162" s="33"/>
      <c r="J162" s="33"/>
      <c r="K162" s="33"/>
      <c r="L162" s="33"/>
      <c r="M162" s="33"/>
      <c r="N162" s="33"/>
      <c r="O162" s="34"/>
      <c r="P162" s="22"/>
      <c r="Q162" s="28"/>
      <c r="R162" s="2"/>
    </row>
    <row r="163" spans="1:18" s="14" customFormat="1" ht="15" customHeight="1" x14ac:dyDescent="0.2">
      <c r="A163" s="22"/>
      <c r="B163" s="22"/>
      <c r="C163" s="22"/>
      <c r="D163" s="23"/>
      <c r="E163" s="22"/>
      <c r="F163" s="22"/>
      <c r="G163" s="22"/>
      <c r="H163" s="22"/>
      <c r="I163" s="33"/>
      <c r="J163" s="33"/>
      <c r="K163" s="33"/>
      <c r="L163" s="33"/>
      <c r="M163" s="33"/>
      <c r="N163" s="33"/>
      <c r="O163" s="34"/>
      <c r="P163" s="22"/>
      <c r="Q163" s="28"/>
      <c r="R163" s="2"/>
    </row>
    <row r="164" spans="1:18" s="14" customFormat="1" ht="15" customHeight="1" x14ac:dyDescent="0.2">
      <c r="A164" s="22"/>
      <c r="B164" s="22"/>
      <c r="C164" s="22"/>
      <c r="D164" s="23"/>
      <c r="E164" s="22"/>
      <c r="F164" s="22"/>
      <c r="G164" s="22"/>
      <c r="H164" s="22"/>
      <c r="I164" s="33"/>
      <c r="J164" s="33"/>
      <c r="K164" s="33"/>
      <c r="L164" s="33"/>
      <c r="M164" s="33"/>
      <c r="N164" s="33"/>
      <c r="O164" s="34"/>
      <c r="P164" s="22"/>
      <c r="Q164" s="28"/>
      <c r="R164" s="2"/>
    </row>
    <row r="165" spans="1:18" s="14" customFormat="1" ht="15" customHeight="1" x14ac:dyDescent="0.2">
      <c r="A165" s="22"/>
      <c r="B165" s="22"/>
      <c r="C165" s="22"/>
      <c r="D165" s="23"/>
      <c r="E165" s="22"/>
      <c r="F165" s="22"/>
      <c r="G165" s="22"/>
      <c r="H165" s="22"/>
      <c r="I165" s="33"/>
      <c r="J165" s="33"/>
      <c r="K165" s="33"/>
      <c r="L165" s="33"/>
      <c r="M165" s="33"/>
      <c r="N165" s="33"/>
      <c r="O165" s="34"/>
      <c r="P165" s="22"/>
      <c r="Q165" s="28"/>
      <c r="R165" s="2"/>
    </row>
    <row r="166" spans="1:18" s="14" customFormat="1" ht="15" customHeight="1" x14ac:dyDescent="0.2">
      <c r="A166" s="22"/>
      <c r="B166" s="22"/>
      <c r="C166" s="22"/>
      <c r="D166" s="23"/>
      <c r="E166" s="22"/>
      <c r="F166" s="22"/>
      <c r="G166" s="22"/>
      <c r="H166" s="22"/>
      <c r="I166" s="33"/>
      <c r="J166" s="33"/>
      <c r="K166" s="33"/>
      <c r="L166" s="33"/>
      <c r="M166" s="33"/>
      <c r="N166" s="33"/>
      <c r="O166" s="34"/>
      <c r="P166" s="22"/>
      <c r="Q166" s="28"/>
      <c r="R166" s="2"/>
    </row>
    <row r="167" spans="1:18" s="14" customFormat="1" ht="15" customHeight="1" x14ac:dyDescent="0.2">
      <c r="A167" s="22"/>
      <c r="B167" s="22"/>
      <c r="C167" s="22"/>
      <c r="D167" s="23"/>
      <c r="E167" s="22"/>
      <c r="F167" s="22"/>
      <c r="G167" s="22"/>
      <c r="H167" s="22"/>
      <c r="I167" s="33"/>
      <c r="J167" s="33"/>
      <c r="K167" s="33"/>
      <c r="L167" s="33"/>
      <c r="M167" s="33"/>
      <c r="N167" s="33"/>
      <c r="O167" s="34"/>
      <c r="P167" s="22"/>
      <c r="Q167" s="28"/>
      <c r="R167" s="2"/>
    </row>
    <row r="168" spans="1:18" s="14" customFormat="1" ht="15" customHeight="1" x14ac:dyDescent="0.2">
      <c r="A168" s="22"/>
      <c r="B168" s="22"/>
      <c r="C168" s="22"/>
      <c r="D168" s="23"/>
      <c r="E168" s="22"/>
      <c r="F168" s="22"/>
      <c r="G168" s="22"/>
      <c r="H168" s="22"/>
      <c r="I168" s="33"/>
      <c r="J168" s="33"/>
      <c r="K168" s="33"/>
      <c r="L168" s="33"/>
      <c r="M168" s="33"/>
      <c r="N168" s="33"/>
      <c r="O168" s="34"/>
      <c r="P168" s="22"/>
      <c r="Q168" s="28"/>
      <c r="R168" s="2"/>
    </row>
    <row r="169" spans="1:18" s="14" customFormat="1" ht="15" customHeight="1" x14ac:dyDescent="0.2">
      <c r="A169" s="22"/>
      <c r="B169" s="22"/>
      <c r="C169" s="22"/>
      <c r="D169" s="23"/>
      <c r="E169" s="22"/>
      <c r="F169" s="22"/>
      <c r="G169" s="22"/>
      <c r="H169" s="22"/>
      <c r="I169" s="33"/>
      <c r="J169" s="33"/>
      <c r="K169" s="33"/>
      <c r="L169" s="33"/>
      <c r="M169" s="33"/>
      <c r="N169" s="33"/>
      <c r="O169" s="34"/>
      <c r="P169" s="22"/>
      <c r="Q169" s="28"/>
      <c r="R169" s="2"/>
    </row>
    <row r="170" spans="1:18" s="14" customFormat="1" ht="15" customHeight="1" x14ac:dyDescent="0.2">
      <c r="A170" s="22"/>
      <c r="B170" s="22"/>
      <c r="C170" s="22"/>
      <c r="D170" s="23"/>
      <c r="E170" s="22"/>
      <c r="F170" s="22"/>
      <c r="G170" s="22"/>
      <c r="H170" s="22"/>
      <c r="I170" s="33"/>
      <c r="J170" s="33"/>
      <c r="K170" s="33"/>
      <c r="L170" s="33"/>
      <c r="M170" s="33"/>
      <c r="N170" s="33"/>
      <c r="O170" s="34"/>
      <c r="P170" s="22"/>
      <c r="Q170" s="28"/>
      <c r="R170" s="2"/>
    </row>
    <row r="171" spans="1:18" s="14" customFormat="1" ht="15" customHeight="1" x14ac:dyDescent="0.2">
      <c r="A171" s="22"/>
      <c r="B171" s="22"/>
      <c r="C171" s="22"/>
      <c r="D171" s="23"/>
      <c r="E171" s="22"/>
      <c r="F171" s="22"/>
      <c r="G171" s="22"/>
      <c r="H171" s="22"/>
      <c r="I171" s="33"/>
      <c r="J171" s="33"/>
      <c r="K171" s="33"/>
      <c r="L171" s="33"/>
      <c r="M171" s="33"/>
      <c r="N171" s="33"/>
      <c r="O171" s="34"/>
      <c r="P171" s="22"/>
      <c r="Q171" s="28"/>
      <c r="R171" s="2"/>
    </row>
    <row r="172" spans="1:18" s="14" customFormat="1" ht="15" customHeight="1" x14ac:dyDescent="0.2">
      <c r="A172" s="22"/>
      <c r="B172" s="22"/>
      <c r="C172" s="22"/>
      <c r="D172" s="23"/>
      <c r="E172" s="22"/>
      <c r="F172" s="22"/>
      <c r="G172" s="22"/>
      <c r="H172" s="22"/>
      <c r="I172" s="33"/>
      <c r="J172" s="33"/>
      <c r="K172" s="33"/>
      <c r="L172" s="33"/>
      <c r="M172" s="33"/>
      <c r="N172" s="33"/>
      <c r="O172" s="34"/>
      <c r="P172" s="22"/>
      <c r="Q172" s="28"/>
      <c r="R172" s="2"/>
    </row>
    <row r="173" spans="1:18" s="15" customFormat="1" ht="15" customHeight="1" x14ac:dyDescent="0.2">
      <c r="A173" s="22"/>
      <c r="B173" s="22"/>
      <c r="C173" s="22"/>
      <c r="D173" s="23"/>
      <c r="E173" s="22"/>
      <c r="F173" s="22"/>
      <c r="G173" s="22"/>
      <c r="H173" s="22"/>
      <c r="I173" s="33"/>
      <c r="J173" s="33"/>
      <c r="K173" s="33"/>
      <c r="L173" s="33"/>
      <c r="M173" s="33"/>
      <c r="N173" s="33"/>
      <c r="O173" s="34"/>
      <c r="P173" s="22"/>
      <c r="Q173" s="28"/>
      <c r="R173" s="2"/>
    </row>
    <row r="174" spans="1:18" s="15" customFormat="1" ht="15" customHeight="1" x14ac:dyDescent="0.2">
      <c r="A174" s="22"/>
      <c r="B174" s="22"/>
      <c r="C174" s="22"/>
      <c r="D174" s="23"/>
      <c r="E174" s="22"/>
      <c r="F174" s="22"/>
      <c r="G174" s="22"/>
      <c r="H174" s="22"/>
      <c r="I174" s="33"/>
      <c r="J174" s="33"/>
      <c r="K174" s="33"/>
      <c r="L174" s="33"/>
      <c r="M174" s="33"/>
      <c r="N174" s="33"/>
      <c r="O174" s="34"/>
      <c r="P174" s="22"/>
      <c r="Q174" s="28"/>
      <c r="R174" s="2"/>
    </row>
    <row r="175" spans="1:18" s="14" customFormat="1" ht="15" customHeight="1" x14ac:dyDescent="0.2">
      <c r="A175" s="22"/>
      <c r="B175" s="22"/>
      <c r="C175" s="22"/>
      <c r="D175" s="23"/>
      <c r="E175" s="22"/>
      <c r="F175" s="22"/>
      <c r="G175" s="22"/>
      <c r="H175" s="22"/>
      <c r="I175" s="33"/>
      <c r="J175" s="33"/>
      <c r="K175" s="33"/>
      <c r="L175" s="33"/>
      <c r="M175" s="33"/>
      <c r="N175" s="33"/>
      <c r="O175" s="34"/>
      <c r="P175" s="22"/>
      <c r="Q175" s="28"/>
      <c r="R175" s="2"/>
    </row>
    <row r="176" spans="1:18" s="14" customFormat="1" ht="15" customHeight="1" x14ac:dyDescent="0.2">
      <c r="A176" s="22"/>
      <c r="B176" s="22"/>
      <c r="C176" s="22"/>
      <c r="D176" s="23"/>
      <c r="E176" s="22"/>
      <c r="F176" s="22"/>
      <c r="G176" s="22"/>
      <c r="H176" s="22"/>
      <c r="I176" s="33"/>
      <c r="J176" s="33"/>
      <c r="K176" s="33"/>
      <c r="L176" s="33"/>
      <c r="M176" s="33"/>
      <c r="N176" s="33"/>
      <c r="O176" s="34"/>
      <c r="P176" s="22"/>
      <c r="Q176" s="28"/>
      <c r="R176" s="2"/>
    </row>
    <row r="177" spans="1:18" s="15" customFormat="1" ht="15" customHeight="1" x14ac:dyDescent="0.2">
      <c r="A177" s="22"/>
      <c r="B177" s="22"/>
      <c r="C177" s="22"/>
      <c r="D177" s="23"/>
      <c r="E177" s="22"/>
      <c r="F177" s="22"/>
      <c r="G177" s="22"/>
      <c r="H177" s="22"/>
      <c r="I177" s="33"/>
      <c r="J177" s="33"/>
      <c r="K177" s="33"/>
      <c r="L177" s="33"/>
      <c r="M177" s="33"/>
      <c r="N177" s="33"/>
      <c r="O177" s="34"/>
      <c r="P177" s="22"/>
      <c r="Q177" s="28"/>
      <c r="R177" s="2"/>
    </row>
    <row r="178" spans="1:18" s="14" customFormat="1" ht="15" customHeight="1" x14ac:dyDescent="0.2">
      <c r="A178" s="22"/>
      <c r="B178" s="22"/>
      <c r="C178" s="22"/>
      <c r="D178" s="23"/>
      <c r="E178" s="22"/>
      <c r="F178" s="22"/>
      <c r="G178" s="22"/>
      <c r="H178" s="22"/>
      <c r="I178" s="33"/>
      <c r="J178" s="33"/>
      <c r="K178" s="33"/>
      <c r="L178" s="33"/>
      <c r="M178" s="33"/>
      <c r="N178" s="33"/>
      <c r="O178" s="34"/>
      <c r="P178" s="22"/>
      <c r="Q178" s="28"/>
      <c r="R178" s="2"/>
    </row>
    <row r="179" spans="1:18" s="15" customFormat="1" ht="15" customHeight="1" x14ac:dyDescent="0.2">
      <c r="A179" s="22"/>
      <c r="B179" s="22"/>
      <c r="C179" s="22"/>
      <c r="D179" s="23"/>
      <c r="E179" s="22"/>
      <c r="F179" s="22"/>
      <c r="G179" s="22"/>
      <c r="H179" s="22"/>
      <c r="I179" s="33"/>
      <c r="J179" s="33"/>
      <c r="K179" s="33"/>
      <c r="L179" s="33"/>
      <c r="M179" s="33"/>
      <c r="N179" s="33"/>
      <c r="O179" s="34"/>
      <c r="P179" s="22"/>
      <c r="Q179" s="28"/>
      <c r="R179" s="2"/>
    </row>
    <row r="180" spans="1:18" s="14" customFormat="1" ht="15" customHeight="1" x14ac:dyDescent="0.2">
      <c r="A180" s="22"/>
      <c r="B180" s="22"/>
      <c r="C180" s="22"/>
      <c r="D180" s="23"/>
      <c r="E180" s="22"/>
      <c r="F180" s="22"/>
      <c r="G180" s="22"/>
      <c r="H180" s="22"/>
      <c r="I180" s="33"/>
      <c r="J180" s="33"/>
      <c r="K180" s="33"/>
      <c r="L180" s="33"/>
      <c r="M180" s="33"/>
      <c r="N180" s="33"/>
      <c r="O180" s="34"/>
      <c r="P180" s="22"/>
      <c r="Q180" s="28"/>
      <c r="R180" s="2"/>
    </row>
    <row r="181" spans="1:18" s="14" customFormat="1" ht="15" customHeight="1" x14ac:dyDescent="0.2">
      <c r="A181" s="22"/>
      <c r="B181" s="22"/>
      <c r="C181" s="22"/>
      <c r="D181" s="23"/>
      <c r="E181" s="22"/>
      <c r="F181" s="22"/>
      <c r="G181" s="22"/>
      <c r="H181" s="22"/>
      <c r="I181" s="33"/>
      <c r="J181" s="33"/>
      <c r="K181" s="33"/>
      <c r="L181" s="33"/>
      <c r="M181" s="33"/>
      <c r="N181" s="33"/>
      <c r="O181" s="34"/>
      <c r="P181" s="22"/>
      <c r="Q181" s="28"/>
      <c r="R181" s="2"/>
    </row>
    <row r="182" spans="1:18" s="15" customFormat="1" ht="15" customHeight="1" x14ac:dyDescent="0.2">
      <c r="A182" s="22"/>
      <c r="B182" s="22"/>
      <c r="C182" s="22"/>
      <c r="D182" s="23"/>
      <c r="E182" s="22"/>
      <c r="F182" s="22"/>
      <c r="G182" s="22"/>
      <c r="H182" s="22"/>
      <c r="I182" s="33"/>
      <c r="J182" s="33"/>
      <c r="K182" s="33"/>
      <c r="L182" s="33"/>
      <c r="M182" s="33"/>
      <c r="N182" s="33"/>
      <c r="O182" s="34"/>
      <c r="P182" s="22"/>
      <c r="Q182" s="28"/>
      <c r="R182" s="2"/>
    </row>
    <row r="183" spans="1:18" s="14" customFormat="1" ht="15" customHeight="1" x14ac:dyDescent="0.2">
      <c r="A183" s="22"/>
      <c r="B183" s="22"/>
      <c r="C183" s="22"/>
      <c r="D183" s="23"/>
      <c r="E183" s="22"/>
      <c r="F183" s="22"/>
      <c r="G183" s="22"/>
      <c r="H183" s="22"/>
      <c r="I183" s="33"/>
      <c r="J183" s="33"/>
      <c r="K183" s="33"/>
      <c r="L183" s="33"/>
      <c r="M183" s="33"/>
      <c r="N183" s="33"/>
      <c r="O183" s="34"/>
      <c r="P183" s="22"/>
      <c r="Q183" s="28"/>
      <c r="R183" s="2"/>
    </row>
    <row r="184" spans="1:18" s="14" customFormat="1" ht="15" customHeight="1" x14ac:dyDescent="0.2">
      <c r="A184" s="22"/>
      <c r="B184" s="22"/>
      <c r="C184" s="22"/>
      <c r="D184" s="23"/>
      <c r="E184" s="22"/>
      <c r="F184" s="22"/>
      <c r="G184" s="22"/>
      <c r="H184" s="22"/>
      <c r="I184" s="33"/>
      <c r="J184" s="33"/>
      <c r="K184" s="33"/>
      <c r="L184" s="33"/>
      <c r="M184" s="33"/>
      <c r="N184" s="33"/>
      <c r="O184" s="34"/>
      <c r="P184" s="22"/>
      <c r="Q184" s="28"/>
      <c r="R184" s="2"/>
    </row>
    <row r="185" spans="1:18" s="14" customFormat="1" ht="15" customHeight="1" x14ac:dyDescent="0.2">
      <c r="A185" s="22"/>
      <c r="B185" s="22"/>
      <c r="C185" s="22"/>
      <c r="D185" s="23"/>
      <c r="E185" s="22"/>
      <c r="F185" s="22"/>
      <c r="G185" s="22"/>
      <c r="H185" s="22"/>
      <c r="I185" s="33"/>
      <c r="J185" s="33"/>
      <c r="K185" s="33"/>
      <c r="L185" s="33"/>
      <c r="M185" s="33"/>
      <c r="N185" s="33"/>
      <c r="O185" s="34"/>
      <c r="P185" s="22"/>
      <c r="Q185" s="28"/>
      <c r="R185" s="2"/>
    </row>
    <row r="186" spans="1:18" s="14" customFormat="1" ht="15" customHeight="1" x14ac:dyDescent="0.2">
      <c r="A186" s="22"/>
      <c r="B186" s="22"/>
      <c r="C186" s="22"/>
      <c r="D186" s="23"/>
      <c r="E186" s="22"/>
      <c r="F186" s="22"/>
      <c r="G186" s="22"/>
      <c r="H186" s="22"/>
      <c r="I186" s="33"/>
      <c r="J186" s="33"/>
      <c r="K186" s="33"/>
      <c r="L186" s="33"/>
      <c r="M186" s="33"/>
      <c r="N186" s="33"/>
      <c r="O186" s="34"/>
      <c r="P186" s="22"/>
      <c r="Q186" s="28"/>
      <c r="R186" s="2"/>
    </row>
    <row r="187" spans="1:18" s="14" customFormat="1" ht="15" customHeight="1" x14ac:dyDescent="0.2">
      <c r="A187" s="22"/>
      <c r="B187" s="22"/>
      <c r="C187" s="22"/>
      <c r="D187" s="23"/>
      <c r="E187" s="22"/>
      <c r="F187" s="22"/>
      <c r="G187" s="22"/>
      <c r="H187" s="22"/>
      <c r="I187" s="33"/>
      <c r="J187" s="33"/>
      <c r="K187" s="33"/>
      <c r="L187" s="33"/>
      <c r="M187" s="33"/>
      <c r="N187" s="33"/>
      <c r="O187" s="34"/>
      <c r="P187" s="22"/>
      <c r="Q187" s="28"/>
      <c r="R187" s="2"/>
    </row>
    <row r="188" spans="1:18" s="14" customFormat="1" ht="15" customHeight="1" x14ac:dyDescent="0.2">
      <c r="A188" s="22"/>
      <c r="B188" s="22"/>
      <c r="C188" s="22"/>
      <c r="D188" s="23"/>
      <c r="E188" s="22"/>
      <c r="F188" s="22"/>
      <c r="G188" s="22"/>
      <c r="H188" s="22"/>
      <c r="I188" s="33"/>
      <c r="J188" s="33"/>
      <c r="K188" s="33"/>
      <c r="L188" s="33"/>
      <c r="M188" s="33"/>
      <c r="N188" s="33"/>
      <c r="O188" s="34"/>
      <c r="P188" s="22"/>
      <c r="Q188" s="28"/>
      <c r="R188" s="2"/>
    </row>
    <row r="189" spans="1:18" s="14" customFormat="1" ht="15" customHeight="1" x14ac:dyDescent="0.2">
      <c r="A189" s="22"/>
      <c r="B189" s="22"/>
      <c r="C189" s="22"/>
      <c r="D189" s="23"/>
      <c r="E189" s="22"/>
      <c r="F189" s="22"/>
      <c r="G189" s="22"/>
      <c r="H189" s="22"/>
      <c r="I189" s="33"/>
      <c r="J189" s="33"/>
      <c r="K189" s="33"/>
      <c r="L189" s="33"/>
      <c r="M189" s="33"/>
      <c r="N189" s="33"/>
      <c r="O189" s="34"/>
      <c r="P189" s="22"/>
      <c r="Q189" s="28"/>
      <c r="R189" s="2"/>
    </row>
    <row r="190" spans="1:18" s="14" customFormat="1" ht="15" customHeight="1" x14ac:dyDescent="0.2">
      <c r="A190" s="22"/>
      <c r="B190" s="22"/>
      <c r="C190" s="22"/>
      <c r="D190" s="23"/>
      <c r="E190" s="22"/>
      <c r="F190" s="22"/>
      <c r="G190" s="22"/>
      <c r="H190" s="22"/>
      <c r="I190" s="33"/>
      <c r="J190" s="33"/>
      <c r="K190" s="33"/>
      <c r="L190" s="33"/>
      <c r="M190" s="33"/>
      <c r="N190" s="33"/>
      <c r="O190" s="34"/>
      <c r="P190" s="22"/>
      <c r="Q190" s="28"/>
      <c r="R190" s="2"/>
    </row>
    <row r="191" spans="1:18" s="14" customFormat="1" ht="15" customHeight="1" x14ac:dyDescent="0.2">
      <c r="A191" s="22"/>
      <c r="B191" s="22"/>
      <c r="C191" s="22"/>
      <c r="D191" s="23"/>
      <c r="E191" s="22"/>
      <c r="F191" s="22"/>
      <c r="G191" s="22"/>
      <c r="H191" s="22"/>
      <c r="I191" s="33"/>
      <c r="J191" s="33"/>
      <c r="K191" s="33"/>
      <c r="L191" s="33"/>
      <c r="M191" s="33"/>
      <c r="N191" s="33"/>
      <c r="O191" s="34"/>
      <c r="P191" s="22"/>
      <c r="Q191" s="28"/>
      <c r="R191" s="2"/>
    </row>
    <row r="192" spans="1:18" s="14" customFormat="1" ht="15" customHeight="1" x14ac:dyDescent="0.2">
      <c r="A192" s="22"/>
      <c r="B192" s="22"/>
      <c r="C192" s="22"/>
      <c r="D192" s="23"/>
      <c r="E192" s="22"/>
      <c r="F192" s="22"/>
      <c r="G192" s="22"/>
      <c r="H192" s="22"/>
      <c r="I192" s="33"/>
      <c r="J192" s="33"/>
      <c r="K192" s="33"/>
      <c r="L192" s="33"/>
      <c r="M192" s="33"/>
      <c r="N192" s="33"/>
      <c r="O192" s="34"/>
      <c r="P192" s="22"/>
      <c r="Q192" s="28"/>
      <c r="R192" s="2"/>
    </row>
    <row r="193" spans="1:18" s="14" customFormat="1" ht="15" customHeight="1" x14ac:dyDescent="0.2">
      <c r="A193" s="22"/>
      <c r="B193" s="22"/>
      <c r="C193" s="22"/>
      <c r="D193" s="23"/>
      <c r="E193" s="22"/>
      <c r="F193" s="22"/>
      <c r="G193" s="22"/>
      <c r="H193" s="22"/>
      <c r="I193" s="33"/>
      <c r="J193" s="33"/>
      <c r="K193" s="33"/>
      <c r="L193" s="33"/>
      <c r="M193" s="33"/>
      <c r="N193" s="33"/>
      <c r="O193" s="34"/>
      <c r="P193" s="22"/>
      <c r="Q193" s="28"/>
      <c r="R193" s="2"/>
    </row>
    <row r="194" spans="1:18" s="15" customFormat="1" ht="15" customHeight="1" x14ac:dyDescent="0.2">
      <c r="A194" s="22"/>
      <c r="B194" s="22"/>
      <c r="C194" s="22"/>
      <c r="D194" s="23"/>
      <c r="E194" s="22"/>
      <c r="F194" s="22"/>
      <c r="G194" s="22"/>
      <c r="H194" s="22"/>
      <c r="I194" s="33"/>
      <c r="J194" s="33"/>
      <c r="K194" s="33"/>
      <c r="L194" s="33"/>
      <c r="M194" s="33"/>
      <c r="N194" s="33"/>
      <c r="O194" s="34"/>
      <c r="P194" s="22"/>
      <c r="Q194" s="28"/>
      <c r="R194" s="2"/>
    </row>
    <row r="195" spans="1:18" s="14" customFormat="1" ht="15" customHeight="1" x14ac:dyDescent="0.2">
      <c r="A195" s="22"/>
      <c r="B195" s="22"/>
      <c r="C195" s="22"/>
      <c r="D195" s="23"/>
      <c r="E195" s="22"/>
      <c r="F195" s="22"/>
      <c r="G195" s="22"/>
      <c r="H195" s="22"/>
      <c r="I195" s="33"/>
      <c r="J195" s="33"/>
      <c r="K195" s="33"/>
      <c r="L195" s="33"/>
      <c r="M195" s="33"/>
      <c r="N195" s="33"/>
      <c r="O195" s="34"/>
      <c r="P195" s="22"/>
      <c r="Q195" s="28"/>
      <c r="R195" s="2"/>
    </row>
    <row r="196" spans="1:18" s="14" customFormat="1" ht="15" customHeight="1" x14ac:dyDescent="0.2">
      <c r="A196" s="22"/>
      <c r="B196" s="22"/>
      <c r="C196" s="22"/>
      <c r="D196" s="23"/>
      <c r="E196" s="22"/>
      <c r="F196" s="22"/>
      <c r="G196" s="22"/>
      <c r="H196" s="22"/>
      <c r="I196" s="33"/>
      <c r="J196" s="33"/>
      <c r="K196" s="33"/>
      <c r="L196" s="33"/>
      <c r="M196" s="33"/>
      <c r="N196" s="33"/>
      <c r="O196" s="34"/>
      <c r="P196" s="22"/>
      <c r="Q196" s="28"/>
      <c r="R196" s="2"/>
    </row>
    <row r="197" spans="1:18" s="14" customFormat="1" ht="15" customHeight="1" x14ac:dyDescent="0.2">
      <c r="A197" s="22"/>
      <c r="B197" s="22"/>
      <c r="C197" s="22"/>
      <c r="D197" s="23"/>
      <c r="E197" s="22"/>
      <c r="F197" s="22"/>
      <c r="G197" s="22"/>
      <c r="H197" s="22"/>
      <c r="I197" s="33"/>
      <c r="J197" s="33"/>
      <c r="K197" s="33"/>
      <c r="L197" s="33"/>
      <c r="M197" s="33"/>
      <c r="N197" s="33"/>
      <c r="O197" s="34"/>
      <c r="P197" s="22"/>
      <c r="Q197" s="28"/>
      <c r="R197" s="2"/>
    </row>
    <row r="198" spans="1:18" s="14" customFormat="1" ht="15" customHeight="1" x14ac:dyDescent="0.2">
      <c r="A198" s="22"/>
      <c r="B198" s="22"/>
      <c r="C198" s="22"/>
      <c r="D198" s="23"/>
      <c r="E198" s="22"/>
      <c r="F198" s="22"/>
      <c r="G198" s="22"/>
      <c r="H198" s="22"/>
      <c r="I198" s="33"/>
      <c r="J198" s="33"/>
      <c r="K198" s="33"/>
      <c r="L198" s="33"/>
      <c r="M198" s="33"/>
      <c r="N198" s="33"/>
      <c r="O198" s="34"/>
      <c r="P198" s="22"/>
      <c r="Q198" s="28"/>
      <c r="R198" s="2"/>
    </row>
    <row r="199" spans="1:18" s="14" customFormat="1" ht="15" customHeight="1" x14ac:dyDescent="0.2">
      <c r="A199" s="22"/>
      <c r="B199" s="22"/>
      <c r="C199" s="22"/>
      <c r="D199" s="23"/>
      <c r="E199" s="22"/>
      <c r="F199" s="22"/>
      <c r="G199" s="22"/>
      <c r="H199" s="22"/>
      <c r="I199" s="33"/>
      <c r="J199" s="33"/>
      <c r="K199" s="33"/>
      <c r="L199" s="33"/>
      <c r="M199" s="33"/>
      <c r="N199" s="33"/>
      <c r="O199" s="34"/>
      <c r="P199" s="22"/>
      <c r="Q199" s="28"/>
      <c r="R199" s="2"/>
    </row>
    <row r="200" spans="1:18" s="14" customFormat="1" ht="15" customHeight="1" x14ac:dyDescent="0.2">
      <c r="A200" s="22"/>
      <c r="B200" s="22"/>
      <c r="C200" s="22"/>
      <c r="D200" s="23"/>
      <c r="E200" s="22"/>
      <c r="F200" s="22"/>
      <c r="G200" s="22"/>
      <c r="H200" s="22"/>
      <c r="I200" s="33"/>
      <c r="J200" s="33"/>
      <c r="K200" s="33"/>
      <c r="L200" s="33"/>
      <c r="M200" s="33"/>
      <c r="N200" s="33"/>
      <c r="O200" s="34"/>
      <c r="P200" s="22"/>
      <c r="Q200" s="28"/>
      <c r="R200" s="2"/>
    </row>
    <row r="201" spans="1:18" s="14" customFormat="1" x14ac:dyDescent="0.2">
      <c r="A201" s="22"/>
      <c r="B201" s="22"/>
      <c r="C201" s="22"/>
      <c r="D201" s="23"/>
      <c r="E201" s="22"/>
      <c r="F201" s="22"/>
      <c r="G201" s="22"/>
      <c r="H201" s="22"/>
      <c r="I201" s="33"/>
      <c r="J201" s="33"/>
      <c r="K201" s="33"/>
      <c r="L201" s="33"/>
      <c r="M201" s="33"/>
      <c r="N201" s="33"/>
      <c r="O201" s="34"/>
      <c r="P201" s="22"/>
      <c r="Q201" s="28"/>
      <c r="R201" s="2"/>
    </row>
    <row r="202" spans="1:18" s="14" customFormat="1" ht="15" customHeight="1" x14ac:dyDescent="0.2">
      <c r="A202" s="22"/>
      <c r="B202" s="22"/>
      <c r="C202" s="22"/>
      <c r="D202" s="23"/>
      <c r="E202" s="22"/>
      <c r="F202" s="22"/>
      <c r="G202" s="22"/>
      <c r="H202" s="22"/>
      <c r="I202" s="33"/>
      <c r="J202" s="33"/>
      <c r="K202" s="33"/>
      <c r="L202" s="33"/>
      <c r="M202" s="33"/>
      <c r="N202" s="33"/>
      <c r="O202" s="34"/>
      <c r="P202" s="22"/>
      <c r="Q202" s="28"/>
      <c r="R202" s="2"/>
    </row>
    <row r="203" spans="1:18" s="14" customFormat="1" ht="15" customHeight="1" x14ac:dyDescent="0.2">
      <c r="A203" s="22"/>
      <c r="B203" s="22"/>
      <c r="C203" s="22"/>
      <c r="D203" s="23"/>
      <c r="E203" s="22"/>
      <c r="F203" s="22"/>
      <c r="G203" s="22"/>
      <c r="H203" s="22"/>
      <c r="I203" s="33"/>
      <c r="J203" s="33"/>
      <c r="K203" s="33"/>
      <c r="L203" s="33"/>
      <c r="M203" s="33"/>
      <c r="N203" s="33"/>
      <c r="O203" s="34"/>
      <c r="P203" s="22"/>
      <c r="Q203" s="28"/>
      <c r="R203" s="2"/>
    </row>
    <row r="204" spans="1:18" s="14" customFormat="1" ht="15" customHeight="1" x14ac:dyDescent="0.2">
      <c r="A204" s="22"/>
      <c r="B204" s="22"/>
      <c r="C204" s="22"/>
      <c r="D204" s="23"/>
      <c r="E204" s="22"/>
      <c r="F204" s="22"/>
      <c r="G204" s="22"/>
      <c r="H204" s="22"/>
      <c r="I204" s="33"/>
      <c r="J204" s="33"/>
      <c r="K204" s="33"/>
      <c r="L204" s="33"/>
      <c r="M204" s="33"/>
      <c r="N204" s="33"/>
      <c r="O204" s="34"/>
      <c r="P204" s="22"/>
      <c r="Q204" s="28"/>
      <c r="R204" s="2"/>
    </row>
    <row r="205" spans="1:18" s="14" customFormat="1" ht="15" customHeight="1" x14ac:dyDescent="0.2">
      <c r="A205" s="22"/>
      <c r="B205" s="22"/>
      <c r="C205" s="22"/>
      <c r="D205" s="23"/>
      <c r="E205" s="22"/>
      <c r="F205" s="22"/>
      <c r="G205" s="22"/>
      <c r="H205" s="22"/>
      <c r="I205" s="33"/>
      <c r="J205" s="33"/>
      <c r="K205" s="33"/>
      <c r="L205" s="33"/>
      <c r="M205" s="33"/>
      <c r="N205" s="33"/>
      <c r="O205" s="34"/>
      <c r="P205" s="22"/>
      <c r="Q205" s="28"/>
      <c r="R205" s="2"/>
    </row>
    <row r="206" spans="1:18" s="14" customFormat="1" ht="15" customHeight="1" x14ac:dyDescent="0.2">
      <c r="A206" s="22"/>
      <c r="B206" s="22"/>
      <c r="C206" s="22"/>
      <c r="D206" s="23"/>
      <c r="E206" s="22"/>
      <c r="F206" s="22"/>
      <c r="G206" s="22"/>
      <c r="H206" s="22"/>
      <c r="I206" s="33"/>
      <c r="J206" s="33"/>
      <c r="K206" s="33"/>
      <c r="L206" s="33"/>
      <c r="M206" s="33"/>
      <c r="N206" s="33"/>
      <c r="O206" s="34"/>
      <c r="P206" s="22"/>
      <c r="Q206" s="28"/>
      <c r="R206" s="2"/>
    </row>
    <row r="207" spans="1:18" s="14" customFormat="1" ht="15" customHeight="1" x14ac:dyDescent="0.2">
      <c r="A207" s="22"/>
      <c r="B207" s="22"/>
      <c r="C207" s="22"/>
      <c r="D207" s="23"/>
      <c r="E207" s="22"/>
      <c r="F207" s="22"/>
      <c r="G207" s="22"/>
      <c r="H207" s="22"/>
      <c r="I207" s="33"/>
      <c r="J207" s="33"/>
      <c r="K207" s="33"/>
      <c r="L207" s="33"/>
      <c r="M207" s="33"/>
      <c r="N207" s="33"/>
      <c r="O207" s="34"/>
      <c r="P207" s="22"/>
      <c r="Q207" s="28"/>
      <c r="R207" s="2"/>
    </row>
    <row r="208" spans="1:18" s="14" customFormat="1" ht="15" customHeight="1" x14ac:dyDescent="0.2">
      <c r="A208" s="22"/>
      <c r="B208" s="22"/>
      <c r="C208" s="22"/>
      <c r="D208" s="23"/>
      <c r="E208" s="22"/>
      <c r="F208" s="22"/>
      <c r="G208" s="22"/>
      <c r="H208" s="22"/>
      <c r="I208" s="33"/>
      <c r="J208" s="33"/>
      <c r="K208" s="33"/>
      <c r="L208" s="33"/>
      <c r="M208" s="33"/>
      <c r="N208" s="33"/>
      <c r="O208" s="34"/>
      <c r="P208" s="22"/>
      <c r="Q208" s="28"/>
      <c r="R208" s="2"/>
    </row>
    <row r="209" spans="1:18" s="14" customFormat="1" ht="15" customHeight="1" x14ac:dyDescent="0.2">
      <c r="A209" s="22"/>
      <c r="B209" s="22"/>
      <c r="C209" s="22"/>
      <c r="D209" s="23"/>
      <c r="E209" s="22"/>
      <c r="F209" s="22"/>
      <c r="G209" s="22"/>
      <c r="H209" s="22"/>
      <c r="I209" s="33"/>
      <c r="J209" s="33"/>
      <c r="K209" s="33"/>
      <c r="L209" s="33"/>
      <c r="M209" s="33"/>
      <c r="N209" s="33"/>
      <c r="O209" s="34"/>
      <c r="P209" s="22"/>
      <c r="Q209" s="28"/>
      <c r="R209" s="2"/>
    </row>
    <row r="210" spans="1:18" s="14" customFormat="1" ht="15" customHeight="1" x14ac:dyDescent="0.2">
      <c r="A210" s="22"/>
      <c r="B210" s="22"/>
      <c r="C210" s="22"/>
      <c r="D210" s="23"/>
      <c r="E210" s="22"/>
      <c r="F210" s="22"/>
      <c r="G210" s="22"/>
      <c r="H210" s="22"/>
      <c r="I210" s="33"/>
      <c r="J210" s="33"/>
      <c r="K210" s="33"/>
      <c r="L210" s="33"/>
      <c r="M210" s="33"/>
      <c r="N210" s="33"/>
      <c r="O210" s="34"/>
      <c r="P210" s="22"/>
      <c r="Q210" s="28"/>
      <c r="R210" s="2"/>
    </row>
    <row r="211" spans="1:18" s="14" customFormat="1" ht="15" customHeight="1" x14ac:dyDescent="0.2">
      <c r="A211" s="22"/>
      <c r="B211" s="22"/>
      <c r="C211" s="22"/>
      <c r="D211" s="23"/>
      <c r="E211" s="22"/>
      <c r="F211" s="22"/>
      <c r="G211" s="22"/>
      <c r="H211" s="22"/>
      <c r="I211" s="33"/>
      <c r="J211" s="33"/>
      <c r="K211" s="33"/>
      <c r="L211" s="33"/>
      <c r="M211" s="33"/>
      <c r="N211" s="33"/>
      <c r="O211" s="34"/>
      <c r="P211" s="22"/>
      <c r="Q211" s="28"/>
      <c r="R211" s="2"/>
    </row>
    <row r="212" spans="1:18" s="14" customFormat="1" ht="15" customHeight="1" x14ac:dyDescent="0.2">
      <c r="A212" s="22"/>
      <c r="B212" s="22"/>
      <c r="C212" s="22"/>
      <c r="D212" s="23"/>
      <c r="E212" s="22"/>
      <c r="F212" s="22"/>
      <c r="G212" s="22"/>
      <c r="H212" s="22"/>
      <c r="I212" s="33"/>
      <c r="J212" s="33"/>
      <c r="K212" s="33"/>
      <c r="L212" s="33"/>
      <c r="M212" s="33"/>
      <c r="N212" s="33"/>
      <c r="O212" s="34"/>
      <c r="P212" s="22"/>
      <c r="Q212" s="28"/>
      <c r="R212" s="2"/>
    </row>
    <row r="213" spans="1:18" s="14" customFormat="1" ht="15" customHeight="1" x14ac:dyDescent="0.2">
      <c r="A213" s="22"/>
      <c r="B213" s="22"/>
      <c r="C213" s="22"/>
      <c r="D213" s="23"/>
      <c r="E213" s="22"/>
      <c r="F213" s="22"/>
      <c r="G213" s="22"/>
      <c r="H213" s="22"/>
      <c r="I213" s="33"/>
      <c r="J213" s="33"/>
      <c r="K213" s="33"/>
      <c r="L213" s="33"/>
      <c r="M213" s="33"/>
      <c r="N213" s="33"/>
      <c r="O213" s="34"/>
      <c r="P213" s="22"/>
      <c r="Q213" s="28"/>
      <c r="R213" s="2"/>
    </row>
    <row r="214" spans="1:18" s="14" customFormat="1" ht="15" customHeight="1" x14ac:dyDescent="0.2">
      <c r="A214" s="22"/>
      <c r="B214" s="22"/>
      <c r="C214" s="22"/>
      <c r="D214" s="23"/>
      <c r="E214" s="22"/>
      <c r="F214" s="22"/>
      <c r="G214" s="22"/>
      <c r="H214" s="22"/>
      <c r="I214" s="33"/>
      <c r="J214" s="33"/>
      <c r="K214" s="33"/>
      <c r="L214" s="33"/>
      <c r="M214" s="33"/>
      <c r="N214" s="33"/>
      <c r="O214" s="34"/>
      <c r="P214" s="22"/>
      <c r="Q214" s="28"/>
      <c r="R214" s="2"/>
    </row>
    <row r="215" spans="1:18" s="14" customFormat="1" ht="15" customHeight="1" x14ac:dyDescent="0.2">
      <c r="A215" s="22"/>
      <c r="B215" s="22"/>
      <c r="C215" s="22"/>
      <c r="D215" s="23"/>
      <c r="E215" s="22"/>
      <c r="F215" s="22"/>
      <c r="G215" s="22"/>
      <c r="H215" s="22"/>
      <c r="I215" s="33"/>
      <c r="J215" s="33"/>
      <c r="K215" s="33"/>
      <c r="L215" s="33"/>
      <c r="M215" s="33"/>
      <c r="N215" s="33"/>
      <c r="O215" s="34"/>
      <c r="P215" s="22"/>
      <c r="Q215" s="28"/>
      <c r="R215" s="2"/>
    </row>
    <row r="216" spans="1:18" s="14" customFormat="1" ht="15" customHeight="1" x14ac:dyDescent="0.2">
      <c r="A216" s="22"/>
      <c r="B216" s="22"/>
      <c r="C216" s="22"/>
      <c r="D216" s="23"/>
      <c r="E216" s="22"/>
      <c r="F216" s="22"/>
      <c r="G216" s="22"/>
      <c r="H216" s="22"/>
      <c r="I216" s="33"/>
      <c r="J216" s="33"/>
      <c r="K216" s="33"/>
      <c r="L216" s="33"/>
      <c r="M216" s="33"/>
      <c r="N216" s="33"/>
      <c r="O216" s="34"/>
      <c r="P216" s="22"/>
      <c r="Q216" s="28"/>
      <c r="R216" s="2"/>
    </row>
    <row r="217" spans="1:18" s="14" customFormat="1" ht="15" customHeight="1" x14ac:dyDescent="0.2">
      <c r="A217" s="22"/>
      <c r="B217" s="22"/>
      <c r="C217" s="22"/>
      <c r="D217" s="23"/>
      <c r="E217" s="22"/>
      <c r="F217" s="22"/>
      <c r="G217" s="22"/>
      <c r="H217" s="22"/>
      <c r="I217" s="33"/>
      <c r="J217" s="33"/>
      <c r="K217" s="33"/>
      <c r="L217" s="33"/>
      <c r="M217" s="33"/>
      <c r="N217" s="33"/>
      <c r="O217" s="34"/>
      <c r="P217" s="22"/>
      <c r="Q217" s="28"/>
      <c r="R217" s="2"/>
    </row>
    <row r="218" spans="1:18" s="14" customFormat="1" ht="15" customHeight="1" x14ac:dyDescent="0.2">
      <c r="A218" s="22"/>
      <c r="B218" s="22"/>
      <c r="C218" s="22"/>
      <c r="D218" s="23"/>
      <c r="E218" s="22"/>
      <c r="F218" s="22"/>
      <c r="G218" s="22"/>
      <c r="H218" s="22"/>
      <c r="I218" s="33"/>
      <c r="J218" s="33"/>
      <c r="K218" s="33"/>
      <c r="L218" s="33"/>
      <c r="M218" s="33"/>
      <c r="N218" s="33"/>
      <c r="O218" s="34"/>
      <c r="P218" s="22"/>
      <c r="Q218" s="28"/>
      <c r="R218" s="2"/>
    </row>
    <row r="219" spans="1:18" s="14" customFormat="1" ht="15" customHeight="1" x14ac:dyDescent="0.2">
      <c r="A219" s="22"/>
      <c r="B219" s="22"/>
      <c r="C219" s="22"/>
      <c r="D219" s="23"/>
      <c r="E219" s="22"/>
      <c r="F219" s="22"/>
      <c r="G219" s="22"/>
      <c r="H219" s="22"/>
      <c r="I219" s="33"/>
      <c r="J219" s="33"/>
      <c r="K219" s="33"/>
      <c r="L219" s="33"/>
      <c r="M219" s="33"/>
      <c r="N219" s="33"/>
      <c r="O219" s="34"/>
      <c r="P219" s="22"/>
      <c r="Q219" s="28"/>
      <c r="R219" s="2"/>
    </row>
    <row r="220" spans="1:18" s="14" customFormat="1" ht="15" customHeight="1" x14ac:dyDescent="0.2">
      <c r="A220" s="22"/>
      <c r="B220" s="22"/>
      <c r="C220" s="22"/>
      <c r="D220" s="23"/>
      <c r="E220" s="22"/>
      <c r="F220" s="22"/>
      <c r="G220" s="22"/>
      <c r="H220" s="22"/>
      <c r="I220" s="33"/>
      <c r="J220" s="33"/>
      <c r="K220" s="33"/>
      <c r="L220" s="33"/>
      <c r="M220" s="33"/>
      <c r="N220" s="33"/>
      <c r="O220" s="34"/>
      <c r="P220" s="22"/>
      <c r="Q220" s="28"/>
      <c r="R220" s="2"/>
    </row>
    <row r="221" spans="1:18" s="14" customFormat="1" ht="15" customHeight="1" x14ac:dyDescent="0.2">
      <c r="A221" s="22"/>
      <c r="B221" s="22"/>
      <c r="C221" s="22"/>
      <c r="D221" s="23"/>
      <c r="E221" s="22"/>
      <c r="F221" s="22"/>
      <c r="G221" s="22"/>
      <c r="H221" s="22"/>
      <c r="I221" s="33"/>
      <c r="J221" s="33"/>
      <c r="K221" s="33"/>
      <c r="L221" s="33"/>
      <c r="M221" s="33"/>
      <c r="N221" s="33"/>
      <c r="O221" s="34"/>
      <c r="P221" s="22"/>
      <c r="Q221" s="28"/>
      <c r="R221" s="2"/>
    </row>
    <row r="222" spans="1:18" s="14" customFormat="1" ht="15" customHeight="1" x14ac:dyDescent="0.2">
      <c r="A222" s="22"/>
      <c r="B222" s="22"/>
      <c r="C222" s="22"/>
      <c r="D222" s="23"/>
      <c r="E222" s="22"/>
      <c r="F222" s="22"/>
      <c r="G222" s="22"/>
      <c r="H222" s="22"/>
      <c r="I222" s="33"/>
      <c r="J222" s="33"/>
      <c r="K222" s="33"/>
      <c r="L222" s="33"/>
      <c r="M222" s="33"/>
      <c r="N222" s="33"/>
      <c r="O222" s="34"/>
      <c r="P222" s="22"/>
      <c r="Q222" s="28"/>
      <c r="R222" s="2"/>
    </row>
    <row r="223" spans="1:18" s="14" customFormat="1" ht="15" customHeight="1" x14ac:dyDescent="0.2">
      <c r="A223" s="22"/>
      <c r="B223" s="22"/>
      <c r="C223" s="22"/>
      <c r="D223" s="23"/>
      <c r="E223" s="22"/>
      <c r="F223" s="22"/>
      <c r="G223" s="22"/>
      <c r="H223" s="22"/>
      <c r="I223" s="33"/>
      <c r="J223" s="33"/>
      <c r="K223" s="33"/>
      <c r="L223" s="33"/>
      <c r="M223" s="33"/>
      <c r="N223" s="33"/>
      <c r="O223" s="34"/>
      <c r="P223" s="22"/>
      <c r="Q223" s="28"/>
      <c r="R223" s="2"/>
    </row>
    <row r="224" spans="1:18" s="14" customFormat="1" ht="15" customHeight="1" x14ac:dyDescent="0.2">
      <c r="A224" s="22"/>
      <c r="B224" s="22"/>
      <c r="C224" s="22"/>
      <c r="D224" s="23"/>
      <c r="E224" s="22"/>
      <c r="F224" s="22"/>
      <c r="G224" s="22"/>
      <c r="H224" s="22"/>
      <c r="I224" s="33"/>
      <c r="J224" s="33"/>
      <c r="K224" s="33"/>
      <c r="L224" s="33"/>
      <c r="M224" s="33"/>
      <c r="N224" s="33"/>
      <c r="O224" s="34"/>
      <c r="P224" s="22"/>
      <c r="Q224" s="28"/>
      <c r="R224" s="2"/>
    </row>
    <row r="225" spans="1:18" s="14" customFormat="1" ht="15" customHeight="1" x14ac:dyDescent="0.2">
      <c r="A225" s="22"/>
      <c r="B225" s="22"/>
      <c r="C225" s="22"/>
      <c r="D225" s="23"/>
      <c r="E225" s="22"/>
      <c r="F225" s="22"/>
      <c r="G225" s="22"/>
      <c r="H225" s="22"/>
      <c r="I225" s="33"/>
      <c r="J225" s="33"/>
      <c r="K225" s="33"/>
      <c r="L225" s="33"/>
      <c r="M225" s="33"/>
      <c r="N225" s="33"/>
      <c r="O225" s="34"/>
      <c r="P225" s="22"/>
      <c r="Q225" s="28"/>
      <c r="R225" s="2"/>
    </row>
    <row r="226" spans="1:18" s="14" customFormat="1" ht="15" customHeight="1" x14ac:dyDescent="0.2">
      <c r="A226" s="22"/>
      <c r="B226" s="22"/>
      <c r="C226" s="22"/>
      <c r="D226" s="23"/>
      <c r="E226" s="22"/>
      <c r="F226" s="22"/>
      <c r="G226" s="22"/>
      <c r="H226" s="22"/>
      <c r="I226" s="33"/>
      <c r="J226" s="33"/>
      <c r="K226" s="33"/>
      <c r="L226" s="33"/>
      <c r="M226" s="33"/>
      <c r="N226" s="33"/>
      <c r="O226" s="34"/>
      <c r="P226" s="22"/>
      <c r="Q226" s="28"/>
      <c r="R226" s="2"/>
    </row>
    <row r="227" spans="1:18" s="14" customFormat="1" ht="15" customHeight="1" x14ac:dyDescent="0.2">
      <c r="A227" s="22"/>
      <c r="B227" s="22"/>
      <c r="C227" s="22"/>
      <c r="D227" s="23"/>
      <c r="E227" s="22"/>
      <c r="F227" s="22"/>
      <c r="G227" s="22"/>
      <c r="H227" s="22"/>
      <c r="I227" s="33"/>
      <c r="J227" s="33"/>
      <c r="K227" s="33"/>
      <c r="L227" s="33"/>
      <c r="M227" s="33"/>
      <c r="N227" s="33"/>
      <c r="O227" s="34"/>
      <c r="P227" s="22"/>
      <c r="Q227" s="28"/>
      <c r="R227" s="2"/>
    </row>
    <row r="228" spans="1:18" s="14" customFormat="1" ht="15" customHeight="1" x14ac:dyDescent="0.2">
      <c r="A228" s="22"/>
      <c r="B228" s="22"/>
      <c r="C228" s="22"/>
      <c r="D228" s="23"/>
      <c r="E228" s="22"/>
      <c r="F228" s="22"/>
      <c r="G228" s="22"/>
      <c r="H228" s="22"/>
      <c r="I228" s="33"/>
      <c r="J228" s="33"/>
      <c r="K228" s="33"/>
      <c r="L228" s="33"/>
      <c r="M228" s="33"/>
      <c r="N228" s="33"/>
      <c r="O228" s="34"/>
      <c r="P228" s="22"/>
      <c r="Q228" s="28"/>
      <c r="R228" s="2"/>
    </row>
    <row r="229" spans="1:18" s="14" customFormat="1" ht="15" customHeight="1" x14ac:dyDescent="0.2">
      <c r="A229" s="22"/>
      <c r="B229" s="22"/>
      <c r="C229" s="22"/>
      <c r="D229" s="23"/>
      <c r="E229" s="22"/>
      <c r="F229" s="22"/>
      <c r="G229" s="22"/>
      <c r="H229" s="22"/>
      <c r="I229" s="33"/>
      <c r="J229" s="33"/>
      <c r="K229" s="33"/>
      <c r="L229" s="33"/>
      <c r="M229" s="33"/>
      <c r="N229" s="33"/>
      <c r="O229" s="34"/>
      <c r="P229" s="22"/>
      <c r="Q229" s="28"/>
      <c r="R229" s="2"/>
    </row>
    <row r="230" spans="1:18" s="14" customFormat="1" ht="15" customHeight="1" x14ac:dyDescent="0.2">
      <c r="A230" s="22"/>
      <c r="B230" s="22"/>
      <c r="C230" s="22"/>
      <c r="D230" s="23"/>
      <c r="E230" s="22"/>
      <c r="F230" s="22"/>
      <c r="G230" s="22"/>
      <c r="H230" s="22"/>
      <c r="I230" s="33"/>
      <c r="J230" s="33"/>
      <c r="K230" s="33"/>
      <c r="L230" s="33"/>
      <c r="M230" s="33"/>
      <c r="N230" s="33"/>
      <c r="O230" s="34"/>
      <c r="P230" s="22"/>
      <c r="Q230" s="28"/>
      <c r="R230" s="2"/>
    </row>
    <row r="231" spans="1:18" s="14" customFormat="1" ht="15" customHeight="1" x14ac:dyDescent="0.2">
      <c r="A231" s="22"/>
      <c r="B231" s="22"/>
      <c r="C231" s="22"/>
      <c r="D231" s="23"/>
      <c r="E231" s="22"/>
      <c r="F231" s="22"/>
      <c r="G231" s="22"/>
      <c r="H231" s="22"/>
      <c r="I231" s="33"/>
      <c r="J231" s="33"/>
      <c r="K231" s="33"/>
      <c r="L231" s="33"/>
      <c r="M231" s="33"/>
      <c r="N231" s="33"/>
      <c r="O231" s="34"/>
      <c r="P231" s="22"/>
      <c r="Q231" s="28"/>
      <c r="R231" s="2"/>
    </row>
    <row r="232" spans="1:18" s="14" customFormat="1" ht="15" customHeight="1" x14ac:dyDescent="0.2">
      <c r="A232" s="22"/>
      <c r="B232" s="22"/>
      <c r="C232" s="22"/>
      <c r="D232" s="23"/>
      <c r="E232" s="22"/>
      <c r="F232" s="22"/>
      <c r="G232" s="22"/>
      <c r="H232" s="22"/>
      <c r="I232" s="33"/>
      <c r="J232" s="33"/>
      <c r="K232" s="33"/>
      <c r="L232" s="33"/>
      <c r="M232" s="33"/>
      <c r="N232" s="33"/>
      <c r="O232" s="34"/>
      <c r="P232" s="22"/>
      <c r="Q232" s="28"/>
      <c r="R232" s="2"/>
    </row>
    <row r="233" spans="1:18" s="14" customFormat="1" ht="15" customHeight="1" x14ac:dyDescent="0.2">
      <c r="A233" s="22"/>
      <c r="B233" s="22"/>
      <c r="C233" s="22"/>
      <c r="D233" s="23"/>
      <c r="E233" s="22"/>
      <c r="F233" s="22"/>
      <c r="G233" s="22"/>
      <c r="H233" s="22"/>
      <c r="I233" s="33"/>
      <c r="J233" s="33"/>
      <c r="K233" s="33"/>
      <c r="L233" s="33"/>
      <c r="M233" s="33"/>
      <c r="N233" s="33"/>
      <c r="O233" s="34"/>
      <c r="P233" s="22"/>
      <c r="Q233" s="28"/>
      <c r="R233" s="2"/>
    </row>
    <row r="234" spans="1:18" s="14" customFormat="1" ht="15" customHeight="1" x14ac:dyDescent="0.2">
      <c r="A234" s="22"/>
      <c r="B234" s="22"/>
      <c r="C234" s="22"/>
      <c r="D234" s="23"/>
      <c r="E234" s="22"/>
      <c r="F234" s="22"/>
      <c r="G234" s="22"/>
      <c r="H234" s="22"/>
      <c r="I234" s="33"/>
      <c r="J234" s="33"/>
      <c r="K234" s="33"/>
      <c r="L234" s="33"/>
      <c r="M234" s="33"/>
      <c r="N234" s="33"/>
      <c r="O234" s="34"/>
      <c r="P234" s="22"/>
      <c r="Q234" s="28"/>
      <c r="R234" s="2"/>
    </row>
    <row r="235" spans="1:18" s="15" customFormat="1" ht="15" customHeight="1" x14ac:dyDescent="0.2">
      <c r="A235" s="22"/>
      <c r="B235" s="22"/>
      <c r="C235" s="22"/>
      <c r="D235" s="23"/>
      <c r="E235" s="22"/>
      <c r="F235" s="22"/>
      <c r="G235" s="22"/>
      <c r="H235" s="22"/>
      <c r="I235" s="33"/>
      <c r="J235" s="33"/>
      <c r="K235" s="33"/>
      <c r="L235" s="33"/>
      <c r="M235" s="33"/>
      <c r="N235" s="33"/>
      <c r="O235" s="34"/>
      <c r="P235" s="22"/>
      <c r="Q235" s="28"/>
      <c r="R235" s="2"/>
    </row>
    <row r="236" spans="1:18" s="14" customFormat="1" ht="15" customHeight="1" x14ac:dyDescent="0.2">
      <c r="A236" s="22"/>
      <c r="B236" s="22"/>
      <c r="C236" s="22"/>
      <c r="D236" s="23"/>
      <c r="E236" s="22"/>
      <c r="F236" s="22"/>
      <c r="G236" s="22"/>
      <c r="H236" s="22"/>
      <c r="I236" s="33"/>
      <c r="J236" s="33"/>
      <c r="K236" s="33"/>
      <c r="L236" s="33"/>
      <c r="M236" s="33"/>
      <c r="N236" s="33"/>
      <c r="O236" s="34"/>
      <c r="P236" s="22"/>
      <c r="Q236" s="28"/>
      <c r="R236" s="2"/>
    </row>
    <row r="237" spans="1:18" s="15" customFormat="1" ht="15" customHeight="1" x14ac:dyDescent="0.2">
      <c r="A237" s="22"/>
      <c r="B237" s="22"/>
      <c r="C237" s="22"/>
      <c r="D237" s="23"/>
      <c r="E237" s="22"/>
      <c r="F237" s="22"/>
      <c r="G237" s="22"/>
      <c r="H237" s="22"/>
      <c r="I237" s="33"/>
      <c r="J237" s="33"/>
      <c r="K237" s="33"/>
      <c r="L237" s="33"/>
      <c r="M237" s="33"/>
      <c r="N237" s="33"/>
      <c r="O237" s="34"/>
      <c r="P237" s="22"/>
      <c r="Q237" s="28"/>
      <c r="R237" s="2"/>
    </row>
    <row r="238" spans="1:18" s="14" customFormat="1" ht="15" customHeight="1" x14ac:dyDescent="0.2">
      <c r="A238" s="22"/>
      <c r="B238" s="22"/>
      <c r="C238" s="22"/>
      <c r="D238" s="23"/>
      <c r="E238" s="22"/>
      <c r="F238" s="22"/>
      <c r="G238" s="22"/>
      <c r="H238" s="22"/>
      <c r="I238" s="33"/>
      <c r="J238" s="33"/>
      <c r="K238" s="33"/>
      <c r="L238" s="33"/>
      <c r="M238" s="33"/>
      <c r="N238" s="33"/>
      <c r="O238" s="34"/>
      <c r="P238" s="22"/>
      <c r="Q238" s="28"/>
      <c r="R238" s="2"/>
    </row>
    <row r="239" spans="1:18" s="14" customFormat="1" ht="15" customHeight="1" x14ac:dyDescent="0.2">
      <c r="A239" s="22"/>
      <c r="B239" s="22"/>
      <c r="C239" s="22"/>
      <c r="D239" s="23"/>
      <c r="E239" s="22"/>
      <c r="F239" s="22"/>
      <c r="G239" s="22"/>
      <c r="H239" s="22"/>
      <c r="I239" s="33"/>
      <c r="J239" s="33"/>
      <c r="K239" s="33"/>
      <c r="L239" s="33"/>
      <c r="M239" s="33"/>
      <c r="N239" s="33"/>
      <c r="O239" s="34"/>
      <c r="P239" s="22"/>
      <c r="Q239" s="28"/>
      <c r="R239" s="2"/>
    </row>
    <row r="240" spans="1:18" s="14" customFormat="1" ht="15" customHeight="1" x14ac:dyDescent="0.2">
      <c r="A240" s="22"/>
      <c r="B240" s="22"/>
      <c r="C240" s="22"/>
      <c r="D240" s="23"/>
      <c r="E240" s="22"/>
      <c r="F240" s="22"/>
      <c r="G240" s="22"/>
      <c r="H240" s="22"/>
      <c r="I240" s="33"/>
      <c r="J240" s="33"/>
      <c r="K240" s="33"/>
      <c r="L240" s="33"/>
      <c r="M240" s="33"/>
      <c r="N240" s="33"/>
      <c r="O240" s="34"/>
      <c r="P240" s="22"/>
      <c r="Q240" s="28"/>
      <c r="R240" s="2"/>
    </row>
    <row r="241" spans="1:18" s="14" customFormat="1" ht="15" customHeight="1" x14ac:dyDescent="0.2">
      <c r="A241" s="22"/>
      <c r="B241" s="22"/>
      <c r="C241" s="22"/>
      <c r="D241" s="23"/>
      <c r="E241" s="22"/>
      <c r="F241" s="22"/>
      <c r="G241" s="22"/>
      <c r="H241" s="22"/>
      <c r="I241" s="33"/>
      <c r="J241" s="33"/>
      <c r="K241" s="33"/>
      <c r="L241" s="33"/>
      <c r="M241" s="33"/>
      <c r="N241" s="33"/>
      <c r="O241" s="34"/>
      <c r="P241" s="22"/>
      <c r="Q241" s="28"/>
      <c r="R241" s="2"/>
    </row>
    <row r="242" spans="1:18" s="15" customFormat="1" ht="15" customHeight="1" x14ac:dyDescent="0.2">
      <c r="A242" s="22"/>
      <c r="B242" s="22"/>
      <c r="C242" s="22"/>
      <c r="D242" s="23"/>
      <c r="E242" s="22"/>
      <c r="F242" s="22"/>
      <c r="G242" s="22"/>
      <c r="H242" s="22"/>
      <c r="I242" s="33"/>
      <c r="J242" s="33"/>
      <c r="K242" s="33"/>
      <c r="L242" s="33"/>
      <c r="M242" s="33"/>
      <c r="N242" s="33"/>
      <c r="O242" s="34"/>
      <c r="P242" s="22"/>
      <c r="Q242" s="28"/>
      <c r="R242" s="2"/>
    </row>
    <row r="243" spans="1:18" s="14" customFormat="1" ht="15" customHeight="1" x14ac:dyDescent="0.2">
      <c r="A243" s="22"/>
      <c r="B243" s="22"/>
      <c r="C243" s="22"/>
      <c r="D243" s="23"/>
      <c r="E243" s="22"/>
      <c r="F243" s="22"/>
      <c r="G243" s="22"/>
      <c r="H243" s="22"/>
      <c r="I243" s="33"/>
      <c r="J243" s="33"/>
      <c r="K243" s="33"/>
      <c r="L243" s="33"/>
      <c r="M243" s="33"/>
      <c r="N243" s="33"/>
      <c r="O243" s="34"/>
      <c r="P243" s="22"/>
      <c r="Q243" s="28"/>
      <c r="R243" s="2"/>
    </row>
    <row r="244" spans="1:18" s="14" customFormat="1" ht="15" customHeight="1" x14ac:dyDescent="0.2">
      <c r="A244" s="22"/>
      <c r="B244" s="22"/>
      <c r="C244" s="22"/>
      <c r="D244" s="23"/>
      <c r="E244" s="22"/>
      <c r="F244" s="22"/>
      <c r="G244" s="22"/>
      <c r="H244" s="22"/>
      <c r="I244" s="33"/>
      <c r="J244" s="33"/>
      <c r="K244" s="33"/>
      <c r="L244" s="33"/>
      <c r="M244" s="33"/>
      <c r="N244" s="33"/>
      <c r="O244" s="34"/>
      <c r="P244" s="22"/>
      <c r="Q244" s="28"/>
      <c r="R244" s="2"/>
    </row>
    <row r="245" spans="1:18" s="14" customFormat="1" ht="15" customHeight="1" x14ac:dyDescent="0.2">
      <c r="A245" s="22"/>
      <c r="B245" s="22"/>
      <c r="C245" s="22"/>
      <c r="D245" s="23"/>
      <c r="E245" s="22"/>
      <c r="F245" s="22"/>
      <c r="G245" s="22"/>
      <c r="H245" s="22"/>
      <c r="I245" s="33"/>
      <c r="J245" s="33"/>
      <c r="K245" s="33"/>
      <c r="L245" s="33"/>
      <c r="M245" s="33"/>
      <c r="N245" s="33"/>
      <c r="O245" s="34"/>
      <c r="P245" s="22"/>
      <c r="Q245" s="28"/>
      <c r="R245" s="2"/>
    </row>
    <row r="246" spans="1:18" s="14" customFormat="1" ht="15" customHeight="1" x14ac:dyDescent="0.2">
      <c r="A246" s="22"/>
      <c r="B246" s="22"/>
      <c r="C246" s="22"/>
      <c r="D246" s="23"/>
      <c r="E246" s="22"/>
      <c r="F246" s="22"/>
      <c r="G246" s="22"/>
      <c r="H246" s="22"/>
      <c r="I246" s="33"/>
      <c r="J246" s="33"/>
      <c r="K246" s="33"/>
      <c r="L246" s="33"/>
      <c r="M246" s="33"/>
      <c r="N246" s="33"/>
      <c r="O246" s="34"/>
      <c r="P246" s="22"/>
      <c r="Q246" s="28"/>
      <c r="R246" s="2"/>
    </row>
    <row r="247" spans="1:18" s="14" customFormat="1" ht="15" customHeight="1" x14ac:dyDescent="0.2">
      <c r="A247" s="22"/>
      <c r="B247" s="22"/>
      <c r="C247" s="22"/>
      <c r="D247" s="23"/>
      <c r="E247" s="22"/>
      <c r="F247" s="22"/>
      <c r="G247" s="22"/>
      <c r="H247" s="22"/>
      <c r="I247" s="33"/>
      <c r="J247" s="33"/>
      <c r="K247" s="33"/>
      <c r="L247" s="33"/>
      <c r="M247" s="33"/>
      <c r="N247" s="33"/>
      <c r="O247" s="34"/>
      <c r="P247" s="22"/>
      <c r="Q247" s="28"/>
      <c r="R247" s="2"/>
    </row>
    <row r="248" spans="1:18" s="14" customFormat="1" ht="15" customHeight="1" x14ac:dyDescent="0.2">
      <c r="A248" s="22"/>
      <c r="B248" s="22"/>
      <c r="C248" s="22"/>
      <c r="D248" s="23"/>
      <c r="E248" s="22"/>
      <c r="F248" s="22"/>
      <c r="G248" s="22"/>
      <c r="H248" s="22"/>
      <c r="I248" s="33"/>
      <c r="J248" s="33"/>
      <c r="K248" s="33"/>
      <c r="L248" s="33"/>
      <c r="M248" s="33"/>
      <c r="N248" s="33"/>
      <c r="O248" s="34"/>
      <c r="P248" s="22"/>
      <c r="Q248" s="28"/>
      <c r="R248" s="2"/>
    </row>
    <row r="249" spans="1:18" s="14" customFormat="1" ht="15" customHeight="1" x14ac:dyDescent="0.2">
      <c r="A249" s="22"/>
      <c r="B249" s="22"/>
      <c r="C249" s="22"/>
      <c r="D249" s="23"/>
      <c r="E249" s="22"/>
      <c r="F249" s="22"/>
      <c r="G249" s="22"/>
      <c r="H249" s="22"/>
      <c r="I249" s="33"/>
      <c r="J249" s="33"/>
      <c r="K249" s="33"/>
      <c r="L249" s="33"/>
      <c r="M249" s="33"/>
      <c r="N249" s="33"/>
      <c r="O249" s="34"/>
      <c r="P249" s="22"/>
      <c r="Q249" s="28"/>
      <c r="R249" s="2"/>
    </row>
    <row r="250" spans="1:18" s="14" customFormat="1" ht="15" customHeight="1" x14ac:dyDescent="0.2">
      <c r="A250" s="22"/>
      <c r="B250" s="22"/>
      <c r="C250" s="22"/>
      <c r="D250" s="23"/>
      <c r="E250" s="22"/>
      <c r="F250" s="22"/>
      <c r="G250" s="22"/>
      <c r="H250" s="22"/>
      <c r="I250" s="33"/>
      <c r="J250" s="33"/>
      <c r="K250" s="33"/>
      <c r="L250" s="33"/>
      <c r="M250" s="33"/>
      <c r="N250" s="33"/>
      <c r="O250" s="34"/>
      <c r="P250" s="22"/>
      <c r="Q250" s="28"/>
      <c r="R250" s="2"/>
    </row>
    <row r="251" spans="1:18" s="14" customFormat="1" ht="15" customHeight="1" x14ac:dyDescent="0.2">
      <c r="A251" s="22"/>
      <c r="B251" s="22"/>
      <c r="C251" s="22"/>
      <c r="D251" s="23"/>
      <c r="E251" s="22"/>
      <c r="F251" s="22"/>
      <c r="G251" s="22"/>
      <c r="H251" s="22"/>
      <c r="I251" s="33"/>
      <c r="J251" s="33"/>
      <c r="K251" s="33"/>
      <c r="L251" s="33"/>
      <c r="M251" s="33"/>
      <c r="N251" s="33"/>
      <c r="O251" s="34"/>
      <c r="P251" s="22"/>
      <c r="Q251" s="28"/>
      <c r="R251" s="2"/>
    </row>
    <row r="252" spans="1:18" s="14" customFormat="1" ht="15" customHeight="1" x14ac:dyDescent="0.2">
      <c r="A252" s="22"/>
      <c r="B252" s="22"/>
      <c r="C252" s="22"/>
      <c r="D252" s="23"/>
      <c r="E252" s="22"/>
      <c r="F252" s="22"/>
      <c r="G252" s="22"/>
      <c r="H252" s="22"/>
      <c r="I252" s="33"/>
      <c r="J252" s="33"/>
      <c r="K252" s="33"/>
      <c r="L252" s="33"/>
      <c r="M252" s="33"/>
      <c r="N252" s="33"/>
      <c r="O252" s="34"/>
      <c r="P252" s="22"/>
      <c r="Q252" s="28"/>
      <c r="R252" s="2"/>
    </row>
    <row r="253" spans="1:18" s="14" customFormat="1" ht="15" customHeight="1" x14ac:dyDescent="0.2">
      <c r="A253" s="22"/>
      <c r="B253" s="22"/>
      <c r="C253" s="22"/>
      <c r="D253" s="23"/>
      <c r="E253" s="22"/>
      <c r="F253" s="22"/>
      <c r="G253" s="22"/>
      <c r="H253" s="22"/>
      <c r="I253" s="33"/>
      <c r="J253" s="33"/>
      <c r="K253" s="33"/>
      <c r="L253" s="33"/>
      <c r="M253" s="33"/>
      <c r="N253" s="33"/>
      <c r="O253" s="34"/>
      <c r="P253" s="22"/>
      <c r="Q253" s="28"/>
      <c r="R253" s="2"/>
    </row>
    <row r="254" spans="1:18" s="15" customFormat="1" ht="15" customHeight="1" x14ac:dyDescent="0.2">
      <c r="A254" s="22"/>
      <c r="B254" s="22"/>
      <c r="C254" s="22"/>
      <c r="D254" s="23"/>
      <c r="E254" s="22"/>
      <c r="F254" s="22"/>
      <c r="G254" s="22"/>
      <c r="H254" s="22"/>
      <c r="I254" s="33"/>
      <c r="J254" s="33"/>
      <c r="K254" s="33"/>
      <c r="L254" s="33"/>
      <c r="M254" s="33"/>
      <c r="N254" s="33"/>
      <c r="O254" s="34"/>
      <c r="P254" s="22"/>
      <c r="Q254" s="28"/>
      <c r="R254" s="2"/>
    </row>
    <row r="255" spans="1:18" s="14" customFormat="1" ht="15" customHeight="1" x14ac:dyDescent="0.2">
      <c r="A255" s="22"/>
      <c r="B255" s="22"/>
      <c r="C255" s="22"/>
      <c r="D255" s="23"/>
      <c r="E255" s="22"/>
      <c r="F255" s="22"/>
      <c r="G255" s="22"/>
      <c r="H255" s="22"/>
      <c r="I255" s="33"/>
      <c r="J255" s="33"/>
      <c r="K255" s="33"/>
      <c r="L255" s="33"/>
      <c r="M255" s="33"/>
      <c r="N255" s="33"/>
      <c r="O255" s="34"/>
      <c r="P255" s="22"/>
      <c r="Q255" s="28"/>
      <c r="R255" s="2"/>
    </row>
    <row r="256" spans="1:18" s="15" customFormat="1" ht="15" customHeight="1" x14ac:dyDescent="0.2">
      <c r="A256" s="22"/>
      <c r="B256" s="22"/>
      <c r="C256" s="22"/>
      <c r="D256" s="23"/>
      <c r="E256" s="22"/>
      <c r="F256" s="22"/>
      <c r="G256" s="22"/>
      <c r="H256" s="22"/>
      <c r="I256" s="33"/>
      <c r="J256" s="33"/>
      <c r="K256" s="33"/>
      <c r="L256" s="33"/>
      <c r="M256" s="33"/>
      <c r="N256" s="33"/>
      <c r="O256" s="34"/>
      <c r="P256" s="22"/>
      <c r="Q256" s="28"/>
      <c r="R256" s="2"/>
    </row>
    <row r="257" spans="1:18" s="14" customFormat="1" ht="15" customHeight="1" x14ac:dyDescent="0.2">
      <c r="A257" s="22"/>
      <c r="B257" s="22"/>
      <c r="C257" s="22"/>
      <c r="D257" s="23"/>
      <c r="E257" s="22"/>
      <c r="F257" s="22"/>
      <c r="G257" s="22"/>
      <c r="H257" s="22"/>
      <c r="I257" s="33"/>
      <c r="J257" s="33"/>
      <c r="K257" s="33"/>
      <c r="L257" s="33"/>
      <c r="M257" s="33"/>
      <c r="N257" s="33"/>
      <c r="O257" s="34"/>
      <c r="P257" s="22"/>
      <c r="Q257" s="28"/>
      <c r="R257" s="2"/>
    </row>
    <row r="258" spans="1:18" s="14" customFormat="1" ht="15" customHeight="1" x14ac:dyDescent="0.2">
      <c r="A258" s="22"/>
      <c r="B258" s="22"/>
      <c r="C258" s="22"/>
      <c r="D258" s="23"/>
      <c r="E258" s="22"/>
      <c r="F258" s="22"/>
      <c r="G258" s="22"/>
      <c r="H258" s="22"/>
      <c r="I258" s="33"/>
      <c r="J258" s="33"/>
      <c r="K258" s="33"/>
      <c r="L258" s="33"/>
      <c r="M258" s="33"/>
      <c r="N258" s="33"/>
      <c r="O258" s="34"/>
      <c r="P258" s="22"/>
      <c r="Q258" s="28"/>
      <c r="R258" s="2"/>
    </row>
    <row r="259" spans="1:18" s="14" customFormat="1" ht="15" customHeight="1" x14ac:dyDescent="0.2">
      <c r="A259" s="22"/>
      <c r="B259" s="22"/>
      <c r="C259" s="22"/>
      <c r="D259" s="23"/>
      <c r="E259" s="22"/>
      <c r="F259" s="22"/>
      <c r="G259" s="22"/>
      <c r="H259" s="22"/>
      <c r="I259" s="33"/>
      <c r="J259" s="33"/>
      <c r="K259" s="33"/>
      <c r="L259" s="33"/>
      <c r="M259" s="33"/>
      <c r="N259" s="33"/>
      <c r="O259" s="34"/>
      <c r="P259" s="22"/>
      <c r="Q259" s="28"/>
      <c r="R259" s="2"/>
    </row>
    <row r="260" spans="1:18" s="14" customFormat="1" ht="15" customHeight="1" x14ac:dyDescent="0.2">
      <c r="A260" s="22"/>
      <c r="B260" s="22"/>
      <c r="C260" s="22"/>
      <c r="D260" s="23"/>
      <c r="E260" s="22"/>
      <c r="F260" s="22"/>
      <c r="G260" s="22"/>
      <c r="H260" s="22"/>
      <c r="I260" s="33"/>
      <c r="J260" s="33"/>
      <c r="K260" s="33"/>
      <c r="L260" s="33"/>
      <c r="M260" s="33"/>
      <c r="N260" s="33"/>
      <c r="O260" s="34"/>
      <c r="P260" s="22"/>
      <c r="Q260" s="28"/>
      <c r="R260" s="2"/>
    </row>
    <row r="261" spans="1:18" s="15" customFormat="1" ht="15" customHeight="1" x14ac:dyDescent="0.2">
      <c r="A261" s="22"/>
      <c r="B261" s="22"/>
      <c r="C261" s="22"/>
      <c r="D261" s="23"/>
      <c r="E261" s="22"/>
      <c r="F261" s="22"/>
      <c r="G261" s="22"/>
      <c r="H261" s="22"/>
      <c r="I261" s="33"/>
      <c r="J261" s="33"/>
      <c r="K261" s="33"/>
      <c r="L261" s="33"/>
      <c r="M261" s="33"/>
      <c r="N261" s="33"/>
      <c r="O261" s="34"/>
      <c r="P261" s="22"/>
      <c r="Q261" s="28"/>
      <c r="R261" s="2"/>
    </row>
    <row r="262" spans="1:18" s="15" customFormat="1" ht="15" customHeight="1" x14ac:dyDescent="0.2">
      <c r="A262" s="22"/>
      <c r="B262" s="22"/>
      <c r="C262" s="22"/>
      <c r="D262" s="23"/>
      <c r="E262" s="22"/>
      <c r="F262" s="22"/>
      <c r="G262" s="22"/>
      <c r="H262" s="22"/>
      <c r="I262" s="33"/>
      <c r="J262" s="33"/>
      <c r="K262" s="33"/>
      <c r="L262" s="33"/>
      <c r="M262" s="33"/>
      <c r="N262" s="33"/>
      <c r="O262" s="34"/>
      <c r="P262" s="22"/>
      <c r="Q262" s="28"/>
      <c r="R262" s="2"/>
    </row>
    <row r="263" spans="1:18" s="14" customFormat="1" ht="15" customHeight="1" x14ac:dyDescent="0.2">
      <c r="A263" s="22"/>
      <c r="B263" s="22"/>
      <c r="C263" s="22"/>
      <c r="D263" s="23"/>
      <c r="E263" s="22"/>
      <c r="F263" s="22"/>
      <c r="G263" s="22"/>
      <c r="H263" s="22"/>
      <c r="I263" s="33"/>
      <c r="J263" s="33"/>
      <c r="K263" s="33"/>
      <c r="L263" s="33"/>
      <c r="M263" s="33"/>
      <c r="N263" s="33"/>
      <c r="O263" s="34"/>
      <c r="P263" s="22"/>
      <c r="Q263" s="28"/>
      <c r="R263" s="2"/>
    </row>
    <row r="264" spans="1:18" s="14" customFormat="1" ht="15" customHeight="1" x14ac:dyDescent="0.2">
      <c r="A264" s="22"/>
      <c r="B264" s="22"/>
      <c r="C264" s="22"/>
      <c r="D264" s="23"/>
      <c r="E264" s="22"/>
      <c r="F264" s="22"/>
      <c r="G264" s="22"/>
      <c r="H264" s="22"/>
      <c r="I264" s="33"/>
      <c r="J264" s="33"/>
      <c r="K264" s="33"/>
      <c r="L264" s="33"/>
      <c r="M264" s="33"/>
      <c r="N264" s="33"/>
      <c r="O264" s="34"/>
      <c r="P264" s="22"/>
      <c r="Q264" s="28"/>
      <c r="R264" s="2"/>
    </row>
    <row r="265" spans="1:18" s="14" customFormat="1" ht="15" customHeight="1" x14ac:dyDescent="0.2">
      <c r="A265" s="22"/>
      <c r="B265" s="22"/>
      <c r="C265" s="22"/>
      <c r="D265" s="23"/>
      <c r="E265" s="22"/>
      <c r="F265" s="22"/>
      <c r="G265" s="22"/>
      <c r="H265" s="22"/>
      <c r="I265" s="33"/>
      <c r="J265" s="33"/>
      <c r="K265" s="33"/>
      <c r="L265" s="33"/>
      <c r="M265" s="33"/>
      <c r="N265" s="33"/>
      <c r="O265" s="34"/>
      <c r="P265" s="22"/>
      <c r="Q265" s="28"/>
      <c r="R265" s="2"/>
    </row>
    <row r="266" spans="1:18" s="14" customFormat="1" ht="15" customHeight="1" x14ac:dyDescent="0.2">
      <c r="A266" s="22"/>
      <c r="B266" s="22"/>
      <c r="C266" s="22"/>
      <c r="D266" s="23"/>
      <c r="E266" s="22"/>
      <c r="F266" s="22"/>
      <c r="G266" s="22"/>
      <c r="H266" s="22"/>
      <c r="I266" s="33"/>
      <c r="J266" s="33"/>
      <c r="K266" s="33"/>
      <c r="L266" s="33"/>
      <c r="M266" s="33"/>
      <c r="N266" s="33"/>
      <c r="O266" s="34"/>
      <c r="P266" s="22"/>
      <c r="Q266" s="28"/>
      <c r="R266" s="2"/>
    </row>
    <row r="267" spans="1:18" s="14" customFormat="1" ht="15" customHeight="1" x14ac:dyDescent="0.2">
      <c r="A267" s="22"/>
      <c r="B267" s="22"/>
      <c r="C267" s="22"/>
      <c r="D267" s="23"/>
      <c r="E267" s="22"/>
      <c r="F267" s="22"/>
      <c r="G267" s="22"/>
      <c r="H267" s="22"/>
      <c r="I267" s="33"/>
      <c r="J267" s="33"/>
      <c r="K267" s="33"/>
      <c r="L267" s="33"/>
      <c r="M267" s="33"/>
      <c r="N267" s="33"/>
      <c r="O267" s="34"/>
      <c r="P267" s="22"/>
      <c r="Q267" s="28"/>
      <c r="R267" s="2"/>
    </row>
    <row r="268" spans="1:18" s="14" customFormat="1" ht="15" customHeight="1" x14ac:dyDescent="0.2">
      <c r="A268" s="22"/>
      <c r="B268" s="22"/>
      <c r="C268" s="22"/>
      <c r="D268" s="23"/>
      <c r="E268" s="22"/>
      <c r="F268" s="22"/>
      <c r="G268" s="22"/>
      <c r="H268" s="22"/>
      <c r="I268" s="33"/>
      <c r="J268" s="33"/>
      <c r="K268" s="33"/>
      <c r="L268" s="33"/>
      <c r="M268" s="33"/>
      <c r="N268" s="33"/>
      <c r="O268" s="34"/>
      <c r="P268" s="22"/>
      <c r="Q268" s="28"/>
      <c r="R268" s="2"/>
    </row>
    <row r="269" spans="1:18" s="14" customFormat="1" ht="15" customHeight="1" x14ac:dyDescent="0.2">
      <c r="A269" s="22"/>
      <c r="B269" s="22"/>
      <c r="C269" s="22"/>
      <c r="D269" s="23"/>
      <c r="E269" s="22"/>
      <c r="F269" s="22"/>
      <c r="G269" s="22"/>
      <c r="H269" s="22"/>
      <c r="I269" s="33"/>
      <c r="J269" s="33"/>
      <c r="K269" s="33"/>
      <c r="L269" s="33"/>
      <c r="M269" s="33"/>
      <c r="N269" s="33"/>
      <c r="O269" s="34"/>
      <c r="P269" s="22"/>
      <c r="Q269" s="28"/>
      <c r="R269" s="2"/>
    </row>
    <row r="270" spans="1:18" s="15" customFormat="1" ht="15" customHeight="1" x14ac:dyDescent="0.2">
      <c r="A270" s="22"/>
      <c r="B270" s="22"/>
      <c r="C270" s="22"/>
      <c r="D270" s="23"/>
      <c r="E270" s="22"/>
      <c r="F270" s="22"/>
      <c r="G270" s="22"/>
      <c r="H270" s="22"/>
      <c r="I270" s="33"/>
      <c r="J270" s="33"/>
      <c r="K270" s="33"/>
      <c r="L270" s="33"/>
      <c r="M270" s="33"/>
      <c r="N270" s="33"/>
      <c r="O270" s="34"/>
      <c r="P270" s="22"/>
      <c r="Q270" s="28"/>
      <c r="R270" s="2"/>
    </row>
    <row r="271" spans="1:18" s="15" customFormat="1" ht="15" customHeight="1" x14ac:dyDescent="0.2">
      <c r="A271" s="22"/>
      <c r="B271" s="22"/>
      <c r="C271" s="22"/>
      <c r="D271" s="23"/>
      <c r="E271" s="22"/>
      <c r="F271" s="22"/>
      <c r="G271" s="22"/>
      <c r="H271" s="22"/>
      <c r="I271" s="33"/>
      <c r="J271" s="33"/>
      <c r="K271" s="33"/>
      <c r="L271" s="33"/>
      <c r="M271" s="33"/>
      <c r="N271" s="33"/>
      <c r="O271" s="34"/>
      <c r="P271" s="22"/>
      <c r="Q271" s="28"/>
      <c r="R271" s="2"/>
    </row>
    <row r="272" spans="1:18" s="15" customFormat="1" ht="15" customHeight="1" x14ac:dyDescent="0.2">
      <c r="A272" s="22"/>
      <c r="B272" s="22"/>
      <c r="C272" s="22"/>
      <c r="D272" s="23"/>
      <c r="E272" s="22"/>
      <c r="F272" s="22"/>
      <c r="G272" s="22"/>
      <c r="H272" s="22"/>
      <c r="I272" s="33"/>
      <c r="J272" s="33"/>
      <c r="K272" s="33"/>
      <c r="L272" s="33"/>
      <c r="M272" s="33"/>
      <c r="N272" s="33"/>
      <c r="O272" s="34"/>
      <c r="P272" s="22"/>
      <c r="Q272" s="28"/>
      <c r="R272" s="2"/>
    </row>
    <row r="273" spans="1:18" s="14" customFormat="1" ht="15" customHeight="1" x14ac:dyDescent="0.2">
      <c r="A273" s="22"/>
      <c r="B273" s="22"/>
      <c r="C273" s="22"/>
      <c r="D273" s="23"/>
      <c r="E273" s="22"/>
      <c r="F273" s="22"/>
      <c r="G273" s="22"/>
      <c r="H273" s="22"/>
      <c r="I273" s="33"/>
      <c r="J273" s="33"/>
      <c r="K273" s="33"/>
      <c r="L273" s="33"/>
      <c r="M273" s="33"/>
      <c r="N273" s="33"/>
      <c r="O273" s="34"/>
      <c r="P273" s="22"/>
      <c r="Q273" s="28"/>
      <c r="R273" s="2"/>
    </row>
    <row r="274" spans="1:18" s="14" customFormat="1" ht="15" customHeight="1" x14ac:dyDescent="0.2">
      <c r="A274" s="22"/>
      <c r="B274" s="22"/>
      <c r="C274" s="22"/>
      <c r="D274" s="23"/>
      <c r="E274" s="22"/>
      <c r="F274" s="22"/>
      <c r="G274" s="22"/>
      <c r="H274" s="22"/>
      <c r="I274" s="33"/>
      <c r="J274" s="33"/>
      <c r="K274" s="33"/>
      <c r="L274" s="33"/>
      <c r="M274" s="33"/>
      <c r="N274" s="33"/>
      <c r="O274" s="34"/>
      <c r="P274" s="22"/>
      <c r="Q274" s="28"/>
      <c r="R274" s="2"/>
    </row>
    <row r="275" spans="1:18" s="14" customFormat="1" ht="15" customHeight="1" x14ac:dyDescent="0.2">
      <c r="A275" s="22"/>
      <c r="B275" s="22"/>
      <c r="C275" s="22"/>
      <c r="D275" s="23"/>
      <c r="E275" s="22"/>
      <c r="F275" s="22"/>
      <c r="G275" s="22"/>
      <c r="H275" s="22"/>
      <c r="I275" s="33"/>
      <c r="J275" s="33"/>
      <c r="K275" s="33"/>
      <c r="L275" s="33"/>
      <c r="M275" s="33"/>
      <c r="N275" s="33"/>
      <c r="O275" s="34"/>
      <c r="P275" s="22"/>
      <c r="Q275" s="28"/>
      <c r="R275" s="2"/>
    </row>
    <row r="276" spans="1:18" s="14" customFormat="1" ht="15" customHeight="1" x14ac:dyDescent="0.2">
      <c r="A276" s="22"/>
      <c r="B276" s="22"/>
      <c r="C276" s="22"/>
      <c r="D276" s="23"/>
      <c r="E276" s="22"/>
      <c r="F276" s="22"/>
      <c r="G276" s="22"/>
      <c r="H276" s="22"/>
      <c r="I276" s="33"/>
      <c r="J276" s="33"/>
      <c r="K276" s="33"/>
      <c r="L276" s="33"/>
      <c r="M276" s="33"/>
      <c r="N276" s="33"/>
      <c r="O276" s="34"/>
      <c r="P276" s="22"/>
      <c r="Q276" s="28"/>
      <c r="R276" s="2"/>
    </row>
    <row r="277" spans="1:18" s="14" customFormat="1" ht="15" customHeight="1" x14ac:dyDescent="0.2">
      <c r="A277" s="22"/>
      <c r="B277" s="22"/>
      <c r="C277" s="22"/>
      <c r="D277" s="23"/>
      <c r="E277" s="22"/>
      <c r="F277" s="22"/>
      <c r="G277" s="22"/>
      <c r="H277" s="22"/>
      <c r="I277" s="33"/>
      <c r="J277" s="33"/>
      <c r="K277" s="33"/>
      <c r="L277" s="33"/>
      <c r="M277" s="33"/>
      <c r="N277" s="33"/>
      <c r="O277" s="34"/>
      <c r="P277" s="22"/>
      <c r="Q277" s="28"/>
      <c r="R277" s="2"/>
    </row>
    <row r="278" spans="1:18" s="14" customFormat="1" ht="15" customHeight="1" x14ac:dyDescent="0.2">
      <c r="A278" s="22"/>
      <c r="B278" s="22"/>
      <c r="C278" s="22"/>
      <c r="D278" s="23"/>
      <c r="E278" s="22"/>
      <c r="F278" s="22"/>
      <c r="G278" s="22"/>
      <c r="H278" s="22"/>
      <c r="I278" s="33"/>
      <c r="J278" s="33"/>
      <c r="K278" s="33"/>
      <c r="L278" s="33"/>
      <c r="M278" s="33"/>
      <c r="N278" s="33"/>
      <c r="O278" s="34"/>
      <c r="P278" s="22"/>
      <c r="Q278" s="28"/>
      <c r="R278" s="2"/>
    </row>
    <row r="279" spans="1:18" s="14" customFormat="1" ht="15" customHeight="1" x14ac:dyDescent="0.2">
      <c r="A279" s="22"/>
      <c r="B279" s="22"/>
      <c r="C279" s="22"/>
      <c r="D279" s="23"/>
      <c r="E279" s="22"/>
      <c r="F279" s="22"/>
      <c r="G279" s="22"/>
      <c r="H279" s="22"/>
      <c r="I279" s="33"/>
      <c r="J279" s="33"/>
      <c r="K279" s="33"/>
      <c r="L279" s="33"/>
      <c r="M279" s="33"/>
      <c r="N279" s="33"/>
      <c r="O279" s="34"/>
      <c r="P279" s="22"/>
      <c r="Q279" s="28"/>
      <c r="R279" s="2"/>
    </row>
    <row r="280" spans="1:18" s="14" customFormat="1" ht="15" customHeight="1" x14ac:dyDescent="0.2">
      <c r="A280" s="22"/>
      <c r="B280" s="22"/>
      <c r="C280" s="22"/>
      <c r="D280" s="23"/>
      <c r="E280" s="22"/>
      <c r="F280" s="22"/>
      <c r="G280" s="22"/>
      <c r="H280" s="22"/>
      <c r="I280" s="33"/>
      <c r="J280" s="33"/>
      <c r="K280" s="33"/>
      <c r="L280" s="33"/>
      <c r="M280" s="33"/>
      <c r="N280" s="33"/>
      <c r="O280" s="34"/>
      <c r="P280" s="22"/>
      <c r="Q280" s="28"/>
      <c r="R280" s="2"/>
    </row>
    <row r="281" spans="1:18" s="14" customFormat="1" ht="15" customHeight="1" x14ac:dyDescent="0.2">
      <c r="A281" s="22"/>
      <c r="B281" s="22"/>
      <c r="C281" s="22"/>
      <c r="D281" s="23"/>
      <c r="E281" s="22"/>
      <c r="F281" s="22"/>
      <c r="G281" s="22"/>
      <c r="H281" s="22"/>
      <c r="I281" s="33"/>
      <c r="J281" s="33"/>
      <c r="K281" s="33"/>
      <c r="L281" s="33"/>
      <c r="M281" s="33"/>
      <c r="N281" s="33"/>
      <c r="O281" s="34"/>
      <c r="P281" s="22"/>
      <c r="Q281" s="28"/>
      <c r="R281" s="2"/>
    </row>
    <row r="282" spans="1:18" s="14" customFormat="1" ht="15" customHeight="1" x14ac:dyDescent="0.2">
      <c r="A282" s="22"/>
      <c r="B282" s="22"/>
      <c r="C282" s="22"/>
      <c r="D282" s="23"/>
      <c r="E282" s="22"/>
      <c r="F282" s="22"/>
      <c r="G282" s="22"/>
      <c r="H282" s="22"/>
      <c r="I282" s="33"/>
      <c r="J282" s="33"/>
      <c r="K282" s="33"/>
      <c r="L282" s="33"/>
      <c r="M282" s="33"/>
      <c r="N282" s="33"/>
      <c r="O282" s="34"/>
      <c r="P282" s="22"/>
      <c r="Q282" s="28"/>
      <c r="R282" s="2"/>
    </row>
    <row r="283" spans="1:18" s="14" customFormat="1" ht="15" customHeight="1" x14ac:dyDescent="0.2">
      <c r="A283" s="22"/>
      <c r="B283" s="22"/>
      <c r="C283" s="22"/>
      <c r="D283" s="23"/>
      <c r="E283" s="22"/>
      <c r="F283" s="22"/>
      <c r="G283" s="22"/>
      <c r="H283" s="22"/>
      <c r="I283" s="33"/>
      <c r="J283" s="33"/>
      <c r="K283" s="33"/>
      <c r="L283" s="33"/>
      <c r="M283" s="33"/>
      <c r="N283" s="33"/>
      <c r="O283" s="34"/>
      <c r="P283" s="22"/>
      <c r="Q283" s="28"/>
      <c r="R283" s="2"/>
    </row>
    <row r="284" spans="1:18" s="15" customFormat="1" ht="15" customHeight="1" x14ac:dyDescent="0.2">
      <c r="A284" s="22"/>
      <c r="B284" s="22"/>
      <c r="C284" s="22"/>
      <c r="D284" s="23"/>
      <c r="E284" s="22"/>
      <c r="F284" s="22"/>
      <c r="G284" s="22"/>
      <c r="H284" s="22"/>
      <c r="I284" s="33"/>
      <c r="J284" s="33"/>
      <c r="K284" s="33"/>
      <c r="L284" s="33"/>
      <c r="M284" s="33"/>
      <c r="N284" s="33"/>
      <c r="O284" s="34"/>
      <c r="P284" s="22"/>
      <c r="Q284" s="28"/>
      <c r="R284" s="2"/>
    </row>
    <row r="285" spans="1:18" s="15" customFormat="1" ht="15" customHeight="1" x14ac:dyDescent="0.2">
      <c r="A285" s="22"/>
      <c r="B285" s="22"/>
      <c r="C285" s="22"/>
      <c r="D285" s="23"/>
      <c r="E285" s="22"/>
      <c r="F285" s="22"/>
      <c r="G285" s="22"/>
      <c r="H285" s="22"/>
      <c r="I285" s="33"/>
      <c r="J285" s="33"/>
      <c r="K285" s="33"/>
      <c r="L285" s="33"/>
      <c r="M285" s="33"/>
      <c r="N285" s="33"/>
      <c r="O285" s="34"/>
      <c r="P285" s="22"/>
      <c r="Q285" s="28"/>
      <c r="R285" s="2"/>
    </row>
    <row r="286" spans="1:18" s="14" customFormat="1" ht="15" customHeight="1" x14ac:dyDescent="0.2">
      <c r="A286" s="22"/>
      <c r="B286" s="22"/>
      <c r="C286" s="22"/>
      <c r="D286" s="23"/>
      <c r="E286" s="22"/>
      <c r="F286" s="22"/>
      <c r="G286" s="22"/>
      <c r="H286" s="22"/>
      <c r="I286" s="33"/>
      <c r="J286" s="33"/>
      <c r="K286" s="33"/>
      <c r="L286" s="33"/>
      <c r="M286" s="33"/>
      <c r="N286" s="33"/>
      <c r="O286" s="34"/>
      <c r="P286" s="22"/>
      <c r="Q286" s="28"/>
      <c r="R286" s="2"/>
    </row>
    <row r="287" spans="1:18" s="14" customFormat="1" ht="15" customHeight="1" x14ac:dyDescent="0.2">
      <c r="A287" s="22"/>
      <c r="B287" s="22"/>
      <c r="C287" s="22"/>
      <c r="D287" s="23"/>
      <c r="E287" s="22"/>
      <c r="F287" s="22"/>
      <c r="G287" s="22"/>
      <c r="H287" s="22"/>
      <c r="I287" s="33"/>
      <c r="J287" s="33"/>
      <c r="K287" s="33"/>
      <c r="L287" s="33"/>
      <c r="M287" s="33"/>
      <c r="N287" s="33"/>
      <c r="O287" s="34"/>
      <c r="P287" s="22"/>
      <c r="Q287" s="28"/>
      <c r="R287" s="2"/>
    </row>
    <row r="288" spans="1:18" s="14" customFormat="1" ht="15" customHeight="1" x14ac:dyDescent="0.2">
      <c r="A288" s="22"/>
      <c r="B288" s="22"/>
      <c r="C288" s="22"/>
      <c r="D288" s="23"/>
      <c r="E288" s="22"/>
      <c r="F288" s="22"/>
      <c r="G288" s="22"/>
      <c r="H288" s="22"/>
      <c r="I288" s="33"/>
      <c r="J288" s="33"/>
      <c r="K288" s="33"/>
      <c r="L288" s="33"/>
      <c r="M288" s="33"/>
      <c r="N288" s="33"/>
      <c r="O288" s="34"/>
      <c r="P288" s="22"/>
      <c r="Q288" s="28"/>
      <c r="R288" s="2"/>
    </row>
    <row r="289" spans="1:18" s="14" customFormat="1" ht="15" customHeight="1" x14ac:dyDescent="0.2">
      <c r="A289" s="22"/>
      <c r="B289" s="22"/>
      <c r="C289" s="22"/>
      <c r="D289" s="23"/>
      <c r="E289" s="22"/>
      <c r="F289" s="22"/>
      <c r="G289" s="22"/>
      <c r="H289" s="22"/>
      <c r="I289" s="33"/>
      <c r="J289" s="33"/>
      <c r="K289" s="33"/>
      <c r="L289" s="33"/>
      <c r="M289" s="33"/>
      <c r="N289" s="33"/>
      <c r="O289" s="34"/>
      <c r="P289" s="22"/>
      <c r="Q289" s="28"/>
      <c r="R289" s="2"/>
    </row>
    <row r="290" spans="1:18" s="14" customFormat="1" ht="15" customHeight="1" x14ac:dyDescent="0.2">
      <c r="A290" s="22"/>
      <c r="B290" s="22"/>
      <c r="C290" s="22"/>
      <c r="D290" s="23"/>
      <c r="E290" s="22"/>
      <c r="F290" s="22"/>
      <c r="G290" s="22"/>
      <c r="H290" s="22"/>
      <c r="I290" s="33"/>
      <c r="J290" s="33"/>
      <c r="K290" s="33"/>
      <c r="L290" s="33"/>
      <c r="M290" s="33"/>
      <c r="N290" s="33"/>
      <c r="O290" s="34"/>
      <c r="P290" s="22"/>
      <c r="Q290" s="28"/>
      <c r="R290" s="2"/>
    </row>
    <row r="291" spans="1:18" s="14" customFormat="1" ht="15" customHeight="1" x14ac:dyDescent="0.2">
      <c r="A291" s="22"/>
      <c r="B291" s="22"/>
      <c r="C291" s="22"/>
      <c r="D291" s="23"/>
      <c r="E291" s="22"/>
      <c r="F291" s="22"/>
      <c r="G291" s="22"/>
      <c r="H291" s="22"/>
      <c r="I291" s="33"/>
      <c r="J291" s="33"/>
      <c r="K291" s="33"/>
      <c r="L291" s="33"/>
      <c r="M291" s="33"/>
      <c r="N291" s="33"/>
      <c r="O291" s="34"/>
      <c r="P291" s="22"/>
      <c r="Q291" s="28"/>
      <c r="R291" s="2"/>
    </row>
    <row r="292" spans="1:18" s="14" customFormat="1" ht="15" customHeight="1" x14ac:dyDescent="0.2">
      <c r="A292" s="22"/>
      <c r="B292" s="22"/>
      <c r="C292" s="22"/>
      <c r="D292" s="23"/>
      <c r="E292" s="22"/>
      <c r="F292" s="22"/>
      <c r="G292" s="22"/>
      <c r="H292" s="22"/>
      <c r="I292" s="33"/>
      <c r="J292" s="33"/>
      <c r="K292" s="33"/>
      <c r="L292" s="33"/>
      <c r="M292" s="33"/>
      <c r="N292" s="33"/>
      <c r="O292" s="34"/>
      <c r="P292" s="22"/>
      <c r="Q292" s="28"/>
      <c r="R292" s="2"/>
    </row>
    <row r="293" spans="1:18" s="14" customFormat="1" ht="15" customHeight="1" x14ac:dyDescent="0.2">
      <c r="A293" s="22"/>
      <c r="B293" s="22"/>
      <c r="C293" s="22"/>
      <c r="D293" s="23"/>
      <c r="E293" s="22"/>
      <c r="F293" s="22"/>
      <c r="G293" s="22"/>
      <c r="H293" s="22"/>
      <c r="I293" s="33"/>
      <c r="J293" s="33"/>
      <c r="K293" s="33"/>
      <c r="L293" s="33"/>
      <c r="M293" s="33"/>
      <c r="N293" s="33"/>
      <c r="O293" s="34"/>
      <c r="P293" s="22"/>
      <c r="Q293" s="28"/>
      <c r="R293" s="2"/>
    </row>
    <row r="294" spans="1:18" s="14" customFormat="1" ht="15" customHeight="1" x14ac:dyDescent="0.2">
      <c r="A294" s="22"/>
      <c r="B294" s="22"/>
      <c r="C294" s="22"/>
      <c r="D294" s="23"/>
      <c r="E294" s="22"/>
      <c r="F294" s="22"/>
      <c r="G294" s="22"/>
      <c r="H294" s="22"/>
      <c r="I294" s="33"/>
      <c r="J294" s="33"/>
      <c r="K294" s="33"/>
      <c r="L294" s="33"/>
      <c r="M294" s="33"/>
      <c r="N294" s="33"/>
      <c r="O294" s="34"/>
      <c r="P294" s="22"/>
      <c r="Q294" s="28"/>
      <c r="R294" s="2"/>
    </row>
    <row r="295" spans="1:18" s="14" customFormat="1" ht="15" customHeight="1" x14ac:dyDescent="0.2">
      <c r="A295" s="22"/>
      <c r="B295" s="22"/>
      <c r="C295" s="22"/>
      <c r="D295" s="23"/>
      <c r="E295" s="22"/>
      <c r="F295" s="22"/>
      <c r="G295" s="22"/>
      <c r="H295" s="22"/>
      <c r="I295" s="33"/>
      <c r="J295" s="33"/>
      <c r="K295" s="33"/>
      <c r="L295" s="33"/>
      <c r="M295" s="33"/>
      <c r="N295" s="33"/>
      <c r="O295" s="34"/>
      <c r="P295" s="22"/>
      <c r="Q295" s="28"/>
      <c r="R295" s="2"/>
    </row>
    <row r="296" spans="1:18" s="14" customFormat="1" ht="15" customHeight="1" x14ac:dyDescent="0.2">
      <c r="A296" s="22"/>
      <c r="B296" s="22"/>
      <c r="C296" s="22"/>
      <c r="D296" s="23"/>
      <c r="E296" s="22"/>
      <c r="F296" s="22"/>
      <c r="G296" s="22"/>
      <c r="H296" s="22"/>
      <c r="I296" s="33"/>
      <c r="J296" s="33"/>
      <c r="K296" s="33"/>
      <c r="L296" s="33"/>
      <c r="M296" s="33"/>
      <c r="N296" s="33"/>
      <c r="O296" s="34"/>
      <c r="P296" s="22"/>
      <c r="Q296" s="28"/>
      <c r="R296" s="2"/>
    </row>
    <row r="297" spans="1:18" s="14" customFormat="1" ht="15" customHeight="1" x14ac:dyDescent="0.2">
      <c r="A297" s="22"/>
      <c r="B297" s="22"/>
      <c r="C297" s="22"/>
      <c r="D297" s="23"/>
      <c r="E297" s="22"/>
      <c r="F297" s="22"/>
      <c r="G297" s="22"/>
      <c r="H297" s="22"/>
      <c r="I297" s="33"/>
      <c r="J297" s="33"/>
      <c r="K297" s="33"/>
      <c r="L297" s="33"/>
      <c r="M297" s="33"/>
      <c r="N297" s="33"/>
      <c r="O297" s="34"/>
      <c r="P297" s="22"/>
      <c r="Q297" s="28"/>
      <c r="R297" s="2"/>
    </row>
    <row r="298" spans="1:18" s="14" customFormat="1" ht="15" customHeight="1" x14ac:dyDescent="0.2">
      <c r="A298" s="22"/>
      <c r="B298" s="22"/>
      <c r="C298" s="22"/>
      <c r="D298" s="23"/>
      <c r="E298" s="22"/>
      <c r="F298" s="22"/>
      <c r="G298" s="22"/>
      <c r="H298" s="22"/>
      <c r="I298" s="33"/>
      <c r="J298" s="33"/>
      <c r="K298" s="33"/>
      <c r="L298" s="33"/>
      <c r="M298" s="33"/>
      <c r="N298" s="33"/>
      <c r="O298" s="34"/>
      <c r="P298" s="22"/>
      <c r="Q298" s="28"/>
      <c r="R298" s="2"/>
    </row>
    <row r="299" spans="1:18" s="14" customFormat="1" ht="15" customHeight="1" x14ac:dyDescent="0.2">
      <c r="A299" s="22"/>
      <c r="B299" s="22"/>
      <c r="C299" s="22"/>
      <c r="D299" s="23"/>
      <c r="E299" s="22"/>
      <c r="F299" s="22"/>
      <c r="G299" s="22"/>
      <c r="H299" s="22"/>
      <c r="I299" s="33"/>
      <c r="J299" s="33"/>
      <c r="K299" s="33"/>
      <c r="L299" s="33"/>
      <c r="M299" s="33"/>
      <c r="N299" s="33"/>
      <c r="O299" s="34"/>
      <c r="P299" s="22"/>
      <c r="Q299" s="28"/>
      <c r="R299" s="2"/>
    </row>
    <row r="300" spans="1:18" s="14" customFormat="1" ht="15" customHeight="1" x14ac:dyDescent="0.2">
      <c r="A300" s="22"/>
      <c r="B300" s="22"/>
      <c r="C300" s="22"/>
      <c r="D300" s="23"/>
      <c r="E300" s="22"/>
      <c r="F300" s="22"/>
      <c r="G300" s="22"/>
      <c r="H300" s="22"/>
      <c r="I300" s="33"/>
      <c r="J300" s="33"/>
      <c r="K300" s="33"/>
      <c r="L300" s="33"/>
      <c r="M300" s="33"/>
      <c r="N300" s="33"/>
      <c r="O300" s="34"/>
      <c r="P300" s="22"/>
      <c r="Q300" s="28"/>
      <c r="R300" s="2"/>
    </row>
    <row r="301" spans="1:18" s="14" customFormat="1" ht="15" customHeight="1" x14ac:dyDescent="0.2">
      <c r="A301" s="22"/>
      <c r="B301" s="22"/>
      <c r="C301" s="22"/>
      <c r="D301" s="23"/>
      <c r="E301" s="22"/>
      <c r="F301" s="22"/>
      <c r="G301" s="22"/>
      <c r="H301" s="22"/>
      <c r="I301" s="33"/>
      <c r="J301" s="33"/>
      <c r="K301" s="33"/>
      <c r="L301" s="33"/>
      <c r="M301" s="33"/>
      <c r="N301" s="33"/>
      <c r="O301" s="34"/>
      <c r="P301" s="22"/>
      <c r="Q301" s="28"/>
      <c r="R301" s="2"/>
    </row>
    <row r="302" spans="1:18" s="15" customFormat="1" ht="15" customHeight="1" x14ac:dyDescent="0.2">
      <c r="A302" s="22"/>
      <c r="B302" s="22"/>
      <c r="C302" s="22"/>
      <c r="D302" s="23"/>
      <c r="E302" s="22"/>
      <c r="F302" s="22"/>
      <c r="G302" s="22"/>
      <c r="H302" s="22"/>
      <c r="I302" s="33"/>
      <c r="J302" s="33"/>
      <c r="K302" s="33"/>
      <c r="L302" s="33"/>
      <c r="M302" s="33"/>
      <c r="N302" s="33"/>
      <c r="O302" s="34"/>
      <c r="P302" s="22"/>
      <c r="Q302" s="28"/>
      <c r="R302" s="2"/>
    </row>
    <row r="303" spans="1:18" s="15" customFormat="1" ht="15" customHeight="1" x14ac:dyDescent="0.2">
      <c r="A303" s="22"/>
      <c r="B303" s="22"/>
      <c r="C303" s="22"/>
      <c r="D303" s="23"/>
      <c r="E303" s="22"/>
      <c r="F303" s="22"/>
      <c r="G303" s="22"/>
      <c r="H303" s="22"/>
      <c r="I303" s="33"/>
      <c r="J303" s="33"/>
      <c r="K303" s="33"/>
      <c r="L303" s="33"/>
      <c r="M303" s="33"/>
      <c r="N303" s="33"/>
      <c r="O303" s="34"/>
      <c r="P303" s="22"/>
      <c r="Q303" s="28"/>
      <c r="R303" s="2"/>
    </row>
    <row r="304" spans="1:18" s="15" customFormat="1" ht="15" customHeight="1" x14ac:dyDescent="0.2">
      <c r="A304" s="22"/>
      <c r="B304" s="22"/>
      <c r="C304" s="22"/>
      <c r="D304" s="23"/>
      <c r="E304" s="22"/>
      <c r="F304" s="22"/>
      <c r="G304" s="22"/>
      <c r="H304" s="22"/>
      <c r="I304" s="33"/>
      <c r="J304" s="33"/>
      <c r="K304" s="33"/>
      <c r="L304" s="33"/>
      <c r="M304" s="33"/>
      <c r="N304" s="33"/>
      <c r="O304" s="34"/>
      <c r="P304" s="22"/>
      <c r="Q304" s="28"/>
      <c r="R304" s="2"/>
    </row>
    <row r="305" spans="1:18" s="14" customFormat="1" ht="15" customHeight="1" x14ac:dyDescent="0.2">
      <c r="A305" s="22"/>
      <c r="B305" s="22"/>
      <c r="C305" s="22"/>
      <c r="D305" s="23"/>
      <c r="E305" s="22"/>
      <c r="F305" s="22"/>
      <c r="G305" s="22"/>
      <c r="H305" s="22"/>
      <c r="I305" s="33"/>
      <c r="J305" s="33"/>
      <c r="K305" s="33"/>
      <c r="L305" s="33"/>
      <c r="M305" s="33"/>
      <c r="N305" s="33"/>
      <c r="O305" s="34"/>
      <c r="P305" s="22"/>
      <c r="Q305" s="28"/>
      <c r="R305" s="2"/>
    </row>
    <row r="306" spans="1:18" s="15" customFormat="1" ht="15" customHeight="1" x14ac:dyDescent="0.2">
      <c r="A306" s="22"/>
      <c r="B306" s="22"/>
      <c r="C306" s="22"/>
      <c r="D306" s="23"/>
      <c r="E306" s="22"/>
      <c r="F306" s="22"/>
      <c r="G306" s="22"/>
      <c r="H306" s="22"/>
      <c r="I306" s="33"/>
      <c r="J306" s="33"/>
      <c r="K306" s="33"/>
      <c r="L306" s="33"/>
      <c r="M306" s="33"/>
      <c r="N306" s="33"/>
      <c r="O306" s="34"/>
      <c r="P306" s="22"/>
      <c r="Q306" s="28"/>
      <c r="R306" s="2"/>
    </row>
    <row r="307" spans="1:18" s="14" customFormat="1" ht="15" customHeight="1" x14ac:dyDescent="0.2">
      <c r="A307" s="22"/>
      <c r="B307" s="22"/>
      <c r="C307" s="22"/>
      <c r="D307" s="23"/>
      <c r="E307" s="22"/>
      <c r="F307" s="22"/>
      <c r="G307" s="22"/>
      <c r="H307" s="22"/>
      <c r="I307" s="33"/>
      <c r="J307" s="33"/>
      <c r="K307" s="33"/>
      <c r="L307" s="33"/>
      <c r="M307" s="33"/>
      <c r="N307" s="33"/>
      <c r="O307" s="34"/>
      <c r="P307" s="22"/>
      <c r="Q307" s="28"/>
      <c r="R307" s="2"/>
    </row>
    <row r="308" spans="1:18" s="15" customFormat="1" ht="15" customHeight="1" x14ac:dyDescent="0.2">
      <c r="A308" s="22"/>
      <c r="B308" s="22"/>
      <c r="C308" s="22"/>
      <c r="D308" s="23"/>
      <c r="E308" s="22"/>
      <c r="F308" s="22"/>
      <c r="G308" s="22"/>
      <c r="H308" s="22"/>
      <c r="I308" s="33"/>
      <c r="J308" s="33"/>
      <c r="K308" s="33"/>
      <c r="L308" s="33"/>
      <c r="M308" s="33"/>
      <c r="N308" s="33"/>
      <c r="O308" s="34"/>
      <c r="P308" s="22"/>
      <c r="Q308" s="28"/>
      <c r="R308" s="2"/>
    </row>
    <row r="309" spans="1:18" s="14" customFormat="1" ht="15" customHeight="1" x14ac:dyDescent="0.2">
      <c r="A309" s="22"/>
      <c r="B309" s="22"/>
      <c r="C309" s="22"/>
      <c r="D309" s="23"/>
      <c r="E309" s="22"/>
      <c r="F309" s="22"/>
      <c r="G309" s="22"/>
      <c r="H309" s="22"/>
      <c r="I309" s="33"/>
      <c r="J309" s="33"/>
      <c r="K309" s="33"/>
      <c r="L309" s="33"/>
      <c r="M309" s="33"/>
      <c r="N309" s="33"/>
      <c r="O309" s="34"/>
      <c r="P309" s="22"/>
      <c r="Q309" s="28"/>
      <c r="R309" s="2"/>
    </row>
    <row r="310" spans="1:18" s="14" customFormat="1" ht="15" customHeight="1" x14ac:dyDescent="0.2">
      <c r="A310" s="22"/>
      <c r="B310" s="22"/>
      <c r="C310" s="22"/>
      <c r="D310" s="23"/>
      <c r="E310" s="22"/>
      <c r="F310" s="22"/>
      <c r="G310" s="22"/>
      <c r="H310" s="22"/>
      <c r="I310" s="33"/>
      <c r="J310" s="33"/>
      <c r="K310" s="33"/>
      <c r="L310" s="33"/>
      <c r="M310" s="33"/>
      <c r="N310" s="33"/>
      <c r="O310" s="34"/>
      <c r="P310" s="22"/>
      <c r="Q310" s="28"/>
      <c r="R310" s="2"/>
    </row>
    <row r="311" spans="1:18" s="15" customFormat="1" ht="15" customHeight="1" x14ac:dyDescent="0.2">
      <c r="A311" s="22"/>
      <c r="B311" s="22"/>
      <c r="C311" s="22"/>
      <c r="D311" s="23"/>
      <c r="E311" s="22"/>
      <c r="F311" s="22"/>
      <c r="G311" s="22"/>
      <c r="H311" s="22"/>
      <c r="I311" s="33"/>
      <c r="J311" s="33"/>
      <c r="K311" s="33"/>
      <c r="L311" s="33"/>
      <c r="M311" s="33"/>
      <c r="N311" s="33"/>
      <c r="O311" s="34"/>
      <c r="P311" s="22"/>
      <c r="Q311" s="28"/>
      <c r="R311" s="2"/>
    </row>
    <row r="312" spans="1:18" s="15" customFormat="1" ht="15" customHeight="1" x14ac:dyDescent="0.2">
      <c r="A312" s="22"/>
      <c r="B312" s="22"/>
      <c r="C312" s="22"/>
      <c r="D312" s="23"/>
      <c r="E312" s="22"/>
      <c r="F312" s="22"/>
      <c r="G312" s="22"/>
      <c r="H312" s="22"/>
      <c r="I312" s="33"/>
      <c r="J312" s="33"/>
      <c r="K312" s="33"/>
      <c r="L312" s="33"/>
      <c r="M312" s="33"/>
      <c r="N312" s="33"/>
      <c r="O312" s="34"/>
      <c r="P312" s="22"/>
      <c r="Q312" s="28"/>
      <c r="R312" s="2"/>
    </row>
    <row r="313" spans="1:18" s="14" customFormat="1" ht="15" customHeight="1" x14ac:dyDescent="0.2">
      <c r="A313" s="22"/>
      <c r="B313" s="22"/>
      <c r="C313" s="22"/>
      <c r="D313" s="23"/>
      <c r="E313" s="22"/>
      <c r="F313" s="22"/>
      <c r="G313" s="22"/>
      <c r="H313" s="22"/>
      <c r="I313" s="33"/>
      <c r="J313" s="33"/>
      <c r="K313" s="33"/>
      <c r="L313" s="33"/>
      <c r="M313" s="33"/>
      <c r="N313" s="33"/>
      <c r="O313" s="34"/>
      <c r="P313" s="22"/>
      <c r="Q313" s="28"/>
      <c r="R313" s="2"/>
    </row>
    <row r="314" spans="1:18" s="14" customFormat="1" ht="15" customHeight="1" x14ac:dyDescent="0.2">
      <c r="A314" s="22"/>
      <c r="B314" s="22"/>
      <c r="C314" s="22"/>
      <c r="D314" s="23"/>
      <c r="E314" s="22"/>
      <c r="F314" s="22"/>
      <c r="G314" s="22"/>
      <c r="H314" s="22"/>
      <c r="I314" s="33"/>
      <c r="J314" s="33"/>
      <c r="K314" s="33"/>
      <c r="L314" s="33"/>
      <c r="M314" s="33"/>
      <c r="N314" s="33"/>
      <c r="O314" s="34"/>
      <c r="P314" s="22"/>
      <c r="Q314" s="28"/>
      <c r="R314" s="2"/>
    </row>
    <row r="315" spans="1:18" s="14" customFormat="1" ht="15" customHeight="1" x14ac:dyDescent="0.2">
      <c r="A315" s="22"/>
      <c r="B315" s="22"/>
      <c r="C315" s="22"/>
      <c r="D315" s="23"/>
      <c r="E315" s="22"/>
      <c r="F315" s="22"/>
      <c r="G315" s="22"/>
      <c r="H315" s="22"/>
      <c r="I315" s="33"/>
      <c r="J315" s="33"/>
      <c r="K315" s="33"/>
      <c r="L315" s="33"/>
      <c r="M315" s="33"/>
      <c r="N315" s="33"/>
      <c r="O315" s="34"/>
      <c r="P315" s="22"/>
      <c r="Q315" s="28"/>
      <c r="R315" s="2"/>
    </row>
    <row r="316" spans="1:18" s="14" customFormat="1" ht="15" customHeight="1" x14ac:dyDescent="0.2">
      <c r="A316" s="22"/>
      <c r="B316" s="22"/>
      <c r="C316" s="22"/>
      <c r="D316" s="23"/>
      <c r="E316" s="22"/>
      <c r="F316" s="22"/>
      <c r="G316" s="22"/>
      <c r="H316" s="22"/>
      <c r="I316" s="33"/>
      <c r="J316" s="33"/>
      <c r="K316" s="33"/>
      <c r="L316" s="33"/>
      <c r="M316" s="33"/>
      <c r="N316" s="33"/>
      <c r="O316" s="34"/>
      <c r="P316" s="22"/>
      <c r="Q316" s="28"/>
      <c r="R316" s="2"/>
    </row>
    <row r="317" spans="1:18" s="15" customFormat="1" ht="15" customHeight="1" x14ac:dyDescent="0.2">
      <c r="A317" s="22"/>
      <c r="B317" s="22"/>
      <c r="C317" s="22"/>
      <c r="D317" s="23"/>
      <c r="E317" s="22"/>
      <c r="F317" s="22"/>
      <c r="G317" s="22"/>
      <c r="H317" s="22"/>
      <c r="I317" s="33"/>
      <c r="J317" s="33"/>
      <c r="K317" s="33"/>
      <c r="L317" s="33"/>
      <c r="M317" s="33"/>
      <c r="N317" s="33"/>
      <c r="O317" s="34"/>
      <c r="P317" s="22"/>
      <c r="Q317" s="28"/>
      <c r="R317" s="2"/>
    </row>
    <row r="318" spans="1:18" s="14" customFormat="1" ht="15" customHeight="1" x14ac:dyDescent="0.2">
      <c r="A318" s="22"/>
      <c r="B318" s="22"/>
      <c r="C318" s="22"/>
      <c r="D318" s="23"/>
      <c r="E318" s="22"/>
      <c r="F318" s="22"/>
      <c r="G318" s="22"/>
      <c r="H318" s="22"/>
      <c r="I318" s="33"/>
      <c r="J318" s="33"/>
      <c r="K318" s="33"/>
      <c r="L318" s="33"/>
      <c r="M318" s="33"/>
      <c r="N318" s="33"/>
      <c r="O318" s="34"/>
      <c r="P318" s="22"/>
      <c r="Q318" s="28"/>
      <c r="R318" s="2"/>
    </row>
    <row r="319" spans="1:18" s="14" customFormat="1" ht="15" customHeight="1" x14ac:dyDescent="0.2">
      <c r="A319" s="22"/>
      <c r="B319" s="22"/>
      <c r="C319" s="22"/>
      <c r="D319" s="23"/>
      <c r="E319" s="22"/>
      <c r="F319" s="22"/>
      <c r="G319" s="22"/>
      <c r="H319" s="22"/>
      <c r="I319" s="33"/>
      <c r="J319" s="33"/>
      <c r="K319" s="33"/>
      <c r="L319" s="33"/>
      <c r="M319" s="33"/>
      <c r="N319" s="33"/>
      <c r="O319" s="34"/>
      <c r="P319" s="22"/>
      <c r="Q319" s="28"/>
      <c r="R319" s="2"/>
    </row>
    <row r="320" spans="1:18" s="14" customFormat="1" ht="15" customHeight="1" x14ac:dyDescent="0.2">
      <c r="A320" s="22"/>
      <c r="B320" s="22"/>
      <c r="C320" s="22"/>
      <c r="D320" s="23"/>
      <c r="E320" s="22"/>
      <c r="F320" s="22"/>
      <c r="G320" s="22"/>
      <c r="H320" s="22"/>
      <c r="I320" s="33"/>
      <c r="J320" s="33"/>
      <c r="K320" s="33"/>
      <c r="L320" s="33"/>
      <c r="M320" s="33"/>
      <c r="N320" s="33"/>
      <c r="O320" s="34"/>
      <c r="P320" s="22"/>
      <c r="Q320" s="28"/>
      <c r="R320" s="2"/>
    </row>
    <row r="321" spans="1:18" s="14" customFormat="1" ht="15" customHeight="1" x14ac:dyDescent="0.2">
      <c r="A321" s="22"/>
      <c r="B321" s="22"/>
      <c r="C321" s="22"/>
      <c r="D321" s="23"/>
      <c r="E321" s="22"/>
      <c r="F321" s="22"/>
      <c r="G321" s="22"/>
      <c r="H321" s="22"/>
      <c r="I321" s="33"/>
      <c r="J321" s="33"/>
      <c r="K321" s="33"/>
      <c r="L321" s="33"/>
      <c r="M321" s="33"/>
      <c r="N321" s="33"/>
      <c r="O321" s="34"/>
      <c r="P321" s="22"/>
      <c r="Q321" s="28"/>
      <c r="R321" s="2"/>
    </row>
    <row r="322" spans="1:18" s="14" customFormat="1" ht="15" customHeight="1" x14ac:dyDescent="0.2">
      <c r="A322" s="22"/>
      <c r="B322" s="22"/>
      <c r="C322" s="22"/>
      <c r="D322" s="23"/>
      <c r="E322" s="22"/>
      <c r="F322" s="22"/>
      <c r="G322" s="22"/>
      <c r="H322" s="22"/>
      <c r="I322" s="33"/>
      <c r="J322" s="33"/>
      <c r="K322" s="33"/>
      <c r="L322" s="33"/>
      <c r="M322" s="33"/>
      <c r="N322" s="33"/>
      <c r="O322" s="34"/>
      <c r="P322" s="22"/>
      <c r="Q322" s="28"/>
      <c r="R322" s="2"/>
    </row>
    <row r="323" spans="1:18" s="14" customFormat="1" ht="15" customHeight="1" x14ac:dyDescent="0.2">
      <c r="A323" s="22"/>
      <c r="B323" s="22"/>
      <c r="C323" s="22"/>
      <c r="D323" s="23"/>
      <c r="E323" s="22"/>
      <c r="F323" s="22"/>
      <c r="G323" s="22"/>
      <c r="H323" s="22"/>
      <c r="I323" s="33"/>
      <c r="J323" s="33"/>
      <c r="K323" s="33"/>
      <c r="L323" s="33"/>
      <c r="M323" s="33"/>
      <c r="N323" s="33"/>
      <c r="O323" s="34"/>
      <c r="P323" s="22"/>
      <c r="Q323" s="28"/>
      <c r="R323" s="2"/>
    </row>
    <row r="324" spans="1:18" s="14" customFormat="1" ht="15" customHeight="1" x14ac:dyDescent="0.2">
      <c r="A324" s="22"/>
      <c r="B324" s="22"/>
      <c r="C324" s="22"/>
      <c r="D324" s="23"/>
      <c r="E324" s="22"/>
      <c r="F324" s="22"/>
      <c r="G324" s="22"/>
      <c r="H324" s="22"/>
      <c r="I324" s="33"/>
      <c r="J324" s="33"/>
      <c r="K324" s="33"/>
      <c r="L324" s="33"/>
      <c r="M324" s="33"/>
      <c r="N324" s="33"/>
      <c r="O324" s="34"/>
      <c r="P324" s="22"/>
      <c r="Q324" s="28"/>
      <c r="R324" s="2"/>
    </row>
    <row r="325" spans="1:18" s="14" customFormat="1" ht="15" customHeight="1" x14ac:dyDescent="0.2">
      <c r="A325" s="22"/>
      <c r="B325" s="22"/>
      <c r="C325" s="22"/>
      <c r="D325" s="23"/>
      <c r="E325" s="22"/>
      <c r="F325" s="22"/>
      <c r="G325" s="22"/>
      <c r="H325" s="22"/>
      <c r="I325" s="33"/>
      <c r="J325" s="33"/>
      <c r="K325" s="33"/>
      <c r="L325" s="33"/>
      <c r="M325" s="33"/>
      <c r="N325" s="33"/>
      <c r="O325" s="34"/>
      <c r="P325" s="22"/>
      <c r="Q325" s="28"/>
      <c r="R325" s="2"/>
    </row>
    <row r="326" spans="1:18" s="14" customFormat="1" ht="15" customHeight="1" x14ac:dyDescent="0.2">
      <c r="A326" s="22"/>
      <c r="B326" s="22"/>
      <c r="C326" s="22"/>
      <c r="D326" s="23"/>
      <c r="E326" s="22"/>
      <c r="F326" s="22"/>
      <c r="G326" s="22"/>
      <c r="H326" s="22"/>
      <c r="I326" s="33"/>
      <c r="J326" s="33"/>
      <c r="K326" s="33"/>
      <c r="L326" s="33"/>
      <c r="M326" s="33"/>
      <c r="N326" s="33"/>
      <c r="O326" s="34"/>
      <c r="P326" s="22"/>
      <c r="Q326" s="28"/>
      <c r="R326" s="2"/>
    </row>
    <row r="327" spans="1:18" s="14" customFormat="1" ht="15" customHeight="1" x14ac:dyDescent="0.2">
      <c r="A327" s="22"/>
      <c r="B327" s="22"/>
      <c r="C327" s="22"/>
      <c r="D327" s="23"/>
      <c r="E327" s="22"/>
      <c r="F327" s="22"/>
      <c r="G327" s="22"/>
      <c r="H327" s="22"/>
      <c r="I327" s="33"/>
      <c r="J327" s="33"/>
      <c r="K327" s="33"/>
      <c r="L327" s="33"/>
      <c r="M327" s="33"/>
      <c r="N327" s="33"/>
      <c r="O327" s="34"/>
      <c r="P327" s="22"/>
      <c r="Q327" s="28"/>
      <c r="R327" s="2"/>
    </row>
    <row r="328" spans="1:18" s="14" customFormat="1" ht="15" customHeight="1" x14ac:dyDescent="0.2">
      <c r="A328" s="22"/>
      <c r="B328" s="22"/>
      <c r="C328" s="22"/>
      <c r="D328" s="23"/>
      <c r="E328" s="22"/>
      <c r="F328" s="22"/>
      <c r="G328" s="22"/>
      <c r="H328" s="22"/>
      <c r="I328" s="33"/>
      <c r="J328" s="33"/>
      <c r="K328" s="33"/>
      <c r="L328" s="33"/>
      <c r="M328" s="33"/>
      <c r="N328" s="33"/>
      <c r="O328" s="34"/>
      <c r="P328" s="22"/>
      <c r="Q328" s="28"/>
      <c r="R328" s="2"/>
    </row>
    <row r="329" spans="1:18" s="14" customFormat="1" ht="15" customHeight="1" x14ac:dyDescent="0.2">
      <c r="A329" s="22"/>
      <c r="B329" s="22"/>
      <c r="C329" s="22"/>
      <c r="D329" s="23"/>
      <c r="E329" s="22"/>
      <c r="F329" s="22"/>
      <c r="G329" s="22"/>
      <c r="H329" s="22"/>
      <c r="I329" s="33"/>
      <c r="J329" s="33"/>
      <c r="K329" s="33"/>
      <c r="L329" s="33"/>
      <c r="M329" s="33"/>
      <c r="N329" s="33"/>
      <c r="O329" s="34"/>
      <c r="P329" s="22"/>
      <c r="Q329" s="28"/>
      <c r="R329" s="2"/>
    </row>
    <row r="330" spans="1:18" s="14" customFormat="1" ht="15" customHeight="1" x14ac:dyDescent="0.2">
      <c r="A330" s="22"/>
      <c r="B330" s="22"/>
      <c r="C330" s="22"/>
      <c r="D330" s="23"/>
      <c r="E330" s="22"/>
      <c r="F330" s="22"/>
      <c r="G330" s="22"/>
      <c r="H330" s="22"/>
      <c r="I330" s="33"/>
      <c r="J330" s="33"/>
      <c r="K330" s="33"/>
      <c r="L330" s="33"/>
      <c r="M330" s="33"/>
      <c r="N330" s="33"/>
      <c r="O330" s="34"/>
      <c r="P330" s="22"/>
      <c r="Q330" s="28"/>
      <c r="R330" s="2"/>
    </row>
    <row r="331" spans="1:18" s="14" customFormat="1" ht="15" customHeight="1" x14ac:dyDescent="0.2">
      <c r="A331" s="22"/>
      <c r="B331" s="22"/>
      <c r="C331" s="22"/>
      <c r="D331" s="23"/>
      <c r="E331" s="22"/>
      <c r="F331" s="22"/>
      <c r="G331" s="22"/>
      <c r="H331" s="22"/>
      <c r="I331" s="33"/>
      <c r="J331" s="33"/>
      <c r="K331" s="33"/>
      <c r="L331" s="33"/>
      <c r="M331" s="33"/>
      <c r="N331" s="33"/>
      <c r="O331" s="34"/>
      <c r="P331" s="22"/>
      <c r="Q331" s="28"/>
      <c r="R331" s="2"/>
    </row>
    <row r="332" spans="1:18" s="14" customFormat="1" ht="15" customHeight="1" x14ac:dyDescent="0.2">
      <c r="A332" s="22"/>
      <c r="B332" s="22"/>
      <c r="C332" s="22"/>
      <c r="D332" s="23"/>
      <c r="E332" s="22"/>
      <c r="F332" s="22"/>
      <c r="G332" s="22"/>
      <c r="H332" s="22"/>
      <c r="I332" s="33"/>
      <c r="J332" s="33"/>
      <c r="K332" s="33"/>
      <c r="L332" s="33"/>
      <c r="M332" s="33"/>
      <c r="N332" s="33"/>
      <c r="O332" s="34"/>
      <c r="P332" s="22"/>
      <c r="Q332" s="28"/>
      <c r="R332" s="2"/>
    </row>
    <row r="333" spans="1:18" s="14" customFormat="1" ht="15" customHeight="1" x14ac:dyDescent="0.2">
      <c r="A333" s="22"/>
      <c r="B333" s="22"/>
      <c r="C333" s="22"/>
      <c r="D333" s="23"/>
      <c r="E333" s="22"/>
      <c r="F333" s="22"/>
      <c r="G333" s="22"/>
      <c r="H333" s="22"/>
      <c r="I333" s="33"/>
      <c r="J333" s="33"/>
      <c r="K333" s="33"/>
      <c r="L333" s="33"/>
      <c r="M333" s="33"/>
      <c r="N333" s="33"/>
      <c r="O333" s="34"/>
      <c r="P333" s="22"/>
      <c r="Q333" s="28"/>
      <c r="R333" s="2"/>
    </row>
    <row r="334" spans="1:18" s="14" customFormat="1" ht="15" customHeight="1" x14ac:dyDescent="0.2">
      <c r="A334" s="22"/>
      <c r="B334" s="22"/>
      <c r="C334" s="22"/>
      <c r="D334" s="23"/>
      <c r="E334" s="22"/>
      <c r="F334" s="22"/>
      <c r="G334" s="22"/>
      <c r="H334" s="22"/>
      <c r="I334" s="33"/>
      <c r="J334" s="33"/>
      <c r="K334" s="33"/>
      <c r="L334" s="33"/>
      <c r="M334" s="33"/>
      <c r="N334" s="33"/>
      <c r="O334" s="34"/>
      <c r="P334" s="22"/>
      <c r="Q334" s="28"/>
      <c r="R334" s="2"/>
    </row>
    <row r="335" spans="1:18" s="14" customFormat="1" ht="15" customHeight="1" x14ac:dyDescent="0.2">
      <c r="A335" s="22"/>
      <c r="B335" s="22"/>
      <c r="C335" s="22"/>
      <c r="D335" s="23"/>
      <c r="E335" s="22"/>
      <c r="F335" s="22"/>
      <c r="G335" s="22"/>
      <c r="H335" s="22"/>
      <c r="I335" s="33"/>
      <c r="J335" s="33"/>
      <c r="K335" s="33"/>
      <c r="L335" s="33"/>
      <c r="M335" s="33"/>
      <c r="N335" s="33"/>
      <c r="O335" s="34"/>
      <c r="P335" s="22"/>
      <c r="Q335" s="28"/>
      <c r="R335" s="2"/>
    </row>
    <row r="336" spans="1:18" s="14" customFormat="1" ht="15" customHeight="1" x14ac:dyDescent="0.2">
      <c r="A336" s="22"/>
      <c r="B336" s="22"/>
      <c r="C336" s="22"/>
      <c r="D336" s="23"/>
      <c r="E336" s="22"/>
      <c r="F336" s="22"/>
      <c r="G336" s="22"/>
      <c r="H336" s="22"/>
      <c r="I336" s="33"/>
      <c r="J336" s="33"/>
      <c r="K336" s="33"/>
      <c r="L336" s="33"/>
      <c r="M336" s="33"/>
      <c r="N336" s="33"/>
      <c r="O336" s="34"/>
      <c r="P336" s="22"/>
      <c r="Q336" s="28"/>
      <c r="R336" s="2"/>
    </row>
    <row r="337" spans="1:18" s="14" customFormat="1" ht="15" customHeight="1" x14ac:dyDescent="0.2">
      <c r="A337" s="22"/>
      <c r="B337" s="22"/>
      <c r="C337" s="22"/>
      <c r="D337" s="23"/>
      <c r="E337" s="22"/>
      <c r="F337" s="22"/>
      <c r="G337" s="22"/>
      <c r="H337" s="22"/>
      <c r="I337" s="33"/>
      <c r="J337" s="33"/>
      <c r="K337" s="33"/>
      <c r="L337" s="33"/>
      <c r="M337" s="33"/>
      <c r="N337" s="33"/>
      <c r="O337" s="34"/>
      <c r="P337" s="22"/>
      <c r="Q337" s="28"/>
      <c r="R337" s="2"/>
    </row>
    <row r="338" spans="1:18" s="14" customFormat="1" ht="15" customHeight="1" x14ac:dyDescent="0.2">
      <c r="A338" s="22"/>
      <c r="B338" s="22"/>
      <c r="C338" s="22"/>
      <c r="D338" s="23"/>
      <c r="E338" s="22"/>
      <c r="F338" s="22"/>
      <c r="G338" s="22"/>
      <c r="H338" s="22"/>
      <c r="I338" s="33"/>
      <c r="J338" s="33"/>
      <c r="K338" s="33"/>
      <c r="L338" s="33"/>
      <c r="M338" s="33"/>
      <c r="N338" s="33"/>
      <c r="O338" s="34"/>
      <c r="P338" s="22"/>
      <c r="Q338" s="28"/>
      <c r="R338" s="2"/>
    </row>
    <row r="339" spans="1:18" s="15" customFormat="1" ht="15" customHeight="1" x14ac:dyDescent="0.2">
      <c r="A339" s="22"/>
      <c r="B339" s="22"/>
      <c r="C339" s="22"/>
      <c r="D339" s="23"/>
      <c r="E339" s="22"/>
      <c r="F339" s="22"/>
      <c r="G339" s="22"/>
      <c r="H339" s="22"/>
      <c r="I339" s="33"/>
      <c r="J339" s="33"/>
      <c r="K339" s="33"/>
      <c r="L339" s="33"/>
      <c r="M339" s="33"/>
      <c r="N339" s="33"/>
      <c r="O339" s="34"/>
      <c r="P339" s="22"/>
      <c r="Q339" s="28"/>
      <c r="R339" s="2"/>
    </row>
    <row r="340" spans="1:18" s="14" customFormat="1" ht="15" customHeight="1" x14ac:dyDescent="0.2">
      <c r="A340" s="22"/>
      <c r="B340" s="22"/>
      <c r="C340" s="22"/>
      <c r="D340" s="23"/>
      <c r="E340" s="22"/>
      <c r="F340" s="22"/>
      <c r="G340" s="22"/>
      <c r="H340" s="22"/>
      <c r="I340" s="33"/>
      <c r="J340" s="33"/>
      <c r="K340" s="33"/>
      <c r="L340" s="33"/>
      <c r="M340" s="33"/>
      <c r="N340" s="33"/>
      <c r="O340" s="34"/>
      <c r="P340" s="22"/>
      <c r="Q340" s="28"/>
      <c r="R340" s="2"/>
    </row>
    <row r="341" spans="1:18" s="14" customFormat="1" ht="15" customHeight="1" x14ac:dyDescent="0.2">
      <c r="A341" s="22"/>
      <c r="B341" s="22"/>
      <c r="C341" s="22"/>
      <c r="D341" s="23"/>
      <c r="E341" s="22"/>
      <c r="F341" s="22"/>
      <c r="G341" s="22"/>
      <c r="H341" s="22"/>
      <c r="I341" s="33"/>
      <c r="J341" s="33"/>
      <c r="K341" s="33"/>
      <c r="L341" s="33"/>
      <c r="M341" s="33"/>
      <c r="N341" s="33"/>
      <c r="O341" s="34"/>
      <c r="P341" s="22"/>
      <c r="Q341" s="28"/>
      <c r="R341" s="2"/>
    </row>
    <row r="342" spans="1:18" s="14" customFormat="1" ht="15" customHeight="1" x14ac:dyDescent="0.2">
      <c r="A342" s="22"/>
      <c r="B342" s="22"/>
      <c r="C342" s="22"/>
      <c r="D342" s="23"/>
      <c r="E342" s="22"/>
      <c r="F342" s="22"/>
      <c r="G342" s="22"/>
      <c r="H342" s="22"/>
      <c r="I342" s="33"/>
      <c r="J342" s="33"/>
      <c r="K342" s="33"/>
      <c r="L342" s="33"/>
      <c r="M342" s="33"/>
      <c r="N342" s="33"/>
      <c r="O342" s="34"/>
      <c r="P342" s="22"/>
      <c r="Q342" s="28"/>
      <c r="R342" s="2"/>
    </row>
    <row r="343" spans="1:18" s="14" customFormat="1" ht="15" customHeight="1" x14ac:dyDescent="0.2">
      <c r="A343" s="22"/>
      <c r="B343" s="22"/>
      <c r="C343" s="22"/>
      <c r="D343" s="23"/>
      <c r="E343" s="22"/>
      <c r="F343" s="22"/>
      <c r="G343" s="22"/>
      <c r="H343" s="22"/>
      <c r="I343" s="33"/>
      <c r="J343" s="33"/>
      <c r="K343" s="33"/>
      <c r="L343" s="33"/>
      <c r="M343" s="33"/>
      <c r="N343" s="33"/>
      <c r="O343" s="34"/>
      <c r="P343" s="22"/>
      <c r="Q343" s="28"/>
      <c r="R343" s="2"/>
    </row>
    <row r="344" spans="1:18" s="14" customFormat="1" ht="15" customHeight="1" x14ac:dyDescent="0.2">
      <c r="A344" s="22"/>
      <c r="B344" s="22"/>
      <c r="C344" s="22"/>
      <c r="D344" s="23"/>
      <c r="E344" s="22"/>
      <c r="F344" s="22"/>
      <c r="G344" s="22"/>
      <c r="H344" s="22"/>
      <c r="I344" s="33"/>
      <c r="J344" s="33"/>
      <c r="K344" s="33"/>
      <c r="L344" s="33"/>
      <c r="M344" s="33"/>
      <c r="N344" s="33"/>
      <c r="O344" s="34"/>
      <c r="P344" s="22"/>
      <c r="Q344" s="28"/>
      <c r="R344" s="2"/>
    </row>
    <row r="345" spans="1:18" s="14" customFormat="1" ht="15" customHeight="1" x14ac:dyDescent="0.2">
      <c r="A345" s="22"/>
      <c r="B345" s="22"/>
      <c r="C345" s="22"/>
      <c r="D345" s="23"/>
      <c r="E345" s="22"/>
      <c r="F345" s="22"/>
      <c r="G345" s="22"/>
      <c r="H345" s="22"/>
      <c r="I345" s="33"/>
      <c r="J345" s="33"/>
      <c r="K345" s="33"/>
      <c r="L345" s="33"/>
      <c r="M345" s="33"/>
      <c r="N345" s="33"/>
      <c r="O345" s="34"/>
      <c r="P345" s="22"/>
      <c r="Q345" s="28"/>
      <c r="R345" s="2"/>
    </row>
    <row r="346" spans="1:18" s="14" customFormat="1" ht="15" customHeight="1" x14ac:dyDescent="0.2">
      <c r="A346" s="22"/>
      <c r="B346" s="22"/>
      <c r="C346" s="22"/>
      <c r="D346" s="23"/>
      <c r="E346" s="22"/>
      <c r="F346" s="22"/>
      <c r="G346" s="22"/>
      <c r="H346" s="22"/>
      <c r="I346" s="33"/>
      <c r="J346" s="33"/>
      <c r="K346" s="33"/>
      <c r="L346" s="33"/>
      <c r="M346" s="33"/>
      <c r="N346" s="33"/>
      <c r="O346" s="34"/>
      <c r="P346" s="22"/>
      <c r="Q346" s="28"/>
      <c r="R346" s="2"/>
    </row>
    <row r="347" spans="1:18" s="14" customFormat="1" ht="15" customHeight="1" x14ac:dyDescent="0.2">
      <c r="A347" s="22"/>
      <c r="B347" s="22"/>
      <c r="C347" s="22"/>
      <c r="D347" s="23"/>
      <c r="E347" s="22"/>
      <c r="F347" s="22"/>
      <c r="G347" s="22"/>
      <c r="H347" s="22"/>
      <c r="I347" s="33"/>
      <c r="J347" s="33"/>
      <c r="K347" s="33"/>
      <c r="L347" s="33"/>
      <c r="M347" s="33"/>
      <c r="N347" s="33"/>
      <c r="O347" s="34"/>
      <c r="P347" s="22"/>
      <c r="Q347" s="28"/>
      <c r="R347" s="2"/>
    </row>
    <row r="348" spans="1:18" s="14" customFormat="1" ht="15" customHeight="1" x14ac:dyDescent="0.2">
      <c r="A348" s="22"/>
      <c r="B348" s="22"/>
      <c r="C348" s="22"/>
      <c r="D348" s="23"/>
      <c r="E348" s="22"/>
      <c r="F348" s="22"/>
      <c r="G348" s="22"/>
      <c r="H348" s="22"/>
      <c r="I348" s="33"/>
      <c r="J348" s="33"/>
      <c r="K348" s="33"/>
      <c r="L348" s="33"/>
      <c r="M348" s="33"/>
      <c r="N348" s="33"/>
      <c r="O348" s="34"/>
      <c r="P348" s="22"/>
      <c r="Q348" s="28"/>
      <c r="R348" s="2"/>
    </row>
    <row r="349" spans="1:18" s="14" customFormat="1" ht="15" customHeight="1" x14ac:dyDescent="0.2">
      <c r="A349" s="22"/>
      <c r="B349" s="22"/>
      <c r="C349" s="22"/>
      <c r="D349" s="23"/>
      <c r="E349" s="22"/>
      <c r="F349" s="22"/>
      <c r="G349" s="22"/>
      <c r="H349" s="22"/>
      <c r="I349" s="33"/>
      <c r="J349" s="33"/>
      <c r="K349" s="33"/>
      <c r="L349" s="33"/>
      <c r="M349" s="33"/>
      <c r="N349" s="33"/>
      <c r="O349" s="34"/>
      <c r="P349" s="22"/>
      <c r="Q349" s="28"/>
      <c r="R349" s="2"/>
    </row>
    <row r="350" spans="1:18" s="14" customFormat="1" ht="15" customHeight="1" x14ac:dyDescent="0.2">
      <c r="A350" s="22"/>
      <c r="B350" s="22"/>
      <c r="C350" s="22"/>
      <c r="D350" s="23"/>
      <c r="E350" s="22"/>
      <c r="F350" s="22"/>
      <c r="G350" s="22"/>
      <c r="H350" s="22"/>
      <c r="I350" s="33"/>
      <c r="J350" s="33"/>
      <c r="K350" s="33"/>
      <c r="L350" s="33"/>
      <c r="M350" s="33"/>
      <c r="N350" s="33"/>
      <c r="O350" s="34"/>
      <c r="P350" s="22"/>
      <c r="Q350" s="28"/>
      <c r="R350" s="2"/>
    </row>
    <row r="351" spans="1:18" s="14" customFormat="1" ht="15" customHeight="1" x14ac:dyDescent="0.2">
      <c r="A351" s="22"/>
      <c r="B351" s="22"/>
      <c r="C351" s="22"/>
      <c r="D351" s="23"/>
      <c r="E351" s="22"/>
      <c r="F351" s="22"/>
      <c r="G351" s="22"/>
      <c r="H351" s="22"/>
      <c r="I351" s="33"/>
      <c r="J351" s="33"/>
      <c r="K351" s="33"/>
      <c r="L351" s="33"/>
      <c r="M351" s="33"/>
      <c r="N351" s="33"/>
      <c r="O351" s="34"/>
      <c r="P351" s="22"/>
      <c r="Q351" s="28"/>
      <c r="R351" s="2"/>
    </row>
    <row r="352" spans="1:18" s="14" customFormat="1" ht="15" customHeight="1" x14ac:dyDescent="0.2">
      <c r="A352" s="22"/>
      <c r="B352" s="22"/>
      <c r="C352" s="22"/>
      <c r="D352" s="23"/>
      <c r="E352" s="22"/>
      <c r="F352" s="22"/>
      <c r="G352" s="22"/>
      <c r="H352" s="22"/>
      <c r="I352" s="33"/>
      <c r="J352" s="33"/>
      <c r="K352" s="33"/>
      <c r="L352" s="33"/>
      <c r="M352" s="33"/>
      <c r="N352" s="33"/>
      <c r="O352" s="34"/>
      <c r="P352" s="22"/>
      <c r="Q352" s="28"/>
      <c r="R352" s="2"/>
    </row>
    <row r="353" spans="1:18" s="14" customFormat="1" ht="15" customHeight="1" x14ac:dyDescent="0.2">
      <c r="A353" s="22"/>
      <c r="B353" s="22"/>
      <c r="C353" s="22"/>
      <c r="D353" s="23"/>
      <c r="E353" s="22"/>
      <c r="F353" s="22"/>
      <c r="G353" s="22"/>
      <c r="H353" s="22"/>
      <c r="I353" s="33"/>
      <c r="J353" s="33"/>
      <c r="K353" s="33"/>
      <c r="L353" s="33"/>
      <c r="M353" s="33"/>
      <c r="N353" s="33"/>
      <c r="O353" s="34"/>
      <c r="P353" s="22"/>
      <c r="Q353" s="28"/>
      <c r="R353" s="2"/>
    </row>
    <row r="354" spans="1:18" s="14" customFormat="1" ht="15" customHeight="1" x14ac:dyDescent="0.2">
      <c r="A354" s="22"/>
      <c r="B354" s="22"/>
      <c r="C354" s="22"/>
      <c r="D354" s="23"/>
      <c r="E354" s="22"/>
      <c r="F354" s="22"/>
      <c r="G354" s="22"/>
      <c r="H354" s="22"/>
      <c r="I354" s="33"/>
      <c r="J354" s="33"/>
      <c r="K354" s="33"/>
      <c r="L354" s="33"/>
      <c r="M354" s="33"/>
      <c r="N354" s="33"/>
      <c r="O354" s="34"/>
      <c r="P354" s="22"/>
      <c r="Q354" s="28"/>
      <c r="R354" s="2"/>
    </row>
    <row r="355" spans="1:18" s="14" customFormat="1" ht="15" customHeight="1" x14ac:dyDescent="0.2">
      <c r="A355" s="22"/>
      <c r="B355" s="22"/>
      <c r="C355" s="22"/>
      <c r="D355" s="23"/>
      <c r="E355" s="22"/>
      <c r="F355" s="22"/>
      <c r="G355" s="22"/>
      <c r="H355" s="22"/>
      <c r="I355" s="33"/>
      <c r="J355" s="33"/>
      <c r="K355" s="33"/>
      <c r="L355" s="33"/>
      <c r="M355" s="33"/>
      <c r="N355" s="33"/>
      <c r="O355" s="34"/>
      <c r="P355" s="22"/>
      <c r="Q355" s="28"/>
      <c r="R355" s="2"/>
    </row>
    <row r="356" spans="1:18" s="14" customFormat="1" ht="15" customHeight="1" x14ac:dyDescent="0.2">
      <c r="A356" s="22"/>
      <c r="B356" s="22"/>
      <c r="C356" s="22"/>
      <c r="D356" s="23"/>
      <c r="E356" s="22"/>
      <c r="F356" s="22"/>
      <c r="G356" s="22"/>
      <c r="H356" s="22"/>
      <c r="I356" s="33"/>
      <c r="J356" s="33"/>
      <c r="K356" s="33"/>
      <c r="L356" s="33"/>
      <c r="M356" s="33"/>
      <c r="N356" s="33"/>
      <c r="O356" s="34"/>
      <c r="P356" s="22"/>
      <c r="Q356" s="28"/>
      <c r="R356" s="2"/>
    </row>
    <row r="357" spans="1:18" s="14" customFormat="1" ht="15" customHeight="1" x14ac:dyDescent="0.2">
      <c r="A357" s="22"/>
      <c r="B357" s="22"/>
      <c r="C357" s="22"/>
      <c r="D357" s="23"/>
      <c r="E357" s="22"/>
      <c r="F357" s="22"/>
      <c r="G357" s="22"/>
      <c r="H357" s="22"/>
      <c r="I357" s="33"/>
      <c r="J357" s="33"/>
      <c r="K357" s="33"/>
      <c r="L357" s="33"/>
      <c r="M357" s="33"/>
      <c r="N357" s="33"/>
      <c r="O357" s="34"/>
      <c r="P357" s="22"/>
      <c r="Q357" s="28"/>
      <c r="R357" s="2"/>
    </row>
    <row r="358" spans="1:18" s="15" customFormat="1" ht="15" customHeight="1" x14ac:dyDescent="0.2">
      <c r="A358" s="22"/>
      <c r="B358" s="22"/>
      <c r="C358" s="22"/>
      <c r="D358" s="23"/>
      <c r="E358" s="22"/>
      <c r="F358" s="22"/>
      <c r="G358" s="22"/>
      <c r="H358" s="22"/>
      <c r="I358" s="33"/>
      <c r="J358" s="33"/>
      <c r="K358" s="33"/>
      <c r="L358" s="33"/>
      <c r="M358" s="33"/>
      <c r="N358" s="33"/>
      <c r="O358" s="34"/>
      <c r="P358" s="22"/>
      <c r="Q358" s="28"/>
      <c r="R358" s="2"/>
    </row>
  </sheetData>
  <pageMargins left="0.11811023622047245" right="0.11811023622047245" top="0.19685039370078741" bottom="0.15748031496062992" header="0.31496062992125984" footer="0.31496062992125984"/>
  <pageSetup paperSize="8" scale="150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FOURNISSEURS</vt:lpstr>
      <vt:lpstr>Filtre</vt:lpstr>
      <vt:lpstr>INVEST</vt:lpstr>
      <vt:lpstr>Filtre!Criteres</vt:lpstr>
      <vt:lpstr>Filtre!Extraire</vt:lpstr>
      <vt:lpstr>INVEST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</dc:creator>
  <cp:lastModifiedBy>Jean-François OLEWSKI</cp:lastModifiedBy>
  <dcterms:created xsi:type="dcterms:W3CDTF">2015-06-05T18:19:34Z</dcterms:created>
  <dcterms:modified xsi:type="dcterms:W3CDTF">2025-02-26T13:27:05Z</dcterms:modified>
</cp:coreProperties>
</file>