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çois.USTOM\OneDrive - USTOM du Castillonnais et du Réolais\Bureau\JF\EXCEL\"/>
    </mc:Choice>
  </mc:AlternateContent>
  <xr:revisionPtr revIDLastSave="0" documentId="13_ncr:1_{46D084FC-9F67-4D5E-B995-D7F6731747F3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Tâches" sheetId="1" r:id="rId1"/>
    <sheet name="Journal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F2" i="3"/>
  <c r="H2" i="3" s="1"/>
  <c r="F3" i="3"/>
  <c r="H3" i="3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F17" i="3"/>
  <c r="H17" i="3" s="1"/>
  <c r="F16" i="3"/>
  <c r="H16" i="3" s="1"/>
  <c r="F15" i="3"/>
  <c r="H15" i="3" s="1"/>
  <c r="F14" i="3"/>
  <c r="H14" i="3" s="1"/>
  <c r="F13" i="3"/>
  <c r="H13" i="3" s="1"/>
  <c r="F12" i="3"/>
  <c r="H12" i="3" s="1"/>
  <c r="F11" i="3"/>
  <c r="H11" i="3" s="1"/>
  <c r="F10" i="3"/>
  <c r="H10" i="3" s="1"/>
  <c r="F9" i="3"/>
  <c r="H9" i="3" s="1"/>
  <c r="F8" i="3"/>
  <c r="H8" i="3" s="1"/>
  <c r="F7" i="3"/>
  <c r="H7" i="3" s="1"/>
  <c r="F6" i="3"/>
  <c r="H6" i="3" s="1"/>
  <c r="F5" i="3"/>
  <c r="H5" i="3" s="1"/>
  <c r="F4" i="3"/>
  <c r="H4" i="3" s="1"/>
</calcChain>
</file>

<file path=xl/sharedStrings.xml><?xml version="1.0" encoding="utf-8"?>
<sst xmlns="http://schemas.openxmlformats.org/spreadsheetml/2006/main" count="130" uniqueCount="24">
  <si>
    <t xml:space="preserve"> - Enveloppe Logotée A5  à fenêtre</t>
  </si>
  <si>
    <t xml:space="preserve"> - Enveloppe Logotée A5 sans fenêtre</t>
  </si>
  <si>
    <t xml:space="preserve"> - Enveloppe Logotée 110x220 à fenêtre</t>
  </si>
  <si>
    <t xml:space="preserve"> - Enveloppe Logotée 110x220 sans fenêtre</t>
  </si>
  <si>
    <t xml:space="preserve"> - Enveloppe Logotée A4 sans fenêtre</t>
  </si>
  <si>
    <t xml:space="preserve"> - Dépliant carte d'accès déchèterie Particulier</t>
  </si>
  <si>
    <t xml:space="preserve"> - Dépliant carte d'accès déchèterie Professionnel</t>
  </si>
  <si>
    <t xml:space="preserve"> - Dépliant carte d'accès déchèterie Collectivité</t>
  </si>
  <si>
    <t xml:space="preserve"> - Carte Accèss déchèterie Particuliers</t>
  </si>
  <si>
    <t xml:space="preserve"> - Carte Accèss déchèterie Professionnel</t>
  </si>
  <si>
    <t xml:space="preserve"> - Carte Accèss déchèterie Collectivité</t>
  </si>
  <si>
    <t xml:space="preserve"> - Livret d'accueil Nouvel Arrivant Français</t>
  </si>
  <si>
    <t xml:space="preserve"> - Livret d'accueil Nouvel Arrivant Anglais</t>
  </si>
  <si>
    <t xml:space="preserve"> - Livret d'accueil Nouvel Arrivant Espagnol</t>
  </si>
  <si>
    <t xml:space="preserve"> - Stop pub </t>
  </si>
  <si>
    <t xml:space="preserve"> - Réglette de tri (mémo-frigo) </t>
  </si>
  <si>
    <t>Articles</t>
  </si>
  <si>
    <t>Qte + / -</t>
  </si>
  <si>
    <t xml:space="preserve"> - Enveloppe Logotée A5 à fenêtre</t>
  </si>
  <si>
    <t>Seuil
Commandes</t>
  </si>
  <si>
    <t>A
Commander</t>
  </si>
  <si>
    <t>Date</t>
  </si>
  <si>
    <t>Qte -</t>
  </si>
  <si>
    <t>Qte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</si>
</sst>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5" x14ac:knownFonts="1">
    <font>
      <sz val="8"/>
      <name val="Verdana"/>
    </font>
    <font>
      <sz val="8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3" fillId="0" borderId="0" xfId="0" applyFont="1"/>
    <xf numFmtId="1" fontId="1" fillId="0" borderId="0" xfId="0" applyNumberFormat="1" applyFont="1"/>
    <xf numFmtId="1" fontId="2" fillId="0" borderId="0" xfId="0" applyNumberFormat="1" applyFont="1"/>
    <xf numFmtId="1" fontId="0" fillId="0" borderId="0" xfId="0" applyNumberFormat="1"/>
    <xf numFmtId="1" fontId="3" fillId="0" borderId="0" xfId="0" applyNumberFormat="1" applyFont="1" applyAlignment="1">
      <alignment horizontal="center"/>
    </xf>
    <xf numFmtId="1" fontId="4" fillId="0" borderId="0" xfId="0" applyNumberFormat="1" applyFont="1"/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390143</xdr:colOff>
      <xdr:row>9</xdr:row>
      <xdr:rowOff>38099</xdr:rowOff>
    </xdr:from>
    <xdr:to>
      <xdr:col>9</xdr:col>
      <xdr:colOff>523875</xdr:colOff>
      <xdr:row>16</xdr:row>
      <xdr:rowOff>72260</xdr:rowOff>
    </xdr:to>
    <xdr:pic macro="[0]!afficheform_1">
      <xdr:nvPicPr>
        <xdr:cNvPr id="3" name="Image 2">
          <a:extLst>
            <a:ext uri="{FF2B5EF4-FFF2-40B4-BE49-F238E27FC236}">
              <a16:creationId xmlns:a16="http://schemas.microsoft.com/office/drawing/2014/main" id="{020A390F-0880-204B-4F95-DEEE1C6BCB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62893" y="1371599"/>
          <a:ext cx="895732" cy="967611"/>
        </a:xfrm>
        <a:prstGeom prst="rect">
          <a:avLst/>
        </a:prstGeom>
      </xdr:spPr>
    </xdr:pic>
    <xdr:clientData/>
  </xdr:twoCellAnchor>
  <xdr:twoCellAnchor editAs="oneCell">
    <xdr:from>
      <xdr:col>8</xdr:col>
      <xdr:colOff>409576</xdr:colOff>
      <xdr:row>0</xdr:row>
      <xdr:rowOff>152401</xdr:rowOff>
    </xdr:from>
    <xdr:to>
      <xdr:col>9</xdr:col>
      <xdr:colOff>466725</xdr:colOff>
      <xdr:row>7</xdr:row>
      <xdr:rowOff>129860</xdr:rowOff>
    </xdr:to>
    <xdr:pic macro="[0]!afficheform">
      <xdr:nvPicPr>
        <xdr:cNvPr id="5" name="Image 4">
          <a:extLst>
            <a:ext uri="{FF2B5EF4-FFF2-40B4-BE49-F238E27FC236}">
              <a16:creationId xmlns:a16="http://schemas.microsoft.com/office/drawing/2014/main" id="{1D4B3D07-DCC1-DBC9-7ADF-0C4700EEB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82326" y="152401"/>
          <a:ext cx="819149" cy="1044259"/>
        </a:xfrm>
        <a:prstGeom prst="rect">
          <a:avLst/>
        </a:prstGeom>
      </xdr:spPr>
    </xdr:pic>
    <xdr:clientData/>
  </xdr:twoCellAnchor>
  <xdr:twoCellAnchor>
    <xdr:from>
      <xdr:col>9</xdr:col>
      <xdr:colOff>742948</xdr:colOff>
      <xdr:row>0</xdr:row>
      <xdr:rowOff>228600</xdr:rowOff>
    </xdr:from>
    <xdr:to>
      <xdr:col>11</xdr:col>
      <xdr:colOff>712304</xdr:colOff>
      <xdr:row>5</xdr:row>
      <xdr:rowOff>85725</xdr:rowOff>
    </xdr:to>
    <xdr:sp macro="[0]!afficheform" textlink="">
      <xdr:nvSpPr>
        <xdr:cNvPr id="7" name="Flèche : pentagone 6">
          <a:extLst>
            <a:ext uri="{FF2B5EF4-FFF2-40B4-BE49-F238E27FC236}">
              <a16:creationId xmlns:a16="http://schemas.microsoft.com/office/drawing/2014/main" id="{929AD080-F724-B41A-607B-634A2D962DB0}"/>
            </a:ext>
          </a:extLst>
        </xdr:cNvPr>
        <xdr:cNvSpPr/>
      </xdr:nvSpPr>
      <xdr:spPr>
        <a:xfrm flipH="1">
          <a:off x="12081839" y="228600"/>
          <a:ext cx="1493356" cy="652255"/>
        </a:xfrm>
        <a:prstGeom prst="homePlate">
          <a:avLst/>
        </a:prstGeom>
        <a:solidFill>
          <a:sysClr val="window" lastClr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>
              <a:solidFill>
                <a:srgbClr val="FF0000"/>
              </a:solidFill>
            </a:rPr>
            <a:t>Ici tu sors ta came</a:t>
          </a:r>
        </a:p>
      </xdr:txBody>
    </xdr:sp>
    <xdr:clientData/>
  </xdr:twoCellAnchor>
  <xdr:twoCellAnchor>
    <xdr:from>
      <xdr:col>9</xdr:col>
      <xdr:colOff>752476</xdr:colOff>
      <xdr:row>9</xdr:row>
      <xdr:rowOff>9525</xdr:rowOff>
    </xdr:from>
    <xdr:to>
      <xdr:col>11</xdr:col>
      <xdr:colOff>728870</xdr:colOff>
      <xdr:row>14</xdr:row>
      <xdr:rowOff>0</xdr:rowOff>
    </xdr:to>
    <xdr:sp macro="[0]!afficheform_1" textlink="">
      <xdr:nvSpPr>
        <xdr:cNvPr id="8" name="Flèche : pentagone 7">
          <a:extLst>
            <a:ext uri="{FF2B5EF4-FFF2-40B4-BE49-F238E27FC236}">
              <a16:creationId xmlns:a16="http://schemas.microsoft.com/office/drawing/2014/main" id="{77CD8BE9-D6C8-409F-AC42-C035ABD61F0C}"/>
            </a:ext>
          </a:extLst>
        </xdr:cNvPr>
        <xdr:cNvSpPr/>
      </xdr:nvSpPr>
      <xdr:spPr>
        <a:xfrm flipH="1">
          <a:off x="12091367" y="1334742"/>
          <a:ext cx="1500394" cy="653084"/>
        </a:xfrm>
        <a:prstGeom prst="homePlate">
          <a:avLst/>
        </a:prstGeom>
        <a:solidFill>
          <a:sysClr val="window" lastClr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>
              <a:solidFill>
                <a:srgbClr val="FF0000"/>
              </a:solidFill>
            </a:rPr>
            <a:t>Ici tu rentre ta came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3"/>
  <sheetViews>
    <sheetView showGridLines="0" zoomScale="115" zoomScaleNormal="115" workbookViewId="0">
      <selection activeCell="K21" sqref="K21"/>
    </sheetView>
  </sheetViews>
  <sheetFormatPr baseColWidth="10" defaultRowHeight="10.5" x14ac:dyDescent="0.15"/>
  <cols>
    <col min="1" max="1" width="42.28515625" style="1" bestFit="1" customWidth="1"/>
    <col min="2" max="2" width="11.42578125" style="4" customWidth="1"/>
    <col min="3" max="4" width="11.42578125" style="1"/>
    <col min="5" max="5" width="42.28515625" style="1" bestFit="1" customWidth="1"/>
    <col min="6" max="16384" width="11.42578125" style="1"/>
  </cols>
  <sheetData>
    <row r="1" spans="1:7" x14ac:dyDescent="0.15">
      <c r="A1" s="2" t="s">
        <v>16</v>
      </c>
      <c r="B1" s="6" t="s">
        <v>22</v>
      </c>
      <c r="C1" s="6" t="s">
        <v>21</v>
      </c>
      <c r="E1" s="2" t="s">
        <v>16</v>
      </c>
      <c r="F1" s="6" t="s">
        <v>23</v>
      </c>
      <c r="G1" s="6" t="s">
        <v>21</v>
      </c>
    </row>
    <row r="2" spans="1:7" x14ac:dyDescent="0.15">
      <c r="A2" s="8" t="s">
        <v>18</v>
      </c>
      <c r="B2" s="3">
        <v>-50</v>
      </c>
      <c r="C2" s="15">
        <v>22</v>
      </c>
      <c r="E2" s="1" t="s">
        <v>0</v>
      </c>
      <c r="F2" s="7">
        <v>500</v>
      </c>
      <c r="G2" s="15">
        <v>22</v>
      </c>
    </row>
    <row r="3" spans="1:7" x14ac:dyDescent="0.15">
      <c r="A3" s="1" t="s">
        <v>1</v>
      </c>
      <c r="B3" s="3">
        <v>-50</v>
      </c>
      <c r="C3" s="15">
        <f t="shared" ref="C3:C17" ca="1" si="0">TODAY()</f>
        <v>45379</v>
      </c>
      <c r="E3" s="1" t="s">
        <v>1</v>
      </c>
      <c r="F3" s="7">
        <v>500</v>
      </c>
      <c r="G3" s="15">
        <f t="shared" ref="G3:G17" ca="1" si="1">TODAY()</f>
        <v>45379</v>
      </c>
    </row>
    <row r="4" spans="1:7" x14ac:dyDescent="0.15">
      <c r="A4" s="1" t="s">
        <v>2</v>
      </c>
      <c r="B4" s="3">
        <v>-50</v>
      </c>
      <c r="C4" s="15">
        <f t="shared" ca="1" si="0"/>
        <v>45379</v>
      </c>
      <c r="E4" s="1" t="s">
        <v>2</v>
      </c>
      <c r="F4" s="7">
        <v>500</v>
      </c>
      <c r="G4" s="15">
        <f t="shared" ca="1" si="1"/>
        <v>45379</v>
      </c>
    </row>
    <row r="5" spans="1:7" x14ac:dyDescent="0.15">
      <c r="A5" t="s">
        <v>3</v>
      </c>
      <c r="B5" s="3">
        <v>-50</v>
      </c>
      <c r="C5" s="15">
        <f t="shared" ca="1" si="0"/>
        <v>45379</v>
      </c>
      <c r="E5" t="s">
        <v>3</v>
      </c>
      <c r="F5" s="7">
        <v>500</v>
      </c>
      <c r="G5" s="15">
        <f t="shared" ca="1" si="1"/>
        <v>45379</v>
      </c>
    </row>
    <row r="6" spans="1:7" x14ac:dyDescent="0.15">
      <c r="A6" t="s">
        <v>4</v>
      </c>
      <c r="B6" s="3">
        <v>-50</v>
      </c>
      <c r="C6" s="15">
        <f t="shared" ca="1" si="0"/>
        <v>45379</v>
      </c>
      <c r="E6" t="s">
        <v>4</v>
      </c>
      <c r="F6" s="7">
        <v>500</v>
      </c>
      <c r="G6" s="15">
        <f t="shared" ca="1" si="1"/>
        <v>45379</v>
      </c>
    </row>
    <row r="7" spans="1:7" x14ac:dyDescent="0.15">
      <c r="A7" t="s">
        <v>5</v>
      </c>
      <c r="B7" s="3">
        <v>-50</v>
      </c>
      <c r="C7" s="15">
        <f t="shared" ca="1" si="0"/>
        <v>45379</v>
      </c>
      <c r="E7" t="s">
        <v>5</v>
      </c>
      <c r="F7" s="7">
        <v>500</v>
      </c>
      <c r="G7" s="15">
        <f t="shared" ca="1" si="1"/>
        <v>45379</v>
      </c>
    </row>
    <row r="8" spans="1:7" x14ac:dyDescent="0.15">
      <c r="A8" t="s">
        <v>6</v>
      </c>
      <c r="B8" s="3">
        <v>-50</v>
      </c>
      <c r="C8" s="15">
        <f t="shared" ca="1" si="0"/>
        <v>45379</v>
      </c>
      <c r="E8" t="s">
        <v>6</v>
      </c>
      <c r="F8" s="7">
        <v>500</v>
      </c>
      <c r="G8" s="15">
        <f t="shared" ca="1" si="1"/>
        <v>45379</v>
      </c>
    </row>
    <row r="9" spans="1:7" x14ac:dyDescent="0.15">
      <c r="A9" t="s">
        <v>7</v>
      </c>
      <c r="B9" s="3">
        <v>-50</v>
      </c>
      <c r="C9" s="15">
        <f t="shared" ca="1" si="0"/>
        <v>45379</v>
      </c>
      <c r="E9" t="s">
        <v>7</v>
      </c>
      <c r="F9" s="7">
        <v>500</v>
      </c>
      <c r="G9" s="15">
        <f t="shared" ca="1" si="1"/>
        <v>45379</v>
      </c>
    </row>
    <row r="10" spans="1:7" x14ac:dyDescent="0.15">
      <c r="A10" t="s">
        <v>8</v>
      </c>
      <c r="B10" s="3">
        <v>-50</v>
      </c>
      <c r="C10" s="15">
        <f t="shared" ca="1" si="0"/>
        <v>45379</v>
      </c>
      <c r="E10" t="s">
        <v>8</v>
      </c>
      <c r="F10" s="7">
        <v>500</v>
      </c>
      <c r="G10" s="15">
        <f t="shared" ca="1" si="1"/>
        <v>45379</v>
      </c>
    </row>
    <row r="11" spans="1:7" x14ac:dyDescent="0.15">
      <c r="A11" t="s">
        <v>9</v>
      </c>
      <c r="B11" s="3">
        <v>-50</v>
      </c>
      <c r="C11" s="15">
        <f t="shared" ca="1" si="0"/>
        <v>45379</v>
      </c>
      <c r="E11" t="s">
        <v>9</v>
      </c>
      <c r="F11" s="7">
        <v>500</v>
      </c>
      <c r="G11" s="15">
        <f t="shared" ca="1" si="1"/>
        <v>45379</v>
      </c>
    </row>
    <row r="12" spans="1:7" x14ac:dyDescent="0.15">
      <c r="A12" t="s">
        <v>10</v>
      </c>
      <c r="B12" s="3">
        <v>-50</v>
      </c>
      <c r="C12" s="15">
        <f t="shared" ca="1" si="0"/>
        <v>45379</v>
      </c>
      <c r="E12" t="s">
        <v>10</v>
      </c>
      <c r="F12" s="7">
        <v>500</v>
      </c>
      <c r="G12" s="15">
        <f t="shared" ca="1" si="1"/>
        <v>45379</v>
      </c>
    </row>
    <row r="13" spans="1:7" x14ac:dyDescent="0.15">
      <c r="A13" t="s">
        <v>11</v>
      </c>
      <c r="B13" s="3">
        <v>-50</v>
      </c>
      <c r="C13" s="15">
        <f t="shared" ca="1" si="0"/>
        <v>45379</v>
      </c>
      <c r="E13" t="s">
        <v>11</v>
      </c>
      <c r="F13" s="7">
        <v>500</v>
      </c>
      <c r="G13" s="15">
        <f t="shared" ca="1" si="1"/>
        <v>45379</v>
      </c>
    </row>
    <row r="14" spans="1:7" x14ac:dyDescent="0.15">
      <c r="A14" t="s">
        <v>12</v>
      </c>
      <c r="B14" s="3">
        <v>-50</v>
      </c>
      <c r="C14" s="15">
        <f t="shared" ca="1" si="0"/>
        <v>45379</v>
      </c>
      <c r="E14" t="s">
        <v>12</v>
      </c>
      <c r="F14" s="7">
        <v>500</v>
      </c>
      <c r="G14" s="15">
        <f t="shared" ca="1" si="1"/>
        <v>45379</v>
      </c>
    </row>
    <row r="15" spans="1:7" x14ac:dyDescent="0.15">
      <c r="A15" t="s">
        <v>13</v>
      </c>
      <c r="B15" s="3">
        <v>-50</v>
      </c>
      <c r="C15" s="15">
        <f t="shared" ca="1" si="0"/>
        <v>45379</v>
      </c>
      <c r="E15" t="s">
        <v>13</v>
      </c>
      <c r="F15" s="7">
        <v>500</v>
      </c>
      <c r="G15" s="15">
        <f t="shared" ca="1" si="1"/>
        <v>45379</v>
      </c>
    </row>
    <row r="16" spans="1:7" x14ac:dyDescent="0.15">
      <c r="A16" t="s">
        <v>14</v>
      </c>
      <c r="B16" s="3">
        <v>-50</v>
      </c>
      <c r="C16" s="15">
        <f t="shared" ca="1" si="0"/>
        <v>45379</v>
      </c>
      <c r="E16" t="s">
        <v>14</v>
      </c>
      <c r="F16" s="7">
        <v>500</v>
      </c>
      <c r="G16" s="15">
        <f t="shared" ca="1" si="1"/>
        <v>45379</v>
      </c>
    </row>
    <row r="17" spans="1:7" x14ac:dyDescent="0.15">
      <c r="A17" t="s">
        <v>15</v>
      </c>
      <c r="B17" s="3">
        <v>-50</v>
      </c>
      <c r="C17" s="15">
        <f t="shared" ca="1" si="0"/>
        <v>45379</v>
      </c>
      <c r="E17" t="s">
        <v>15</v>
      </c>
      <c r="F17" s="7">
        <v>500</v>
      </c>
      <c r="G17" s="15">
        <f t="shared" ca="1" si="1"/>
        <v>45379</v>
      </c>
    </row>
    <row r="18" spans="1:7" x14ac:dyDescent="0.15">
      <c r="A18"/>
    </row>
    <row r="19" spans="1:7" x14ac:dyDescent="0.15">
      <c r="A19"/>
    </row>
    <row r="20" spans="1:7" x14ac:dyDescent="0.15">
      <c r="A20"/>
    </row>
    <row r="21" spans="1:7" x14ac:dyDescent="0.15">
      <c r="A21"/>
    </row>
    <row r="22" spans="1:7" x14ac:dyDescent="0.15">
      <c r="A22"/>
    </row>
    <row r="23" spans="1:7" x14ac:dyDescent="0.15">
      <c r="A23"/>
    </row>
    <row r="24" spans="1:7" x14ac:dyDescent="0.15">
      <c r="A24"/>
    </row>
    <row r="25" spans="1:7" x14ac:dyDescent="0.15">
      <c r="A25"/>
    </row>
    <row r="26" spans="1:7" x14ac:dyDescent="0.15">
      <c r="A26"/>
    </row>
    <row r="27" spans="1:7" x14ac:dyDescent="0.15">
      <c r="A27"/>
    </row>
    <row r="28" spans="1:7" x14ac:dyDescent="0.15">
      <c r="A28"/>
    </row>
    <row r="29" spans="1:7" x14ac:dyDescent="0.15">
      <c r="A29"/>
    </row>
    <row r="30" spans="1:7" x14ac:dyDescent="0.15">
      <c r="A30"/>
    </row>
    <row r="31" spans="1:7" x14ac:dyDescent="0.15">
      <c r="A31"/>
    </row>
    <row r="32" spans="1:7" x14ac:dyDescent="0.15">
      <c r="A32"/>
    </row>
    <row r="33" spans="1:1" x14ac:dyDescent="0.15">
      <c r="A33"/>
    </row>
    <row r="34" spans="1:1" x14ac:dyDescent="0.15">
      <c r="A34"/>
    </row>
    <row r="35" spans="1:1" x14ac:dyDescent="0.15">
      <c r="A35"/>
    </row>
    <row r="36" spans="1:1" x14ac:dyDescent="0.15">
      <c r="A36"/>
    </row>
    <row r="37" spans="1:1" x14ac:dyDescent="0.15">
      <c r="A37"/>
    </row>
    <row r="38" spans="1:1" x14ac:dyDescent="0.15">
      <c r="A38"/>
    </row>
    <row r="39" spans="1:1" x14ac:dyDescent="0.15">
      <c r="A39"/>
    </row>
    <row r="40" spans="1:1" x14ac:dyDescent="0.15">
      <c r="A40"/>
    </row>
    <row r="41" spans="1:1" x14ac:dyDescent="0.15">
      <c r="A41"/>
    </row>
    <row r="42" spans="1:1" x14ac:dyDescent="0.15">
      <c r="A42"/>
    </row>
    <row r="43" spans="1:1" x14ac:dyDescent="0.15">
      <c r="A4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71"/>
  <sheetViews>
    <sheetView showGridLines="0" tabSelected="1" zoomScale="115" zoomScaleNormal="115" workbookViewId="0">
      <pane ySplit="17" topLeftCell="A30" activePane="bottomLeft" state="frozen"/>
      <selection pane="bottomLeft" activeCell="E37" sqref="E37"/>
    </sheetView>
  </sheetViews>
  <sheetFormatPr baseColWidth="10" defaultRowHeight="10.5" x14ac:dyDescent="0.15"/>
  <cols>
    <col min="1" max="1" width="45.42578125" customWidth="1"/>
    <col min="2" max="2" width="11.42578125" style="5"/>
    <col min="3" max="3" width="11.42578125" style="9"/>
    <col min="5" max="5" width="43.140625" customWidth="1"/>
    <col min="6" max="6" width="11.42578125" style="5"/>
    <col min="8" max="8" width="12.85546875" bestFit="1" customWidth="1"/>
  </cols>
  <sheetData>
    <row r="1" spans="1:13" ht="21" x14ac:dyDescent="0.15">
      <c r="A1" s="10" t="s">
        <v>16</v>
      </c>
      <c r="B1" s="11" t="s">
        <v>17</v>
      </c>
      <c r="C1" s="11" t="s">
        <v>21</v>
      </c>
      <c r="D1" s="5"/>
      <c r="E1" s="10" t="s">
        <v>16</v>
      </c>
      <c r="F1" s="12">
        <v>45366</v>
      </c>
      <c r="G1" s="13" t="s">
        <v>19</v>
      </c>
      <c r="H1" s="13" t="s">
        <v>20</v>
      </c>
    </row>
    <row r="2" spans="1:13" x14ac:dyDescent="0.15">
      <c r="A2" t="s">
        <v>18</v>
      </c>
      <c r="B2" s="5">
        <v>-50</v>
      </c>
      <c r="E2" s="8" t="s">
        <v>18</v>
      </c>
      <c r="F2">
        <f>SUMIF($A$2:$A$4994," - Enveloppe Logotée A5 à fenêtre",$B$2:$B$4994)</f>
        <v>150</v>
      </c>
      <c r="G2" s="14">
        <v>1000</v>
      </c>
      <c r="H2" s="9" t="str">
        <f>IF(F2&lt;G2,"A Commander","")</f>
        <v>A Commander</v>
      </c>
      <c r="M2" s="8"/>
    </row>
    <row r="3" spans="1:13" x14ac:dyDescent="0.15">
      <c r="A3" t="s">
        <v>1</v>
      </c>
      <c r="B3" s="5">
        <v>-50</v>
      </c>
      <c r="E3" s="1" t="s">
        <v>1</v>
      </c>
      <c r="F3">
        <f>SUMIF($A$2:$A$4994," - Enveloppe Logotée A5 sans fenêtre",$B$2:$B$4994)</f>
        <v>1800</v>
      </c>
      <c r="G3" s="14">
        <v>1000</v>
      </c>
      <c r="H3" s="9" t="str">
        <f t="shared" ref="H3:H17" si="0">IF(F3&lt;G3,"A Commander","")</f>
        <v/>
      </c>
      <c r="M3" s="8"/>
    </row>
    <row r="4" spans="1:13" x14ac:dyDescent="0.15">
      <c r="A4" t="s">
        <v>2</v>
      </c>
      <c r="B4" s="5">
        <v>-50</v>
      </c>
      <c r="E4" s="1" t="s">
        <v>2</v>
      </c>
      <c r="F4">
        <f>SUMIF($A$2:$A$4994," - Enveloppe Logotée 110x220 à fenêtre",$B$2:$B$4994)</f>
        <v>1400</v>
      </c>
      <c r="G4" s="14">
        <v>1000</v>
      </c>
      <c r="H4" s="9" t="str">
        <f t="shared" si="0"/>
        <v/>
      </c>
      <c r="M4" s="8"/>
    </row>
    <row r="5" spans="1:13" x14ac:dyDescent="0.15">
      <c r="A5" t="s">
        <v>3</v>
      </c>
      <c r="B5" s="5">
        <v>-50</v>
      </c>
      <c r="E5" t="s">
        <v>3</v>
      </c>
      <c r="F5">
        <f>SUMIF($A$2:$A$4994," - Enveloppe Logotée 110x220 sans fenêtre",$B$2:$B$4994)</f>
        <v>1400</v>
      </c>
      <c r="G5" s="14">
        <v>1000</v>
      </c>
      <c r="H5" s="9" t="str">
        <f t="shared" si="0"/>
        <v/>
      </c>
      <c r="M5" s="8"/>
    </row>
    <row r="6" spans="1:13" x14ac:dyDescent="0.15">
      <c r="A6" t="s">
        <v>0</v>
      </c>
      <c r="B6" s="5">
        <v>500</v>
      </c>
      <c r="E6" t="s">
        <v>4</v>
      </c>
      <c r="F6">
        <f>SUMIF($A$2:$A$4994," - Enveloppe Logotée A4 sans fenêtre",$B$2:$B$4994)</f>
        <v>950</v>
      </c>
      <c r="G6" s="14">
        <v>1000</v>
      </c>
      <c r="H6" s="9" t="str">
        <f t="shared" si="0"/>
        <v>A Commander</v>
      </c>
      <c r="M6" s="8"/>
    </row>
    <row r="7" spans="1:13" x14ac:dyDescent="0.15">
      <c r="A7" t="s">
        <v>1</v>
      </c>
      <c r="B7" s="5">
        <v>500</v>
      </c>
      <c r="E7" t="s">
        <v>5</v>
      </c>
      <c r="F7">
        <f>SUMIF($A$2:$A$4994," - Dépliant carte d'accès déchèterie Particulier",$B$2:$B$4994)</f>
        <v>950</v>
      </c>
      <c r="G7" s="14">
        <v>1000</v>
      </c>
      <c r="H7" s="9" t="str">
        <f t="shared" si="0"/>
        <v>A Commander</v>
      </c>
      <c r="M7" s="8"/>
    </row>
    <row r="8" spans="1:13" x14ac:dyDescent="0.15">
      <c r="A8" t="s">
        <v>2</v>
      </c>
      <c r="B8" s="5">
        <v>500</v>
      </c>
      <c r="E8" t="s">
        <v>6</v>
      </c>
      <c r="F8">
        <f>SUMIF($A$2:$A$4994," - Dépliant carte d'accès déchèterie Professionnel",$B$2:$B$4994)</f>
        <v>950</v>
      </c>
      <c r="G8" s="14">
        <v>1000</v>
      </c>
      <c r="H8" s="9" t="str">
        <f t="shared" si="0"/>
        <v>A Commander</v>
      </c>
      <c r="M8" s="8"/>
    </row>
    <row r="9" spans="1:13" x14ac:dyDescent="0.15">
      <c r="A9" t="s">
        <v>3</v>
      </c>
      <c r="B9" s="5">
        <v>500</v>
      </c>
      <c r="E9" t="s">
        <v>7</v>
      </c>
      <c r="F9">
        <f>SUMIF($A$2:$A$4994," - Dépliant carte d'accès déchèterie Collectivité",$B$2:$B$4994)</f>
        <v>950</v>
      </c>
      <c r="G9" s="14">
        <v>1000</v>
      </c>
      <c r="H9" s="9" t="str">
        <f t="shared" si="0"/>
        <v>A Commander</v>
      </c>
      <c r="M9" s="8"/>
    </row>
    <row r="10" spans="1:13" x14ac:dyDescent="0.15">
      <c r="A10" t="s">
        <v>18</v>
      </c>
      <c r="B10" s="5">
        <v>-50</v>
      </c>
      <c r="E10" t="s">
        <v>8</v>
      </c>
      <c r="F10">
        <f>SUMIF($A$2:$A$4994," - Carte Accèss déchèterie Particuliers",$B$2:$B$4994)</f>
        <v>950</v>
      </c>
      <c r="G10" s="14">
        <v>1000</v>
      </c>
      <c r="H10" s="9" t="str">
        <f t="shared" si="0"/>
        <v>A Commander</v>
      </c>
      <c r="M10" s="8"/>
    </row>
    <row r="11" spans="1:13" x14ac:dyDescent="0.15">
      <c r="A11" t="s">
        <v>1</v>
      </c>
      <c r="B11" s="5">
        <v>-50</v>
      </c>
      <c r="E11" t="s">
        <v>9</v>
      </c>
      <c r="F11">
        <f>SUMIF($A$2:$A$4994," - Carte Accèss déchèterie Professionnel",$B$2:$B$4994)</f>
        <v>950</v>
      </c>
      <c r="G11" s="14">
        <v>1000</v>
      </c>
      <c r="H11" s="9" t="str">
        <f t="shared" si="0"/>
        <v>A Commander</v>
      </c>
      <c r="M11" s="8"/>
    </row>
    <row r="12" spans="1:13" x14ac:dyDescent="0.15">
      <c r="A12" t="s">
        <v>18</v>
      </c>
      <c r="B12" s="5">
        <v>500</v>
      </c>
      <c r="E12" t="s">
        <v>10</v>
      </c>
      <c r="F12">
        <f>SUMIF($A$2:$A$4994," - Carte Accèss déchèterie Collectivité",$B$2:$B$4994)</f>
        <v>950</v>
      </c>
      <c r="G12" s="14">
        <v>1000</v>
      </c>
      <c r="H12" s="9" t="str">
        <f t="shared" si="0"/>
        <v>A Commander</v>
      </c>
      <c r="M12" s="8"/>
    </row>
    <row r="13" spans="1:13" x14ac:dyDescent="0.15">
      <c r="A13" t="s">
        <v>18</v>
      </c>
      <c r="B13" s="5">
        <v>-50</v>
      </c>
      <c r="E13" t="s">
        <v>11</v>
      </c>
      <c r="F13">
        <f>SUMIF($A$2:$A$4994," - Livret d'accueil Nouvel Arrivant Français",$B$2:$B$4994)</f>
        <v>950</v>
      </c>
      <c r="G13" s="14">
        <v>1000</v>
      </c>
      <c r="H13" s="9" t="str">
        <f t="shared" si="0"/>
        <v>A Commander</v>
      </c>
      <c r="M13" s="8"/>
    </row>
    <row r="14" spans="1:13" x14ac:dyDescent="0.15">
      <c r="A14" t="s">
        <v>1</v>
      </c>
      <c r="B14" s="5">
        <v>-50</v>
      </c>
      <c r="E14" t="s">
        <v>12</v>
      </c>
      <c r="F14">
        <f>SUMIF($A$2:$A$4994," - Livret d'accueil Nouvel Arrivant Anglais",$B$2:$B$4994)</f>
        <v>950</v>
      </c>
      <c r="G14" s="14">
        <v>1000</v>
      </c>
      <c r="H14" s="9" t="str">
        <f t="shared" si="0"/>
        <v>A Commander</v>
      </c>
      <c r="M14" s="8"/>
    </row>
    <row r="15" spans="1:13" x14ac:dyDescent="0.15">
      <c r="A15" t="s">
        <v>2</v>
      </c>
      <c r="B15" s="5">
        <v>-50</v>
      </c>
      <c r="E15" t="s">
        <v>13</v>
      </c>
      <c r="F15">
        <f>SUMIF($A$2:$A$4994," - Livret d'accueil Nouvel Arrivant Espagnol",$B$2:$B$4994)</f>
        <v>950</v>
      </c>
      <c r="G15" s="14">
        <v>1000</v>
      </c>
      <c r="H15" s="9" t="str">
        <f t="shared" si="0"/>
        <v>A Commander</v>
      </c>
      <c r="M15" s="8"/>
    </row>
    <row r="16" spans="1:13" x14ac:dyDescent="0.15">
      <c r="A16" t="s">
        <v>3</v>
      </c>
      <c r="B16" s="5">
        <v>-50</v>
      </c>
      <c r="E16" t="s">
        <v>14</v>
      </c>
      <c r="F16">
        <f>SUMIF($A$2:$A$4994," - Stop pub ",$B$2:$B$4994)</f>
        <v>2000</v>
      </c>
      <c r="G16" s="14">
        <v>1000</v>
      </c>
      <c r="H16" s="9" t="str">
        <f t="shared" si="0"/>
        <v/>
      </c>
      <c r="M16" s="8"/>
    </row>
    <row r="17" spans="1:13" x14ac:dyDescent="0.15">
      <c r="A17" t="s">
        <v>4</v>
      </c>
      <c r="B17" s="5">
        <v>-50</v>
      </c>
      <c r="E17" t="s">
        <v>15</v>
      </c>
      <c r="F17">
        <f>SUMIF($A$2:$A$4994," - Réglette de tri (mémo-frigo) ",$B$2:$B$4994)</f>
        <v>1500</v>
      </c>
      <c r="G17" s="14">
        <v>1000</v>
      </c>
      <c r="H17" s="9" t="str">
        <f t="shared" si="0"/>
        <v/>
      </c>
      <c r="M17" s="8"/>
    </row>
    <row r="18" spans="1:13" x14ac:dyDescent="0.15">
      <c r="A18" t="s">
        <v>5</v>
      </c>
      <c r="B18" s="5">
        <v>-50</v>
      </c>
      <c r="G18" s="5"/>
      <c r="H18" s="5"/>
    </row>
    <row r="19" spans="1:13" x14ac:dyDescent="0.15">
      <c r="A19" t="s">
        <v>6</v>
      </c>
      <c r="B19" s="5">
        <v>-50</v>
      </c>
    </row>
    <row r="20" spans="1:13" x14ac:dyDescent="0.15">
      <c r="A20" t="s">
        <v>7</v>
      </c>
      <c r="B20" s="5">
        <v>-50</v>
      </c>
    </row>
    <row r="21" spans="1:13" x14ac:dyDescent="0.15">
      <c r="A21" t="s">
        <v>8</v>
      </c>
      <c r="B21" s="5">
        <v>-50</v>
      </c>
    </row>
    <row r="22" spans="1:13" x14ac:dyDescent="0.15">
      <c r="A22" t="s">
        <v>9</v>
      </c>
      <c r="B22" s="5">
        <v>-50</v>
      </c>
    </row>
    <row r="23" spans="1:13" x14ac:dyDescent="0.15">
      <c r="A23" t="s">
        <v>10</v>
      </c>
      <c r="B23" s="5">
        <v>-50</v>
      </c>
    </row>
    <row r="24" spans="1:13" x14ac:dyDescent="0.15">
      <c r="A24" t="s">
        <v>11</v>
      </c>
      <c r="B24" s="5">
        <v>-50</v>
      </c>
    </row>
    <row r="25" spans="1:13" x14ac:dyDescent="0.15">
      <c r="A25" t="s">
        <v>12</v>
      </c>
      <c r="B25" s="5">
        <v>-50</v>
      </c>
    </row>
    <row r="26" spans="1:13" x14ac:dyDescent="0.15">
      <c r="A26" t="s">
        <v>13</v>
      </c>
      <c r="B26" s="5">
        <v>-50</v>
      </c>
    </row>
    <row r="27" spans="1:13" x14ac:dyDescent="0.15">
      <c r="A27" t="s">
        <v>0</v>
      </c>
      <c r="B27" s="5">
        <v>500</v>
      </c>
    </row>
    <row r="28" spans="1:13" x14ac:dyDescent="0.15">
      <c r="A28" t="s">
        <v>1</v>
      </c>
      <c r="B28" s="5">
        <v>500</v>
      </c>
    </row>
    <row r="29" spans="1:13" x14ac:dyDescent="0.15">
      <c r="A29" t="s">
        <v>2</v>
      </c>
      <c r="B29" s="5">
        <v>500</v>
      </c>
    </row>
    <row r="30" spans="1:13" x14ac:dyDescent="0.15">
      <c r="A30" t="s">
        <v>3</v>
      </c>
      <c r="B30" s="5">
        <v>500</v>
      </c>
    </row>
    <row r="31" spans="1:13" x14ac:dyDescent="0.15">
      <c r="A31" t="s">
        <v>4</v>
      </c>
      <c r="B31" s="5">
        <v>500</v>
      </c>
    </row>
    <row r="32" spans="1:13" x14ac:dyDescent="0.15">
      <c r="A32" t="s">
        <v>5</v>
      </c>
      <c r="B32" s="5">
        <v>500</v>
      </c>
    </row>
    <row r="33" spans="1:2" x14ac:dyDescent="0.15">
      <c r="A33" t="s">
        <v>6</v>
      </c>
      <c r="B33" s="5">
        <v>500</v>
      </c>
    </row>
    <row r="34" spans="1:2" x14ac:dyDescent="0.15">
      <c r="A34" t="s">
        <v>7</v>
      </c>
      <c r="B34" s="5">
        <v>500</v>
      </c>
    </row>
    <row r="35" spans="1:2" x14ac:dyDescent="0.15">
      <c r="A35" t="s">
        <v>8</v>
      </c>
      <c r="B35" s="5">
        <v>500</v>
      </c>
    </row>
    <row r="36" spans="1:2" x14ac:dyDescent="0.15">
      <c r="A36" t="s">
        <v>9</v>
      </c>
      <c r="B36" s="5">
        <v>500</v>
      </c>
    </row>
    <row r="37" spans="1:2" x14ac:dyDescent="0.15">
      <c r="A37" t="s">
        <v>10</v>
      </c>
      <c r="B37" s="5">
        <v>500</v>
      </c>
    </row>
    <row r="38" spans="1:2" x14ac:dyDescent="0.15">
      <c r="A38" t="s">
        <v>11</v>
      </c>
      <c r="B38" s="5">
        <v>500</v>
      </c>
    </row>
    <row r="39" spans="1:2" x14ac:dyDescent="0.15">
      <c r="A39" t="s">
        <v>12</v>
      </c>
      <c r="B39" s="5">
        <v>500</v>
      </c>
    </row>
    <row r="40" spans="1:2" x14ac:dyDescent="0.15">
      <c r="A40" t="s">
        <v>13</v>
      </c>
      <c r="B40" s="5">
        <v>500</v>
      </c>
    </row>
    <row r="41" spans="1:2" x14ac:dyDescent="0.15">
      <c r="A41" t="s">
        <v>14</v>
      </c>
      <c r="B41" s="5">
        <v>500</v>
      </c>
    </row>
    <row r="42" spans="1:2" x14ac:dyDescent="0.15">
      <c r="A42" t="s">
        <v>15</v>
      </c>
      <c r="B42" s="5">
        <v>500</v>
      </c>
    </row>
    <row r="43" spans="1:2" x14ac:dyDescent="0.15">
      <c r="A43" t="s">
        <v>0</v>
      </c>
      <c r="B43" s="5">
        <v>500</v>
      </c>
    </row>
    <row r="44" spans="1:2" x14ac:dyDescent="0.15">
      <c r="A44" t="s">
        <v>1</v>
      </c>
      <c r="B44" s="5">
        <v>500</v>
      </c>
    </row>
    <row r="45" spans="1:2" x14ac:dyDescent="0.15">
      <c r="A45" t="s">
        <v>2</v>
      </c>
      <c r="B45" s="5">
        <v>500</v>
      </c>
    </row>
    <row r="46" spans="1:2" x14ac:dyDescent="0.15">
      <c r="A46" t="s">
        <v>3</v>
      </c>
      <c r="B46" s="5">
        <v>500</v>
      </c>
    </row>
    <row r="47" spans="1:2" x14ac:dyDescent="0.15">
      <c r="A47" t="s">
        <v>4</v>
      </c>
      <c r="B47" s="5">
        <v>500</v>
      </c>
    </row>
    <row r="48" spans="1:2" x14ac:dyDescent="0.15">
      <c r="A48" t="s">
        <v>5</v>
      </c>
      <c r="B48" s="5">
        <v>500</v>
      </c>
    </row>
    <row r="49" spans="1:2" x14ac:dyDescent="0.15">
      <c r="A49" t="s">
        <v>6</v>
      </c>
      <c r="B49" s="5">
        <v>500</v>
      </c>
    </row>
    <row r="50" spans="1:2" x14ac:dyDescent="0.15">
      <c r="A50" t="s">
        <v>7</v>
      </c>
      <c r="B50" s="5">
        <v>500</v>
      </c>
    </row>
    <row r="51" spans="1:2" x14ac:dyDescent="0.15">
      <c r="A51" t="s">
        <v>8</v>
      </c>
      <c r="B51" s="5">
        <v>500</v>
      </c>
    </row>
    <row r="52" spans="1:2" x14ac:dyDescent="0.15">
      <c r="A52" t="s">
        <v>9</v>
      </c>
      <c r="B52" s="5">
        <v>500</v>
      </c>
    </row>
    <row r="53" spans="1:2" x14ac:dyDescent="0.15">
      <c r="A53" t="s">
        <v>10</v>
      </c>
      <c r="B53" s="5">
        <v>500</v>
      </c>
    </row>
    <row r="54" spans="1:2" x14ac:dyDescent="0.15">
      <c r="A54" t="s">
        <v>11</v>
      </c>
      <c r="B54" s="5">
        <v>500</v>
      </c>
    </row>
    <row r="55" spans="1:2" x14ac:dyDescent="0.15">
      <c r="A55" t="s">
        <v>12</v>
      </c>
      <c r="B55" s="5">
        <v>500</v>
      </c>
    </row>
    <row r="56" spans="1:2" x14ac:dyDescent="0.15">
      <c r="A56" t="s">
        <v>13</v>
      </c>
      <c r="B56" s="5">
        <v>500</v>
      </c>
    </row>
    <row r="57" spans="1:2" x14ac:dyDescent="0.15">
      <c r="A57" t="s">
        <v>14</v>
      </c>
      <c r="B57" s="5">
        <v>500</v>
      </c>
    </row>
    <row r="58" spans="1:2" x14ac:dyDescent="0.15">
      <c r="A58" t="s">
        <v>15</v>
      </c>
      <c r="B58" s="5">
        <v>500</v>
      </c>
    </row>
    <row r="59" spans="1:2" x14ac:dyDescent="0.15">
      <c r="A59" t="s">
        <v>0</v>
      </c>
      <c r="B59" s="5">
        <v>500</v>
      </c>
    </row>
    <row r="60" spans="1:2" x14ac:dyDescent="0.15">
      <c r="A60" t="s">
        <v>1</v>
      </c>
      <c r="B60" s="5">
        <v>500</v>
      </c>
    </row>
    <row r="61" spans="1:2" x14ac:dyDescent="0.15">
      <c r="A61" t="s">
        <v>0</v>
      </c>
      <c r="B61" s="5">
        <v>500</v>
      </c>
    </row>
    <row r="62" spans="1:2" x14ac:dyDescent="0.15">
      <c r="A62" t="s">
        <v>0</v>
      </c>
      <c r="B62" s="5">
        <v>500</v>
      </c>
    </row>
    <row r="63" spans="1:2" x14ac:dyDescent="0.15">
      <c r="A63" t="s">
        <v>0</v>
      </c>
      <c r="B63" s="5">
        <v>500</v>
      </c>
    </row>
    <row r="64" spans="1:2" x14ac:dyDescent="0.15">
      <c r="A64" t="s">
        <v>15</v>
      </c>
      <c r="B64" s="5">
        <v>500</v>
      </c>
    </row>
    <row r="65" spans="1:2" x14ac:dyDescent="0.15">
      <c r="A65" t="s">
        <v>14</v>
      </c>
      <c r="B65" s="5">
        <v>500</v>
      </c>
    </row>
    <row r="66" spans="1:2" x14ac:dyDescent="0.15">
      <c r="A66" t="s">
        <v>14</v>
      </c>
      <c r="B66" s="5">
        <v>500</v>
      </c>
    </row>
    <row r="67" spans="1:2" x14ac:dyDescent="0.15">
      <c r="A67" t="s">
        <v>18</v>
      </c>
      <c r="B67" s="5">
        <v>-50</v>
      </c>
    </row>
    <row r="68" spans="1:2" x14ac:dyDescent="0.15">
      <c r="A68" t="s">
        <v>18</v>
      </c>
      <c r="B68" s="5">
        <v>-50</v>
      </c>
    </row>
    <row r="69" spans="1:2" x14ac:dyDescent="0.15">
      <c r="A69" t="s">
        <v>18</v>
      </c>
      <c r="B69" s="5">
        <v>-50</v>
      </c>
    </row>
    <row r="70" spans="1:2" x14ac:dyDescent="0.15">
      <c r="A70" t="s">
        <v>1</v>
      </c>
      <c r="B70" s="5">
        <v>-50</v>
      </c>
    </row>
    <row r="71" spans="1:2" x14ac:dyDescent="0.15">
      <c r="A71" t="s">
        <v>18</v>
      </c>
      <c r="B71" s="5">
        <v>-50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</vt:lpstr>
      <vt:lpstr>Journal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Jean-François OLEWSKI</cp:lastModifiedBy>
  <dcterms:created xsi:type="dcterms:W3CDTF">2007-09-06T16:31:28Z</dcterms:created>
  <dcterms:modified xsi:type="dcterms:W3CDTF">2024-03-28T16:01:44Z</dcterms:modified>
</cp:coreProperties>
</file>