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ThisWorkbook" defaultThemeVersion="124226"/>
  <bookViews>
    <workbookView xWindow="12015" yWindow="255" windowWidth="12930" windowHeight="11505" activeTab="1"/>
  </bookViews>
  <sheets>
    <sheet name="Récap Prises" sheetId="1" r:id="rId1"/>
    <sheet name="Compteur" sheetId="7" r:id="rId2"/>
    <sheet name="Feuil1" sheetId="9" r:id="rId3"/>
  </sheets>
  <functionGroups builtInGroupCount="17"/>
  <externalReferences>
    <externalReference r:id="rId4"/>
    <externalReference r:id="rId5"/>
  </externalReferences>
  <definedNames>
    <definedName name="BASSENS.IMB">#REF!</definedName>
    <definedName name="BASSENS.PA">#REF!</definedName>
    <definedName name="BEGLES.IMB">#REF!</definedName>
    <definedName name="BEGLES.PA">#REF!</definedName>
    <definedName name="BLANQUEFORT.IMB">#REF!</definedName>
    <definedName name="BLANQUEFORT.PA">#REF!</definedName>
    <definedName name="BORDEAUX.IMB">#REF!</definedName>
    <definedName name="BORDEAUX.PA">#REF!</definedName>
    <definedName name="BORDEAUX_PMR.IMB">#REF!</definedName>
    <definedName name="BORDEAUX_PMR.PA">#REF!</definedName>
    <definedName name="BRUGES.IMB">#REF!</definedName>
    <definedName name="BRUGES.PA">#REF!</definedName>
    <definedName name="CENON.IMB">#REF!</definedName>
    <definedName name="CENON.PA">#REF!</definedName>
    <definedName name="CHATELLERAULT.IMB">#REF!</definedName>
    <definedName name="CHATELLERAULT.PA">#REF!</definedName>
    <definedName name="EYSINES.IMB">#REF!</definedName>
    <definedName name="EYSINES.PA">#REF!</definedName>
    <definedName name="GRADIGNAN.IMB">#REF!</definedName>
    <definedName name="GRADIGNAN.PA">#REF!</definedName>
    <definedName name="LA_ROCHELLE.IMB">#REF!</definedName>
    <definedName name="LA_ROCHELLE.PA">#REF!</definedName>
    <definedName name="LE_BOUSCAT.IMB">#REF!</definedName>
    <definedName name="LE_BOUSCAT.PA">#REF!</definedName>
    <definedName name="LE_HAILLAN.IMB">#REF!</definedName>
    <definedName name="LE_HAILLAN.PA">#REF!</definedName>
    <definedName name="MERIGNAC.IMB">#REF!</definedName>
    <definedName name="MERIGNAC.PA">#REF!</definedName>
    <definedName name="NIORT.IMB">#REF!</definedName>
    <definedName name="NIORT.PA">#REF!</definedName>
    <definedName name="PAREMPUYRE.IMB">#REF!</definedName>
    <definedName name="PAREMPUYRE.PA">#REF!</definedName>
    <definedName name="PESSAC.IMB">#REF!</definedName>
    <definedName name="PESSAC.PA">#REF!</definedName>
    <definedName name="POITIERS.IMB">#REF!</definedName>
    <definedName name="POITIERS.PA">#REF!</definedName>
    <definedName name="ST_AUBIN.IMB">#REF!</definedName>
    <definedName name="ST_AUBIN.PA">#REF!</definedName>
    <definedName name="ST_MEDARD.IMB">#REF!</definedName>
    <definedName name="ST_MEDARD.PA">#REF!</definedName>
    <definedName name="TALENCE.IMB">#REF!</definedName>
    <definedName name="TALENCE.PA">#REF!</definedName>
    <definedName name="VILLENAVE.IMB">#REF!</definedName>
    <definedName name="VILLENAVE.PA">#REF!</definedName>
    <definedName name="Z_597D297F_DC0E_4161_A449_43288027DFF6_.wvu.Cols" localSheetId="0" hidden="1">'Récap Prises'!$X:$AF,'Récap Prises'!$AJ:$AO</definedName>
    <definedName name="Z_597D297F_DC0E_4161_A449_43288027DFF6_.wvu.PrintArea" localSheetId="0" hidden="1">'Récap Prises'!$A$1:$AP$81</definedName>
    <definedName name="Z_597D297F_DC0E_4161_A449_43288027DFF6_.wvu.Rows" localSheetId="0" hidden="1">'Récap Prises'!$18:$28,'Récap Prises'!$30:$41</definedName>
    <definedName name="Z_5A0A1937_BDE8_4B2B_BFFE_59746AC415A6_.wvu.PrintArea" localSheetId="0" hidden="1">'Récap Prises'!$A$1:$AP$81</definedName>
    <definedName name="Z_6B1B8AF5_2E48_4A6C_BB64_53DF94E1120F_.wvu.PrintArea" localSheetId="0" hidden="1">'Récap Prises'!$A$1:$AP$81</definedName>
    <definedName name="Z_A7B97CFB_2F84_45BE_B174_F5E0B6D2A1F9_.wvu.PrintArea" localSheetId="0" hidden="1">'Récap Prises'!$A$1:$AP$81</definedName>
    <definedName name="Z_CDA32F88_316C_431D_A9B4_32351D210103_.wvu.PrintArea" localSheetId="0" hidden="1">'Récap Prises'!$A$1:$AP$81</definedName>
    <definedName name="Z_D49C6AB2_ABA8_4074_96F0_F613D30951D9_.wvu.Cols" localSheetId="0" hidden="1">'Récap Prises'!$X:$AF</definedName>
    <definedName name="Z_D49C6AB2_ABA8_4074_96F0_F613D30951D9_.wvu.PrintArea" localSheetId="0" hidden="1">'Récap Prises'!$A$1:$AP$81</definedName>
    <definedName name="Z_E8C21A44_8707_4436_BB8E_64604B7F8DD5_.wvu.Cols" localSheetId="0" hidden="1">'Récap Prises'!$X:$AF</definedName>
    <definedName name="Z_E8C21A44_8707_4436_BB8E_64604B7F8DD5_.wvu.PrintArea" localSheetId="0" hidden="1">'Récap Prises'!$A$1:$AP$80</definedName>
    <definedName name="Z_E8C21A44_8707_4436_BB8E_64604B7F8DD5_.wvu.Rows" localSheetId="0" hidden="1">'Récap Prises'!$18:$28,'Récap Prises'!$30:$41</definedName>
    <definedName name="_xlnm.Print_Area" localSheetId="0">'Récap Prises'!$A$1:$AP$80</definedName>
  </definedNames>
  <calcPr calcId="145621"/>
  <customWorkbookViews>
    <customWorkbookView name="LANCIAUX Sebastien - Affichage personnalisé" guid="{597D297F-DC0E-4161-A449-43288027DFF6}" mergeInterval="0" personalView="1" xWindow="-1917" yWindow="-78" windowWidth="1835" windowHeight="1193" activeSheetId="1"/>
    <customWorkbookView name="VEILLON Fabrice - Affichage personnalisé" guid="{CDA32F88-316C-431D-A9B4-32351D210103}" mergeInterval="0" personalView="1" maximized="1" windowWidth="1920" windowHeight="948" activeSheetId="3"/>
    <customWorkbookView name="CLUZEAU Patrick - Affichage personnalisé" guid="{D49C6AB2-ABA8-4074-96F0-F613D30951D9}" mergeInterval="0" personalView="1" xWindow="1743" yWindow="25" windowWidth="1585" windowHeight="970" activeSheetId="1"/>
    <customWorkbookView name="SMIERNOW Didier - Affichage personnalisé" guid="{6B1B8AF5-2E48-4A6C-BB64-53DF94E1120F}" mergeInterval="0" personalView="1" maximized="1" windowWidth="1916" windowHeight="821" activeSheetId="5"/>
    <customWorkbookView name="NEPVEU Etienne - Affichage personnalisé" guid="{A7B97CFB-2F84-45BE-B174-F5E0B6D2A1F9}" mergeInterval="0" personalView="1" maximized="1" xWindow="-8" yWindow="-8" windowWidth="1296" windowHeight="1000" activeSheetId="2"/>
    <customWorkbookView name="MAQUIN Frederic - Affichage personnalisé" guid="{5A0A1937-BDE8-4B2B-BFFE-59746AC415A6}" mergeInterval="0" personalView="1" maximized="1" xWindow="1672" yWindow="-8" windowWidth="1696" windowHeight="1066" activeSheetId="1"/>
    <customWorkbookView name="LUSENKO Valérie - Affichage personnalisé" guid="{E8C21A44-8707-4436-BB8E-64604B7F8DD5}" mergeInterval="0" personalView="1" xWindow="-1904" yWindow="110" windowWidth="1898" windowHeight="954" activeSheetId="1"/>
  </customWorkbookViews>
</workbook>
</file>

<file path=xl/calcChain.xml><?xml version="1.0" encoding="utf-8"?>
<calcChain xmlns="http://schemas.openxmlformats.org/spreadsheetml/2006/main">
  <c r="H37" i="1" l="1"/>
  <c r="I30" i="7" l="1"/>
  <c r="H30" i="7"/>
  <c r="G30" i="7"/>
  <c r="E30" i="7"/>
  <c r="D30" i="7"/>
  <c r="J30" i="7" l="1"/>
  <c r="G29" i="7"/>
  <c r="P3" i="7"/>
  <c r="P4" i="7"/>
  <c r="A29" i="7" l="1"/>
  <c r="G28" i="7" l="1"/>
  <c r="G27" i="7"/>
  <c r="G26" i="7"/>
  <c r="H11" i="1" l="1"/>
  <c r="H10" i="1"/>
  <c r="AO54" i="1" l="1"/>
  <c r="F78" i="1" l="1"/>
  <c r="E78" i="1"/>
  <c r="D78" i="1"/>
  <c r="F77" i="1"/>
  <c r="E77" i="1"/>
  <c r="D77" i="1"/>
  <c r="F76" i="1"/>
  <c r="E76" i="1"/>
  <c r="D76" i="1"/>
  <c r="F75" i="1"/>
  <c r="E75" i="1"/>
  <c r="D75" i="1"/>
  <c r="F67" i="1"/>
  <c r="E67" i="1"/>
  <c r="D67" i="1"/>
  <c r="F66" i="1"/>
  <c r="E66" i="1"/>
  <c r="D66" i="1"/>
  <c r="F65" i="1"/>
  <c r="E65" i="1"/>
  <c r="D65" i="1"/>
  <c r="F64" i="1"/>
  <c r="E64" i="1"/>
  <c r="D64" i="1"/>
  <c r="F63" i="1"/>
  <c r="E63" i="1"/>
  <c r="D63" i="1"/>
  <c r="F62" i="1"/>
  <c r="E62" i="1"/>
  <c r="D62" i="1"/>
  <c r="F61" i="1"/>
  <c r="E61" i="1"/>
  <c r="D61" i="1"/>
  <c r="F60" i="1"/>
  <c r="E60" i="1"/>
  <c r="D60" i="1"/>
  <c r="F59" i="1"/>
  <c r="E59" i="1"/>
  <c r="D59" i="1"/>
  <c r="F58" i="1"/>
  <c r="E58" i="1"/>
  <c r="D58" i="1"/>
  <c r="F57" i="1"/>
  <c r="E57" i="1"/>
  <c r="D57" i="1"/>
  <c r="F56" i="1"/>
  <c r="E56" i="1"/>
  <c r="D56" i="1"/>
  <c r="F55" i="1"/>
  <c r="E55" i="1"/>
  <c r="D55" i="1"/>
  <c r="F54" i="1"/>
  <c r="E54" i="1"/>
  <c r="D54" i="1"/>
  <c r="F53" i="1"/>
  <c r="E53" i="1"/>
  <c r="D53" i="1"/>
  <c r="F52" i="1"/>
  <c r="E52" i="1"/>
  <c r="D52" i="1"/>
  <c r="F51" i="1"/>
  <c r="E51" i="1"/>
  <c r="D51" i="1"/>
  <c r="F50" i="1"/>
  <c r="E50" i="1"/>
  <c r="D50" i="1"/>
  <c r="J65" i="1"/>
  <c r="H76" i="1"/>
  <c r="J50" i="1"/>
  <c r="H63" i="1"/>
  <c r="J66" i="1"/>
  <c r="J67" i="1"/>
  <c r="H58" i="1"/>
  <c r="H55" i="1"/>
  <c r="I75" i="1"/>
  <c r="I55" i="1"/>
  <c r="J60" i="1"/>
  <c r="J62" i="1"/>
  <c r="J64" i="1"/>
  <c r="J59" i="1"/>
  <c r="I52" i="1"/>
  <c r="I58" i="1"/>
  <c r="I59" i="1"/>
  <c r="H59" i="1"/>
  <c r="H60" i="1"/>
  <c r="H64" i="1"/>
  <c r="H78" i="1"/>
  <c r="H51" i="1"/>
  <c r="H50" i="1"/>
  <c r="I66" i="1"/>
  <c r="H57" i="1"/>
  <c r="I76" i="1"/>
  <c r="J58" i="1"/>
  <c r="H75" i="1"/>
  <c r="H56" i="1"/>
  <c r="I65" i="1"/>
  <c r="I63" i="1"/>
  <c r="H66" i="1"/>
  <c r="I77" i="1"/>
  <c r="I56" i="1"/>
  <c r="I50" i="1"/>
  <c r="I51" i="1"/>
  <c r="J55" i="1"/>
  <c r="H52" i="1"/>
  <c r="I78" i="1"/>
  <c r="J61" i="1"/>
  <c r="J53" i="1"/>
  <c r="I62" i="1"/>
  <c r="J56" i="1"/>
  <c r="J78" i="1"/>
  <c r="J76" i="1"/>
  <c r="I67" i="1"/>
  <c r="H61" i="1"/>
  <c r="J51" i="1"/>
  <c r="I53" i="1"/>
  <c r="H67" i="1"/>
  <c r="J75" i="1"/>
  <c r="J52" i="1"/>
  <c r="I61" i="1"/>
  <c r="H77" i="1"/>
  <c r="I60" i="1"/>
  <c r="J57" i="1"/>
  <c r="H65" i="1"/>
  <c r="I57" i="1"/>
  <c r="I64" i="1"/>
  <c r="I54" i="1"/>
  <c r="J63" i="1"/>
  <c r="J77" i="1"/>
  <c r="H53" i="1"/>
  <c r="H62" i="1"/>
  <c r="J54" i="1"/>
  <c r="H54" i="1"/>
  <c r="AN78" i="1" l="1"/>
  <c r="AN77" i="1"/>
  <c r="AN76" i="1"/>
  <c r="AN75" i="1"/>
  <c r="AN67" i="1"/>
  <c r="AN66" i="1"/>
  <c r="AN65" i="1"/>
  <c r="AN64" i="1"/>
  <c r="AN63" i="1"/>
  <c r="AN62" i="1"/>
  <c r="AN61" i="1"/>
  <c r="AN60" i="1"/>
  <c r="AN59" i="1"/>
  <c r="AN58" i="1"/>
  <c r="AN57" i="1"/>
  <c r="AN56" i="1"/>
  <c r="AN55" i="1"/>
  <c r="AN53" i="1"/>
  <c r="AN52" i="1"/>
  <c r="AN51" i="1"/>
  <c r="AN50" i="1"/>
  <c r="G25" i="7" l="1"/>
  <c r="N29" i="7" s="1"/>
  <c r="AN79" i="1" l="1"/>
  <c r="AE58" i="1" l="1"/>
  <c r="AD58" i="1"/>
  <c r="AC58" i="1"/>
  <c r="AB58" i="1"/>
  <c r="AA58" i="1"/>
  <c r="Z58" i="1"/>
  <c r="Y58" i="1"/>
  <c r="X58" i="1"/>
  <c r="H79" i="1" l="1"/>
  <c r="V58" i="1"/>
  <c r="AG58" i="1"/>
  <c r="T58" i="1"/>
  <c r="R58" i="1"/>
  <c r="U58" i="1"/>
  <c r="Q58" i="1"/>
  <c r="P58" i="1"/>
  <c r="J79" i="1"/>
  <c r="I79" i="1"/>
  <c r="N58" i="1" l="1"/>
  <c r="AI58" i="1" s="1"/>
  <c r="AM58" i="1" s="1"/>
  <c r="AO58" i="1" s="1"/>
  <c r="F79" i="1" l="1"/>
  <c r="D79" i="1"/>
  <c r="BP78" i="1"/>
  <c r="BL78" i="1"/>
  <c r="BP77" i="1"/>
  <c r="BP76" i="1"/>
  <c r="BL76" i="1"/>
  <c r="BP75" i="1"/>
  <c r="BL75" i="1"/>
  <c r="G24" i="7" l="1"/>
  <c r="G23" i="7"/>
  <c r="G22" i="7"/>
  <c r="AG78" i="1"/>
  <c r="AC78" i="1"/>
  <c r="AB78" i="1"/>
  <c r="AA78" i="1"/>
  <c r="Z78" i="1"/>
  <c r="Y78" i="1"/>
  <c r="X78" i="1"/>
  <c r="AC76" i="1"/>
  <c r="AB76" i="1"/>
  <c r="AA76" i="1"/>
  <c r="Z76" i="1"/>
  <c r="Y76" i="1"/>
  <c r="X76" i="1"/>
  <c r="AC75" i="1"/>
  <c r="AB75" i="1"/>
  <c r="AA75" i="1"/>
  <c r="AE78" i="1"/>
  <c r="AD78" i="1"/>
  <c r="AE76" i="1"/>
  <c r="AD76" i="1"/>
  <c r="AE75" i="1"/>
  <c r="AD75" i="1"/>
  <c r="V76" i="1" l="1"/>
  <c r="AG76" i="1"/>
  <c r="AG75" i="1"/>
  <c r="Z75" i="1"/>
  <c r="T78" i="1"/>
  <c r="Y75" i="1"/>
  <c r="T76" i="1"/>
  <c r="U78" i="1"/>
  <c r="X75" i="1"/>
  <c r="U76" i="1"/>
  <c r="V78" i="1"/>
  <c r="R78" i="1"/>
  <c r="R76" i="1"/>
  <c r="R75" i="1"/>
  <c r="Q78" i="1"/>
  <c r="Q76" i="1"/>
  <c r="Q75" i="1"/>
  <c r="P78" i="1"/>
  <c r="P76" i="1"/>
  <c r="P75" i="1"/>
  <c r="U75" i="1" l="1"/>
  <c r="T75" i="1"/>
  <c r="V75" i="1"/>
  <c r="N78" i="1"/>
  <c r="N76" i="1"/>
  <c r="AI76" i="1" s="1"/>
  <c r="N75" i="1"/>
  <c r="BI75" i="1" s="1"/>
  <c r="AI78" i="1" l="1"/>
  <c r="BI76" i="1"/>
  <c r="BI78" i="1"/>
  <c r="AI75" i="1"/>
  <c r="BK75" i="1" s="1"/>
  <c r="AM76" i="1"/>
  <c r="AO76" i="1" s="1"/>
  <c r="BG76" i="1"/>
  <c r="AK76" i="1"/>
  <c r="BK76" i="1"/>
  <c r="AN68" i="1"/>
  <c r="AM78" i="1" l="1"/>
  <c r="AO78" i="1" s="1"/>
  <c r="BK78" i="1"/>
  <c r="AK78" i="1"/>
  <c r="BG78" i="1"/>
  <c r="AM75" i="1"/>
  <c r="AO75" i="1" s="1"/>
  <c r="BG75" i="1"/>
  <c r="AK75" i="1"/>
  <c r="G21" i="7" l="1"/>
  <c r="N24" i="7" s="1"/>
  <c r="D22" i="7" l="1"/>
  <c r="I22" i="7" s="1"/>
  <c r="G20" i="7" l="1"/>
  <c r="G19" i="7"/>
  <c r="G18" i="7"/>
  <c r="N20" i="7" s="1"/>
  <c r="D24" i="7" l="1"/>
  <c r="I24" i="7" s="1"/>
  <c r="D25" i="7"/>
  <c r="D26" i="7"/>
  <c r="I26" i="7" s="1"/>
  <c r="D27" i="7"/>
  <c r="D28" i="7"/>
  <c r="I28" i="7" s="1"/>
  <c r="D29" i="7"/>
  <c r="I29" i="7" s="1"/>
  <c r="I25" i="7" l="1"/>
  <c r="M29" i="7"/>
  <c r="I27" i="7"/>
  <c r="G17" i="7"/>
  <c r="B17" i="7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D17" i="7"/>
  <c r="D23" i="7"/>
  <c r="I23" i="7" s="1"/>
  <c r="D21" i="7"/>
  <c r="I21" i="7" s="1"/>
  <c r="D20" i="7"/>
  <c r="I20" i="7" s="1"/>
  <c r="D19" i="7"/>
  <c r="I19" i="7" s="1"/>
  <c r="D18" i="7"/>
  <c r="K29" i="7" l="1"/>
  <c r="B28" i="7"/>
  <c r="B29" i="7" s="1"/>
  <c r="B30" i="7" s="1"/>
  <c r="K24" i="7"/>
  <c r="M20" i="7"/>
  <c r="I18" i="7"/>
  <c r="K20" i="7" s="1"/>
  <c r="M24" i="7"/>
  <c r="I17" i="7"/>
  <c r="G16" i="7" l="1"/>
  <c r="N17" i="7" s="1"/>
  <c r="D16" i="7" l="1"/>
  <c r="I16" i="7" l="1"/>
  <c r="K17" i="7" s="1"/>
  <c r="K15" i="7" s="1"/>
  <c r="M17" i="7"/>
  <c r="G15" i="7" l="1"/>
  <c r="D15" i="7"/>
  <c r="G14" i="7"/>
  <c r="D14" i="7"/>
  <c r="G13" i="7"/>
  <c r="D13" i="7"/>
  <c r="B13" i="7"/>
  <c r="B14" i="7" s="1"/>
  <c r="B15" i="7" s="1"/>
  <c r="G12" i="7"/>
  <c r="D12" i="7"/>
  <c r="G11" i="7"/>
  <c r="D11" i="7"/>
  <c r="G10" i="7"/>
  <c r="D10" i="7"/>
  <c r="G9" i="7"/>
  <c r="D9" i="7"/>
  <c r="G8" i="7"/>
  <c r="D8" i="7"/>
  <c r="G7" i="7"/>
  <c r="D7" i="7"/>
  <c r="D6" i="7"/>
  <c r="D5" i="7"/>
  <c r="B5" i="7"/>
  <c r="B6" i="7" s="1"/>
  <c r="B7" i="7" s="1"/>
  <c r="B8" i="7" s="1"/>
  <c r="B9" i="7" s="1"/>
  <c r="B10" i="7" s="1"/>
  <c r="B11" i="7" s="1"/>
  <c r="AC77" i="1"/>
  <c r="AC79" i="1" s="1"/>
  <c r="AB77" i="1"/>
  <c r="AB79" i="1" s="1"/>
  <c r="AA77" i="1"/>
  <c r="AA79" i="1" s="1"/>
  <c r="AE67" i="1"/>
  <c r="AD67" i="1"/>
  <c r="AE66" i="1"/>
  <c r="AD66" i="1"/>
  <c r="AE65" i="1"/>
  <c r="AD65" i="1"/>
  <c r="AE64" i="1"/>
  <c r="AD64" i="1"/>
  <c r="AE63" i="1"/>
  <c r="AD63" i="1"/>
  <c r="AE62" i="1"/>
  <c r="AD62" i="1"/>
  <c r="AE61" i="1"/>
  <c r="AD61" i="1"/>
  <c r="AE60" i="1"/>
  <c r="AD60" i="1"/>
  <c r="AE59" i="1"/>
  <c r="AD59" i="1"/>
  <c r="AE57" i="1"/>
  <c r="AD57" i="1"/>
  <c r="AE56" i="1"/>
  <c r="AE55" i="1"/>
  <c r="AD55" i="1"/>
  <c r="AE54" i="1"/>
  <c r="AD54" i="1"/>
  <c r="AE53" i="1"/>
  <c r="AD53" i="1"/>
  <c r="AE52" i="1"/>
  <c r="AD52" i="1"/>
  <c r="AE51" i="1"/>
  <c r="AD51" i="1"/>
  <c r="AB67" i="1"/>
  <c r="AA67" i="1"/>
  <c r="Z67" i="1"/>
  <c r="Y67" i="1"/>
  <c r="X67" i="1"/>
  <c r="AB66" i="1"/>
  <c r="AA66" i="1"/>
  <c r="Z66" i="1"/>
  <c r="Y66" i="1"/>
  <c r="X66" i="1"/>
  <c r="AC65" i="1"/>
  <c r="AB65" i="1"/>
  <c r="AA65" i="1"/>
  <c r="Z65" i="1"/>
  <c r="Y65" i="1"/>
  <c r="X65" i="1"/>
  <c r="AC64" i="1"/>
  <c r="AB64" i="1"/>
  <c r="AA64" i="1"/>
  <c r="Z64" i="1"/>
  <c r="Y64" i="1"/>
  <c r="X64" i="1"/>
  <c r="AC63" i="1"/>
  <c r="AB63" i="1"/>
  <c r="Z63" i="1"/>
  <c r="Y63" i="1"/>
  <c r="X63" i="1"/>
  <c r="AC62" i="1"/>
  <c r="AB62" i="1"/>
  <c r="AA62" i="1"/>
  <c r="Z62" i="1"/>
  <c r="Y62" i="1"/>
  <c r="X62" i="1"/>
  <c r="AC61" i="1"/>
  <c r="AB61" i="1"/>
  <c r="AA61" i="1"/>
  <c r="Z61" i="1"/>
  <c r="Y61" i="1"/>
  <c r="X61" i="1"/>
  <c r="AC60" i="1"/>
  <c r="AB60" i="1"/>
  <c r="AA60" i="1"/>
  <c r="Z60" i="1"/>
  <c r="X60" i="1"/>
  <c r="AC59" i="1"/>
  <c r="AB59" i="1"/>
  <c r="AA59" i="1"/>
  <c r="Z59" i="1"/>
  <c r="Y59" i="1"/>
  <c r="X59" i="1"/>
  <c r="AC57" i="1"/>
  <c r="AB57" i="1"/>
  <c r="AA57" i="1"/>
  <c r="Z57" i="1"/>
  <c r="Y57" i="1"/>
  <c r="X57" i="1"/>
  <c r="AC56" i="1"/>
  <c r="AB56" i="1"/>
  <c r="AA56" i="1"/>
  <c r="Z56" i="1"/>
  <c r="Y56" i="1"/>
  <c r="X56" i="1"/>
  <c r="AC55" i="1"/>
  <c r="AB55" i="1"/>
  <c r="AA55" i="1"/>
  <c r="Z55" i="1"/>
  <c r="Y55" i="1"/>
  <c r="X55" i="1"/>
  <c r="AC54" i="1"/>
  <c r="AB54" i="1"/>
  <c r="AA54" i="1"/>
  <c r="Z54" i="1"/>
  <c r="Y54" i="1"/>
  <c r="X54" i="1"/>
  <c r="AC53" i="1"/>
  <c r="AB53" i="1"/>
  <c r="AA53" i="1"/>
  <c r="Z53" i="1"/>
  <c r="Y53" i="1"/>
  <c r="X53" i="1"/>
  <c r="AC52" i="1"/>
  <c r="AB52" i="1"/>
  <c r="AA52" i="1"/>
  <c r="Z52" i="1"/>
  <c r="Y52" i="1"/>
  <c r="X52" i="1"/>
  <c r="AC51" i="1"/>
  <c r="AB51" i="1"/>
  <c r="AA51" i="1"/>
  <c r="Z51" i="1"/>
  <c r="Y51" i="1"/>
  <c r="X51" i="1"/>
  <c r="AC50" i="1"/>
  <c r="AB50" i="1"/>
  <c r="AA50" i="1"/>
  <c r="L68" i="1"/>
  <c r="BP67" i="1"/>
  <c r="AC67" i="1"/>
  <c r="BP66" i="1"/>
  <c r="AC66" i="1"/>
  <c r="BP65" i="1"/>
  <c r="BP64" i="1"/>
  <c r="BP63" i="1"/>
  <c r="AA63" i="1"/>
  <c r="BP62" i="1"/>
  <c r="BP61" i="1"/>
  <c r="BP60" i="1"/>
  <c r="Y60" i="1"/>
  <c r="BP59" i="1"/>
  <c r="BP57" i="1"/>
  <c r="BP56" i="1"/>
  <c r="AD56" i="1"/>
  <c r="BP55" i="1"/>
  <c r="BI54" i="1"/>
  <c r="BP52" i="1"/>
  <c r="BP51" i="1"/>
  <c r="BP50" i="1"/>
  <c r="AE77" i="1" l="1"/>
  <c r="AE79" i="1" s="1"/>
  <c r="AD77" i="1"/>
  <c r="AD79" i="1" s="1"/>
  <c r="Y77" i="1"/>
  <c r="Z77" i="1"/>
  <c r="X77" i="1"/>
  <c r="AE50" i="1"/>
  <c r="AE68" i="1" s="1"/>
  <c r="Y50" i="1"/>
  <c r="Y68" i="1" s="1"/>
  <c r="Z50" i="1"/>
  <c r="V50" i="1" s="1"/>
  <c r="I14" i="7"/>
  <c r="I13" i="7"/>
  <c r="I7" i="7"/>
  <c r="I11" i="7"/>
  <c r="V67" i="1"/>
  <c r="V63" i="1"/>
  <c r="I8" i="7"/>
  <c r="U52" i="1"/>
  <c r="I10" i="7"/>
  <c r="X50" i="1"/>
  <c r="X68" i="1" s="1"/>
  <c r="U63" i="1"/>
  <c r="I12" i="7"/>
  <c r="V60" i="1"/>
  <c r="I9" i="7"/>
  <c r="V52" i="1"/>
  <c r="V55" i="1"/>
  <c r="V64" i="1"/>
  <c r="V62" i="1"/>
  <c r="I15" i="7"/>
  <c r="AD50" i="1"/>
  <c r="V51" i="1"/>
  <c r="V53" i="1"/>
  <c r="U53" i="1"/>
  <c r="T53" i="1"/>
  <c r="U60" i="1"/>
  <c r="U54" i="1"/>
  <c r="AB68" i="1"/>
  <c r="AA68" i="1"/>
  <c r="V57" i="1"/>
  <c r="V59" i="1"/>
  <c r="V61" i="1"/>
  <c r="V54" i="1"/>
  <c r="V56" i="1"/>
  <c r="V65" i="1"/>
  <c r="U67" i="1"/>
  <c r="U55" i="1"/>
  <c r="V66" i="1"/>
  <c r="T51" i="1"/>
  <c r="U57" i="1"/>
  <c r="U65" i="1"/>
  <c r="AC68" i="1"/>
  <c r="U56" i="1"/>
  <c r="U64" i="1"/>
  <c r="T54" i="1"/>
  <c r="U61" i="1"/>
  <c r="U51" i="1"/>
  <c r="U62" i="1"/>
  <c r="U59" i="1"/>
  <c r="U66" i="1"/>
  <c r="T57" i="1"/>
  <c r="T65" i="1"/>
  <c r="T55" i="1"/>
  <c r="T61" i="1"/>
  <c r="T60" i="1"/>
  <c r="T66" i="1"/>
  <c r="T59" i="1"/>
  <c r="T64" i="1"/>
  <c r="T52" i="1"/>
  <c r="T56" i="1"/>
  <c r="T62" i="1"/>
  <c r="BP68" i="1"/>
  <c r="T77" i="1" l="1"/>
  <c r="T79" i="1" s="1"/>
  <c r="P35" i="1" s="1"/>
  <c r="X79" i="1"/>
  <c r="V77" i="1"/>
  <c r="V79" i="1" s="1"/>
  <c r="P37" i="1" s="1"/>
  <c r="Z79" i="1"/>
  <c r="U77" i="1"/>
  <c r="U79" i="1" s="1"/>
  <c r="P36" i="1" s="1"/>
  <c r="Y79" i="1"/>
  <c r="Z68" i="1"/>
  <c r="U50" i="1"/>
  <c r="U68" i="1" s="1"/>
  <c r="P23" i="1" s="1"/>
  <c r="T50" i="1"/>
  <c r="AD68" i="1"/>
  <c r="V68" i="1"/>
  <c r="P24" i="1" s="1"/>
  <c r="T63" i="1"/>
  <c r="T67" i="1"/>
  <c r="P12" i="1" l="1"/>
  <c r="P11" i="1"/>
  <c r="T68" i="1"/>
  <c r="P22" i="1" s="1"/>
  <c r="P10" i="1" s="1"/>
  <c r="F68" i="1" l="1"/>
  <c r="J68" i="1" l="1"/>
  <c r="H68" i="1" l="1"/>
  <c r="I68" i="1" l="1"/>
  <c r="BL79" i="1" l="1"/>
  <c r="BI50" i="1" l="1"/>
  <c r="BI56" i="1" l="1"/>
  <c r="BI53" i="1"/>
  <c r="BI65" i="1"/>
  <c r="BI52" i="1"/>
  <c r="BI67" i="1"/>
  <c r="BI62" i="1"/>
  <c r="BI57" i="1"/>
  <c r="BI66" i="1"/>
  <c r="BI60" i="1"/>
  <c r="E79" i="1" l="1"/>
  <c r="P41" i="1" s="1"/>
  <c r="D68" i="1"/>
  <c r="E68" i="1"/>
  <c r="BI61" i="1"/>
  <c r="BI55" i="1"/>
  <c r="BI63" i="1"/>
  <c r="P28" i="1" l="1"/>
  <c r="P16" i="1" s="1"/>
  <c r="BI51" i="1"/>
  <c r="BI59" i="1"/>
  <c r="BI79" i="1" l="1"/>
  <c r="BI77" i="1"/>
  <c r="BI64" i="1" l="1"/>
  <c r="AJ56" i="1" l="1"/>
  <c r="AJ52" i="1" l="1"/>
  <c r="AJ62" i="1"/>
  <c r="AJ67" i="1"/>
  <c r="AJ64" i="1"/>
  <c r="AJ65" i="1" l="1"/>
  <c r="AJ53" i="1"/>
  <c r="AJ66" i="1"/>
  <c r="AJ61" i="1"/>
  <c r="AJ55" i="1"/>
  <c r="AJ63" i="1"/>
  <c r="AJ60" i="1"/>
  <c r="AJ59" i="1"/>
  <c r="AJ50" i="1"/>
  <c r="AJ57" i="1"/>
  <c r="AJ51" i="1"/>
  <c r="AJ58" i="1"/>
  <c r="AK58" i="1" s="1"/>
  <c r="AJ68" i="1" l="1"/>
  <c r="AG56" i="1" l="1"/>
  <c r="Q55" i="1"/>
  <c r="Q60" i="1"/>
  <c r="AG61" i="1"/>
  <c r="Q65" i="1"/>
  <c r="R52" i="1"/>
  <c r="P51" i="1"/>
  <c r="P77" i="1"/>
  <c r="P79" i="1" s="1"/>
  <c r="Q53" i="1"/>
  <c r="AG57" i="1"/>
  <c r="R53" i="1"/>
  <c r="AG63" i="1"/>
  <c r="R56" i="1"/>
  <c r="AG50" i="1"/>
  <c r="P50" i="1"/>
  <c r="P66" i="1"/>
  <c r="AG53" i="1"/>
  <c r="R50" i="1"/>
  <c r="Q62" i="1"/>
  <c r="Q54" i="1"/>
  <c r="P62" i="1"/>
  <c r="Q63" i="1"/>
  <c r="R63" i="1"/>
  <c r="Q64" i="1"/>
  <c r="R61" i="1"/>
  <c r="AG65" i="1"/>
  <c r="R60" i="1"/>
  <c r="P67" i="1"/>
  <c r="R77" i="1"/>
  <c r="R79" i="1" s="1"/>
  <c r="P54" i="1"/>
  <c r="AG60" i="1"/>
  <c r="Q50" i="1"/>
  <c r="R57" i="1"/>
  <c r="AG59" i="1"/>
  <c r="Q77" i="1"/>
  <c r="Q79" i="1" s="1"/>
  <c r="AG54" i="1"/>
  <c r="R59" i="1"/>
  <c r="AG52" i="1"/>
  <c r="Q52" i="1"/>
  <c r="Q56" i="1"/>
  <c r="P52" i="1"/>
  <c r="AG67" i="1"/>
  <c r="Q66" i="1"/>
  <c r="P56" i="1"/>
  <c r="N56" i="1" s="1"/>
  <c r="AI56" i="1" s="1"/>
  <c r="AK56" i="1" s="1"/>
  <c r="P65" i="1"/>
  <c r="AG62" i="1"/>
  <c r="P59" i="1"/>
  <c r="R51" i="1"/>
  <c r="R55" i="1"/>
  <c r="P53" i="1"/>
  <c r="Q51" i="1"/>
  <c r="R54" i="1"/>
  <c r="AG64" i="1"/>
  <c r="Q59" i="1"/>
  <c r="AG66" i="1"/>
  <c r="AG77" i="1"/>
  <c r="AG79" i="1" s="1"/>
  <c r="P39" i="1" s="1"/>
  <c r="P61" i="1"/>
  <c r="Q67" i="1"/>
  <c r="R66" i="1"/>
  <c r="R65" i="1"/>
  <c r="R62" i="1"/>
  <c r="AG51" i="1"/>
  <c r="P55" i="1"/>
  <c r="P57" i="1"/>
  <c r="Q61" i="1"/>
  <c r="P63" i="1"/>
  <c r="N63" i="1" s="1"/>
  <c r="AI63" i="1" s="1"/>
  <c r="AM63" i="1" s="1"/>
  <c r="AO63" i="1" s="1"/>
  <c r="Q57" i="1"/>
  <c r="P64" i="1"/>
  <c r="P60" i="1"/>
  <c r="N60" i="1" s="1"/>
  <c r="AI60" i="1" s="1"/>
  <c r="R67" i="1"/>
  <c r="AG55" i="1"/>
  <c r="R64" i="1"/>
  <c r="N79" i="1"/>
  <c r="BG56" i="1"/>
  <c r="BK56" i="1"/>
  <c r="BL63" i="1" l="1"/>
  <c r="AM56" i="1"/>
  <c r="N55" i="1"/>
  <c r="AI55" i="1" s="1"/>
  <c r="Q68" i="1"/>
  <c r="R68" i="1"/>
  <c r="AG68" i="1"/>
  <c r="P26" i="1" s="1"/>
  <c r="P14" i="1"/>
  <c r="AI79" i="1"/>
  <c r="BK63" i="1"/>
  <c r="N53" i="1"/>
  <c r="AI53" i="1" s="1"/>
  <c r="N59" i="1"/>
  <c r="AI59" i="1" s="1"/>
  <c r="N52" i="1"/>
  <c r="AI52" i="1" s="1"/>
  <c r="N67" i="1"/>
  <c r="AI67" i="1" s="1"/>
  <c r="N62" i="1"/>
  <c r="AI62" i="1" s="1"/>
  <c r="N51" i="1"/>
  <c r="AI51" i="1" s="1"/>
  <c r="N50" i="1"/>
  <c r="P68" i="1"/>
  <c r="BG63" i="1"/>
  <c r="N64" i="1"/>
  <c r="AI64" i="1" s="1"/>
  <c r="N77" i="1"/>
  <c r="AI77" i="1" s="1"/>
  <c r="BG60" i="1"/>
  <c r="AM60" i="1"/>
  <c r="BK60" i="1"/>
  <c r="AK60" i="1"/>
  <c r="AK63" i="1"/>
  <c r="N57" i="1"/>
  <c r="AI57" i="1" s="1"/>
  <c r="N61" i="1"/>
  <c r="AI61" i="1" s="1"/>
  <c r="N65" i="1"/>
  <c r="AI65" i="1" s="1"/>
  <c r="N66" i="1"/>
  <c r="AI66" i="1" s="1"/>
  <c r="AK79" i="1"/>
  <c r="P33" i="1"/>
  <c r="BG79" i="1"/>
  <c r="BK79" i="1"/>
  <c r="BL56" i="1"/>
  <c r="AO56" i="1"/>
  <c r="BG55" i="1" l="1"/>
  <c r="BK55" i="1"/>
  <c r="AM55" i="1"/>
  <c r="AK55" i="1"/>
  <c r="AM66" i="1"/>
  <c r="BG66" i="1"/>
  <c r="AK66" i="1"/>
  <c r="BK66" i="1"/>
  <c r="AM59" i="1"/>
  <c r="BG59" i="1"/>
  <c r="AK59" i="1"/>
  <c r="BK59" i="1"/>
  <c r="BG65" i="1"/>
  <c r="BK65" i="1"/>
  <c r="AK65" i="1"/>
  <c r="AM65" i="1"/>
  <c r="BK77" i="1"/>
  <c r="AM77" i="1"/>
  <c r="AK77" i="1"/>
  <c r="BG77" i="1"/>
  <c r="AI50" i="1"/>
  <c r="N68" i="1"/>
  <c r="BG62" i="1"/>
  <c r="BK62" i="1"/>
  <c r="AM62" i="1"/>
  <c r="AK62" i="1"/>
  <c r="AM53" i="1"/>
  <c r="BK53" i="1"/>
  <c r="AK53" i="1"/>
  <c r="BG53" i="1"/>
  <c r="BG61" i="1"/>
  <c r="BK61" i="1"/>
  <c r="AK61" i="1"/>
  <c r="AM61" i="1"/>
  <c r="AM64" i="1"/>
  <c r="BK64" i="1"/>
  <c r="BG64" i="1"/>
  <c r="AK64" i="1"/>
  <c r="AM51" i="1"/>
  <c r="BK51" i="1"/>
  <c r="AK51" i="1"/>
  <c r="BG51" i="1"/>
  <c r="BK67" i="1"/>
  <c r="BG67" i="1"/>
  <c r="AM67" i="1"/>
  <c r="AK67" i="1"/>
  <c r="BK57" i="1"/>
  <c r="AK57" i="1"/>
  <c r="AM57" i="1"/>
  <c r="BG57" i="1"/>
  <c r="BL60" i="1"/>
  <c r="AO60" i="1"/>
  <c r="BK52" i="1"/>
  <c r="BG52" i="1"/>
  <c r="AM52" i="1"/>
  <c r="AK52" i="1"/>
  <c r="H29" i="7"/>
  <c r="BL55" i="1" l="1"/>
  <c r="AO55" i="1"/>
  <c r="AO65" i="1"/>
  <c r="BL65" i="1"/>
  <c r="AO52" i="1"/>
  <c r="BL52" i="1"/>
  <c r="AO51" i="1"/>
  <c r="BL51" i="1"/>
  <c r="BL64" i="1"/>
  <c r="AO64" i="1"/>
  <c r="AO53" i="1"/>
  <c r="BL53" i="1"/>
  <c r="AO61" i="1"/>
  <c r="BL61" i="1"/>
  <c r="H24" i="1"/>
  <c r="H8" i="1"/>
  <c r="AM79" i="1"/>
  <c r="BL77" i="1"/>
  <c r="AO77" i="1"/>
  <c r="AO79" i="1" s="1"/>
  <c r="BL57" i="1"/>
  <c r="AO57" i="1"/>
  <c r="AO67" i="1"/>
  <c r="BL67" i="1"/>
  <c r="AO62" i="1"/>
  <c r="BL62" i="1"/>
  <c r="AI68" i="1"/>
  <c r="AK50" i="1"/>
  <c r="AK68" i="1" s="1"/>
  <c r="AM50" i="1"/>
  <c r="BG50" i="1"/>
  <c r="BK50" i="1"/>
  <c r="AO59" i="1"/>
  <c r="BL59" i="1"/>
  <c r="BL66" i="1"/>
  <c r="AO66" i="1"/>
  <c r="AO50" i="1" l="1"/>
  <c r="AO68" i="1" s="1"/>
  <c r="BL50" i="1"/>
  <c r="AM68" i="1"/>
  <c r="E29" i="7"/>
  <c r="J29" i="7" s="1"/>
  <c r="H14" i="1"/>
  <c r="P2" i="7" s="1"/>
  <c r="Q2" i="7" s="1"/>
  <c r="P20" i="1"/>
  <c r="P8" i="1" s="1"/>
  <c r="BG68" i="1"/>
</calcChain>
</file>

<file path=xl/comments1.xml><?xml version="1.0" encoding="utf-8"?>
<comments xmlns="http://schemas.openxmlformats.org/spreadsheetml/2006/main">
  <authors>
    <author>LANCIAUX Sebastien</author>
    <author>LUSENKO Valérie</author>
  </authors>
  <commentList>
    <comment ref="H10" authorId="0">
      <text>
        <r>
          <rPr>
            <sz val="9"/>
            <color indexed="81"/>
            <rFont val="Tahoma"/>
            <family val="2"/>
          </rPr>
          <t>Décompte Prises rentrées au 17/01/2014</t>
        </r>
      </text>
    </comment>
    <comment ref="H22" authorId="0">
      <text>
        <r>
          <rPr>
            <sz val="9"/>
            <color indexed="81"/>
            <rFont val="Tahoma"/>
            <family val="2"/>
          </rPr>
          <t>Décompte Prises rentrées au 17/01/2014</t>
        </r>
      </text>
    </comment>
    <comment ref="H23" authorId="1">
      <text>
        <r>
          <rPr>
            <b/>
            <sz val="9"/>
            <color indexed="81"/>
            <rFont val="Tahoma"/>
            <family val="2"/>
          </rPr>
          <t>Chiffre Arrêté par M. Lavigne : 17 976 ?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Chiffre Fred 15/01/15 CUB + NIORT : 19 065</t>
        </r>
      </text>
    </comment>
    <comment ref="H35" authorId="0">
      <text>
        <r>
          <rPr>
            <sz val="9"/>
            <color indexed="81"/>
            <rFont val="Tahoma"/>
            <family val="2"/>
          </rPr>
          <t xml:space="preserve">Décompte Prises rentrées au 17/01/2014
</t>
        </r>
        <r>
          <rPr>
            <b/>
            <sz val="9"/>
            <color indexed="81"/>
            <rFont val="Tahoma"/>
            <family val="2"/>
          </rPr>
          <t>Chiffre Arrêté par M. Lietard : 3 521</t>
        </r>
      </text>
    </comment>
    <comment ref="BA35" authorId="0">
      <text>
        <r>
          <rPr>
            <sz val="9"/>
            <color indexed="81"/>
            <rFont val="Tahoma"/>
            <family val="2"/>
          </rPr>
          <t>Décompte Prises rentrées au 17/01/2014</t>
        </r>
      </text>
    </comment>
    <comment ref="AK51" authorId="0">
      <text>
        <r>
          <rPr>
            <b/>
            <sz val="9"/>
            <color indexed="81"/>
            <rFont val="Tahoma"/>
            <family val="2"/>
          </rPr>
          <t xml:space="preserve">+1 EL - PA 4562
</t>
        </r>
      </text>
    </comment>
    <comment ref="AO51" authorId="0">
      <text>
        <r>
          <rPr>
            <b/>
            <sz val="9"/>
            <color indexed="81"/>
            <rFont val="Tahoma"/>
            <family val="2"/>
          </rPr>
          <t xml:space="preserve">+1 EL - PA 4562
</t>
        </r>
      </text>
    </comment>
    <comment ref="AK61" authorId="0">
      <text>
        <r>
          <rPr>
            <b/>
            <sz val="9"/>
            <color indexed="81"/>
            <rFont val="Tahoma"/>
            <family val="2"/>
          </rPr>
          <t>+1 EL PA 4327</t>
        </r>
      </text>
    </comment>
    <comment ref="AO61" authorId="0">
      <text>
        <r>
          <rPr>
            <b/>
            <sz val="9"/>
            <color indexed="81"/>
            <rFont val="Tahoma"/>
            <family val="2"/>
          </rPr>
          <t>+1 EL PA 4327</t>
        </r>
      </text>
    </comment>
    <comment ref="AK65" authorId="0">
      <text>
        <r>
          <rPr>
            <b/>
            <sz val="9"/>
            <color indexed="81"/>
            <rFont val="Tahoma"/>
            <family val="2"/>
          </rPr>
          <t xml:space="preserve">+ 2 EL PA 5162
</t>
        </r>
      </text>
    </comment>
    <comment ref="AO65" authorId="0">
      <text>
        <r>
          <rPr>
            <b/>
            <sz val="9"/>
            <color indexed="81"/>
            <rFont val="Tahoma"/>
            <family val="2"/>
          </rPr>
          <t>+ 2 EL PA 5162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LANCIAUX Sebastien</author>
  </authors>
  <commentList>
    <comment ref="P4" authorId="0">
      <text>
        <r>
          <rPr>
            <sz val="9"/>
            <color indexed="81"/>
            <rFont val="Tahoma"/>
            <family val="2"/>
          </rPr>
          <t xml:space="preserve">Décompte Prises rentrées au 17/01/2014
</t>
        </r>
      </text>
    </comment>
  </commentList>
</comments>
</file>

<file path=xl/sharedStrings.xml><?xml version="1.0" encoding="utf-8"?>
<sst xmlns="http://schemas.openxmlformats.org/spreadsheetml/2006/main" count="216" uniqueCount="83">
  <si>
    <t>Bassens</t>
  </si>
  <si>
    <t>Blanquefort</t>
  </si>
  <si>
    <t>Bruges</t>
  </si>
  <si>
    <t>Le Bouscat</t>
  </si>
  <si>
    <t>Le Haillan</t>
  </si>
  <si>
    <t>Merignac</t>
  </si>
  <si>
    <t>Parempuyre</t>
  </si>
  <si>
    <t>St Aubin du Medoc</t>
  </si>
  <si>
    <t>St Medard</t>
  </si>
  <si>
    <t>Villenave d'Ornon</t>
  </si>
  <si>
    <t>TOTAL</t>
  </si>
  <si>
    <t>Niort</t>
  </si>
  <si>
    <t>Pessac</t>
  </si>
  <si>
    <t>Prises en Attente</t>
  </si>
  <si>
    <t>TOTAL Théorique Prises Raccordables</t>
  </si>
  <si>
    <t>Cenon</t>
  </si>
  <si>
    <t>Prises Bloquées (Crit)</t>
  </si>
  <si>
    <t>Récapitulatif Prises Raccordables</t>
  </si>
  <si>
    <t>Begles</t>
  </si>
  <si>
    <t>Prises Rentrées</t>
  </si>
  <si>
    <t>IMB</t>
  </si>
  <si>
    <t>Prises Bloquées CRIT</t>
  </si>
  <si>
    <t xml:space="preserve">Prises Bloquées SI </t>
  </si>
  <si>
    <t>VILLE</t>
  </si>
  <si>
    <t>NIORT</t>
  </si>
  <si>
    <t>Détails Prises CUB</t>
  </si>
  <si>
    <t xml:space="preserve"> Prises Raccordables 
Théoriques</t>
  </si>
  <si>
    <t>Talence</t>
  </si>
  <si>
    <t>Eysines</t>
  </si>
  <si>
    <t>TOTAL Prises Rentrées 2013</t>
  </si>
  <si>
    <t>TOTAL Prises Rentrées 2014</t>
  </si>
  <si>
    <t>TOTAL  Prises à rentrer</t>
  </si>
  <si>
    <t>PA (Sout)</t>
  </si>
  <si>
    <t>PA (Aérien)</t>
  </si>
  <si>
    <t>PA Sout</t>
  </si>
  <si>
    <t>PA Aérien</t>
  </si>
  <si>
    <t>Prises en attente</t>
  </si>
  <si>
    <t>Prises bloquées SI</t>
  </si>
  <si>
    <t>Prises non ciblées</t>
  </si>
  <si>
    <t>SOUT</t>
  </si>
  <si>
    <t>AERIEN</t>
  </si>
  <si>
    <t>Suivi Fred</t>
  </si>
  <si>
    <t>Prises rentrées au 17/01/2014</t>
  </si>
  <si>
    <t>Total</t>
  </si>
  <si>
    <t>PAV</t>
  </si>
  <si>
    <t>Prises raccordables théoriques + prises à rentrer</t>
  </si>
  <si>
    <t>Prises en attente ou bloquées</t>
  </si>
  <si>
    <t>Bordeaux</t>
  </si>
  <si>
    <t>Bordeaux PMR</t>
  </si>
  <si>
    <t>Prises rentrées</t>
  </si>
  <si>
    <t>Ecart
Suivi Optimum
Prises rentrées</t>
  </si>
  <si>
    <t>Ecart
Prises raccord. théoriques
Suivi Fred</t>
  </si>
  <si>
    <t>Ecart
Suivi Fred
Suivi CEM</t>
  </si>
  <si>
    <t>Prises Tvx Terminés</t>
  </si>
  <si>
    <t>Ecarts</t>
  </si>
  <si>
    <r>
      <t xml:space="preserve">Vision OPTIMUM
</t>
    </r>
    <r>
      <rPr>
        <sz val="11"/>
        <color theme="1"/>
        <rFont val="Calibri"/>
        <family val="2"/>
        <scheme val="minor"/>
      </rPr>
      <t>au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24/11/2014</t>
    </r>
  </si>
  <si>
    <t>CUB</t>
  </si>
  <si>
    <t>Semaine</t>
  </si>
  <si>
    <t>En cours</t>
  </si>
  <si>
    <t>vend</t>
  </si>
  <si>
    <t>jeudi</t>
  </si>
  <si>
    <t>TOTAL Prises Rentrées 2015</t>
  </si>
  <si>
    <t>Janvier</t>
  </si>
  <si>
    <t>Février</t>
  </si>
  <si>
    <t>Mars</t>
  </si>
  <si>
    <t>Avril</t>
  </si>
  <si>
    <t xml:space="preserve"> Prises à rentrer suivi CEM</t>
  </si>
  <si>
    <t>Suivi CEM 2015</t>
  </si>
  <si>
    <t>Détails Prises LPC</t>
  </si>
  <si>
    <t>Prises LPC</t>
  </si>
  <si>
    <t>Prises CUB</t>
  </si>
  <si>
    <t>Chatellerault</t>
  </si>
  <si>
    <t>La Rochelle</t>
  </si>
  <si>
    <t>Poitiers</t>
  </si>
  <si>
    <t>Gradignan</t>
  </si>
  <si>
    <t>St Aubin</t>
  </si>
  <si>
    <t>Prises CUB + LPC</t>
  </si>
  <si>
    <t xml:space="preserve"> Prises hors suivi OPTIMUM</t>
  </si>
  <si>
    <t>CUMUL Prises Rentrées</t>
  </si>
  <si>
    <t>.</t>
  </si>
  <si>
    <r>
      <t xml:space="preserve">Vision OPTIMUM
</t>
    </r>
    <r>
      <rPr>
        <sz val="11"/>
        <color theme="1"/>
        <rFont val="Calibri"/>
        <family val="2"/>
        <scheme val="minor"/>
      </rPr>
      <t>au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20/04/15</t>
    </r>
  </si>
  <si>
    <t>mercredi</t>
  </si>
  <si>
    <t>Cumul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</si>
</sst>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0;&quot; 0&quot;\ "/>
  </numFmts>
  <fonts count="78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  <font>
      <i/>
      <sz val="11"/>
      <color theme="1" tint="0.34998626667073579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theme="6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rgb="FF00B05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i/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8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gradientFill degree="180">
        <stop position="0">
          <color theme="0"/>
        </stop>
        <stop position="1">
          <color theme="0" tint="-0.49803155613879818"/>
        </stop>
      </gradientFill>
    </fill>
    <fill>
      <gradientFill degree="18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77">
    <xf numFmtId="0" fontId="0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8" fillId="0" borderId="0"/>
    <xf numFmtId="0" fontId="9" fillId="0" borderId="0" applyNumberFormat="0" applyFill="0" applyBorder="0" applyAlignment="0" applyProtection="0"/>
    <xf numFmtId="0" fontId="10" fillId="0" borderId="42" applyNumberFormat="0" applyFill="0" applyAlignment="0" applyProtection="0"/>
    <xf numFmtId="0" fontId="11" fillId="0" borderId="43" applyNumberFormat="0" applyFill="0" applyAlignment="0" applyProtection="0"/>
    <xf numFmtId="0" fontId="12" fillId="0" borderId="44" applyNumberFormat="0" applyFill="0" applyAlignment="0" applyProtection="0"/>
    <xf numFmtId="0" fontId="12" fillId="0" borderId="0" applyNumberFormat="0" applyFill="0" applyBorder="0" applyAlignment="0" applyProtection="0"/>
    <xf numFmtId="0" fontId="13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NumberFormat="0" applyBorder="0" applyAlignment="0" applyProtection="0"/>
    <xf numFmtId="0" fontId="16" fillId="24" borderId="45" applyNumberFormat="0" applyAlignment="0" applyProtection="0"/>
    <xf numFmtId="0" fontId="17" fillId="25" borderId="46" applyNumberFormat="0" applyAlignment="0" applyProtection="0"/>
    <xf numFmtId="0" fontId="18" fillId="25" borderId="45" applyNumberFormat="0" applyAlignment="0" applyProtection="0"/>
    <xf numFmtId="0" fontId="19" fillId="0" borderId="47" applyNumberFormat="0" applyFill="0" applyAlignment="0" applyProtection="0"/>
    <xf numFmtId="0" fontId="20" fillId="26" borderId="48" applyNumberFormat="0" applyAlignment="0" applyProtection="0"/>
    <xf numFmtId="0" fontId="3" fillId="0" borderId="0" applyNumberFormat="0" applyFill="0" applyBorder="0" applyAlignment="0" applyProtection="0"/>
    <xf numFmtId="0" fontId="6" fillId="27" borderId="49" applyNumberFormat="0" applyFont="0" applyAlignment="0" applyProtection="0"/>
    <xf numFmtId="0" fontId="21" fillId="0" borderId="0" applyNumberFormat="0" applyFill="0" applyBorder="0" applyAlignment="0" applyProtection="0"/>
    <xf numFmtId="0" fontId="4" fillId="0" borderId="50" applyNumberFormat="0" applyFill="0" applyAlignment="0" applyProtection="0"/>
    <xf numFmtId="0" fontId="22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22" fillId="5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58" borderId="0" applyNumberFormat="0" applyBorder="0" applyAlignment="0" applyProtection="0"/>
    <xf numFmtId="0" fontId="32" fillId="59" borderId="0" applyNumberFormat="0" applyBorder="0" applyAlignment="0" applyProtection="0"/>
    <xf numFmtId="0" fontId="32" fillId="60" borderId="0" applyNumberFormat="0" applyBorder="0" applyAlignment="0" applyProtection="0"/>
    <xf numFmtId="0" fontId="32" fillId="61" borderId="0" applyNumberFormat="0" applyBorder="0" applyAlignment="0" applyProtection="0"/>
    <xf numFmtId="0" fontId="32" fillId="62" borderId="0" applyNumberFormat="0" applyBorder="0" applyAlignment="0" applyProtection="0"/>
    <xf numFmtId="0" fontId="32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59" borderId="0" applyNumberFormat="0" applyBorder="0" applyAlignment="0" applyProtection="0"/>
    <xf numFmtId="0" fontId="32" fillId="62" borderId="0" applyNumberFormat="0" applyBorder="0" applyAlignment="0" applyProtection="0"/>
    <xf numFmtId="0" fontId="32" fillId="65" borderId="0" applyNumberFormat="0" applyBorder="0" applyAlignment="0" applyProtection="0"/>
    <xf numFmtId="0" fontId="31" fillId="66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31" fillId="70" borderId="0" applyNumberFormat="0" applyBorder="0" applyAlignment="0" applyProtection="0"/>
    <xf numFmtId="0" fontId="31" fillId="71" borderId="0" applyNumberFormat="0" applyBorder="0" applyAlignment="0" applyProtection="0"/>
    <xf numFmtId="0" fontId="31" fillId="72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73" borderId="0" applyNumberFormat="0" applyBorder="0" applyAlignment="0" applyProtection="0"/>
    <xf numFmtId="0" fontId="7" fillId="0" borderId="0"/>
    <xf numFmtId="0" fontId="34" fillId="0" borderId="0" applyNumberFormat="0" applyFill="0" applyBorder="0" applyAlignment="0" applyProtection="0"/>
    <xf numFmtId="0" fontId="35" fillId="74" borderId="59" applyNumberFormat="0" applyAlignment="0" applyProtection="0"/>
    <xf numFmtId="0" fontId="36" fillId="0" borderId="60" applyNumberFormat="0" applyFill="0" applyAlignment="0" applyProtection="0"/>
    <xf numFmtId="0" fontId="7" fillId="75" borderId="61" applyNumberFormat="0" applyFont="0" applyAlignment="0" applyProtection="0"/>
    <xf numFmtId="0" fontId="37" fillId="61" borderId="59" applyNumberFormat="0" applyAlignment="0" applyProtection="0"/>
    <xf numFmtId="44" fontId="7" fillId="0" borderId="0" applyFont="0" applyFill="0" applyBorder="0" applyAlignment="0" applyProtection="0"/>
    <xf numFmtId="0" fontId="38" fillId="57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9" fillId="76" borderId="0" applyNumberFormat="0" applyBorder="0" applyAlignment="0" applyProtection="0"/>
    <xf numFmtId="0" fontId="40" fillId="58" borderId="0" applyNumberFormat="0" applyBorder="0" applyAlignment="0" applyProtection="0"/>
    <xf numFmtId="0" fontId="41" fillId="74" borderId="62" applyNumberFormat="0" applyAlignment="0" applyProtection="0"/>
    <xf numFmtId="0" fontId="48" fillId="0" borderId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63" applyNumberFormat="0" applyFill="0" applyAlignment="0" applyProtection="0"/>
    <xf numFmtId="0" fontId="45" fillId="0" borderId="64" applyNumberFormat="0" applyFill="0" applyAlignment="0" applyProtection="0"/>
    <xf numFmtId="0" fontId="46" fillId="0" borderId="65" applyNumberFormat="0" applyFill="0" applyAlignment="0" applyProtection="0"/>
    <xf numFmtId="0" fontId="46" fillId="0" borderId="0" applyNumberFormat="0" applyFill="0" applyBorder="0" applyAlignment="0" applyProtection="0"/>
    <xf numFmtId="0" fontId="33" fillId="0" borderId="66" applyNumberFormat="0" applyFill="0" applyAlignment="0" applyProtection="0"/>
    <xf numFmtId="0" fontId="47" fillId="77" borderId="67" applyNumberFormat="0" applyAlignment="0" applyProtection="0"/>
    <xf numFmtId="0" fontId="49" fillId="29" borderId="0" applyNumberFormat="0" applyBorder="0" applyAlignment="0" applyProtection="0"/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58" borderId="0" applyNumberFormat="0" applyBorder="0" applyAlignment="0" applyProtection="0"/>
    <xf numFmtId="0" fontId="32" fillId="59" borderId="0" applyNumberFormat="0" applyBorder="0" applyAlignment="0" applyProtection="0"/>
    <xf numFmtId="0" fontId="32" fillId="60" borderId="0" applyNumberFormat="0" applyBorder="0" applyAlignment="0" applyProtection="0"/>
    <xf numFmtId="0" fontId="32" fillId="61" borderId="0" applyNumberFormat="0" applyBorder="0" applyAlignment="0" applyProtection="0"/>
    <xf numFmtId="0" fontId="49" fillId="30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42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32" fillId="62" borderId="0" applyNumberFormat="0" applyBorder="0" applyAlignment="0" applyProtection="0"/>
    <xf numFmtId="0" fontId="32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59" borderId="0" applyNumberFormat="0" applyBorder="0" applyAlignment="0" applyProtection="0"/>
    <xf numFmtId="0" fontId="32" fillId="62" borderId="0" applyNumberFormat="0" applyBorder="0" applyAlignment="0" applyProtection="0"/>
    <xf numFmtId="0" fontId="32" fillId="65" borderId="0" applyNumberFormat="0" applyBorder="0" applyAlignment="0" applyProtection="0"/>
    <xf numFmtId="0" fontId="50" fillId="31" borderId="0" applyNumberFormat="0" applyBorder="0" applyAlignment="0" applyProtection="0"/>
    <xf numFmtId="0" fontId="50" fillId="35" borderId="0" applyNumberFormat="0" applyBorder="0" applyAlignment="0" applyProtection="0"/>
    <xf numFmtId="0" fontId="50" fillId="39" borderId="0" applyNumberFormat="0" applyBorder="0" applyAlignment="0" applyProtection="0"/>
    <xf numFmtId="0" fontId="50" fillId="43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31" fillId="66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4" borderId="0" applyNumberFormat="0" applyBorder="0" applyAlignment="0" applyProtection="0"/>
    <xf numFmtId="0" fontId="50" fillId="48" borderId="0" applyNumberFormat="0" applyBorder="0" applyAlignment="0" applyProtection="0"/>
    <xf numFmtId="0" fontId="23" fillId="0" borderId="0" applyNumberFormat="0" applyFill="0" applyBorder="0" applyAlignment="0" applyProtection="0"/>
    <xf numFmtId="0" fontId="38" fillId="57" borderId="0" applyNumberFormat="0" applyBorder="0" applyAlignment="0" applyProtection="0"/>
    <xf numFmtId="0" fontId="51" fillId="25" borderId="45" applyNumberFormat="0" applyAlignment="0" applyProtection="0"/>
    <xf numFmtId="0" fontId="35" fillId="74" borderId="59" applyNumberFormat="0" applyAlignment="0" applyProtection="0"/>
    <xf numFmtId="0" fontId="52" fillId="0" borderId="47" applyNumberFormat="0" applyFill="0" applyAlignment="0" applyProtection="0"/>
    <xf numFmtId="0" fontId="47" fillId="77" borderId="67" applyNumberFormat="0" applyAlignment="0" applyProtection="0"/>
    <xf numFmtId="0" fontId="49" fillId="27" borderId="49" applyNumberFormat="0" applyFont="0" applyAlignment="0" applyProtection="0"/>
    <xf numFmtId="0" fontId="53" fillId="24" borderId="45" applyNumberFormat="0" applyAlignment="0" applyProtection="0"/>
    <xf numFmtId="0" fontId="42" fillId="0" borderId="0" applyNumberFormat="0" applyFill="0" applyBorder="0" applyAlignment="0" applyProtection="0"/>
    <xf numFmtId="0" fontId="40" fillId="58" borderId="0" applyNumberFormat="0" applyBorder="0" applyAlignment="0" applyProtection="0"/>
    <xf numFmtId="0" fontId="44" fillId="0" borderId="63" applyNumberFormat="0" applyFill="0" applyAlignment="0" applyProtection="0"/>
    <xf numFmtId="0" fontId="45" fillId="0" borderId="64" applyNumberFormat="0" applyFill="0" applyAlignment="0" applyProtection="0"/>
    <xf numFmtId="0" fontId="46" fillId="0" borderId="65" applyNumberFormat="0" applyFill="0" applyAlignment="0" applyProtection="0"/>
    <xf numFmtId="0" fontId="46" fillId="0" borderId="0" applyNumberFormat="0" applyFill="0" applyBorder="0" applyAlignment="0" applyProtection="0"/>
    <xf numFmtId="0" fontId="37" fillId="61" borderId="59" applyNumberFormat="0" applyAlignment="0" applyProtection="0"/>
    <xf numFmtId="0" fontId="54" fillId="22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60" applyNumberFormat="0" applyFill="0" applyAlignment="0" applyProtection="0"/>
    <xf numFmtId="0" fontId="39" fillId="76" borderId="0" applyNumberFormat="0" applyBorder="0" applyAlignment="0" applyProtection="0"/>
    <xf numFmtId="0" fontId="55" fillId="23" borderId="0" applyNumberFormat="0" applyBorder="0" applyAlignment="0" applyProtection="0"/>
    <xf numFmtId="0" fontId="49" fillId="0" borderId="0"/>
    <xf numFmtId="0" fontId="7" fillId="75" borderId="61" applyNumberFormat="0" applyFont="0" applyAlignment="0" applyProtection="0"/>
    <xf numFmtId="0" fontId="41" fillId="74" borderId="62" applyNumberFormat="0" applyAlignment="0" applyProtection="0"/>
    <xf numFmtId="0" fontId="56" fillId="21" borderId="0" applyNumberFormat="0" applyBorder="0" applyAlignment="0" applyProtection="0"/>
    <xf numFmtId="0" fontId="57" fillId="25" borderId="46" applyNumberFormat="0" applyAlignment="0" applyProtection="0"/>
    <xf numFmtId="0" fontId="5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9" fillId="0" borderId="42" applyNumberFormat="0" applyFill="0" applyAlignment="0" applyProtection="0"/>
    <xf numFmtId="0" fontId="60" fillId="0" borderId="43" applyNumberFormat="0" applyFill="0" applyAlignment="0" applyProtection="0"/>
    <xf numFmtId="0" fontId="61" fillId="0" borderId="44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50" applyNumberFormat="0" applyFill="0" applyAlignment="0" applyProtection="0"/>
    <xf numFmtId="0" fontId="63" fillId="26" borderId="48" applyNumberFormat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30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14" borderId="20" xfId="4" applyFont="1" applyFill="1" applyBorder="1" applyAlignment="1">
      <alignment horizontal="left" vertical="top"/>
    </xf>
    <xf numFmtId="0" fontId="1" fillId="15" borderId="1" xfId="4" applyFont="1" applyFill="1" applyBorder="1" applyAlignment="1">
      <alignment horizontal="left" vertical="top"/>
    </xf>
    <xf numFmtId="0" fontId="1" fillId="14" borderId="1" xfId="4" applyFont="1" applyFill="1" applyBorder="1" applyAlignment="1">
      <alignment horizontal="left" vertical="top"/>
    </xf>
    <xf numFmtId="0" fontId="1" fillId="9" borderId="4" xfId="4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14" borderId="4" xfId="4" applyFont="1" applyFill="1" applyBorder="1" applyAlignment="1">
      <alignment horizontal="center" vertical="center"/>
    </xf>
    <xf numFmtId="0" fontId="0" fillId="0" borderId="0" xfId="0" applyBorder="1"/>
    <xf numFmtId="0" fontId="1" fillId="15" borderId="15" xfId="4" applyFont="1" applyFill="1" applyBorder="1" applyAlignment="1">
      <alignment horizontal="left" vertical="top"/>
    </xf>
    <xf numFmtId="1" fontId="2" fillId="18" borderId="32" xfId="0" applyNumberFormat="1" applyFont="1" applyFill="1" applyBorder="1" applyAlignment="1">
      <alignment horizontal="center" vertical="center" wrapText="1"/>
    </xf>
    <xf numFmtId="1" fontId="2" fillId="17" borderId="6" xfId="0" applyNumberFormat="1" applyFont="1" applyFill="1" applyBorder="1" applyAlignment="1">
      <alignment horizontal="center" vertical="center" wrapText="1"/>
    </xf>
    <xf numFmtId="1" fontId="2" fillId="12" borderId="6" xfId="0" applyNumberFormat="1" applyFont="1" applyFill="1" applyBorder="1" applyAlignment="1">
      <alignment horizontal="center" vertical="center" wrapText="1"/>
    </xf>
    <xf numFmtId="1" fontId="2" fillId="18" borderId="31" xfId="0" applyNumberFormat="1" applyFont="1" applyFill="1" applyBorder="1" applyAlignment="1">
      <alignment horizontal="center" vertical="center" wrapText="1"/>
    </xf>
    <xf numFmtId="1" fontId="2" fillId="17" borderId="9" xfId="0" applyNumberFormat="1" applyFont="1" applyFill="1" applyBorder="1" applyAlignment="1">
      <alignment horizontal="center" vertical="center" wrapText="1"/>
    </xf>
    <xf numFmtId="1" fontId="2" fillId="12" borderId="9" xfId="0" applyNumberFormat="1" applyFont="1" applyFill="1" applyBorder="1" applyAlignment="1">
      <alignment horizontal="center" vertical="center" wrapText="1"/>
    </xf>
    <xf numFmtId="1" fontId="2" fillId="18" borderId="54" xfId="0" applyNumberFormat="1" applyFont="1" applyFill="1" applyBorder="1" applyAlignment="1">
      <alignment horizontal="center" vertical="center" wrapText="1"/>
    </xf>
    <xf numFmtId="1" fontId="2" fillId="17" borderId="55" xfId="0" applyNumberFormat="1" applyFont="1" applyFill="1" applyBorder="1" applyAlignment="1">
      <alignment horizontal="center" vertical="center" wrapText="1"/>
    </xf>
    <xf numFmtId="1" fontId="2" fillId="12" borderId="55" xfId="0" applyNumberFormat="1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2" borderId="25" xfId="0" applyFont="1" applyFill="1" applyBorder="1" applyAlignment="1">
      <alignment horizontal="center" vertical="center" wrapText="1"/>
    </xf>
    <xf numFmtId="0" fontId="4" fillId="12" borderId="10" xfId="0" applyFont="1" applyFill="1" applyBorder="1" applyAlignment="1">
      <alignment horizontal="center" vertical="center" wrapText="1"/>
    </xf>
    <xf numFmtId="0" fontId="4" fillId="53" borderId="22" xfId="0" applyFont="1" applyFill="1" applyBorder="1" applyAlignment="1">
      <alignment horizontal="center" vertical="center"/>
    </xf>
    <xf numFmtId="0" fontId="4" fillId="53" borderId="34" xfId="0" applyFont="1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1" fontId="2" fillId="18" borderId="33" xfId="0" applyNumberFormat="1" applyFont="1" applyFill="1" applyBorder="1" applyAlignment="1">
      <alignment horizontal="center" vertical="center" wrapText="1"/>
    </xf>
    <xf numFmtId="1" fontId="2" fillId="17" borderId="21" xfId="0" applyNumberFormat="1" applyFont="1" applyFill="1" applyBorder="1" applyAlignment="1">
      <alignment horizontal="center" vertical="center" wrapText="1"/>
    </xf>
    <xf numFmtId="1" fontId="2" fillId="12" borderId="21" xfId="0" applyNumberFormat="1" applyFont="1" applyFill="1" applyBorder="1" applyAlignment="1">
      <alignment horizontal="center" vertical="center" wrapText="1"/>
    </xf>
    <xf numFmtId="1" fontId="2" fillId="18" borderId="40" xfId="0" applyNumberFormat="1" applyFont="1" applyFill="1" applyBorder="1" applyAlignment="1">
      <alignment horizontal="center" vertical="center" wrapText="1"/>
    </xf>
    <xf numFmtId="1" fontId="2" fillId="18" borderId="41" xfId="0" applyNumberFormat="1" applyFont="1" applyFill="1" applyBorder="1" applyAlignment="1">
      <alignment horizontal="center" vertical="center" wrapText="1"/>
    </xf>
    <xf numFmtId="1" fontId="2" fillId="17" borderId="28" xfId="0" applyNumberFormat="1" applyFont="1" applyFill="1" applyBorder="1" applyAlignment="1">
      <alignment horizontal="center" vertical="center" wrapText="1"/>
    </xf>
    <xf numFmtId="1" fontId="2" fillId="17" borderId="29" xfId="0" applyNumberFormat="1" applyFont="1" applyFill="1" applyBorder="1" applyAlignment="1">
      <alignment horizontal="center" vertical="center" wrapText="1"/>
    </xf>
    <xf numFmtId="1" fontId="2" fillId="12" borderId="28" xfId="0" applyNumberFormat="1" applyFont="1" applyFill="1" applyBorder="1" applyAlignment="1">
      <alignment horizontal="center" vertical="center" wrapText="1"/>
    </xf>
    <xf numFmtId="1" fontId="2" fillId="12" borderId="29" xfId="0" applyNumberFormat="1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1" fontId="24" fillId="0" borderId="0" xfId="0" applyNumberFormat="1" applyFont="1" applyAlignment="1">
      <alignment horizontal="left"/>
    </xf>
    <xf numFmtId="1" fontId="25" fillId="0" borderId="0" xfId="0" applyNumberFormat="1" applyFont="1"/>
    <xf numFmtId="1" fontId="24" fillId="0" borderId="0" xfId="0" applyNumberFormat="1" applyFont="1"/>
    <xf numFmtId="0" fontId="27" fillId="0" borderId="18" xfId="0" applyFont="1" applyBorder="1" applyAlignment="1">
      <alignment horizontal="right"/>
    </xf>
    <xf numFmtId="0" fontId="27" fillId="0" borderId="0" xfId="0" applyFont="1" applyBorder="1" applyAlignment="1">
      <alignment horizontal="right"/>
    </xf>
    <xf numFmtId="0" fontId="27" fillId="0" borderId="51" xfId="0" applyFont="1" applyBorder="1" applyAlignment="1">
      <alignment horizontal="right"/>
    </xf>
    <xf numFmtId="0" fontId="27" fillId="0" borderId="18" xfId="0" applyFont="1" applyBorder="1"/>
    <xf numFmtId="0" fontId="27" fillId="0" borderId="0" xfId="0" applyFont="1" applyBorder="1"/>
    <xf numFmtId="0" fontId="27" fillId="0" borderId="51" xfId="0" applyFont="1" applyBorder="1"/>
    <xf numFmtId="0" fontId="28" fillId="0" borderId="12" xfId="0" applyFont="1" applyBorder="1"/>
    <xf numFmtId="0" fontId="27" fillId="0" borderId="39" xfId="0" applyFont="1" applyBorder="1"/>
    <xf numFmtId="0" fontId="27" fillId="0" borderId="14" xfId="0" applyFont="1" applyBorder="1"/>
    <xf numFmtId="0" fontId="27" fillId="0" borderId="0" xfId="0" applyFont="1"/>
    <xf numFmtId="1" fontId="0" fillId="13" borderId="20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1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1" fontId="64" fillId="0" borderId="0" xfId="0" applyNumberFormat="1" applyFont="1" applyFill="1" applyBorder="1" applyAlignment="1">
      <alignment horizontal="center" vertical="center"/>
    </xf>
    <xf numFmtId="1" fontId="0" fillId="80" borderId="0" xfId="0" applyNumberFormat="1" applyFill="1" applyBorder="1" applyAlignment="1">
      <alignment horizontal="center" vertical="center"/>
    </xf>
    <xf numFmtId="0" fontId="24" fillId="0" borderId="0" xfId="0" applyFont="1" applyAlignment="1">
      <alignment horizontal="right" wrapText="1"/>
    </xf>
    <xf numFmtId="14" fontId="65" fillId="0" borderId="0" xfId="0" applyNumberFormat="1" applyFont="1" applyAlignment="1">
      <alignment horizontal="center" vertical="center"/>
    </xf>
    <xf numFmtId="3" fontId="0" fillId="5" borderId="20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5" borderId="40" xfId="0" applyNumberFormat="1" applyFill="1" applyBorder="1" applyAlignment="1">
      <alignment horizontal="center"/>
    </xf>
    <xf numFmtId="3" fontId="0" fillId="5" borderId="52" xfId="0" applyNumberFormat="1" applyFill="1" applyBorder="1" applyAlignment="1">
      <alignment horizontal="center"/>
    </xf>
    <xf numFmtId="3" fontId="0" fillId="16" borderId="1" xfId="0" applyNumberFormat="1" applyFill="1" applyBorder="1" applyAlignment="1">
      <alignment horizontal="center"/>
    </xf>
    <xf numFmtId="3" fontId="2" fillId="16" borderId="28" xfId="0" applyNumberFormat="1" applyFont="1" applyFill="1" applyBorder="1" applyAlignment="1">
      <alignment horizontal="center"/>
    </xf>
    <xf numFmtId="3" fontId="2" fillId="16" borderId="53" xfId="0" applyNumberFormat="1" applyFont="1" applyFill="1" applyBorder="1" applyAlignment="1">
      <alignment horizontal="center"/>
    </xf>
    <xf numFmtId="3" fontId="2" fillId="16" borderId="1" xfId="0" applyNumberFormat="1" applyFont="1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3" fontId="0" fillId="5" borderId="28" xfId="0" applyNumberFormat="1" applyFill="1" applyBorder="1" applyAlignment="1">
      <alignment horizontal="center"/>
    </xf>
    <xf numFmtId="3" fontId="0" fillId="5" borderId="53" xfId="0" applyNumberFormat="1" applyFill="1" applyBorder="1" applyAlignment="1">
      <alignment horizontal="center"/>
    </xf>
    <xf numFmtId="3" fontId="4" fillId="6" borderId="4" xfId="0" applyNumberFormat="1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vertical="center" wrapText="1"/>
    </xf>
    <xf numFmtId="3" fontId="5" fillId="12" borderId="2" xfId="0" applyNumberFormat="1" applyFont="1" applyFill="1" applyBorder="1" applyAlignment="1">
      <alignment horizontal="center" vertical="center" wrapText="1"/>
    </xf>
    <xf numFmtId="3" fontId="4" fillId="55" borderId="4" xfId="0" applyNumberFormat="1" applyFont="1" applyFill="1" applyBorder="1" applyAlignment="1">
      <alignment horizontal="center" vertical="center" wrapText="1"/>
    </xf>
    <xf numFmtId="3" fontId="4" fillId="54" borderId="8" xfId="0" applyNumberFormat="1" applyFont="1" applyFill="1" applyBorder="1" applyAlignment="1">
      <alignment horizontal="center" vertical="center" wrapText="1"/>
    </xf>
    <xf numFmtId="3" fontId="4" fillId="52" borderId="14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2" borderId="20" xfId="0" applyNumberFormat="1" applyFill="1" applyBorder="1" applyAlignment="1">
      <alignment horizontal="center" vertical="center"/>
    </xf>
    <xf numFmtId="3" fontId="0" fillId="19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4" fillId="20" borderId="4" xfId="0" applyNumberFormat="1" applyFont="1" applyFill="1" applyBorder="1" applyAlignment="1">
      <alignment horizontal="center" vertical="center"/>
    </xf>
    <xf numFmtId="3" fontId="26" fillId="0" borderId="0" xfId="0" applyNumberFormat="1" applyFont="1"/>
    <xf numFmtId="3" fontId="26" fillId="0" borderId="0" xfId="0" applyNumberFormat="1" applyFont="1" applyAlignment="1">
      <alignment horizontal="right" vertical="center"/>
    </xf>
    <xf numFmtId="3" fontId="24" fillId="0" borderId="0" xfId="0" applyNumberFormat="1" applyFont="1" applyAlignment="1">
      <alignment wrapText="1"/>
    </xf>
    <xf numFmtId="3" fontId="66" fillId="0" borderId="0" xfId="0" applyNumberFormat="1" applyFont="1"/>
    <xf numFmtId="3" fontId="24" fillId="0" borderId="0" xfId="0" applyNumberFormat="1" applyFont="1" applyAlignment="1">
      <alignment horizontal="right" wrapText="1"/>
    </xf>
    <xf numFmtId="3" fontId="26" fillId="0" borderId="0" xfId="0" applyNumberFormat="1" applyFont="1" applyAlignment="1">
      <alignment horizontal="right"/>
    </xf>
    <xf numFmtId="3" fontId="25" fillId="0" borderId="0" xfId="0" applyNumberFormat="1" applyFont="1"/>
    <xf numFmtId="3" fontId="24" fillId="0" borderId="0" xfId="0" applyNumberFormat="1" applyFont="1" applyAlignment="1">
      <alignment horizontal="right"/>
    </xf>
    <xf numFmtId="3" fontId="24" fillId="0" borderId="0" xfId="0" applyNumberFormat="1" applyFont="1"/>
    <xf numFmtId="3" fontId="0" fillId="2" borderId="31" xfId="0" applyNumberFormat="1" applyFill="1" applyBorder="1" applyAlignment="1">
      <alignment horizontal="center" vertical="center"/>
    </xf>
    <xf numFmtId="3" fontId="0" fillId="19" borderId="9" xfId="0" applyNumberFormat="1" applyFill="1" applyBorder="1" applyAlignment="1">
      <alignment horizontal="center" vertical="center"/>
    </xf>
    <xf numFmtId="3" fontId="0" fillId="2" borderId="9" xfId="0" applyNumberFormat="1" applyFill="1" applyBorder="1" applyAlignment="1">
      <alignment horizontal="center" vertical="center"/>
    </xf>
    <xf numFmtId="3" fontId="0" fillId="2" borderId="41" xfId="0" applyNumberFormat="1" applyFill="1" applyBorder="1" applyAlignment="1">
      <alignment horizontal="center" vertical="center"/>
    </xf>
    <xf numFmtId="3" fontId="0" fillId="19" borderId="29" xfId="0" applyNumberFormat="1" applyFill="1" applyBorder="1" applyAlignment="1">
      <alignment horizontal="center" vertical="center"/>
    </xf>
    <xf numFmtId="3" fontId="0" fillId="2" borderId="29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" fontId="4" fillId="8" borderId="22" xfId="0" applyNumberFormat="1" applyFont="1" applyFill="1" applyBorder="1" applyAlignment="1">
      <alignment horizontal="center" vertical="center"/>
    </xf>
    <xf numFmtId="1" fontId="4" fillId="8" borderId="3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3" borderId="4" xfId="0" applyNumberFormat="1" applyFont="1" applyFill="1" applyBorder="1" applyAlignment="1">
      <alignment horizontal="center" vertical="center"/>
    </xf>
    <xf numFmtId="3" fontId="4" fillId="6" borderId="35" xfId="0" applyNumberFormat="1" applyFont="1" applyFill="1" applyBorder="1" applyAlignment="1">
      <alignment horizontal="center"/>
    </xf>
    <xf numFmtId="0" fontId="27" fillId="81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27" fillId="52" borderId="0" xfId="0" applyFont="1" applyFill="1" applyAlignment="1">
      <alignment horizontal="center"/>
    </xf>
    <xf numFmtId="14" fontId="0" fillId="0" borderId="0" xfId="0" applyNumberFormat="1"/>
    <xf numFmtId="0" fontId="68" fillId="0" borderId="0" xfId="0" applyFont="1"/>
    <xf numFmtId="0" fontId="0" fillId="0" borderId="68" xfId="0" applyBorder="1"/>
    <xf numFmtId="14" fontId="0" fillId="0" borderId="68" xfId="0" applyNumberFormat="1" applyBorder="1"/>
    <xf numFmtId="14" fontId="0" fillId="0" borderId="0" xfId="0" applyNumberFormat="1" applyBorder="1"/>
    <xf numFmtId="0" fontId="24" fillId="0" borderId="0" xfId="0" applyFont="1" applyAlignment="1">
      <alignment horizontal="right"/>
    </xf>
    <xf numFmtId="3" fontId="27" fillId="82" borderId="0" xfId="0" applyNumberFormat="1" applyFont="1" applyFill="1"/>
    <xf numFmtId="3" fontId="0" fillId="82" borderId="0" xfId="0" applyNumberFormat="1" applyFill="1"/>
    <xf numFmtId="3" fontId="27" fillId="4" borderId="0" xfId="0" applyNumberFormat="1" applyFont="1" applyFill="1"/>
    <xf numFmtId="3" fontId="0" fillId="4" borderId="0" xfId="0" applyNumberFormat="1" applyFill="1"/>
    <xf numFmtId="3" fontId="0" fillId="16" borderId="0" xfId="0" applyNumberFormat="1" applyFill="1"/>
    <xf numFmtId="3" fontId="27" fillId="82" borderId="68" xfId="0" applyNumberFormat="1" applyFont="1" applyFill="1" applyBorder="1"/>
    <xf numFmtId="3" fontId="0" fillId="82" borderId="68" xfId="0" applyNumberFormat="1" applyFill="1" applyBorder="1"/>
    <xf numFmtId="3" fontId="27" fillId="4" borderId="68" xfId="0" applyNumberFormat="1" applyFont="1" applyFill="1" applyBorder="1"/>
    <xf numFmtId="3" fontId="0" fillId="4" borderId="68" xfId="0" applyNumberFormat="1" applyFill="1" applyBorder="1"/>
    <xf numFmtId="3" fontId="0" fillId="16" borderId="68" xfId="0" applyNumberFormat="1" applyFill="1" applyBorder="1"/>
    <xf numFmtId="3" fontId="27" fillId="82" borderId="0" xfId="0" applyNumberFormat="1" applyFont="1" applyFill="1" applyBorder="1"/>
    <xf numFmtId="3" fontId="0" fillId="82" borderId="0" xfId="0" applyNumberFormat="1" applyFill="1" applyBorder="1"/>
    <xf numFmtId="3" fontId="27" fillId="4" borderId="0" xfId="0" applyNumberFormat="1" applyFont="1" applyFill="1" applyBorder="1"/>
    <xf numFmtId="3" fontId="0" fillId="4" borderId="0" xfId="0" applyNumberFormat="1" applyFill="1" applyBorder="1"/>
    <xf numFmtId="3" fontId="0" fillId="16" borderId="0" xfId="0" applyNumberFormat="1" applyFill="1" applyBorder="1"/>
    <xf numFmtId="3" fontId="0" fillId="19" borderId="9" xfId="0" applyNumberFormat="1" applyFill="1" applyBorder="1" applyAlignment="1">
      <alignment horizontal="center" vertical="center"/>
    </xf>
    <xf numFmtId="3" fontId="0" fillId="19" borderId="15" xfId="0" applyNumberFormat="1" applyFill="1" applyBorder="1" applyAlignment="1">
      <alignment horizontal="center" vertical="center"/>
    </xf>
    <xf numFmtId="3" fontId="0" fillId="19" borderId="29" xfId="0" applyNumberFormat="1" applyFill="1" applyBorder="1" applyAlignment="1">
      <alignment horizontal="center" vertical="center"/>
    </xf>
    <xf numFmtId="3" fontId="0" fillId="19" borderId="9" xfId="0" applyNumberFormat="1" applyFill="1" applyBorder="1" applyAlignment="1">
      <alignment horizontal="center" vertical="center"/>
    </xf>
    <xf numFmtId="3" fontId="0" fillId="19" borderId="1" xfId="0" applyNumberFormat="1" applyFill="1" applyBorder="1" applyAlignment="1">
      <alignment horizontal="center" vertical="center"/>
    </xf>
    <xf numFmtId="3" fontId="0" fillId="19" borderId="17" xfId="0" applyNumberFormat="1" applyFill="1" applyBorder="1" applyAlignment="1">
      <alignment horizontal="center" vertical="center"/>
    </xf>
    <xf numFmtId="1" fontId="2" fillId="17" borderId="17" xfId="0" applyNumberFormat="1" applyFont="1" applyFill="1" applyBorder="1" applyAlignment="1">
      <alignment horizontal="center" vertical="center" wrapText="1"/>
    </xf>
    <xf numFmtId="3" fontId="4" fillId="55" borderId="22" xfId="0" applyNumberFormat="1" applyFont="1" applyFill="1" applyBorder="1" applyAlignment="1">
      <alignment horizontal="center" vertical="center"/>
    </xf>
    <xf numFmtId="1" fontId="4" fillId="55" borderId="11" xfId="0" applyNumberFormat="1" applyFont="1" applyFill="1" applyBorder="1" applyAlignment="1">
      <alignment horizontal="center" vertical="center"/>
    </xf>
    <xf numFmtId="3" fontId="4" fillId="55" borderId="34" xfId="0" applyNumberFormat="1" applyFont="1" applyFill="1" applyBorder="1" applyAlignment="1">
      <alignment horizontal="center" vertical="center"/>
    </xf>
    <xf numFmtId="164" fontId="4" fillId="79" borderId="22" xfId="0" applyNumberFormat="1" applyFont="1" applyFill="1" applyBorder="1" applyAlignment="1">
      <alignment horizontal="center" vertical="center"/>
    </xf>
    <xf numFmtId="164" fontId="4" fillId="79" borderId="11" xfId="0" applyNumberFormat="1" applyFont="1" applyFill="1" applyBorder="1" applyAlignment="1">
      <alignment horizontal="center" vertical="center"/>
    </xf>
    <xf numFmtId="164" fontId="4" fillId="79" borderId="34" xfId="0" applyNumberFormat="1" applyFont="1" applyFill="1" applyBorder="1" applyAlignment="1">
      <alignment horizontal="center" vertical="center"/>
    </xf>
    <xf numFmtId="1" fontId="2" fillId="17" borderId="16" xfId="0" applyNumberFormat="1" applyFont="1" applyFill="1" applyBorder="1" applyAlignment="1">
      <alignment horizontal="center" vertical="center" wrapText="1"/>
    </xf>
    <xf numFmtId="1" fontId="2" fillId="17" borderId="58" xfId="0" applyNumberFormat="1" applyFont="1" applyFill="1" applyBorder="1" applyAlignment="1">
      <alignment horizontal="center" vertical="center" wrapText="1"/>
    </xf>
    <xf numFmtId="1" fontId="2" fillId="17" borderId="68" xfId="0" applyNumberFormat="1" applyFont="1" applyFill="1" applyBorder="1" applyAlignment="1">
      <alignment horizontal="center" vertical="center" wrapText="1"/>
    </xf>
    <xf numFmtId="1" fontId="2" fillId="17" borderId="56" xfId="0" applyNumberFormat="1" applyFont="1" applyFill="1" applyBorder="1" applyAlignment="1">
      <alignment horizontal="center" vertical="center" wrapText="1"/>
    </xf>
    <xf numFmtId="1" fontId="2" fillId="17" borderId="57" xfId="0" applyNumberFormat="1" applyFont="1" applyFill="1" applyBorder="1" applyAlignment="1">
      <alignment horizontal="center" vertical="center" wrapText="1"/>
    </xf>
    <xf numFmtId="1" fontId="4" fillId="8" borderId="5" xfId="0" applyNumberFormat="1" applyFont="1" applyFill="1" applyBorder="1" applyAlignment="1">
      <alignment horizontal="center" vertical="center"/>
    </xf>
    <xf numFmtId="1" fontId="4" fillId="8" borderId="23" xfId="0" applyNumberFormat="1" applyFont="1" applyFill="1" applyBorder="1" applyAlignment="1">
      <alignment horizontal="center" vertical="center"/>
    </xf>
    <xf numFmtId="1" fontId="4" fillId="8" borderId="8" xfId="0" applyNumberFormat="1" applyFont="1" applyFill="1" applyBorder="1" applyAlignment="1">
      <alignment horizontal="center" vertical="center"/>
    </xf>
    <xf numFmtId="1" fontId="4" fillId="8" borderId="4" xfId="0" applyNumberFormat="1" applyFont="1" applyFill="1" applyBorder="1" applyAlignment="1">
      <alignment horizontal="center" vertical="center"/>
    </xf>
    <xf numFmtId="3" fontId="2" fillId="16" borderId="56" xfId="0" applyNumberFormat="1" applyFont="1" applyFill="1" applyBorder="1" applyAlignment="1">
      <alignment horizontal="center"/>
    </xf>
    <xf numFmtId="3" fontId="2" fillId="16" borderId="69" xfId="0" applyNumberFormat="1" applyFont="1" applyFill="1" applyBorder="1" applyAlignment="1">
      <alignment horizontal="center"/>
    </xf>
    <xf numFmtId="3" fontId="2" fillId="16" borderId="15" xfId="0" applyNumberFormat="1" applyFont="1" applyFill="1" applyBorder="1" applyAlignment="1">
      <alignment horizontal="center"/>
    </xf>
    <xf numFmtId="3" fontId="4" fillId="6" borderId="22" xfId="0" applyNumberFormat="1" applyFont="1" applyFill="1" applyBorder="1" applyAlignment="1">
      <alignment horizontal="center" vertical="center"/>
    </xf>
    <xf numFmtId="3" fontId="4" fillId="6" borderId="11" xfId="0" applyNumberFormat="1" applyFont="1" applyFill="1" applyBorder="1" applyAlignment="1">
      <alignment horizontal="center" vertical="center"/>
    </xf>
    <xf numFmtId="3" fontId="4" fillId="6" borderId="4" xfId="0" applyNumberFormat="1" applyFont="1" applyFill="1" applyBorder="1" applyAlignment="1">
      <alignment horizontal="center" vertical="center"/>
    </xf>
    <xf numFmtId="0" fontId="4" fillId="55" borderId="22" xfId="0" applyNumberFormat="1" applyFont="1" applyFill="1" applyBorder="1" applyAlignment="1">
      <alignment horizontal="center" vertical="center"/>
    </xf>
    <xf numFmtId="0" fontId="4" fillId="55" borderId="11" xfId="0" applyNumberFormat="1" applyFont="1" applyFill="1" applyBorder="1" applyAlignment="1">
      <alignment horizontal="center" vertical="center"/>
    </xf>
    <xf numFmtId="0" fontId="4" fillId="55" borderId="34" xfId="0" applyNumberFormat="1" applyFont="1" applyFill="1" applyBorder="1" applyAlignment="1">
      <alignment horizontal="center" vertical="center"/>
    </xf>
    <xf numFmtId="1" fontId="2" fillId="10" borderId="28" xfId="176" applyNumberFormat="1" applyFont="1" applyFill="1" applyBorder="1" applyAlignment="1">
      <alignment horizontal="center"/>
    </xf>
    <xf numFmtId="1" fontId="2" fillId="10" borderId="55" xfId="176" applyNumberFormat="1" applyFont="1" applyFill="1" applyBorder="1" applyAlignment="1">
      <alignment horizontal="center" vertical="center"/>
    </xf>
    <xf numFmtId="1" fontId="2" fillId="9" borderId="28" xfId="176" applyNumberFormat="1" applyFont="1" applyFill="1" applyBorder="1" applyAlignment="1">
      <alignment horizontal="center"/>
    </xf>
    <xf numFmtId="1" fontId="2" fillId="9" borderId="55" xfId="176" applyNumberFormat="1" applyFont="1" applyFill="1" applyBorder="1" applyAlignment="1">
      <alignment horizontal="center" vertical="center"/>
    </xf>
    <xf numFmtId="1" fontId="2" fillId="9" borderId="56" xfId="176" applyNumberFormat="1" applyFont="1" applyFill="1" applyBorder="1" applyAlignment="1">
      <alignment horizontal="center"/>
    </xf>
    <xf numFmtId="1" fontId="2" fillId="9" borderId="58" xfId="176" applyNumberFormat="1" applyFont="1" applyFill="1" applyBorder="1" applyAlignment="1">
      <alignment horizontal="center" vertical="center"/>
    </xf>
    <xf numFmtId="3" fontId="0" fillId="19" borderId="29" xfId="0" applyNumberFormat="1" applyFill="1" applyBorder="1" applyAlignment="1">
      <alignment horizontal="center" vertical="center"/>
    </xf>
    <xf numFmtId="1" fontId="2" fillId="10" borderId="29" xfId="176" applyNumberFormat="1" applyFont="1" applyFill="1" applyBorder="1" applyAlignment="1">
      <alignment horizontal="center" vertical="center"/>
    </xf>
    <xf numFmtId="1" fontId="2" fillId="9" borderId="29" xfId="176" applyNumberFormat="1" applyFont="1" applyFill="1" applyBorder="1" applyAlignment="1">
      <alignment horizontal="center"/>
    </xf>
    <xf numFmtId="1" fontId="2" fillId="10" borderId="29" xfId="176" applyNumberFormat="1" applyFont="1" applyFill="1" applyBorder="1" applyAlignment="1">
      <alignment horizontal="center"/>
    </xf>
    <xf numFmtId="1" fontId="2" fillId="9" borderId="57" xfId="176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2" fillId="53" borderId="28" xfId="176" applyNumberFormat="1" applyFont="1" applyFill="1" applyBorder="1" applyAlignment="1">
      <alignment horizontal="center"/>
    </xf>
    <xf numFmtId="1" fontId="2" fillId="53" borderId="55" xfId="176" applyNumberFormat="1" applyFont="1" applyFill="1" applyBorder="1" applyAlignment="1">
      <alignment horizontal="center" vertical="center"/>
    </xf>
    <xf numFmtId="1" fontId="2" fillId="53" borderId="29" xfId="176" applyNumberFormat="1" applyFont="1" applyFill="1" applyBorder="1" applyAlignment="1">
      <alignment horizontal="center" vertical="center"/>
    </xf>
    <xf numFmtId="1" fontId="2" fillId="53" borderId="29" xfId="176" applyNumberFormat="1" applyFont="1" applyFill="1" applyBorder="1" applyAlignment="1">
      <alignment horizontal="center"/>
    </xf>
    <xf numFmtId="1" fontId="2" fillId="7" borderId="28" xfId="176" applyNumberFormat="1" applyFont="1" applyFill="1" applyBorder="1" applyAlignment="1">
      <alignment horizontal="center"/>
    </xf>
    <xf numFmtId="1" fontId="2" fillId="7" borderId="55" xfId="176" applyNumberFormat="1" applyFont="1" applyFill="1" applyBorder="1" applyAlignment="1">
      <alignment horizontal="center" vertical="center"/>
    </xf>
    <xf numFmtId="1" fontId="2" fillId="7" borderId="29" xfId="176" applyNumberFormat="1" applyFont="1" applyFill="1" applyBorder="1" applyAlignment="1">
      <alignment horizontal="center"/>
    </xf>
    <xf numFmtId="1" fontId="2" fillId="7" borderId="56" xfId="176" applyNumberFormat="1" applyFont="1" applyFill="1" applyBorder="1" applyAlignment="1">
      <alignment horizontal="center"/>
    </xf>
    <xf numFmtId="1" fontId="2" fillId="7" borderId="58" xfId="176" applyNumberFormat="1" applyFont="1" applyFill="1" applyBorder="1" applyAlignment="1">
      <alignment horizontal="center" vertical="center"/>
    </xf>
    <xf numFmtId="1" fontId="2" fillId="7" borderId="57" xfId="176" applyNumberFormat="1" applyFont="1" applyFill="1" applyBorder="1" applyAlignment="1">
      <alignment horizontal="center"/>
    </xf>
    <xf numFmtId="3" fontId="4" fillId="0" borderId="4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20" fillId="78" borderId="4" xfId="0" applyNumberFormat="1" applyFont="1" applyFill="1" applyBorder="1" applyAlignment="1">
      <alignment horizontal="center" vertical="center" wrapText="1"/>
    </xf>
    <xf numFmtId="3" fontId="4" fillId="11" borderId="20" xfId="0" applyNumberFormat="1" applyFont="1" applyFill="1" applyBorder="1" applyAlignment="1">
      <alignment horizontal="center" vertical="center" wrapText="1"/>
    </xf>
    <xf numFmtId="3" fontId="5" fillId="12" borderId="20" xfId="0" applyNumberFormat="1" applyFont="1" applyFill="1" applyBorder="1" applyAlignment="1">
      <alignment horizontal="center" vertical="center" wrapText="1"/>
    </xf>
    <xf numFmtId="3" fontId="4" fillId="11" borderId="2" xfId="0" applyNumberFormat="1" applyFont="1" applyFill="1" applyBorder="1" applyAlignment="1">
      <alignment horizontal="center" vertical="center" wrapText="1"/>
    </xf>
    <xf numFmtId="3" fontId="5" fillId="17" borderId="1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3" fontId="75" fillId="55" borderId="4" xfId="0" applyNumberFormat="1" applyFont="1" applyFill="1" applyBorder="1" applyAlignment="1">
      <alignment horizontal="center" vertical="center" wrapText="1"/>
    </xf>
    <xf numFmtId="3" fontId="20" fillId="84" borderId="4" xfId="0" applyNumberFormat="1" applyFont="1" applyFill="1" applyBorder="1" applyAlignment="1">
      <alignment horizontal="center" vertical="center" wrapText="1"/>
    </xf>
    <xf numFmtId="0" fontId="0" fillId="0" borderId="27" xfId="0" applyBorder="1"/>
    <xf numFmtId="3" fontId="4" fillId="0" borderId="13" xfId="0" applyNumberFormat="1" applyFont="1" applyBorder="1"/>
    <xf numFmtId="0" fontId="4" fillId="20" borderId="27" xfId="0" applyFont="1" applyFill="1" applyBorder="1" applyAlignment="1">
      <alignment horizontal="center" vertical="center" wrapText="1"/>
    </xf>
    <xf numFmtId="0" fontId="4" fillId="20" borderId="1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8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 wrapText="1"/>
    </xf>
    <xf numFmtId="3" fontId="0" fillId="19" borderId="15" xfId="0" applyNumberFormat="1" applyFill="1" applyBorder="1" applyAlignment="1">
      <alignment horizontal="center" vertical="center"/>
    </xf>
    <xf numFmtId="3" fontId="0" fillId="19" borderId="3" xfId="0" applyNumberForma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 wrapText="1"/>
    </xf>
    <xf numFmtId="0" fontId="4" fillId="11" borderId="25" xfId="0" applyFont="1" applyFill="1" applyBorder="1" applyAlignment="1">
      <alignment horizontal="center" vertical="center" wrapText="1"/>
    </xf>
    <xf numFmtId="0" fontId="4" fillId="11" borderId="30" xfId="0" applyFont="1" applyFill="1" applyBorder="1" applyAlignment="1">
      <alignment horizontal="center" vertical="center" wrapText="1"/>
    </xf>
    <xf numFmtId="0" fontId="5" fillId="17" borderId="28" xfId="0" applyFont="1" applyFill="1" applyBorder="1" applyAlignment="1">
      <alignment horizontal="center" vertical="center" wrapText="1"/>
    </xf>
    <xf numFmtId="0" fontId="5" fillId="17" borderId="55" xfId="0" applyFont="1" applyFill="1" applyBorder="1" applyAlignment="1">
      <alignment horizontal="center" vertical="center" wrapText="1"/>
    </xf>
    <xf numFmtId="0" fontId="5" fillId="17" borderId="29" xfId="0" applyFont="1" applyFill="1" applyBorder="1" applyAlignment="1">
      <alignment horizontal="center" vertical="center" wrapText="1"/>
    </xf>
    <xf numFmtId="0" fontId="20" fillId="84" borderId="5" xfId="0" applyFont="1" applyFill="1" applyBorder="1" applyAlignment="1">
      <alignment horizontal="center" vertical="center" wrapText="1"/>
    </xf>
    <xf numFmtId="0" fontId="20" fillId="84" borderId="11" xfId="0" applyFont="1" applyFill="1" applyBorder="1" applyAlignment="1">
      <alignment horizontal="center" vertical="center" wrapText="1"/>
    </xf>
    <xf numFmtId="0" fontId="20" fillId="84" borderId="8" xfId="0" applyFont="1" applyFill="1" applyBorder="1" applyAlignment="1">
      <alignment horizontal="center" vertical="center" wrapText="1"/>
    </xf>
    <xf numFmtId="0" fontId="4" fillId="78" borderId="5" xfId="0" applyFont="1" applyFill="1" applyBorder="1" applyAlignment="1">
      <alignment horizontal="center" vertical="center"/>
    </xf>
    <xf numFmtId="0" fontId="4" fillId="78" borderId="11" xfId="0" applyFont="1" applyFill="1" applyBorder="1" applyAlignment="1">
      <alignment horizontal="center" vertical="center"/>
    </xf>
    <xf numFmtId="0" fontId="4" fillId="78" borderId="8" xfId="0" applyFont="1" applyFill="1" applyBorder="1" applyAlignment="1">
      <alignment horizontal="center" vertical="center"/>
    </xf>
    <xf numFmtId="0" fontId="4" fillId="55" borderId="5" xfId="0" applyFont="1" applyFill="1" applyBorder="1" applyAlignment="1">
      <alignment horizontal="center" vertical="center"/>
    </xf>
    <xf numFmtId="0" fontId="4" fillId="55" borderId="11" xfId="0" applyFont="1" applyFill="1" applyBorder="1" applyAlignment="1">
      <alignment horizontal="center" vertical="center"/>
    </xf>
    <xf numFmtId="0" fontId="4" fillId="55" borderId="8" xfId="0" applyFont="1" applyFill="1" applyBorder="1" applyAlignment="1">
      <alignment horizontal="center" vertical="center"/>
    </xf>
    <xf numFmtId="3" fontId="0" fillId="16" borderId="15" xfId="0" applyNumberFormat="1" applyFill="1" applyBorder="1" applyAlignment="1">
      <alignment horizontal="center" vertical="center"/>
    </xf>
    <xf numFmtId="3" fontId="0" fillId="16" borderId="3" xfId="0" applyNumberForma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 wrapText="1"/>
    </xf>
    <xf numFmtId="0" fontId="77" fillId="9" borderId="5" xfId="0" applyFont="1" applyFill="1" applyBorder="1" applyAlignment="1">
      <alignment horizontal="center"/>
    </xf>
    <xf numFmtId="0" fontId="77" fillId="9" borderId="11" xfId="0" applyFont="1" applyFill="1" applyBorder="1" applyAlignment="1">
      <alignment horizontal="center"/>
    </xf>
    <xf numFmtId="0" fontId="77" fillId="9" borderId="8" xfId="0" applyFont="1" applyFill="1" applyBorder="1" applyAlignment="1">
      <alignment horizontal="center"/>
    </xf>
    <xf numFmtId="0" fontId="4" fillId="20" borderId="19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4" fillId="0" borderId="0" xfId="0" applyFont="1" applyAlignment="1">
      <alignment horizontal="right" wrapText="1"/>
    </xf>
    <xf numFmtId="3" fontId="24" fillId="0" borderId="0" xfId="0" applyNumberFormat="1" applyFont="1" applyAlignment="1">
      <alignment horizontal="right" vertical="center" wrapText="1"/>
    </xf>
    <xf numFmtId="3" fontId="26" fillId="0" borderId="0" xfId="0" applyNumberFormat="1" applyFont="1" applyAlignment="1">
      <alignment horizontal="right" vertical="center"/>
    </xf>
    <xf numFmtId="3" fontId="24" fillId="0" borderId="0" xfId="0" applyNumberFormat="1" applyFont="1" applyAlignment="1">
      <alignment horizontal="right" vertical="center"/>
    </xf>
    <xf numFmtId="0" fontId="4" fillId="20" borderId="1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5" fillId="55" borderId="5" xfId="0" applyFont="1" applyFill="1" applyBorder="1" applyAlignment="1">
      <alignment horizontal="center" vertical="center"/>
    </xf>
    <xf numFmtId="0" fontId="75" fillId="55" borderId="11" xfId="0" applyFont="1" applyFill="1" applyBorder="1" applyAlignment="1">
      <alignment horizontal="center" vertical="center"/>
    </xf>
    <xf numFmtId="0" fontId="75" fillId="55" borderId="8" xfId="0" applyFont="1" applyFill="1" applyBorder="1" applyAlignment="1">
      <alignment horizontal="center" vertical="center"/>
    </xf>
    <xf numFmtId="0" fontId="76" fillId="9" borderId="5" xfId="176" applyFont="1" applyFill="1" applyBorder="1" applyAlignment="1">
      <alignment horizontal="center" vertical="center"/>
    </xf>
    <xf numFmtId="0" fontId="76" fillId="9" borderId="11" xfId="176" applyFont="1" applyFill="1" applyBorder="1" applyAlignment="1">
      <alignment horizontal="center" vertical="center"/>
    </xf>
    <xf numFmtId="0" fontId="76" fillId="9" borderId="8" xfId="176" applyFont="1" applyFill="1" applyBorder="1" applyAlignment="1">
      <alignment horizontal="center" vertical="center"/>
    </xf>
    <xf numFmtId="0" fontId="20" fillId="78" borderId="5" xfId="0" applyFont="1" applyFill="1" applyBorder="1" applyAlignment="1">
      <alignment horizontal="center" vertical="center" wrapText="1"/>
    </xf>
    <xf numFmtId="0" fontId="20" fillId="78" borderId="11" xfId="0" applyFont="1" applyFill="1" applyBorder="1" applyAlignment="1">
      <alignment horizontal="center" vertical="center" wrapText="1"/>
    </xf>
    <xf numFmtId="0" fontId="20" fillId="78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11" borderId="40" xfId="0" applyFont="1" applyFill="1" applyBorder="1" applyAlignment="1">
      <alignment horizontal="center" vertical="center" wrapText="1"/>
    </xf>
    <xf numFmtId="0" fontId="4" fillId="11" borderId="54" xfId="0" applyFont="1" applyFill="1" applyBorder="1" applyAlignment="1">
      <alignment horizontal="center" vertical="center" wrapText="1"/>
    </xf>
    <xf numFmtId="0" fontId="4" fillId="11" borderId="41" xfId="0" applyFont="1" applyFill="1" applyBorder="1" applyAlignment="1">
      <alignment horizontal="center" vertical="center" wrapText="1"/>
    </xf>
    <xf numFmtId="0" fontId="5" fillId="12" borderId="40" xfId="0" applyFont="1" applyFill="1" applyBorder="1" applyAlignment="1">
      <alignment horizontal="center" vertical="center" wrapText="1"/>
    </xf>
    <xf numFmtId="0" fontId="5" fillId="12" borderId="54" xfId="0" applyFont="1" applyFill="1" applyBorder="1" applyAlignment="1">
      <alignment horizontal="center" vertical="center" wrapText="1"/>
    </xf>
    <xf numFmtId="0" fontId="5" fillId="12" borderId="41" xfId="0" applyFont="1" applyFill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30" xfId="0" applyFont="1" applyFill="1" applyBorder="1" applyAlignment="1">
      <alignment horizontal="center" vertical="center" wrapText="1"/>
    </xf>
    <xf numFmtId="0" fontId="72" fillId="83" borderId="70" xfId="0" applyFont="1" applyFill="1" applyBorder="1" applyAlignment="1">
      <alignment horizontal="center" vertical="center"/>
    </xf>
    <xf numFmtId="0" fontId="72" fillId="83" borderId="71" xfId="0" applyFont="1" applyFill="1" applyBorder="1" applyAlignment="1">
      <alignment horizontal="center" vertical="center"/>
    </xf>
    <xf numFmtId="0" fontId="72" fillId="83" borderId="72" xfId="0" applyFont="1" applyFill="1" applyBorder="1" applyAlignment="1">
      <alignment horizontal="center" vertical="center"/>
    </xf>
    <xf numFmtId="0" fontId="72" fillId="83" borderId="73" xfId="0" applyFont="1" applyFill="1" applyBorder="1" applyAlignment="1">
      <alignment horizontal="center" vertical="center"/>
    </xf>
    <xf numFmtId="0" fontId="72" fillId="83" borderId="74" xfId="0" applyFont="1" applyFill="1" applyBorder="1" applyAlignment="1">
      <alignment horizontal="center" vertical="center"/>
    </xf>
    <xf numFmtId="0" fontId="72" fillId="83" borderId="75" xfId="0" applyFont="1" applyFill="1" applyBorder="1" applyAlignment="1">
      <alignment horizontal="center" vertical="center"/>
    </xf>
    <xf numFmtId="0" fontId="73" fillId="9" borderId="5" xfId="0" applyFont="1" applyFill="1" applyBorder="1" applyAlignment="1">
      <alignment horizontal="center"/>
    </xf>
    <xf numFmtId="0" fontId="73" fillId="9" borderId="11" xfId="0" applyFont="1" applyFill="1" applyBorder="1" applyAlignment="1">
      <alignment horizontal="center"/>
    </xf>
    <xf numFmtId="0" fontId="73" fillId="9" borderId="8" xfId="0" applyFont="1" applyFill="1" applyBorder="1" applyAlignment="1">
      <alignment horizontal="center"/>
    </xf>
    <xf numFmtId="0" fontId="71" fillId="0" borderId="0" xfId="176" quotePrefix="1" applyAlignment="1">
      <alignment horizontal="center" vertical="center"/>
    </xf>
    <xf numFmtId="0" fontId="71" fillId="0" borderId="0" xfId="176" applyAlignment="1">
      <alignment horizontal="center" vertical="center"/>
    </xf>
    <xf numFmtId="0" fontId="74" fillId="83" borderId="37" xfId="0" applyFont="1" applyFill="1" applyBorder="1" applyAlignment="1">
      <alignment horizontal="center" vertical="center" wrapText="1"/>
    </xf>
    <xf numFmtId="0" fontId="74" fillId="83" borderId="36" xfId="0" applyFont="1" applyFill="1" applyBorder="1" applyAlignment="1">
      <alignment horizontal="center" vertical="center" wrapText="1"/>
    </xf>
    <xf numFmtId="0" fontId="74" fillId="83" borderId="38" xfId="0" applyFont="1" applyFill="1" applyBorder="1" applyAlignment="1">
      <alignment horizontal="center" vertical="center" wrapText="1"/>
    </xf>
    <xf numFmtId="0" fontId="74" fillId="83" borderId="18" xfId="0" applyFont="1" applyFill="1" applyBorder="1" applyAlignment="1">
      <alignment horizontal="center" vertical="center" wrapText="1"/>
    </xf>
    <xf numFmtId="0" fontId="74" fillId="83" borderId="0" xfId="0" applyFont="1" applyFill="1" applyBorder="1" applyAlignment="1">
      <alignment horizontal="center" vertical="center" wrapText="1"/>
    </xf>
    <xf numFmtId="0" fontId="74" fillId="83" borderId="51" xfId="0" applyFont="1" applyFill="1" applyBorder="1" applyAlignment="1">
      <alignment horizontal="center" vertical="center" wrapText="1"/>
    </xf>
    <xf numFmtId="0" fontId="74" fillId="83" borderId="12" xfId="0" applyFont="1" applyFill="1" applyBorder="1" applyAlignment="1">
      <alignment horizontal="center" vertical="center" wrapText="1"/>
    </xf>
    <xf numFmtId="0" fontId="74" fillId="83" borderId="39" xfId="0" applyFont="1" applyFill="1" applyBorder="1" applyAlignment="1">
      <alignment horizontal="center" vertical="center" wrapText="1"/>
    </xf>
    <xf numFmtId="0" fontId="74" fillId="83" borderId="14" xfId="0" applyFont="1" applyFill="1" applyBorder="1" applyAlignment="1">
      <alignment horizontal="center" vertical="center" wrapText="1"/>
    </xf>
    <xf numFmtId="3" fontId="74" fillId="83" borderId="27" xfId="0" applyNumberFormat="1" applyFont="1" applyFill="1" applyBorder="1" applyAlignment="1">
      <alignment horizontal="center" vertical="center" wrapText="1"/>
    </xf>
    <xf numFmtId="3" fontId="74" fillId="83" borderId="19" xfId="0" applyNumberFormat="1" applyFont="1" applyFill="1" applyBorder="1" applyAlignment="1">
      <alignment horizontal="center" vertical="center" wrapText="1"/>
    </xf>
    <xf numFmtId="3" fontId="74" fillId="83" borderId="13" xfId="0" applyNumberFormat="1" applyFont="1" applyFill="1" applyBorder="1" applyAlignment="1">
      <alignment horizontal="center" vertical="center" wrapText="1"/>
    </xf>
    <xf numFmtId="0" fontId="4" fillId="52" borderId="5" xfId="0" applyFont="1" applyFill="1" applyBorder="1" applyAlignment="1">
      <alignment horizontal="center" vertical="center" wrapText="1"/>
    </xf>
    <xf numFmtId="0" fontId="4" fillId="52" borderId="11" xfId="0" applyFont="1" applyFill="1" applyBorder="1" applyAlignment="1">
      <alignment horizontal="center" vertical="center" wrapText="1"/>
    </xf>
    <xf numFmtId="0" fontId="4" fillId="52" borderId="8" xfId="0" applyFont="1" applyFill="1" applyBorder="1" applyAlignment="1">
      <alignment horizontal="center" vertical="center" wrapText="1"/>
    </xf>
    <xf numFmtId="0" fontId="4" fillId="54" borderId="5" xfId="0" applyFont="1" applyFill="1" applyBorder="1" applyAlignment="1">
      <alignment horizontal="center" vertical="center" wrapText="1"/>
    </xf>
    <xf numFmtId="0" fontId="4" fillId="54" borderId="11" xfId="0" applyFont="1" applyFill="1" applyBorder="1" applyAlignment="1">
      <alignment horizontal="center" vertical="center" wrapText="1"/>
    </xf>
    <xf numFmtId="0" fontId="4" fillId="54" borderId="8" xfId="0" applyFont="1" applyFill="1" applyBorder="1" applyAlignment="1">
      <alignment horizontal="center" vertical="center" wrapText="1"/>
    </xf>
    <xf numFmtId="0" fontId="0" fillId="81" borderId="5" xfId="0" applyFill="1" applyBorder="1" applyAlignment="1">
      <alignment horizontal="center"/>
    </xf>
    <xf numFmtId="0" fontId="0" fillId="81" borderId="11" xfId="0" applyFill="1" applyBorder="1" applyAlignment="1">
      <alignment horizontal="center"/>
    </xf>
    <xf numFmtId="0" fontId="0" fillId="81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2" borderId="5" xfId="0" applyFill="1" applyBorder="1" applyAlignment="1">
      <alignment horizontal="center"/>
    </xf>
    <xf numFmtId="0" fontId="0" fillId="52" borderId="8" xfId="0" applyFill="1" applyBorder="1" applyAlignment="1">
      <alignment horizontal="center"/>
    </xf>
  </cellXfs>
  <cellStyles count="177">
    <cellStyle name="20 % - Accent1" xfId="26" builtinId="30" customBuiltin="1"/>
    <cellStyle name="20 % - Accent1 2" xfId="53"/>
    <cellStyle name="20 % - Accent1 2 2" xfId="100"/>
    <cellStyle name="20 % - Accent2" xfId="30" builtinId="34" customBuiltin="1"/>
    <cellStyle name="20 % - Accent2 2" xfId="54"/>
    <cellStyle name="20 % - Accent2 2 2" xfId="101"/>
    <cellStyle name="20 % - Accent3" xfId="34" builtinId="38" customBuiltin="1"/>
    <cellStyle name="20 % - Accent3 2" xfId="55"/>
    <cellStyle name="20 % - Accent3 2 2" xfId="102"/>
    <cellStyle name="20 % - Accent4" xfId="38" builtinId="42" customBuiltin="1"/>
    <cellStyle name="20 % - Accent4 2" xfId="56"/>
    <cellStyle name="20 % - Accent4 2 2" xfId="103"/>
    <cellStyle name="20 % - Accent5" xfId="42" builtinId="46" customBuiltin="1"/>
    <cellStyle name="20 % - Accent5 2" xfId="57"/>
    <cellStyle name="20 % - Accent5 3" xfId="104"/>
    <cellStyle name="20 % - Accent6" xfId="46" builtinId="50" customBuiltin="1"/>
    <cellStyle name="20 % - Accent6 2" xfId="58"/>
    <cellStyle name="20 % - Accent6 3" xfId="105"/>
    <cellStyle name="20% - Accent1" xfId="106"/>
    <cellStyle name="20% - Accent2" xfId="107"/>
    <cellStyle name="20% - Accent3" xfId="108"/>
    <cellStyle name="20% - Accent4" xfId="109"/>
    <cellStyle name="20% - Accent5" xfId="110"/>
    <cellStyle name="20% - Accent6" xfId="111"/>
    <cellStyle name="40 % - Accent1" xfId="27" builtinId="31" customBuiltin="1"/>
    <cellStyle name="40 % - Accent1 2" xfId="59"/>
    <cellStyle name="40 % - Accent1 3" xfId="112"/>
    <cellStyle name="40 % - Accent2" xfId="31" builtinId="35" customBuiltin="1"/>
    <cellStyle name="40 % - Accent2 2" xfId="60"/>
    <cellStyle name="40 % - Accent2 3" xfId="113"/>
    <cellStyle name="40 % - Accent3" xfId="35" builtinId="39" customBuiltin="1"/>
    <cellStyle name="40 % - Accent3 2" xfId="61"/>
    <cellStyle name="40 % - Accent3 2 2" xfId="114"/>
    <cellStyle name="40 % - Accent4" xfId="39" builtinId="43" customBuiltin="1"/>
    <cellStyle name="40 % - Accent4 2" xfId="62"/>
    <cellStyle name="40 % - Accent4 3" xfId="115"/>
    <cellStyle name="40 % - Accent5" xfId="43" builtinId="47" customBuiltin="1"/>
    <cellStyle name="40 % - Accent5 2" xfId="63"/>
    <cellStyle name="40 % - Accent5 3" xfId="116"/>
    <cellStyle name="40 % - Accent6" xfId="47" builtinId="51" customBuiltin="1"/>
    <cellStyle name="40 % - Accent6 2" xfId="64"/>
    <cellStyle name="40 % - Accent6 3" xfId="117"/>
    <cellStyle name="40% - Accent1" xfId="118"/>
    <cellStyle name="40% - Accent2" xfId="119"/>
    <cellStyle name="40% - Accent3" xfId="120"/>
    <cellStyle name="40% - Accent4" xfId="121"/>
    <cellStyle name="40% - Accent5" xfId="122"/>
    <cellStyle name="40% - Accent6" xfId="123"/>
    <cellStyle name="60 % - Accent1" xfId="28" builtinId="32" customBuiltin="1"/>
    <cellStyle name="60 % - Accent1 2" xfId="65"/>
    <cellStyle name="60 % - Accent1 3" xfId="124"/>
    <cellStyle name="60 % - Accent2" xfId="32" builtinId="36" customBuiltin="1"/>
    <cellStyle name="60 % - Accent2 2" xfId="66"/>
    <cellStyle name="60 % - Accent2 3" xfId="125"/>
    <cellStyle name="60 % - Accent3" xfId="36" builtinId="40" customBuiltin="1"/>
    <cellStyle name="60 % - Accent3 2" xfId="67"/>
    <cellStyle name="60 % - Accent3 2 2" xfId="126"/>
    <cellStyle name="60 % - Accent4" xfId="40" builtinId="44" customBuiltin="1"/>
    <cellStyle name="60 % - Accent4 2" xfId="68"/>
    <cellStyle name="60 % - Accent4 2 2" xfId="127"/>
    <cellStyle name="60 % - Accent5" xfId="44" builtinId="48" customBuiltin="1"/>
    <cellStyle name="60 % - Accent5 2" xfId="69"/>
    <cellStyle name="60 % - Accent5 3" xfId="128"/>
    <cellStyle name="60 % - Accent6" xfId="48" builtinId="52" customBuiltin="1"/>
    <cellStyle name="60 % - Accent6 2" xfId="70"/>
    <cellStyle name="60 % - Accent6 2 2" xfId="129"/>
    <cellStyle name="60% - Accent1" xfId="130"/>
    <cellStyle name="60% - Accent2" xfId="131"/>
    <cellStyle name="60% - Accent3" xfId="132"/>
    <cellStyle name="60% - Accent4" xfId="133"/>
    <cellStyle name="60% - Accent5" xfId="134"/>
    <cellStyle name="60% - Accent6" xfId="135"/>
    <cellStyle name="Accent1" xfId="25" builtinId="29" customBuiltin="1"/>
    <cellStyle name="Accent1 2" xfId="71"/>
    <cellStyle name="Accent1 2 2" xfId="136"/>
    <cellStyle name="Accent2" xfId="29" builtinId="33" customBuiltin="1"/>
    <cellStyle name="Accent2 2" xfId="72"/>
    <cellStyle name="Accent2 2 2" xfId="137"/>
    <cellStyle name="Accent3" xfId="33" builtinId="37" customBuiltin="1"/>
    <cellStyle name="Accent3 2" xfId="73"/>
    <cellStyle name="Accent3 2 2" xfId="138"/>
    <cellStyle name="Accent4" xfId="37" builtinId="41" customBuiltin="1"/>
    <cellStyle name="Accent4 2" xfId="74"/>
    <cellStyle name="Accent4 2 2" xfId="139"/>
    <cellStyle name="Accent5" xfId="41" builtinId="45" customBuiltin="1"/>
    <cellStyle name="Accent5 2" xfId="75"/>
    <cellStyle name="Accent5 2 2" xfId="140"/>
    <cellStyle name="Accent6" xfId="45" builtinId="49" customBuiltin="1"/>
    <cellStyle name="Accent6 2" xfId="76"/>
    <cellStyle name="Accent6 2 2" xfId="141"/>
    <cellStyle name="AFE" xfId="77"/>
    <cellStyle name="Avertissement" xfId="21" builtinId="11" customBuiltin="1"/>
    <cellStyle name="Avertissement 2" xfId="78"/>
    <cellStyle name="Avertissement 3" xfId="142"/>
    <cellStyle name="Bad" xfId="143"/>
    <cellStyle name="Calcul" xfId="18" builtinId="22" customBuiltin="1"/>
    <cellStyle name="Calcul 2" xfId="79"/>
    <cellStyle name="Calcul 3" xfId="144"/>
    <cellStyle name="Calculation" xfId="145"/>
    <cellStyle name="Cellule liée" xfId="19" builtinId="24" customBuiltin="1"/>
    <cellStyle name="Cellule liée 2" xfId="80"/>
    <cellStyle name="Cellule liée 3" xfId="146"/>
    <cellStyle name="Check Cell" xfId="147"/>
    <cellStyle name="Commentaire" xfId="22" builtinId="10" customBuiltin="1"/>
    <cellStyle name="Commentaire 2" xfId="81"/>
    <cellStyle name="Commentaire 2 2" xfId="148"/>
    <cellStyle name="Entrée" xfId="16" builtinId="20" customBuiltin="1"/>
    <cellStyle name="Entrée 2" xfId="82"/>
    <cellStyle name="Entrée 3" xfId="149"/>
    <cellStyle name="Euro" xfId="83"/>
    <cellStyle name="Explanatory Text" xfId="150"/>
    <cellStyle name="Good" xfId="151"/>
    <cellStyle name="Heading 1" xfId="152"/>
    <cellStyle name="Heading 2" xfId="153"/>
    <cellStyle name="Heading 3" xfId="154"/>
    <cellStyle name="Heading 4" xfId="155"/>
    <cellStyle name="Input" xfId="156"/>
    <cellStyle name="Insatisfaisant" xfId="14" builtinId="27" customBuiltin="1"/>
    <cellStyle name="Insatisfaisant 2" xfId="84"/>
    <cellStyle name="Insatisfaisant 3" xfId="157"/>
    <cellStyle name="Lien hypertexte" xfId="176" builtinId="8"/>
    <cellStyle name="Lien hypertexte 2" xfId="85"/>
    <cellStyle name="Lien hypertexte 2 2" xfId="158"/>
    <cellStyle name="Lien hypertexte 3" xfId="86"/>
    <cellStyle name="Lien hypertexte 4" xfId="87"/>
    <cellStyle name="Linked Cell" xfId="159"/>
    <cellStyle name="Milliers 2" xfId="2"/>
    <cellStyle name="Milliers 2 2" xfId="3"/>
    <cellStyle name="Neutral" xfId="160"/>
    <cellStyle name="Neutre" xfId="15" builtinId="28" customBuiltin="1"/>
    <cellStyle name="Neutre 2" xfId="88"/>
    <cellStyle name="Neutre 3" xfId="161"/>
    <cellStyle name="Normal" xfId="0" builtinId="0"/>
    <cellStyle name="Normal 2" xfId="4"/>
    <cellStyle name="Normal 2 2" xfId="6"/>
    <cellStyle name="Normal 3" xfId="5"/>
    <cellStyle name="Normal 3 2" xfId="162"/>
    <cellStyle name="Normal 4" xfId="1"/>
    <cellStyle name="Normal 5" xfId="7"/>
    <cellStyle name="Normal 5 2" xfId="49"/>
    <cellStyle name="Normal 6" xfId="52"/>
    <cellStyle name="Normal 7" xfId="50"/>
    <cellStyle name="Normal 8" xfId="51"/>
    <cellStyle name="Note" xfId="163"/>
    <cellStyle name="Output" xfId="164"/>
    <cellStyle name="Satisfaisant" xfId="13" builtinId="26" customBuiltin="1"/>
    <cellStyle name="Satisfaisant 2" xfId="89"/>
    <cellStyle name="Satisfaisant 3" xfId="165"/>
    <cellStyle name="Sortie" xfId="17" builtinId="21" customBuiltin="1"/>
    <cellStyle name="Sortie 2" xfId="90"/>
    <cellStyle name="Sortie 3" xfId="166"/>
    <cellStyle name="Style 1" xfId="91"/>
    <cellStyle name="Texte explicatif" xfId="23" builtinId="53" customBuiltin="1"/>
    <cellStyle name="Texte explicatif 2" xfId="92"/>
    <cellStyle name="Texte explicatif 3" xfId="167"/>
    <cellStyle name="Title" xfId="168"/>
    <cellStyle name="Titre" xfId="8" builtinId="15" customBuiltin="1"/>
    <cellStyle name="Titre 2" xfId="93"/>
    <cellStyle name="Titre 1" xfId="9" builtinId="16" customBuiltin="1"/>
    <cellStyle name="Titre 1 2" xfId="94"/>
    <cellStyle name="Titre 1 3" xfId="169"/>
    <cellStyle name="Titre 2" xfId="10" builtinId="17" customBuiltin="1"/>
    <cellStyle name="Titre 2 2" xfId="95"/>
    <cellStyle name="Titre 2 3" xfId="170"/>
    <cellStyle name="Titre 3" xfId="11" builtinId="18" customBuiltin="1"/>
    <cellStyle name="Titre 3 2" xfId="96"/>
    <cellStyle name="Titre 3 3" xfId="171"/>
    <cellStyle name="Titre 4" xfId="12" builtinId="19" customBuiltin="1"/>
    <cellStyle name="Titre 4 2" xfId="97"/>
    <cellStyle name="Titre 4 3" xfId="172"/>
    <cellStyle name="Total" xfId="24" builtinId="25" customBuiltin="1"/>
    <cellStyle name="Total 2" xfId="98"/>
    <cellStyle name="Total 2 2" xfId="173"/>
    <cellStyle name="Vérification" xfId="20" builtinId="23" customBuiltin="1"/>
    <cellStyle name="Vérification 2" xfId="99"/>
    <cellStyle name="Vérification 3" xfId="174"/>
    <cellStyle name="Warning Text" xfId="175"/>
  </cellStyles>
  <dxfs count="0"/>
  <tableStyles count="0" defaultTableStyle="TableStyleMedium2" defaultPivotStyle="PivotStyleMedium9"/>
  <colors>
    <mruColors>
      <color rgb="FFF79646"/>
      <color rgb="FFFF99CC"/>
      <color rgb="FFFABF8F"/>
      <color rgb="FFFFCC66"/>
      <color rgb="FFFFDF9F"/>
      <color rgb="FFFFCC99"/>
      <color rgb="FFFFC000"/>
      <color rgb="FFFFFF99"/>
      <color rgb="FFE9DF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R&#233;cap Pris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33619</xdr:colOff>
      <xdr:row>0</xdr:row>
      <xdr:rowOff>100853</xdr:rowOff>
    </xdr:from>
    <xdr:to>
      <xdr:col>0</xdr:col>
      <xdr:colOff>280148</xdr:colOff>
      <xdr:row>80</xdr:row>
      <xdr:rowOff>67236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3619" y="100853"/>
          <a:ext cx="246529" cy="16595912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TTH_FranceTelecom/SUIVI/Suivi%20Cem%20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TTH_FranceTelecom/SUIVI/Recap%20Cem%202015%20Etu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-PB SOUTERRAIN"/>
      <sheetName val="PA-PB AERIEN"/>
      <sheetName val="PA-PB FACADE"/>
      <sheetName val="IMMEUBLE"/>
      <sheetName val="Annexes"/>
    </sheetNames>
    <sheetDataSet>
      <sheetData sheetId="0">
        <row r="17">
          <cell r="H17" t="str">
            <v>PESSAC</v>
          </cell>
          <cell r="L17">
            <v>35</v>
          </cell>
          <cell r="M17" t="str">
            <v>C</v>
          </cell>
          <cell r="T17">
            <v>45</v>
          </cell>
        </row>
        <row r="18">
          <cell r="H18" t="str">
            <v>PESSAC</v>
          </cell>
          <cell r="L18">
            <v>40</v>
          </cell>
          <cell r="M18" t="str">
            <v>C</v>
          </cell>
          <cell r="T18">
            <v>14</v>
          </cell>
        </row>
        <row r="19">
          <cell r="H19" t="str">
            <v>PESSAC</v>
          </cell>
          <cell r="L19">
            <v>41</v>
          </cell>
          <cell r="M19" t="str">
            <v>C</v>
          </cell>
          <cell r="T19">
            <v>0</v>
          </cell>
        </row>
        <row r="20">
          <cell r="H20" t="str">
            <v>NIORT</v>
          </cell>
          <cell r="L20">
            <v>44</v>
          </cell>
          <cell r="M20" t="str">
            <v>P</v>
          </cell>
        </row>
        <row r="21">
          <cell r="H21" t="str">
            <v>PESSAC</v>
          </cell>
          <cell r="K21" t="str">
            <v/>
          </cell>
          <cell r="L21">
            <v>45</v>
          </cell>
          <cell r="M21" t="str">
            <v>C</v>
          </cell>
          <cell r="T21">
            <v>0</v>
          </cell>
        </row>
        <row r="22">
          <cell r="H22" t="str">
            <v>NIORT</v>
          </cell>
          <cell r="L22">
            <v>47</v>
          </cell>
          <cell r="M22" t="str">
            <v>E</v>
          </cell>
          <cell r="T22">
            <v>0</v>
          </cell>
        </row>
        <row r="23">
          <cell r="H23" t="str">
            <v>PESSAC</v>
          </cell>
          <cell r="L23">
            <v>48</v>
          </cell>
          <cell r="M23" t="str">
            <v>C</v>
          </cell>
          <cell r="T23">
            <v>5</v>
          </cell>
        </row>
        <row r="24">
          <cell r="H24" t="str">
            <v>PESSAC</v>
          </cell>
          <cell r="K24" t="str">
            <v/>
          </cell>
          <cell r="L24">
            <v>49</v>
          </cell>
          <cell r="M24" t="str">
            <v>C</v>
          </cell>
          <cell r="T24">
            <v>0</v>
          </cell>
        </row>
        <row r="25">
          <cell r="H25" t="str">
            <v>NIORT</v>
          </cell>
          <cell r="K25">
            <v>25</v>
          </cell>
          <cell r="L25">
            <v>51</v>
          </cell>
          <cell r="M25" t="str">
            <v>P</v>
          </cell>
        </row>
        <row r="26">
          <cell r="H26" t="str">
            <v>PESSAC</v>
          </cell>
          <cell r="L26">
            <v>52</v>
          </cell>
          <cell r="M26" t="str">
            <v>C</v>
          </cell>
          <cell r="T26">
            <v>0</v>
          </cell>
        </row>
        <row r="27">
          <cell r="H27" t="str">
            <v>PESSAC</v>
          </cell>
          <cell r="L27">
            <v>53</v>
          </cell>
          <cell r="M27" t="str">
            <v>C</v>
          </cell>
          <cell r="T27">
            <v>28</v>
          </cell>
        </row>
        <row r="28">
          <cell r="H28" t="str">
            <v>NIORT</v>
          </cell>
          <cell r="L28">
            <v>53</v>
          </cell>
          <cell r="M28" t="str">
            <v>P</v>
          </cell>
          <cell r="T28">
            <v>11</v>
          </cell>
        </row>
        <row r="29">
          <cell r="H29" t="str">
            <v>PESSAC</v>
          </cell>
          <cell r="K29" t="str">
            <v/>
          </cell>
          <cell r="L29">
            <v>57</v>
          </cell>
          <cell r="M29" t="str">
            <v>C</v>
          </cell>
          <cell r="T29">
            <v>0</v>
          </cell>
        </row>
        <row r="30">
          <cell r="H30" t="str">
            <v>NIORT</v>
          </cell>
          <cell r="L30">
            <v>57</v>
          </cell>
          <cell r="M30" t="str">
            <v>C</v>
          </cell>
          <cell r="T30">
            <v>21</v>
          </cell>
        </row>
        <row r="31">
          <cell r="H31" t="str">
            <v>PESSAC</v>
          </cell>
          <cell r="L31">
            <v>58</v>
          </cell>
          <cell r="M31" t="str">
            <v>C</v>
          </cell>
          <cell r="T31">
            <v>40</v>
          </cell>
        </row>
        <row r="32">
          <cell r="H32" t="str">
            <v>NIORT</v>
          </cell>
          <cell r="L32">
            <v>58</v>
          </cell>
          <cell r="M32" t="str">
            <v>P</v>
          </cell>
          <cell r="T32">
            <v>2</v>
          </cell>
        </row>
        <row r="33">
          <cell r="H33" t="str">
            <v>PESSAC</v>
          </cell>
          <cell r="L33">
            <v>59</v>
          </cell>
          <cell r="M33" t="str">
            <v>C</v>
          </cell>
          <cell r="T33">
            <v>16</v>
          </cell>
        </row>
        <row r="34">
          <cell r="H34" t="str">
            <v>NIORT</v>
          </cell>
          <cell r="L34">
            <v>60</v>
          </cell>
          <cell r="M34" t="str">
            <v>C</v>
          </cell>
          <cell r="T34">
            <v>11</v>
          </cell>
        </row>
        <row r="35">
          <cell r="H35" t="str">
            <v>PESSAC</v>
          </cell>
          <cell r="L35">
            <v>62</v>
          </cell>
          <cell r="M35" t="str">
            <v>C</v>
          </cell>
          <cell r="T35">
            <v>34</v>
          </cell>
        </row>
        <row r="36">
          <cell r="H36" t="str">
            <v>PESSAC</v>
          </cell>
          <cell r="L36">
            <v>63</v>
          </cell>
          <cell r="M36" t="str">
            <v>BL</v>
          </cell>
          <cell r="T36">
            <v>10</v>
          </cell>
        </row>
        <row r="37">
          <cell r="H37" t="str">
            <v>PESSAC</v>
          </cell>
          <cell r="L37">
            <v>64</v>
          </cell>
          <cell r="M37" t="str">
            <v>BL</v>
          </cell>
          <cell r="T37">
            <v>7</v>
          </cell>
        </row>
        <row r="38">
          <cell r="H38" t="str">
            <v>PESSAC</v>
          </cell>
          <cell r="L38">
            <v>64</v>
          </cell>
          <cell r="M38" t="str">
            <v>C</v>
          </cell>
          <cell r="T38">
            <v>60</v>
          </cell>
        </row>
        <row r="39">
          <cell r="H39" t="str">
            <v>NIORT</v>
          </cell>
          <cell r="K39">
            <v>28</v>
          </cell>
          <cell r="L39">
            <v>64</v>
          </cell>
          <cell r="M39" t="str">
            <v>P</v>
          </cell>
        </row>
        <row r="40">
          <cell r="H40" t="str">
            <v>NIORT</v>
          </cell>
          <cell r="L40">
            <v>65</v>
          </cell>
          <cell r="M40" t="str">
            <v>C</v>
          </cell>
          <cell r="T40">
            <v>21</v>
          </cell>
        </row>
        <row r="41">
          <cell r="H41" t="str">
            <v>PESSAC</v>
          </cell>
          <cell r="L41">
            <v>65</v>
          </cell>
          <cell r="M41" t="str">
            <v>C</v>
          </cell>
          <cell r="T41">
            <v>55</v>
          </cell>
        </row>
        <row r="42">
          <cell r="H42" t="str">
            <v>PESSAC</v>
          </cell>
          <cell r="K42">
            <v>9</v>
          </cell>
          <cell r="L42">
            <v>66</v>
          </cell>
          <cell r="M42" t="str">
            <v>E</v>
          </cell>
          <cell r="T42">
            <v>4</v>
          </cell>
        </row>
        <row r="43">
          <cell r="H43" t="str">
            <v>MERIGNAC</v>
          </cell>
          <cell r="K43" t="str">
            <v/>
          </cell>
          <cell r="L43">
            <v>67</v>
          </cell>
          <cell r="M43" t="str">
            <v>I</v>
          </cell>
          <cell r="T43">
            <v>14</v>
          </cell>
        </row>
        <row r="44">
          <cell r="H44" t="str">
            <v>NIORT</v>
          </cell>
          <cell r="L44">
            <v>67</v>
          </cell>
          <cell r="M44" t="str">
            <v>P</v>
          </cell>
        </row>
        <row r="45">
          <cell r="H45" t="str">
            <v>PESSAC</v>
          </cell>
          <cell r="L45">
            <v>68</v>
          </cell>
          <cell r="M45" t="str">
            <v>IMB</v>
          </cell>
        </row>
        <row r="46">
          <cell r="H46" t="str">
            <v>NIORT</v>
          </cell>
          <cell r="K46">
            <v>28</v>
          </cell>
          <cell r="L46">
            <v>68</v>
          </cell>
          <cell r="M46" t="str">
            <v>P</v>
          </cell>
        </row>
        <row r="47">
          <cell r="H47" t="str">
            <v>PESSAC</v>
          </cell>
          <cell r="L47">
            <v>69</v>
          </cell>
          <cell r="M47" t="str">
            <v>C</v>
          </cell>
          <cell r="T47">
            <v>89</v>
          </cell>
        </row>
        <row r="48">
          <cell r="H48" t="str">
            <v>PESSAC</v>
          </cell>
          <cell r="L48">
            <v>70</v>
          </cell>
          <cell r="M48" t="str">
            <v>IMB</v>
          </cell>
        </row>
        <row r="49">
          <cell r="H49" t="str">
            <v>NIORT</v>
          </cell>
          <cell r="K49">
            <v>28</v>
          </cell>
          <cell r="L49">
            <v>70</v>
          </cell>
          <cell r="M49" t="str">
            <v>P</v>
          </cell>
        </row>
        <row r="50">
          <cell r="H50" t="str">
            <v>PESSAC</v>
          </cell>
          <cell r="L50">
            <v>71</v>
          </cell>
          <cell r="M50" t="str">
            <v>C</v>
          </cell>
          <cell r="T50">
            <v>37</v>
          </cell>
        </row>
        <row r="51">
          <cell r="H51" t="str">
            <v>NIORT</v>
          </cell>
          <cell r="L51">
            <v>72</v>
          </cell>
          <cell r="M51" t="str">
            <v>C</v>
          </cell>
          <cell r="T51">
            <v>30</v>
          </cell>
        </row>
        <row r="52">
          <cell r="H52" t="str">
            <v>NIORT</v>
          </cell>
          <cell r="L52">
            <v>75</v>
          </cell>
          <cell r="M52" t="str">
            <v>P</v>
          </cell>
        </row>
        <row r="53">
          <cell r="H53" t="str">
            <v>NIORT</v>
          </cell>
          <cell r="L53">
            <v>76</v>
          </cell>
          <cell r="M53" t="str">
            <v>P</v>
          </cell>
        </row>
        <row r="54">
          <cell r="H54" t="str">
            <v>NIORT</v>
          </cell>
          <cell r="L54">
            <v>77</v>
          </cell>
          <cell r="M54" t="str">
            <v>C</v>
          </cell>
          <cell r="T54">
            <v>6</v>
          </cell>
        </row>
        <row r="55">
          <cell r="H55" t="str">
            <v>NIORT</v>
          </cell>
          <cell r="L55">
            <v>80</v>
          </cell>
          <cell r="M55" t="str">
            <v>C</v>
          </cell>
          <cell r="T55">
            <v>3</v>
          </cell>
        </row>
        <row r="56">
          <cell r="H56" t="str">
            <v>NIORT</v>
          </cell>
          <cell r="L56">
            <v>82</v>
          </cell>
          <cell r="M56" t="str">
            <v>C</v>
          </cell>
          <cell r="T56">
            <v>24</v>
          </cell>
        </row>
        <row r="57">
          <cell r="H57" t="str">
            <v>NIORT</v>
          </cell>
          <cell r="L57">
            <v>83</v>
          </cell>
          <cell r="M57" t="str">
            <v>C</v>
          </cell>
          <cell r="T57">
            <v>48</v>
          </cell>
        </row>
        <row r="58">
          <cell r="H58" t="str">
            <v>NIORT</v>
          </cell>
          <cell r="L58">
            <v>84</v>
          </cell>
          <cell r="M58" t="str">
            <v>P</v>
          </cell>
        </row>
        <row r="59">
          <cell r="H59" t="str">
            <v>NIORT</v>
          </cell>
          <cell r="L59">
            <v>85</v>
          </cell>
          <cell r="M59" t="str">
            <v>P</v>
          </cell>
        </row>
        <row r="60">
          <cell r="H60" t="str">
            <v>NIORT</v>
          </cell>
          <cell r="L60">
            <v>86</v>
          </cell>
          <cell r="M60" t="str">
            <v>C</v>
          </cell>
          <cell r="T60">
            <v>26</v>
          </cell>
        </row>
        <row r="61">
          <cell r="H61" t="str">
            <v>NIORT</v>
          </cell>
          <cell r="L61">
            <v>90</v>
          </cell>
          <cell r="M61" t="str">
            <v>C</v>
          </cell>
          <cell r="T61">
            <v>22</v>
          </cell>
        </row>
        <row r="62">
          <cell r="H62" t="str">
            <v>NIORT</v>
          </cell>
          <cell r="L62">
            <v>91</v>
          </cell>
          <cell r="M62" t="str">
            <v>C</v>
          </cell>
          <cell r="T62">
            <v>10</v>
          </cell>
        </row>
        <row r="63">
          <cell r="H63" t="str">
            <v>NIORT</v>
          </cell>
          <cell r="L63">
            <v>92</v>
          </cell>
          <cell r="M63" t="str">
            <v>P</v>
          </cell>
        </row>
        <row r="64">
          <cell r="H64" t="str">
            <v>NIORT</v>
          </cell>
          <cell r="L64">
            <v>93</v>
          </cell>
          <cell r="M64" t="str">
            <v>C</v>
          </cell>
          <cell r="T64">
            <v>28</v>
          </cell>
        </row>
        <row r="65">
          <cell r="H65" t="str">
            <v>NIORT</v>
          </cell>
          <cell r="L65">
            <v>95</v>
          </cell>
          <cell r="M65" t="str">
            <v>C</v>
          </cell>
          <cell r="T65">
            <v>24</v>
          </cell>
        </row>
        <row r="66">
          <cell r="H66" t="str">
            <v>NIORT</v>
          </cell>
          <cell r="K66">
            <v>29</v>
          </cell>
          <cell r="L66">
            <v>96</v>
          </cell>
          <cell r="M66" t="str">
            <v>P</v>
          </cell>
        </row>
        <row r="67">
          <cell r="H67" t="str">
            <v>NIORT</v>
          </cell>
          <cell r="L67">
            <v>98</v>
          </cell>
          <cell r="M67" t="str">
            <v>P</v>
          </cell>
        </row>
        <row r="68">
          <cell r="H68" t="str">
            <v>NIORT</v>
          </cell>
          <cell r="L68">
            <v>99</v>
          </cell>
          <cell r="M68" t="str">
            <v>P</v>
          </cell>
        </row>
        <row r="69">
          <cell r="H69" t="str">
            <v>NIORT</v>
          </cell>
          <cell r="L69">
            <v>100</v>
          </cell>
          <cell r="M69" t="str">
            <v>C</v>
          </cell>
          <cell r="T69">
            <v>23</v>
          </cell>
        </row>
        <row r="70">
          <cell r="H70" t="str">
            <v>NIORT</v>
          </cell>
          <cell r="L70">
            <v>101</v>
          </cell>
          <cell r="M70" t="str">
            <v>BL</v>
          </cell>
          <cell r="T70">
            <v>7</v>
          </cell>
        </row>
        <row r="71">
          <cell r="H71" t="str">
            <v>NIORT</v>
          </cell>
          <cell r="L71">
            <v>117</v>
          </cell>
          <cell r="M71" t="str">
            <v>E</v>
          </cell>
          <cell r="T71">
            <v>0</v>
          </cell>
        </row>
        <row r="72">
          <cell r="H72" t="str">
            <v>NIORT</v>
          </cell>
          <cell r="L72">
            <v>118</v>
          </cell>
          <cell r="M72" t="str">
            <v>C</v>
          </cell>
          <cell r="T72">
            <v>31</v>
          </cell>
        </row>
        <row r="73">
          <cell r="H73" t="str">
            <v>NIORT</v>
          </cell>
          <cell r="L73">
            <v>119</v>
          </cell>
          <cell r="M73" t="str">
            <v>C</v>
          </cell>
          <cell r="T73">
            <v>63</v>
          </cell>
        </row>
        <row r="74">
          <cell r="H74" t="str">
            <v>NIORT</v>
          </cell>
          <cell r="L74">
            <v>120</v>
          </cell>
          <cell r="M74" t="str">
            <v>C</v>
          </cell>
          <cell r="T74">
            <v>16</v>
          </cell>
        </row>
        <row r="75">
          <cell r="H75" t="str">
            <v>NIORT</v>
          </cell>
          <cell r="L75">
            <v>121</v>
          </cell>
          <cell r="M75" t="str">
            <v>E</v>
          </cell>
          <cell r="T75">
            <v>9</v>
          </cell>
        </row>
        <row r="76">
          <cell r="H76" t="str">
            <v>NIORT</v>
          </cell>
          <cell r="L76">
            <v>122</v>
          </cell>
          <cell r="M76" t="str">
            <v>C</v>
          </cell>
          <cell r="T76">
            <v>12</v>
          </cell>
        </row>
        <row r="77">
          <cell r="H77" t="str">
            <v>NIORT</v>
          </cell>
          <cell r="L77">
            <v>123</v>
          </cell>
          <cell r="M77" t="str">
            <v>C</v>
          </cell>
          <cell r="T77">
            <v>48</v>
          </cell>
        </row>
        <row r="78">
          <cell r="H78" t="str">
            <v>NIORT</v>
          </cell>
          <cell r="L78">
            <v>124</v>
          </cell>
          <cell r="M78" t="str">
            <v>C</v>
          </cell>
          <cell r="T78">
            <v>27</v>
          </cell>
        </row>
        <row r="79">
          <cell r="H79" t="str">
            <v>NIORT</v>
          </cell>
          <cell r="L79">
            <v>127</v>
          </cell>
          <cell r="M79" t="str">
            <v>C</v>
          </cell>
          <cell r="T79">
            <v>14</v>
          </cell>
        </row>
        <row r="80">
          <cell r="H80" t="str">
            <v>NIORT</v>
          </cell>
          <cell r="L80">
            <v>128</v>
          </cell>
          <cell r="M80" t="str">
            <v>P</v>
          </cell>
        </row>
        <row r="81">
          <cell r="H81" t="str">
            <v>NIORT</v>
          </cell>
          <cell r="L81">
            <v>129</v>
          </cell>
          <cell r="M81" t="str">
            <v>P</v>
          </cell>
        </row>
        <row r="82">
          <cell r="H82" t="str">
            <v>NIORT</v>
          </cell>
          <cell r="L82">
            <v>130</v>
          </cell>
          <cell r="M82" t="str">
            <v>C</v>
          </cell>
          <cell r="T82">
            <v>24</v>
          </cell>
        </row>
        <row r="83">
          <cell r="H83" t="str">
            <v>NIORT</v>
          </cell>
          <cell r="L83">
            <v>131</v>
          </cell>
          <cell r="M83" t="str">
            <v>C</v>
          </cell>
          <cell r="T83">
            <v>16</v>
          </cell>
        </row>
        <row r="84">
          <cell r="H84" t="str">
            <v>NIORT</v>
          </cell>
          <cell r="L84">
            <v>133</v>
          </cell>
          <cell r="M84" t="str">
            <v>P</v>
          </cell>
        </row>
        <row r="85">
          <cell r="H85" t="str">
            <v>NIORT</v>
          </cell>
          <cell r="L85">
            <v>134</v>
          </cell>
          <cell r="M85" t="str">
            <v>P</v>
          </cell>
        </row>
        <row r="86">
          <cell r="H86" t="str">
            <v>NIORT</v>
          </cell>
          <cell r="L86">
            <v>135</v>
          </cell>
          <cell r="M86" t="str">
            <v>P</v>
          </cell>
        </row>
        <row r="87">
          <cell r="H87" t="str">
            <v>NIORT</v>
          </cell>
          <cell r="L87">
            <v>136</v>
          </cell>
          <cell r="M87" t="str">
            <v>P</v>
          </cell>
        </row>
        <row r="88">
          <cell r="H88" t="str">
            <v>NIORT</v>
          </cell>
          <cell r="L88">
            <v>137</v>
          </cell>
          <cell r="M88" t="str">
            <v>P</v>
          </cell>
        </row>
        <row r="89">
          <cell r="H89" t="str">
            <v>NIORT</v>
          </cell>
          <cell r="L89">
            <v>138</v>
          </cell>
          <cell r="M89" t="str">
            <v>C</v>
          </cell>
          <cell r="T89">
            <v>46</v>
          </cell>
        </row>
        <row r="90">
          <cell r="H90" t="str">
            <v>NIORT</v>
          </cell>
          <cell r="K90">
            <v>35</v>
          </cell>
          <cell r="L90">
            <v>139</v>
          </cell>
          <cell r="M90" t="str">
            <v>TX</v>
          </cell>
          <cell r="T90">
            <v>41</v>
          </cell>
        </row>
        <row r="91">
          <cell r="H91" t="str">
            <v>NIORT</v>
          </cell>
          <cell r="K91">
            <v>35</v>
          </cell>
          <cell r="L91">
            <v>140</v>
          </cell>
          <cell r="M91" t="str">
            <v>TX</v>
          </cell>
          <cell r="T91">
            <v>44</v>
          </cell>
        </row>
        <row r="92">
          <cell r="H92" t="str">
            <v>NIORT</v>
          </cell>
          <cell r="K92">
            <v>35</v>
          </cell>
          <cell r="L92">
            <v>141</v>
          </cell>
          <cell r="M92" t="str">
            <v>DOE</v>
          </cell>
          <cell r="T92">
            <v>11</v>
          </cell>
        </row>
        <row r="93">
          <cell r="H93" t="str">
            <v>NIORT</v>
          </cell>
          <cell r="L93">
            <v>142</v>
          </cell>
          <cell r="M93" t="str">
            <v>P</v>
          </cell>
        </row>
        <row r="94">
          <cell r="H94" t="str">
            <v>NIORT</v>
          </cell>
          <cell r="K94" t="str">
            <v/>
          </cell>
          <cell r="L94">
            <v>144</v>
          </cell>
          <cell r="M94" t="str">
            <v>E</v>
          </cell>
          <cell r="T94">
            <v>26</v>
          </cell>
        </row>
        <row r="95">
          <cell r="H95" t="str">
            <v>NIORT</v>
          </cell>
          <cell r="L95">
            <v>145</v>
          </cell>
          <cell r="M95" t="str">
            <v>C</v>
          </cell>
          <cell r="T95">
            <v>64</v>
          </cell>
        </row>
        <row r="96">
          <cell r="H96" t="str">
            <v>NIORT</v>
          </cell>
          <cell r="L96">
            <v>147</v>
          </cell>
          <cell r="M96" t="str">
            <v>P</v>
          </cell>
        </row>
        <row r="97">
          <cell r="H97" t="str">
            <v>NIORT</v>
          </cell>
          <cell r="L97">
            <v>148</v>
          </cell>
          <cell r="M97" t="str">
            <v>C</v>
          </cell>
          <cell r="T97">
            <v>26</v>
          </cell>
        </row>
        <row r="98">
          <cell r="H98" t="str">
            <v>NIORT</v>
          </cell>
          <cell r="K98">
            <v>33</v>
          </cell>
          <cell r="L98">
            <v>149</v>
          </cell>
          <cell r="M98" t="str">
            <v>P</v>
          </cell>
        </row>
        <row r="99">
          <cell r="H99" t="str">
            <v>NIORT</v>
          </cell>
          <cell r="L99">
            <v>150</v>
          </cell>
          <cell r="M99" t="str">
            <v>C</v>
          </cell>
          <cell r="T99">
            <v>35</v>
          </cell>
        </row>
        <row r="100">
          <cell r="H100" t="str">
            <v>NIORT</v>
          </cell>
          <cell r="L100">
            <v>151</v>
          </cell>
          <cell r="M100" t="str">
            <v>C</v>
          </cell>
          <cell r="T100">
            <v>90</v>
          </cell>
        </row>
        <row r="101">
          <cell r="H101" t="str">
            <v>NIORT</v>
          </cell>
          <cell r="L101">
            <v>152</v>
          </cell>
          <cell r="M101" t="str">
            <v>C</v>
          </cell>
          <cell r="T101">
            <v>23</v>
          </cell>
        </row>
        <row r="102">
          <cell r="H102" t="str">
            <v>NIORT</v>
          </cell>
          <cell r="L102">
            <v>153</v>
          </cell>
          <cell r="M102" t="str">
            <v>C</v>
          </cell>
          <cell r="T102">
            <v>93</v>
          </cell>
        </row>
        <row r="103">
          <cell r="H103" t="str">
            <v>NIORT</v>
          </cell>
          <cell r="L103">
            <v>154</v>
          </cell>
          <cell r="M103" t="str">
            <v>IMB</v>
          </cell>
          <cell r="T103">
            <v>0</v>
          </cell>
        </row>
        <row r="104">
          <cell r="H104" t="str">
            <v>NIORT</v>
          </cell>
          <cell r="L104">
            <v>155</v>
          </cell>
          <cell r="M104" t="str">
            <v>C</v>
          </cell>
          <cell r="T104">
            <v>43</v>
          </cell>
        </row>
        <row r="105">
          <cell r="H105" t="str">
            <v>NIORT</v>
          </cell>
          <cell r="L105">
            <v>156</v>
          </cell>
          <cell r="M105" t="str">
            <v>C</v>
          </cell>
          <cell r="T105">
            <v>66</v>
          </cell>
        </row>
        <row r="106">
          <cell r="H106" t="str">
            <v>NIORT</v>
          </cell>
          <cell r="L106">
            <v>156</v>
          </cell>
          <cell r="M106" t="str">
            <v>C</v>
          </cell>
          <cell r="T106">
            <v>6</v>
          </cell>
        </row>
        <row r="107">
          <cell r="H107" t="str">
            <v>NIORT</v>
          </cell>
          <cell r="L107">
            <v>157</v>
          </cell>
          <cell r="M107" t="str">
            <v>P</v>
          </cell>
        </row>
        <row r="108">
          <cell r="H108" t="str">
            <v>NIORT</v>
          </cell>
          <cell r="L108">
            <v>158</v>
          </cell>
          <cell r="M108" t="str">
            <v>P</v>
          </cell>
        </row>
        <row r="109">
          <cell r="H109" t="str">
            <v>NIORT</v>
          </cell>
          <cell r="L109">
            <v>159</v>
          </cell>
          <cell r="M109" t="str">
            <v>C</v>
          </cell>
          <cell r="T109">
            <v>51</v>
          </cell>
        </row>
        <row r="110">
          <cell r="H110" t="str">
            <v>NIORT</v>
          </cell>
          <cell r="L110">
            <v>161</v>
          </cell>
          <cell r="M110" t="str">
            <v>P</v>
          </cell>
        </row>
        <row r="111">
          <cell r="H111" t="str">
            <v>NIORT</v>
          </cell>
          <cell r="L111">
            <v>162</v>
          </cell>
          <cell r="M111" t="str">
            <v>C</v>
          </cell>
          <cell r="T111">
            <v>24</v>
          </cell>
        </row>
        <row r="112">
          <cell r="H112" t="str">
            <v>NIORT</v>
          </cell>
          <cell r="L112">
            <v>165</v>
          </cell>
          <cell r="M112" t="str">
            <v>P</v>
          </cell>
        </row>
        <row r="113">
          <cell r="H113" t="str">
            <v>NIORT</v>
          </cell>
          <cell r="L113">
            <v>167</v>
          </cell>
          <cell r="M113" t="str">
            <v>P</v>
          </cell>
        </row>
        <row r="114">
          <cell r="H114" t="str">
            <v>NIORT</v>
          </cell>
          <cell r="L114">
            <v>169</v>
          </cell>
          <cell r="M114" t="str">
            <v>C</v>
          </cell>
          <cell r="T114">
            <v>34</v>
          </cell>
        </row>
        <row r="115">
          <cell r="H115" t="str">
            <v>NIORT</v>
          </cell>
          <cell r="L115">
            <v>170</v>
          </cell>
          <cell r="M115" t="str">
            <v>C</v>
          </cell>
          <cell r="T115">
            <v>26</v>
          </cell>
        </row>
        <row r="116">
          <cell r="H116" t="str">
            <v>NIORT</v>
          </cell>
          <cell r="L116">
            <v>171</v>
          </cell>
          <cell r="M116" t="str">
            <v>C</v>
          </cell>
          <cell r="T116">
            <v>13</v>
          </cell>
        </row>
        <row r="117">
          <cell r="H117" t="str">
            <v>NIORT</v>
          </cell>
          <cell r="L117">
            <v>172</v>
          </cell>
          <cell r="M117" t="str">
            <v>C</v>
          </cell>
          <cell r="T117">
            <v>20</v>
          </cell>
        </row>
        <row r="118">
          <cell r="H118" t="str">
            <v>NIORT</v>
          </cell>
          <cell r="L118">
            <v>173</v>
          </cell>
          <cell r="M118" t="str">
            <v>C</v>
          </cell>
          <cell r="T118">
            <v>29</v>
          </cell>
        </row>
        <row r="119">
          <cell r="H119" t="str">
            <v>NIORT</v>
          </cell>
          <cell r="L119">
            <v>177</v>
          </cell>
          <cell r="M119" t="str">
            <v>P</v>
          </cell>
        </row>
        <row r="120">
          <cell r="H120" t="str">
            <v>NIORT</v>
          </cell>
          <cell r="L120">
            <v>178</v>
          </cell>
          <cell r="M120" t="str">
            <v>P</v>
          </cell>
        </row>
        <row r="121">
          <cell r="H121" t="str">
            <v>NIORT</v>
          </cell>
          <cell r="L121">
            <v>179</v>
          </cell>
          <cell r="M121" t="str">
            <v>P</v>
          </cell>
        </row>
        <row r="122">
          <cell r="H122" t="str">
            <v>NIORT</v>
          </cell>
          <cell r="L122">
            <v>180</v>
          </cell>
          <cell r="M122" t="str">
            <v>P</v>
          </cell>
        </row>
        <row r="123">
          <cell r="H123" t="str">
            <v>NIORT</v>
          </cell>
          <cell r="L123">
            <v>181</v>
          </cell>
          <cell r="M123" t="str">
            <v>C</v>
          </cell>
          <cell r="T123">
            <v>62</v>
          </cell>
        </row>
        <row r="124">
          <cell r="H124" t="str">
            <v>NIORT</v>
          </cell>
          <cell r="L124">
            <v>182</v>
          </cell>
          <cell r="M124" t="str">
            <v>C</v>
          </cell>
          <cell r="T124">
            <v>62</v>
          </cell>
        </row>
        <row r="125">
          <cell r="H125" t="str">
            <v>NIORT</v>
          </cell>
          <cell r="L125">
            <v>183</v>
          </cell>
          <cell r="M125" t="str">
            <v>C</v>
          </cell>
          <cell r="T125">
            <v>61</v>
          </cell>
        </row>
        <row r="126">
          <cell r="H126" t="str">
            <v>NIORT</v>
          </cell>
          <cell r="L126">
            <v>184</v>
          </cell>
          <cell r="M126" t="str">
            <v>C</v>
          </cell>
          <cell r="T126">
            <v>88</v>
          </cell>
        </row>
        <row r="127">
          <cell r="H127" t="str">
            <v>NIORT</v>
          </cell>
          <cell r="L127">
            <v>185</v>
          </cell>
          <cell r="M127" t="str">
            <v>C</v>
          </cell>
          <cell r="T127">
            <v>4</v>
          </cell>
        </row>
        <row r="128">
          <cell r="H128" t="str">
            <v>NIORT</v>
          </cell>
          <cell r="L128">
            <v>187</v>
          </cell>
          <cell r="M128" t="str">
            <v>C</v>
          </cell>
          <cell r="T128">
            <v>43</v>
          </cell>
        </row>
        <row r="129">
          <cell r="H129" t="str">
            <v>NIORT</v>
          </cell>
          <cell r="L129">
            <v>188</v>
          </cell>
          <cell r="M129" t="str">
            <v>C</v>
          </cell>
          <cell r="T129">
            <v>18</v>
          </cell>
        </row>
        <row r="130">
          <cell r="H130" t="str">
            <v>NIORT</v>
          </cell>
          <cell r="L130">
            <v>189</v>
          </cell>
          <cell r="M130" t="str">
            <v>P</v>
          </cell>
        </row>
        <row r="131">
          <cell r="H131" t="str">
            <v>NIORT</v>
          </cell>
          <cell r="L131">
            <v>190</v>
          </cell>
          <cell r="M131" t="str">
            <v>C</v>
          </cell>
          <cell r="T131">
            <v>42</v>
          </cell>
        </row>
        <row r="132">
          <cell r="H132" t="str">
            <v>NIORT</v>
          </cell>
          <cell r="L132">
            <v>191</v>
          </cell>
          <cell r="M132" t="str">
            <v>C</v>
          </cell>
          <cell r="T132">
            <v>41</v>
          </cell>
        </row>
        <row r="133">
          <cell r="H133" t="str">
            <v>NIORT</v>
          </cell>
          <cell r="L133">
            <v>192</v>
          </cell>
          <cell r="M133" t="str">
            <v>C</v>
          </cell>
          <cell r="T133">
            <v>46</v>
          </cell>
        </row>
        <row r="134">
          <cell r="H134" t="str">
            <v>NIORT</v>
          </cell>
          <cell r="L134">
            <v>193</v>
          </cell>
          <cell r="M134" t="str">
            <v>C</v>
          </cell>
          <cell r="T134">
            <v>40</v>
          </cell>
        </row>
        <row r="135">
          <cell r="H135" t="str">
            <v>NIORT</v>
          </cell>
          <cell r="L135">
            <v>194</v>
          </cell>
          <cell r="M135" t="str">
            <v>P</v>
          </cell>
          <cell r="T135">
            <v>4</v>
          </cell>
        </row>
        <row r="136">
          <cell r="H136" t="str">
            <v>NIORT</v>
          </cell>
          <cell r="L136">
            <v>196</v>
          </cell>
          <cell r="M136" t="str">
            <v>P</v>
          </cell>
        </row>
        <row r="137">
          <cell r="H137" t="str">
            <v>NIORT</v>
          </cell>
          <cell r="L137">
            <v>197</v>
          </cell>
          <cell r="M137" t="str">
            <v>C</v>
          </cell>
          <cell r="T137">
            <v>30</v>
          </cell>
        </row>
        <row r="138">
          <cell r="H138" t="str">
            <v>NIORT</v>
          </cell>
          <cell r="L138">
            <v>201</v>
          </cell>
          <cell r="M138" t="str">
            <v>C</v>
          </cell>
          <cell r="T138">
            <v>5</v>
          </cell>
        </row>
        <row r="139">
          <cell r="H139" t="str">
            <v>NIORT</v>
          </cell>
          <cell r="L139">
            <v>202</v>
          </cell>
          <cell r="M139" t="str">
            <v>P</v>
          </cell>
        </row>
        <row r="140">
          <cell r="H140" t="str">
            <v>NIORT</v>
          </cell>
          <cell r="L140">
            <v>217</v>
          </cell>
          <cell r="M140" t="str">
            <v>BL</v>
          </cell>
          <cell r="T140">
            <v>5</v>
          </cell>
        </row>
        <row r="141">
          <cell r="H141" t="str">
            <v>NIORT</v>
          </cell>
          <cell r="L141">
            <v>217</v>
          </cell>
          <cell r="M141" t="str">
            <v>C</v>
          </cell>
          <cell r="T141">
            <v>43</v>
          </cell>
        </row>
        <row r="142">
          <cell r="H142" t="str">
            <v>NIORT</v>
          </cell>
          <cell r="L142">
            <v>218</v>
          </cell>
          <cell r="M142" t="str">
            <v>E</v>
          </cell>
          <cell r="T142">
            <v>5</v>
          </cell>
        </row>
        <row r="143">
          <cell r="H143" t="str">
            <v>NIORT</v>
          </cell>
          <cell r="L143">
            <v>220</v>
          </cell>
          <cell r="M143" t="str">
            <v>P</v>
          </cell>
          <cell r="T143">
            <v>6</v>
          </cell>
        </row>
        <row r="144">
          <cell r="H144" t="str">
            <v>NIORT</v>
          </cell>
          <cell r="L144">
            <v>221</v>
          </cell>
          <cell r="M144" t="str">
            <v>C</v>
          </cell>
          <cell r="T144">
            <v>41</v>
          </cell>
        </row>
        <row r="145">
          <cell r="H145" t="str">
            <v>NIORT</v>
          </cell>
          <cell r="L145">
            <v>222</v>
          </cell>
          <cell r="M145" t="str">
            <v>C</v>
          </cell>
          <cell r="T145">
            <v>23</v>
          </cell>
        </row>
        <row r="146">
          <cell r="H146" t="str">
            <v>NIORT</v>
          </cell>
          <cell r="L146">
            <v>223</v>
          </cell>
          <cell r="M146" t="str">
            <v>C</v>
          </cell>
          <cell r="T146">
            <v>68</v>
          </cell>
        </row>
        <row r="147">
          <cell r="H147" t="str">
            <v>NIORT</v>
          </cell>
          <cell r="L147">
            <v>224</v>
          </cell>
          <cell r="M147" t="str">
            <v>C</v>
          </cell>
          <cell r="T147">
            <v>56</v>
          </cell>
        </row>
        <row r="148">
          <cell r="H148" t="str">
            <v>NIORT</v>
          </cell>
          <cell r="L148">
            <v>225</v>
          </cell>
          <cell r="M148" t="str">
            <v>C</v>
          </cell>
          <cell r="T148">
            <v>50</v>
          </cell>
        </row>
        <row r="149">
          <cell r="H149" t="str">
            <v>NIORT</v>
          </cell>
          <cell r="L149">
            <v>226</v>
          </cell>
          <cell r="M149" t="str">
            <v>C</v>
          </cell>
          <cell r="T149">
            <v>19</v>
          </cell>
        </row>
        <row r="150">
          <cell r="H150" t="str">
            <v>NIORT</v>
          </cell>
          <cell r="L150">
            <v>228</v>
          </cell>
          <cell r="M150" t="str">
            <v>C</v>
          </cell>
          <cell r="T150">
            <v>59</v>
          </cell>
        </row>
        <row r="151">
          <cell r="H151" t="str">
            <v>NIORT</v>
          </cell>
          <cell r="L151">
            <v>229</v>
          </cell>
          <cell r="M151" t="str">
            <v>C</v>
          </cell>
          <cell r="T151">
            <v>51</v>
          </cell>
        </row>
        <row r="152">
          <cell r="H152" t="str">
            <v>NIORT</v>
          </cell>
          <cell r="L152">
            <v>230</v>
          </cell>
          <cell r="M152" t="str">
            <v>BL</v>
          </cell>
          <cell r="T152">
            <v>24</v>
          </cell>
        </row>
        <row r="153">
          <cell r="H153" t="str">
            <v>NIORT</v>
          </cell>
          <cell r="L153">
            <v>231</v>
          </cell>
          <cell r="M153" t="str">
            <v>P</v>
          </cell>
        </row>
        <row r="154">
          <cell r="H154" t="str">
            <v>NIORT</v>
          </cell>
          <cell r="L154">
            <v>232</v>
          </cell>
          <cell r="M154" t="str">
            <v>C</v>
          </cell>
          <cell r="T154">
            <v>25</v>
          </cell>
        </row>
        <row r="155">
          <cell r="H155" t="str">
            <v>NIORT</v>
          </cell>
          <cell r="L155">
            <v>233</v>
          </cell>
          <cell r="M155" t="str">
            <v>P</v>
          </cell>
          <cell r="T155">
            <v>13</v>
          </cell>
        </row>
        <row r="156">
          <cell r="H156" t="str">
            <v>NIORT</v>
          </cell>
          <cell r="L156">
            <v>234</v>
          </cell>
          <cell r="M156" t="str">
            <v>P</v>
          </cell>
          <cell r="T156">
            <v>5</v>
          </cell>
        </row>
        <row r="157">
          <cell r="H157" t="str">
            <v>NIORT</v>
          </cell>
          <cell r="L157">
            <v>235</v>
          </cell>
          <cell r="M157" t="str">
            <v>P</v>
          </cell>
          <cell r="T157">
            <v>10</v>
          </cell>
        </row>
        <row r="158">
          <cell r="H158" t="str">
            <v>NIORT</v>
          </cell>
          <cell r="L158">
            <v>237</v>
          </cell>
          <cell r="M158" t="str">
            <v>C</v>
          </cell>
          <cell r="T158">
            <v>55</v>
          </cell>
        </row>
        <row r="159">
          <cell r="H159" t="str">
            <v>NIORT</v>
          </cell>
          <cell r="L159">
            <v>238</v>
          </cell>
          <cell r="M159" t="str">
            <v>C</v>
          </cell>
          <cell r="T159">
            <v>84</v>
          </cell>
        </row>
        <row r="160">
          <cell r="H160" t="str">
            <v>NIORT</v>
          </cell>
          <cell r="L160">
            <v>239</v>
          </cell>
          <cell r="M160" t="str">
            <v>P</v>
          </cell>
          <cell r="T160">
            <v>5</v>
          </cell>
        </row>
        <row r="161">
          <cell r="H161" t="str">
            <v>NIORT</v>
          </cell>
          <cell r="L161">
            <v>240</v>
          </cell>
          <cell r="M161" t="str">
            <v>C</v>
          </cell>
          <cell r="T161">
            <v>1</v>
          </cell>
        </row>
        <row r="162">
          <cell r="H162" t="str">
            <v>NIORT</v>
          </cell>
          <cell r="L162">
            <v>241</v>
          </cell>
          <cell r="M162" t="str">
            <v>E</v>
          </cell>
          <cell r="T162">
            <v>0</v>
          </cell>
        </row>
        <row r="163">
          <cell r="H163" t="str">
            <v>NIORT</v>
          </cell>
          <cell r="L163">
            <v>242</v>
          </cell>
          <cell r="M163" t="str">
            <v>C</v>
          </cell>
          <cell r="T163">
            <v>27</v>
          </cell>
        </row>
        <row r="164">
          <cell r="H164" t="str">
            <v>NIORT</v>
          </cell>
          <cell r="L164">
            <v>243</v>
          </cell>
          <cell r="M164" t="str">
            <v>C</v>
          </cell>
          <cell r="T164">
            <v>40</v>
          </cell>
        </row>
        <row r="165">
          <cell r="H165" t="str">
            <v>NIORT</v>
          </cell>
          <cell r="L165">
            <v>245</v>
          </cell>
          <cell r="M165" t="str">
            <v>C</v>
          </cell>
          <cell r="T165">
            <v>36</v>
          </cell>
        </row>
        <row r="166">
          <cell r="H166" t="str">
            <v>NIORT</v>
          </cell>
          <cell r="L166">
            <v>246</v>
          </cell>
          <cell r="M166" t="str">
            <v>C</v>
          </cell>
          <cell r="T166">
            <v>51</v>
          </cell>
        </row>
        <row r="167">
          <cell r="H167" t="str">
            <v>NIORT</v>
          </cell>
          <cell r="K167">
            <v>8</v>
          </cell>
          <cell r="L167">
            <v>247</v>
          </cell>
          <cell r="M167" t="str">
            <v>P</v>
          </cell>
        </row>
        <row r="168">
          <cell r="H168" t="str">
            <v>NIORT</v>
          </cell>
          <cell r="L168">
            <v>249</v>
          </cell>
          <cell r="M168" t="str">
            <v>C</v>
          </cell>
          <cell r="T168">
            <v>35</v>
          </cell>
        </row>
        <row r="169">
          <cell r="H169" t="str">
            <v>NIORT</v>
          </cell>
          <cell r="L169">
            <v>250</v>
          </cell>
          <cell r="M169" t="str">
            <v>C</v>
          </cell>
          <cell r="T169">
            <v>28</v>
          </cell>
        </row>
        <row r="170">
          <cell r="H170" t="str">
            <v>NIORT</v>
          </cell>
          <cell r="L170">
            <v>251</v>
          </cell>
          <cell r="M170" t="str">
            <v>BL</v>
          </cell>
          <cell r="T170">
            <v>18</v>
          </cell>
        </row>
        <row r="171">
          <cell r="H171" t="str">
            <v>NIORT</v>
          </cell>
          <cell r="L171">
            <v>251</v>
          </cell>
          <cell r="M171" t="str">
            <v>C</v>
          </cell>
          <cell r="T171">
            <v>19</v>
          </cell>
        </row>
        <row r="172">
          <cell r="H172" t="str">
            <v>NIORT</v>
          </cell>
          <cell r="L172">
            <v>252</v>
          </cell>
          <cell r="M172" t="str">
            <v>C</v>
          </cell>
          <cell r="T172">
            <v>63</v>
          </cell>
        </row>
        <row r="173">
          <cell r="H173" t="str">
            <v>NIORT</v>
          </cell>
          <cell r="L173">
            <v>253</v>
          </cell>
          <cell r="M173" t="str">
            <v>C</v>
          </cell>
          <cell r="T173">
            <v>96</v>
          </cell>
        </row>
        <row r="174">
          <cell r="H174" t="str">
            <v>NIORT</v>
          </cell>
          <cell r="L174">
            <v>254</v>
          </cell>
          <cell r="M174" t="str">
            <v>P</v>
          </cell>
          <cell r="T174">
            <v>0</v>
          </cell>
        </row>
        <row r="175">
          <cell r="H175" t="str">
            <v>NIORT</v>
          </cell>
          <cell r="L175">
            <v>255</v>
          </cell>
          <cell r="M175" t="str">
            <v>P</v>
          </cell>
          <cell r="T175">
            <v>7</v>
          </cell>
        </row>
        <row r="176">
          <cell r="H176" t="str">
            <v>NIORT</v>
          </cell>
          <cell r="L176">
            <v>256</v>
          </cell>
          <cell r="M176" t="str">
            <v>P</v>
          </cell>
          <cell r="T176">
            <v>0</v>
          </cell>
        </row>
        <row r="177">
          <cell r="H177" t="str">
            <v>NIORT</v>
          </cell>
          <cell r="L177">
            <v>257</v>
          </cell>
          <cell r="M177" t="str">
            <v>P</v>
          </cell>
          <cell r="T177">
            <v>0</v>
          </cell>
        </row>
        <row r="178">
          <cell r="H178" t="str">
            <v>NIORT</v>
          </cell>
          <cell r="L178">
            <v>258</v>
          </cell>
          <cell r="M178" t="str">
            <v>P</v>
          </cell>
          <cell r="T178">
            <v>3</v>
          </cell>
        </row>
        <row r="179">
          <cell r="H179" t="str">
            <v>NIORT</v>
          </cell>
          <cell r="L179">
            <v>259</v>
          </cell>
          <cell r="M179" t="str">
            <v>C</v>
          </cell>
          <cell r="T179">
            <v>17</v>
          </cell>
        </row>
        <row r="180">
          <cell r="H180" t="str">
            <v>NIORT</v>
          </cell>
          <cell r="L180">
            <v>260</v>
          </cell>
          <cell r="M180" t="str">
            <v>C</v>
          </cell>
          <cell r="T180">
            <v>48</v>
          </cell>
        </row>
        <row r="181">
          <cell r="H181" t="str">
            <v>NIORT</v>
          </cell>
          <cell r="L181">
            <v>261</v>
          </cell>
          <cell r="M181" t="str">
            <v>C</v>
          </cell>
          <cell r="T181">
            <v>48</v>
          </cell>
        </row>
        <row r="182">
          <cell r="H182" t="str">
            <v>NIORT</v>
          </cell>
          <cell r="L182">
            <v>262</v>
          </cell>
          <cell r="M182" t="str">
            <v>C</v>
          </cell>
          <cell r="T182">
            <v>36</v>
          </cell>
        </row>
        <row r="183">
          <cell r="H183" t="str">
            <v>NIORT</v>
          </cell>
          <cell r="L183">
            <v>263</v>
          </cell>
          <cell r="M183" t="str">
            <v>C</v>
          </cell>
          <cell r="T183">
            <v>27</v>
          </cell>
        </row>
        <row r="184">
          <cell r="H184" t="str">
            <v>NIORT</v>
          </cell>
          <cell r="L184">
            <v>264</v>
          </cell>
          <cell r="M184" t="str">
            <v>P</v>
          </cell>
        </row>
        <row r="185">
          <cell r="H185" t="str">
            <v>NIORT</v>
          </cell>
          <cell r="L185">
            <v>265</v>
          </cell>
          <cell r="M185" t="str">
            <v>P</v>
          </cell>
        </row>
        <row r="186">
          <cell r="H186" t="str">
            <v>NIORT</v>
          </cell>
          <cell r="L186">
            <v>266</v>
          </cell>
          <cell r="M186" t="str">
            <v>C</v>
          </cell>
          <cell r="T186">
            <v>21</v>
          </cell>
        </row>
        <row r="187">
          <cell r="H187" t="str">
            <v>NIORT</v>
          </cell>
          <cell r="L187">
            <v>267</v>
          </cell>
          <cell r="M187" t="str">
            <v>C</v>
          </cell>
          <cell r="T187">
            <v>26</v>
          </cell>
        </row>
        <row r="188">
          <cell r="H188" t="str">
            <v>NIORT</v>
          </cell>
          <cell r="L188">
            <v>925</v>
          </cell>
          <cell r="M188" t="str">
            <v>C</v>
          </cell>
          <cell r="T188">
            <v>54</v>
          </cell>
        </row>
        <row r="189">
          <cell r="H189" t="str">
            <v>NIORT</v>
          </cell>
          <cell r="L189">
            <v>926</v>
          </cell>
          <cell r="M189" t="str">
            <v>C</v>
          </cell>
          <cell r="T189">
            <v>64</v>
          </cell>
        </row>
        <row r="190">
          <cell r="H190" t="str">
            <v>NIORT</v>
          </cell>
          <cell r="L190">
            <v>927</v>
          </cell>
          <cell r="M190" t="str">
            <v>C</v>
          </cell>
          <cell r="T190">
            <v>47</v>
          </cell>
        </row>
        <row r="191">
          <cell r="H191" t="str">
            <v>NIORT</v>
          </cell>
          <cell r="L191">
            <v>928</v>
          </cell>
          <cell r="M191" t="str">
            <v>C</v>
          </cell>
          <cell r="T191">
            <v>44</v>
          </cell>
        </row>
        <row r="192">
          <cell r="H192" t="str">
            <v>NIORT</v>
          </cell>
          <cell r="L192">
            <v>932</v>
          </cell>
          <cell r="M192" t="str">
            <v>C</v>
          </cell>
          <cell r="T192">
            <v>24</v>
          </cell>
        </row>
        <row r="193">
          <cell r="H193" t="str">
            <v>NIORT</v>
          </cell>
          <cell r="L193">
            <v>933</v>
          </cell>
          <cell r="M193" t="str">
            <v>C</v>
          </cell>
          <cell r="T193">
            <v>12</v>
          </cell>
        </row>
        <row r="194">
          <cell r="H194" t="str">
            <v>NIORT</v>
          </cell>
          <cell r="L194">
            <v>934</v>
          </cell>
          <cell r="M194" t="str">
            <v>C</v>
          </cell>
          <cell r="T194">
            <v>14</v>
          </cell>
        </row>
        <row r="195">
          <cell r="H195" t="str">
            <v>NIORT</v>
          </cell>
          <cell r="L195">
            <v>935</v>
          </cell>
          <cell r="M195" t="str">
            <v>C</v>
          </cell>
          <cell r="T195">
            <v>20</v>
          </cell>
        </row>
        <row r="196">
          <cell r="H196" t="str">
            <v>NIORT</v>
          </cell>
          <cell r="L196">
            <v>943</v>
          </cell>
          <cell r="M196" t="str">
            <v>C</v>
          </cell>
          <cell r="T196">
            <v>3</v>
          </cell>
        </row>
        <row r="197">
          <cell r="H197" t="str">
            <v>NIORT</v>
          </cell>
          <cell r="L197">
            <v>944</v>
          </cell>
          <cell r="M197" t="str">
            <v>C</v>
          </cell>
          <cell r="T197">
            <v>57</v>
          </cell>
        </row>
        <row r="198">
          <cell r="H198" t="str">
            <v>NIORT</v>
          </cell>
          <cell r="L198">
            <v>945</v>
          </cell>
          <cell r="M198" t="str">
            <v>C</v>
          </cell>
          <cell r="T198">
            <v>69</v>
          </cell>
        </row>
        <row r="199">
          <cell r="H199" t="str">
            <v>NIORT</v>
          </cell>
          <cell r="L199">
            <v>948</v>
          </cell>
          <cell r="M199" t="str">
            <v>C</v>
          </cell>
          <cell r="T199">
            <v>93</v>
          </cell>
        </row>
        <row r="200">
          <cell r="K200" t="str">
            <v/>
          </cell>
        </row>
        <row r="201">
          <cell r="H201" t="str">
            <v>NIORT</v>
          </cell>
          <cell r="L201">
            <v>949</v>
          </cell>
          <cell r="M201" t="str">
            <v>C</v>
          </cell>
          <cell r="T201">
            <v>66</v>
          </cell>
        </row>
        <row r="202">
          <cell r="K202" t="str">
            <v/>
          </cell>
        </row>
        <row r="203">
          <cell r="H203" t="str">
            <v>NIORT</v>
          </cell>
          <cell r="L203">
            <v>951</v>
          </cell>
          <cell r="M203" t="str">
            <v>C</v>
          </cell>
          <cell r="T203">
            <v>18</v>
          </cell>
        </row>
        <row r="204">
          <cell r="H204" t="str">
            <v>NIORT</v>
          </cell>
          <cell r="L204">
            <v>952</v>
          </cell>
          <cell r="M204" t="str">
            <v>BL</v>
          </cell>
          <cell r="T204">
            <v>31</v>
          </cell>
        </row>
        <row r="205">
          <cell r="H205" t="str">
            <v>NIORT</v>
          </cell>
          <cell r="L205">
            <v>953</v>
          </cell>
          <cell r="M205" t="str">
            <v>C</v>
          </cell>
          <cell r="T205">
            <v>5</v>
          </cell>
        </row>
        <row r="206">
          <cell r="H206" t="str">
            <v>NIORT</v>
          </cell>
          <cell r="K206" t="str">
            <v/>
          </cell>
          <cell r="L206">
            <v>954</v>
          </cell>
          <cell r="M206" t="str">
            <v>E</v>
          </cell>
          <cell r="T206">
            <v>47</v>
          </cell>
        </row>
        <row r="207">
          <cell r="H207" t="str">
            <v>NIORT</v>
          </cell>
          <cell r="K207" t="str">
            <v/>
          </cell>
          <cell r="L207">
            <v>956</v>
          </cell>
          <cell r="M207" t="str">
            <v>E</v>
          </cell>
          <cell r="T207">
            <v>46</v>
          </cell>
        </row>
        <row r="208">
          <cell r="H208" t="str">
            <v>NIORT</v>
          </cell>
          <cell r="K208">
            <v>17</v>
          </cell>
          <cell r="L208">
            <v>957</v>
          </cell>
          <cell r="M208" t="str">
            <v>TX</v>
          </cell>
          <cell r="T208">
            <v>40</v>
          </cell>
        </row>
        <row r="209">
          <cell r="H209" t="str">
            <v>NIORT</v>
          </cell>
          <cell r="K209" t="str">
            <v/>
          </cell>
          <cell r="L209">
            <v>959</v>
          </cell>
          <cell r="M209" t="str">
            <v>E</v>
          </cell>
          <cell r="T209">
            <v>77</v>
          </cell>
        </row>
        <row r="210">
          <cell r="H210" t="str">
            <v>NIORT</v>
          </cell>
          <cell r="K210" t="str">
            <v/>
          </cell>
          <cell r="L210">
            <v>960</v>
          </cell>
          <cell r="M210" t="str">
            <v>E</v>
          </cell>
          <cell r="T210">
            <v>32</v>
          </cell>
        </row>
        <row r="211">
          <cell r="H211" t="str">
            <v>NIORT</v>
          </cell>
          <cell r="K211" t="str">
            <v/>
          </cell>
          <cell r="L211">
            <v>962</v>
          </cell>
          <cell r="M211" t="str">
            <v>TX</v>
          </cell>
          <cell r="T211">
            <v>39</v>
          </cell>
        </row>
        <row r="212">
          <cell r="H212" t="str">
            <v>NIORT</v>
          </cell>
          <cell r="K212" t="str">
            <v/>
          </cell>
          <cell r="L212">
            <v>963</v>
          </cell>
          <cell r="M212" t="str">
            <v>E</v>
          </cell>
          <cell r="T212">
            <v>23</v>
          </cell>
        </row>
        <row r="213">
          <cell r="H213" t="str">
            <v>NIORT</v>
          </cell>
          <cell r="K213" t="str">
            <v/>
          </cell>
          <cell r="L213">
            <v>964</v>
          </cell>
          <cell r="M213" t="str">
            <v>C</v>
          </cell>
          <cell r="T213">
            <v>6</v>
          </cell>
        </row>
        <row r="214">
          <cell r="H214" t="str">
            <v>NIORT</v>
          </cell>
          <cell r="K214" t="str">
            <v/>
          </cell>
          <cell r="L214">
            <v>972</v>
          </cell>
          <cell r="M214" t="str">
            <v>C</v>
          </cell>
          <cell r="T214">
            <v>26</v>
          </cell>
        </row>
        <row r="215">
          <cell r="H215" t="str">
            <v>NIORT</v>
          </cell>
          <cell r="K215" t="str">
            <v/>
          </cell>
          <cell r="L215">
            <v>973</v>
          </cell>
          <cell r="M215" t="str">
            <v>E</v>
          </cell>
          <cell r="T215">
            <v>0</v>
          </cell>
        </row>
        <row r="216">
          <cell r="H216" t="str">
            <v>NIORT</v>
          </cell>
          <cell r="K216">
            <v>510</v>
          </cell>
          <cell r="L216">
            <v>1054</v>
          </cell>
          <cell r="M216" t="str">
            <v>P</v>
          </cell>
        </row>
        <row r="217">
          <cell r="H217" t="str">
            <v>PESSAC</v>
          </cell>
          <cell r="K217" t="str">
            <v/>
          </cell>
          <cell r="L217">
            <v>1055</v>
          </cell>
          <cell r="M217" t="str">
            <v>E</v>
          </cell>
          <cell r="T217">
            <v>15</v>
          </cell>
        </row>
        <row r="218">
          <cell r="H218" t="str">
            <v>NIORT</v>
          </cell>
          <cell r="K218" t="str">
            <v/>
          </cell>
          <cell r="L218">
            <v>1055</v>
          </cell>
          <cell r="M218" t="str">
            <v>P</v>
          </cell>
          <cell r="T218">
            <v>28</v>
          </cell>
        </row>
        <row r="219">
          <cell r="H219" t="str">
            <v>NIORT</v>
          </cell>
          <cell r="K219" t="str">
            <v/>
          </cell>
          <cell r="L219">
            <v>1056</v>
          </cell>
          <cell r="M219" t="str">
            <v>C</v>
          </cell>
          <cell r="T219">
            <v>28</v>
          </cell>
        </row>
        <row r="220">
          <cell r="H220" t="str">
            <v>NIORT</v>
          </cell>
          <cell r="K220" t="str">
            <v/>
          </cell>
          <cell r="L220">
            <v>1058</v>
          </cell>
          <cell r="M220" t="str">
            <v>P</v>
          </cell>
          <cell r="T220">
            <v>21</v>
          </cell>
        </row>
        <row r="221">
          <cell r="H221" t="str">
            <v>NIORT</v>
          </cell>
          <cell r="K221" t="str">
            <v/>
          </cell>
          <cell r="L221">
            <v>1060</v>
          </cell>
          <cell r="M221" t="str">
            <v>P</v>
          </cell>
          <cell r="T221">
            <v>15</v>
          </cell>
        </row>
        <row r="222">
          <cell r="H222" t="str">
            <v>NIORT</v>
          </cell>
          <cell r="K222" t="str">
            <v/>
          </cell>
          <cell r="L222">
            <v>1061</v>
          </cell>
          <cell r="M222" t="str">
            <v>DOE</v>
          </cell>
          <cell r="T222">
            <v>26</v>
          </cell>
        </row>
        <row r="223">
          <cell r="H223" t="str">
            <v>NIORT</v>
          </cell>
          <cell r="K223" t="str">
            <v/>
          </cell>
          <cell r="L223">
            <v>1062</v>
          </cell>
          <cell r="M223" t="str">
            <v>C</v>
          </cell>
          <cell r="T223">
            <v>21</v>
          </cell>
        </row>
        <row r="224">
          <cell r="H224" t="str">
            <v>NIORT</v>
          </cell>
          <cell r="K224" t="str">
            <v/>
          </cell>
          <cell r="L224">
            <v>1063</v>
          </cell>
          <cell r="M224" t="str">
            <v>C</v>
          </cell>
          <cell r="T224">
            <v>52</v>
          </cell>
        </row>
        <row r="225">
          <cell r="H225" t="str">
            <v>NIORT</v>
          </cell>
          <cell r="K225" t="str">
            <v/>
          </cell>
          <cell r="L225">
            <v>1064</v>
          </cell>
          <cell r="M225" t="str">
            <v>E</v>
          </cell>
          <cell r="T225">
            <v>6</v>
          </cell>
        </row>
        <row r="226">
          <cell r="H226" t="str">
            <v>NIORT</v>
          </cell>
          <cell r="K226" t="str">
            <v/>
          </cell>
          <cell r="L226">
            <v>166</v>
          </cell>
          <cell r="M226" t="str">
            <v>E</v>
          </cell>
          <cell r="T226">
            <v>12</v>
          </cell>
        </row>
        <row r="227">
          <cell r="H227" t="str">
            <v>NIORT</v>
          </cell>
          <cell r="K227">
            <v>6</v>
          </cell>
          <cell r="L227">
            <v>1068</v>
          </cell>
          <cell r="M227" t="str">
            <v>P</v>
          </cell>
        </row>
        <row r="228">
          <cell r="H228" t="str">
            <v>NIORT</v>
          </cell>
          <cell r="K228">
            <v>6</v>
          </cell>
          <cell r="L228">
            <v>1069</v>
          </cell>
          <cell r="M228" t="str">
            <v>P</v>
          </cell>
        </row>
        <row r="229">
          <cell r="H229" t="str">
            <v>CHATELLERAULT</v>
          </cell>
          <cell r="K229" t="str">
            <v/>
          </cell>
          <cell r="L229">
            <v>1109</v>
          </cell>
          <cell r="M229" t="str">
            <v>DOE</v>
          </cell>
          <cell r="T229">
            <v>47</v>
          </cell>
        </row>
        <row r="230">
          <cell r="H230" t="str">
            <v>CHATELLERAULT</v>
          </cell>
          <cell r="K230" t="str">
            <v/>
          </cell>
          <cell r="L230">
            <v>1110</v>
          </cell>
          <cell r="M230" t="str">
            <v>ATT</v>
          </cell>
          <cell r="T230">
            <v>5</v>
          </cell>
        </row>
        <row r="231">
          <cell r="H231" t="str">
            <v>CHATELLERAULT</v>
          </cell>
          <cell r="L231">
            <v>1110</v>
          </cell>
          <cell r="M231" t="str">
            <v>DOE</v>
          </cell>
          <cell r="T231">
            <v>31</v>
          </cell>
        </row>
        <row r="232">
          <cell r="H232" t="str">
            <v>NIORT</v>
          </cell>
          <cell r="K232">
            <v>501</v>
          </cell>
          <cell r="L232">
            <v>1435</v>
          </cell>
          <cell r="M232" t="str">
            <v>O</v>
          </cell>
          <cell r="T232">
            <v>23</v>
          </cell>
        </row>
        <row r="233">
          <cell r="H233" t="str">
            <v>NIORT</v>
          </cell>
          <cell r="K233">
            <v>8</v>
          </cell>
          <cell r="L233">
            <v>1604</v>
          </cell>
          <cell r="M233" t="str">
            <v>P</v>
          </cell>
        </row>
        <row r="234">
          <cell r="H234" t="str">
            <v>LE BOUSCAT</v>
          </cell>
          <cell r="L234">
            <v>2793</v>
          </cell>
          <cell r="M234" t="str">
            <v>C</v>
          </cell>
          <cell r="T234">
            <v>10</v>
          </cell>
        </row>
        <row r="235">
          <cell r="H235" t="str">
            <v>LE BOUSCAT</v>
          </cell>
          <cell r="L235">
            <v>2796</v>
          </cell>
          <cell r="M235" t="str">
            <v>C</v>
          </cell>
          <cell r="T235">
            <v>8</v>
          </cell>
        </row>
        <row r="236">
          <cell r="H236" t="str">
            <v>LE BOUSCAT</v>
          </cell>
          <cell r="L236">
            <v>2797</v>
          </cell>
          <cell r="M236" t="str">
            <v>C</v>
          </cell>
          <cell r="T236">
            <v>48</v>
          </cell>
        </row>
        <row r="237">
          <cell r="H237" t="str">
            <v>LE BOUSCAT</v>
          </cell>
          <cell r="L237">
            <v>2798</v>
          </cell>
          <cell r="M237" t="str">
            <v>C</v>
          </cell>
          <cell r="T237">
            <v>30</v>
          </cell>
        </row>
        <row r="238">
          <cell r="H238" t="str">
            <v>LE BOUSCAT</v>
          </cell>
          <cell r="L238">
            <v>2799</v>
          </cell>
          <cell r="M238" t="str">
            <v>C</v>
          </cell>
          <cell r="T238">
            <v>29</v>
          </cell>
        </row>
        <row r="239">
          <cell r="H239" t="str">
            <v>LE BOUSCAT</v>
          </cell>
          <cell r="L239">
            <v>2800</v>
          </cell>
          <cell r="M239" t="str">
            <v>C</v>
          </cell>
          <cell r="T239">
            <v>29</v>
          </cell>
        </row>
        <row r="240">
          <cell r="H240" t="str">
            <v>LE BOUSCAT</v>
          </cell>
          <cell r="L240">
            <v>2801</v>
          </cell>
          <cell r="M240" t="str">
            <v>C</v>
          </cell>
          <cell r="T240">
            <v>50</v>
          </cell>
        </row>
        <row r="241">
          <cell r="H241" t="str">
            <v>LE BOUSCAT</v>
          </cell>
          <cell r="L241">
            <v>2802</v>
          </cell>
          <cell r="M241" t="str">
            <v>C</v>
          </cell>
          <cell r="T241">
            <v>9</v>
          </cell>
        </row>
        <row r="242">
          <cell r="H242" t="str">
            <v>LE BOUSCAT</v>
          </cell>
          <cell r="L242">
            <v>2803</v>
          </cell>
          <cell r="M242" t="str">
            <v>C</v>
          </cell>
          <cell r="T242">
            <v>24</v>
          </cell>
        </row>
        <row r="243">
          <cell r="H243" t="str">
            <v>LE BOUSCAT</v>
          </cell>
          <cell r="L243">
            <v>2803</v>
          </cell>
          <cell r="M243" t="str">
            <v>C</v>
          </cell>
          <cell r="T243">
            <v>17</v>
          </cell>
        </row>
        <row r="244">
          <cell r="H244" t="str">
            <v>LE BOUSCAT</v>
          </cell>
          <cell r="L244">
            <v>2805</v>
          </cell>
          <cell r="M244" t="str">
            <v>BL</v>
          </cell>
          <cell r="T244">
            <v>9</v>
          </cell>
        </row>
        <row r="245">
          <cell r="H245" t="str">
            <v>LE BOUSCAT</v>
          </cell>
          <cell r="L245">
            <v>2806</v>
          </cell>
          <cell r="M245" t="str">
            <v>C</v>
          </cell>
          <cell r="T245">
            <v>14</v>
          </cell>
        </row>
        <row r="246">
          <cell r="H246" t="str">
            <v>LE BOUSCAT</v>
          </cell>
          <cell r="L246">
            <v>2808</v>
          </cell>
          <cell r="M246" t="str">
            <v>BL</v>
          </cell>
          <cell r="T246">
            <v>11</v>
          </cell>
        </row>
        <row r="247">
          <cell r="H247" t="str">
            <v>LE BOUSCAT</v>
          </cell>
          <cell r="L247">
            <v>2808</v>
          </cell>
          <cell r="M247" t="str">
            <v>C</v>
          </cell>
          <cell r="T247">
            <v>3</v>
          </cell>
        </row>
        <row r="248">
          <cell r="H248" t="str">
            <v>LE BOUSCAT</v>
          </cell>
          <cell r="L248">
            <v>2810</v>
          </cell>
          <cell r="M248" t="str">
            <v>C</v>
          </cell>
          <cell r="T248">
            <v>18</v>
          </cell>
        </row>
        <row r="249">
          <cell r="H249" t="str">
            <v>LE BOUSCAT</v>
          </cell>
          <cell r="L249">
            <v>2811</v>
          </cell>
          <cell r="M249" t="str">
            <v>C</v>
          </cell>
          <cell r="T249">
            <v>5</v>
          </cell>
        </row>
        <row r="250">
          <cell r="H250" t="str">
            <v>LE BOUSCAT</v>
          </cell>
          <cell r="L250">
            <v>2812</v>
          </cell>
          <cell r="M250" t="str">
            <v>C</v>
          </cell>
          <cell r="T250">
            <v>11</v>
          </cell>
        </row>
        <row r="251">
          <cell r="H251" t="str">
            <v>LE BOUSCAT</v>
          </cell>
          <cell r="L251">
            <v>2813</v>
          </cell>
          <cell r="M251" t="str">
            <v>C</v>
          </cell>
          <cell r="T251">
            <v>14</v>
          </cell>
        </row>
        <row r="252">
          <cell r="H252" t="str">
            <v>LE BOUSCAT</v>
          </cell>
          <cell r="L252">
            <v>2814</v>
          </cell>
          <cell r="M252" t="str">
            <v>C</v>
          </cell>
          <cell r="T252">
            <v>6</v>
          </cell>
        </row>
        <row r="253">
          <cell r="H253" t="str">
            <v>LE BOUSCAT</v>
          </cell>
          <cell r="L253">
            <v>2814</v>
          </cell>
          <cell r="M253" t="str">
            <v>C</v>
          </cell>
          <cell r="T253">
            <v>10</v>
          </cell>
        </row>
        <row r="254">
          <cell r="H254" t="str">
            <v>LE BOUSCAT</v>
          </cell>
          <cell r="L254">
            <v>2815</v>
          </cell>
          <cell r="M254" t="str">
            <v>C</v>
          </cell>
          <cell r="T254">
            <v>45</v>
          </cell>
        </row>
        <row r="255">
          <cell r="H255" t="str">
            <v>LE BOUSCAT</v>
          </cell>
          <cell r="L255">
            <v>2816</v>
          </cell>
          <cell r="M255" t="str">
            <v>C</v>
          </cell>
          <cell r="T255">
            <v>5</v>
          </cell>
        </row>
        <row r="256">
          <cell r="H256" t="str">
            <v>LE BOUSCAT</v>
          </cell>
          <cell r="L256">
            <v>2816</v>
          </cell>
          <cell r="M256" t="str">
            <v>C</v>
          </cell>
          <cell r="T256">
            <v>3</v>
          </cell>
        </row>
        <row r="257">
          <cell r="H257" t="str">
            <v>LE BOUSCAT</v>
          </cell>
          <cell r="L257">
            <v>2817</v>
          </cell>
          <cell r="M257" t="str">
            <v>IMB</v>
          </cell>
        </row>
        <row r="258">
          <cell r="H258" t="str">
            <v>LE BOUSCAT</v>
          </cell>
          <cell r="L258">
            <v>2819</v>
          </cell>
          <cell r="M258" t="str">
            <v>C</v>
          </cell>
          <cell r="T258">
            <v>16</v>
          </cell>
        </row>
        <row r="259">
          <cell r="H259" t="str">
            <v>LE BOUSCAT</v>
          </cell>
          <cell r="L259">
            <v>2820</v>
          </cell>
          <cell r="M259" t="str">
            <v>C</v>
          </cell>
          <cell r="T259">
            <v>20</v>
          </cell>
        </row>
        <row r="260">
          <cell r="H260" t="str">
            <v>LE BOUSCAT</v>
          </cell>
          <cell r="L260">
            <v>2821</v>
          </cell>
          <cell r="M260" t="str">
            <v>C</v>
          </cell>
          <cell r="T260">
            <v>3</v>
          </cell>
        </row>
        <row r="261">
          <cell r="H261" t="str">
            <v>LE BOUSCAT</v>
          </cell>
          <cell r="L261">
            <v>2822</v>
          </cell>
          <cell r="M261" t="str">
            <v>C</v>
          </cell>
          <cell r="T261">
            <v>5</v>
          </cell>
        </row>
        <row r="262">
          <cell r="H262" t="str">
            <v>LE BOUSCAT</v>
          </cell>
          <cell r="L262">
            <v>2823</v>
          </cell>
          <cell r="M262" t="str">
            <v>C</v>
          </cell>
          <cell r="T262">
            <v>4</v>
          </cell>
        </row>
        <row r="263">
          <cell r="H263" t="str">
            <v>LE BOUSCAT</v>
          </cell>
          <cell r="L263">
            <v>2824</v>
          </cell>
          <cell r="M263" t="str">
            <v>C</v>
          </cell>
          <cell r="T263">
            <v>8</v>
          </cell>
        </row>
        <row r="264">
          <cell r="H264" t="str">
            <v>LE BOUSCAT</v>
          </cell>
          <cell r="L264">
            <v>2825</v>
          </cell>
          <cell r="M264" t="str">
            <v>C</v>
          </cell>
          <cell r="T264">
            <v>33</v>
          </cell>
        </row>
        <row r="265">
          <cell r="H265" t="str">
            <v>LE BOUSCAT</v>
          </cell>
          <cell r="L265">
            <v>2831</v>
          </cell>
          <cell r="M265" t="str">
            <v>C</v>
          </cell>
          <cell r="T265">
            <v>6</v>
          </cell>
        </row>
        <row r="266">
          <cell r="H266" t="str">
            <v>LE BOUSCAT</v>
          </cell>
          <cell r="L266">
            <v>2832</v>
          </cell>
          <cell r="M266" t="str">
            <v>BL</v>
          </cell>
          <cell r="T266">
            <v>4</v>
          </cell>
        </row>
        <row r="267">
          <cell r="H267" t="str">
            <v>LE BOUSCAT</v>
          </cell>
          <cell r="L267">
            <v>2833</v>
          </cell>
          <cell r="M267" t="str">
            <v>C</v>
          </cell>
          <cell r="T267">
            <v>2</v>
          </cell>
        </row>
        <row r="268">
          <cell r="H268" t="str">
            <v>MERIGNAC</v>
          </cell>
          <cell r="L268">
            <v>3806</v>
          </cell>
          <cell r="M268" t="str">
            <v>C</v>
          </cell>
          <cell r="T268">
            <v>7</v>
          </cell>
        </row>
        <row r="269">
          <cell r="H269" t="str">
            <v>MERIGNAC</v>
          </cell>
          <cell r="L269">
            <v>3807</v>
          </cell>
          <cell r="M269" t="str">
            <v>C</v>
          </cell>
          <cell r="T269">
            <v>6</v>
          </cell>
        </row>
        <row r="270">
          <cell r="H270" t="str">
            <v>MERIGNAC</v>
          </cell>
          <cell r="L270">
            <v>3810</v>
          </cell>
          <cell r="M270" t="str">
            <v>C</v>
          </cell>
          <cell r="T270">
            <v>3</v>
          </cell>
        </row>
        <row r="271">
          <cell r="H271" t="str">
            <v>MERIGNAC</v>
          </cell>
          <cell r="L271">
            <v>3811</v>
          </cell>
          <cell r="M271" t="str">
            <v>C</v>
          </cell>
          <cell r="T271">
            <v>1</v>
          </cell>
        </row>
        <row r="272">
          <cell r="H272" t="str">
            <v>MERIGNAC</v>
          </cell>
          <cell r="L272">
            <v>3813</v>
          </cell>
          <cell r="M272" t="str">
            <v>IMB</v>
          </cell>
        </row>
        <row r="273">
          <cell r="H273" t="str">
            <v>MERIGNAC</v>
          </cell>
          <cell r="L273">
            <v>3822</v>
          </cell>
          <cell r="M273" t="str">
            <v>BL</v>
          </cell>
          <cell r="T273">
            <v>5</v>
          </cell>
        </row>
        <row r="274">
          <cell r="H274" t="str">
            <v>MERIGNAC</v>
          </cell>
          <cell r="L274">
            <v>3822</v>
          </cell>
          <cell r="M274" t="str">
            <v>C</v>
          </cell>
          <cell r="T274">
            <v>49</v>
          </cell>
        </row>
        <row r="275">
          <cell r="H275" t="str">
            <v>MERIGNAC</v>
          </cell>
          <cell r="L275">
            <v>3825</v>
          </cell>
          <cell r="M275" t="str">
            <v>C</v>
          </cell>
          <cell r="T275">
            <v>1</v>
          </cell>
        </row>
        <row r="276">
          <cell r="H276" t="str">
            <v>MERIGNAC</v>
          </cell>
          <cell r="L276">
            <v>3826</v>
          </cell>
          <cell r="M276" t="str">
            <v>IMB</v>
          </cell>
        </row>
        <row r="277">
          <cell r="H277" t="str">
            <v>MERIGNAC</v>
          </cell>
          <cell r="K277" t="str">
            <v>03778</v>
          </cell>
          <cell r="L277">
            <v>3827</v>
          </cell>
          <cell r="M277" t="str">
            <v>C</v>
          </cell>
          <cell r="T277">
            <v>30</v>
          </cell>
        </row>
        <row r="278">
          <cell r="H278" t="str">
            <v>MERIGNAC</v>
          </cell>
          <cell r="L278">
            <v>3833</v>
          </cell>
          <cell r="M278" t="str">
            <v>IMB</v>
          </cell>
          <cell r="T278">
            <v>0</v>
          </cell>
        </row>
        <row r="279">
          <cell r="H279" t="str">
            <v>MERIGNAC</v>
          </cell>
          <cell r="L279">
            <v>3836</v>
          </cell>
          <cell r="M279" t="str">
            <v>C</v>
          </cell>
          <cell r="T279">
            <v>3</v>
          </cell>
        </row>
        <row r="280">
          <cell r="H280" t="str">
            <v>MERIGNAC</v>
          </cell>
          <cell r="L280">
            <v>3836</v>
          </cell>
          <cell r="M280" t="str">
            <v>C</v>
          </cell>
          <cell r="T280">
            <v>4</v>
          </cell>
        </row>
        <row r="281">
          <cell r="H281" t="str">
            <v>MERIGNAC</v>
          </cell>
          <cell r="L281">
            <v>3840</v>
          </cell>
          <cell r="M281" t="str">
            <v>C</v>
          </cell>
          <cell r="T281">
            <v>6</v>
          </cell>
        </row>
        <row r="282">
          <cell r="H282" t="str">
            <v>MERIGNAC</v>
          </cell>
          <cell r="L282">
            <v>3846</v>
          </cell>
          <cell r="M282" t="str">
            <v>C</v>
          </cell>
          <cell r="T282">
            <v>6</v>
          </cell>
        </row>
        <row r="283">
          <cell r="H283" t="str">
            <v>MERIGNAC</v>
          </cell>
          <cell r="K283" t="str">
            <v>03780</v>
          </cell>
          <cell r="L283">
            <v>3848</v>
          </cell>
          <cell r="M283" t="str">
            <v>C</v>
          </cell>
          <cell r="T283">
            <v>45</v>
          </cell>
        </row>
        <row r="284">
          <cell r="H284" t="str">
            <v>MERIGNAC</v>
          </cell>
          <cell r="L284">
            <v>4326</v>
          </cell>
          <cell r="M284" t="str">
            <v>C</v>
          </cell>
          <cell r="T284">
            <v>24</v>
          </cell>
        </row>
        <row r="285">
          <cell r="H285" t="str">
            <v>MERIGNAC</v>
          </cell>
          <cell r="L285">
            <v>4327</v>
          </cell>
          <cell r="M285" t="str">
            <v>C</v>
          </cell>
          <cell r="T285">
            <v>21</v>
          </cell>
        </row>
        <row r="286">
          <cell r="H286" t="str">
            <v>MERIGNAC</v>
          </cell>
          <cell r="L286">
            <v>4328</v>
          </cell>
          <cell r="M286" t="str">
            <v>BL</v>
          </cell>
          <cell r="T286">
            <v>2</v>
          </cell>
        </row>
        <row r="287">
          <cell r="H287" t="str">
            <v>MERIGNAC</v>
          </cell>
          <cell r="K287" t="str">
            <v>04319</v>
          </cell>
          <cell r="L287">
            <v>4329</v>
          </cell>
          <cell r="M287" t="str">
            <v>C</v>
          </cell>
          <cell r="T287">
            <v>36</v>
          </cell>
        </row>
        <row r="288">
          <cell r="H288" t="str">
            <v>PAREMPUYRE</v>
          </cell>
          <cell r="L288">
            <v>5410</v>
          </cell>
          <cell r="M288" t="str">
            <v>C</v>
          </cell>
          <cell r="T288">
            <v>18</v>
          </cell>
        </row>
        <row r="289">
          <cell r="H289" t="str">
            <v>MERIGNAC</v>
          </cell>
          <cell r="K289" t="str">
            <v>04320</v>
          </cell>
          <cell r="L289">
            <v>4333</v>
          </cell>
          <cell r="M289" t="str">
            <v>C</v>
          </cell>
          <cell r="T289">
            <v>8</v>
          </cell>
        </row>
        <row r="290">
          <cell r="H290" t="str">
            <v>MERIGNAC</v>
          </cell>
          <cell r="L290">
            <v>4336</v>
          </cell>
          <cell r="M290" t="str">
            <v>C</v>
          </cell>
          <cell r="T290">
            <v>10</v>
          </cell>
        </row>
        <row r="291">
          <cell r="H291" t="str">
            <v>MERIGNAC</v>
          </cell>
          <cell r="L291">
            <v>4338</v>
          </cell>
          <cell r="M291" t="str">
            <v>C</v>
          </cell>
          <cell r="T291">
            <v>13</v>
          </cell>
        </row>
        <row r="292">
          <cell r="H292" t="str">
            <v>TALENCE</v>
          </cell>
          <cell r="L292">
            <v>4448</v>
          </cell>
          <cell r="M292" t="str">
            <v>C</v>
          </cell>
          <cell r="T292">
            <v>16</v>
          </cell>
        </row>
        <row r="293">
          <cell r="H293" t="str">
            <v>TALENCE</v>
          </cell>
          <cell r="L293">
            <v>4448</v>
          </cell>
          <cell r="M293" t="str">
            <v>C</v>
          </cell>
          <cell r="T293">
            <v>23</v>
          </cell>
        </row>
        <row r="294">
          <cell r="H294" t="str">
            <v>TALENCE</v>
          </cell>
          <cell r="L294">
            <v>4450</v>
          </cell>
          <cell r="M294" t="str">
            <v>C</v>
          </cell>
          <cell r="T294">
            <v>52</v>
          </cell>
        </row>
        <row r="295">
          <cell r="H295" t="str">
            <v>TALENCE</v>
          </cell>
          <cell r="L295">
            <v>4452</v>
          </cell>
          <cell r="M295" t="str">
            <v>BL</v>
          </cell>
          <cell r="T295">
            <v>6</v>
          </cell>
        </row>
        <row r="296">
          <cell r="H296" t="str">
            <v>TALENCE</v>
          </cell>
          <cell r="L296">
            <v>4452</v>
          </cell>
          <cell r="M296" t="str">
            <v>BL</v>
          </cell>
          <cell r="T296">
            <v>4</v>
          </cell>
        </row>
        <row r="297">
          <cell r="H297" t="str">
            <v>TALENCE</v>
          </cell>
          <cell r="L297">
            <v>4452</v>
          </cell>
          <cell r="M297" t="str">
            <v>C</v>
          </cell>
          <cell r="T297">
            <v>42</v>
          </cell>
        </row>
        <row r="298">
          <cell r="H298" t="str">
            <v>TALENCE</v>
          </cell>
          <cell r="L298">
            <v>4457</v>
          </cell>
          <cell r="M298" t="str">
            <v>C</v>
          </cell>
          <cell r="T298">
            <v>70</v>
          </cell>
        </row>
        <row r="299">
          <cell r="H299" t="str">
            <v>TALENCE</v>
          </cell>
          <cell r="L299">
            <v>4458</v>
          </cell>
          <cell r="M299" t="str">
            <v>C</v>
          </cell>
          <cell r="T299">
            <v>29</v>
          </cell>
        </row>
        <row r="300">
          <cell r="H300" t="str">
            <v>TALENCE</v>
          </cell>
          <cell r="L300">
            <v>4460</v>
          </cell>
          <cell r="M300" t="str">
            <v>C</v>
          </cell>
          <cell r="T300">
            <v>37</v>
          </cell>
        </row>
        <row r="301">
          <cell r="H301" t="str">
            <v>TALENCE</v>
          </cell>
          <cell r="L301">
            <v>4461</v>
          </cell>
          <cell r="M301" t="str">
            <v>C</v>
          </cell>
          <cell r="T301">
            <v>22</v>
          </cell>
        </row>
        <row r="302">
          <cell r="H302" t="str">
            <v>TALENCE</v>
          </cell>
          <cell r="L302">
            <v>4467</v>
          </cell>
          <cell r="M302" t="str">
            <v>C</v>
          </cell>
          <cell r="T302">
            <v>33</v>
          </cell>
        </row>
        <row r="303">
          <cell r="H303" t="str">
            <v>TALENCE</v>
          </cell>
          <cell r="L303">
            <v>4469</v>
          </cell>
          <cell r="M303" t="str">
            <v>C</v>
          </cell>
          <cell r="T303">
            <v>13</v>
          </cell>
        </row>
        <row r="304">
          <cell r="H304" t="str">
            <v>TALENCE</v>
          </cell>
          <cell r="L304">
            <v>4470</v>
          </cell>
          <cell r="M304" t="str">
            <v>C</v>
          </cell>
          <cell r="T304">
            <v>35</v>
          </cell>
        </row>
        <row r="305">
          <cell r="H305" t="str">
            <v>TALENCE</v>
          </cell>
          <cell r="L305">
            <v>4481</v>
          </cell>
          <cell r="M305" t="str">
            <v>C</v>
          </cell>
          <cell r="T305">
            <v>6</v>
          </cell>
        </row>
        <row r="306">
          <cell r="H306" t="str">
            <v>TALENCE</v>
          </cell>
          <cell r="L306">
            <v>4485</v>
          </cell>
          <cell r="M306" t="str">
            <v>C</v>
          </cell>
          <cell r="T306">
            <v>26</v>
          </cell>
        </row>
        <row r="307">
          <cell r="H307" t="str">
            <v>TALENCE</v>
          </cell>
          <cell r="L307">
            <v>4486</v>
          </cell>
          <cell r="M307" t="str">
            <v>C</v>
          </cell>
          <cell r="T307">
            <v>28</v>
          </cell>
        </row>
        <row r="308">
          <cell r="H308" t="str">
            <v>TALENCE</v>
          </cell>
          <cell r="K308">
            <v>4446</v>
          </cell>
          <cell r="L308">
            <v>4487</v>
          </cell>
          <cell r="M308" t="str">
            <v>TX</v>
          </cell>
          <cell r="T308">
            <v>31</v>
          </cell>
        </row>
        <row r="309">
          <cell r="H309" t="str">
            <v>TALENCE</v>
          </cell>
          <cell r="L309">
            <v>4488</v>
          </cell>
          <cell r="M309" t="str">
            <v>C</v>
          </cell>
          <cell r="T309">
            <v>12</v>
          </cell>
        </row>
        <row r="310">
          <cell r="H310" t="str">
            <v>TALENCE</v>
          </cell>
          <cell r="L310">
            <v>4492</v>
          </cell>
          <cell r="M310" t="str">
            <v>C</v>
          </cell>
          <cell r="T310">
            <v>10</v>
          </cell>
        </row>
        <row r="311">
          <cell r="H311" t="str">
            <v>TALENCE</v>
          </cell>
          <cell r="L311">
            <v>4493</v>
          </cell>
          <cell r="M311" t="str">
            <v>C</v>
          </cell>
          <cell r="T311">
            <v>48</v>
          </cell>
        </row>
        <row r="312">
          <cell r="H312" t="str">
            <v>TALENCE</v>
          </cell>
          <cell r="L312">
            <v>4494</v>
          </cell>
          <cell r="M312" t="str">
            <v>C</v>
          </cell>
          <cell r="T312">
            <v>6</v>
          </cell>
        </row>
        <row r="313">
          <cell r="H313" t="str">
            <v>TALENCE</v>
          </cell>
          <cell r="L313">
            <v>4495</v>
          </cell>
          <cell r="M313" t="str">
            <v>C</v>
          </cell>
          <cell r="T313">
            <v>50</v>
          </cell>
        </row>
        <row r="314">
          <cell r="H314" t="str">
            <v>TALENCE</v>
          </cell>
          <cell r="L314">
            <v>4496</v>
          </cell>
          <cell r="M314" t="str">
            <v>C</v>
          </cell>
          <cell r="T314">
            <v>84</v>
          </cell>
        </row>
        <row r="315">
          <cell r="H315" t="str">
            <v>TALENCE</v>
          </cell>
          <cell r="L315">
            <v>4497</v>
          </cell>
          <cell r="M315" t="str">
            <v>C</v>
          </cell>
          <cell r="T315">
            <v>24</v>
          </cell>
        </row>
        <row r="316">
          <cell r="H316" t="str">
            <v>TALENCE</v>
          </cell>
          <cell r="L316">
            <v>4498</v>
          </cell>
          <cell r="M316" t="str">
            <v>C</v>
          </cell>
          <cell r="T316">
            <v>48</v>
          </cell>
        </row>
        <row r="317">
          <cell r="H317" t="str">
            <v>TALENCE</v>
          </cell>
          <cell r="L317">
            <v>4499</v>
          </cell>
          <cell r="M317" t="str">
            <v>C</v>
          </cell>
          <cell r="T317">
            <v>54</v>
          </cell>
        </row>
        <row r="318">
          <cell r="H318" t="str">
            <v>TALENCE</v>
          </cell>
          <cell r="L318">
            <v>4500</v>
          </cell>
          <cell r="M318" t="str">
            <v>C</v>
          </cell>
          <cell r="T318">
            <v>47</v>
          </cell>
        </row>
        <row r="319">
          <cell r="H319" t="str">
            <v>TALENCE</v>
          </cell>
          <cell r="L319">
            <v>4503</v>
          </cell>
          <cell r="M319" t="str">
            <v>C</v>
          </cell>
          <cell r="T319">
            <v>13</v>
          </cell>
        </row>
        <row r="320">
          <cell r="H320" t="str">
            <v>TALENCE</v>
          </cell>
          <cell r="L320">
            <v>4504</v>
          </cell>
          <cell r="M320" t="str">
            <v>C</v>
          </cell>
          <cell r="T320">
            <v>1</v>
          </cell>
        </row>
        <row r="321">
          <cell r="H321" t="str">
            <v>TALENCE</v>
          </cell>
          <cell r="L321">
            <v>4505</v>
          </cell>
          <cell r="M321" t="str">
            <v>IMB</v>
          </cell>
        </row>
        <row r="322">
          <cell r="H322" t="str">
            <v>TALENCE</v>
          </cell>
          <cell r="L322">
            <v>4507</v>
          </cell>
          <cell r="M322" t="str">
            <v>C</v>
          </cell>
          <cell r="T322">
            <v>30</v>
          </cell>
        </row>
        <row r="323">
          <cell r="H323" t="str">
            <v>TALENCE</v>
          </cell>
          <cell r="L323">
            <v>4508</v>
          </cell>
          <cell r="M323" t="str">
            <v>C</v>
          </cell>
          <cell r="T323">
            <v>50</v>
          </cell>
        </row>
        <row r="324">
          <cell r="H324" t="str">
            <v>TALENCE</v>
          </cell>
          <cell r="L324">
            <v>4509</v>
          </cell>
          <cell r="M324" t="str">
            <v>C</v>
          </cell>
          <cell r="T324">
            <v>52</v>
          </cell>
        </row>
        <row r="325">
          <cell r="H325" t="str">
            <v>TALENCE</v>
          </cell>
          <cell r="L325">
            <v>4510</v>
          </cell>
          <cell r="M325" t="str">
            <v>C</v>
          </cell>
          <cell r="T325">
            <v>72</v>
          </cell>
        </row>
        <row r="326">
          <cell r="H326" t="str">
            <v>TALENCE</v>
          </cell>
          <cell r="L326">
            <v>4511</v>
          </cell>
          <cell r="M326" t="str">
            <v>C</v>
          </cell>
          <cell r="T326">
            <v>54</v>
          </cell>
        </row>
        <row r="327">
          <cell r="H327" t="str">
            <v>TALENCE</v>
          </cell>
          <cell r="L327">
            <v>4512</v>
          </cell>
          <cell r="M327" t="str">
            <v>C</v>
          </cell>
          <cell r="T327">
            <v>32</v>
          </cell>
        </row>
        <row r="328">
          <cell r="H328" t="str">
            <v>TALENCE</v>
          </cell>
          <cell r="L328">
            <v>4513</v>
          </cell>
          <cell r="M328" t="str">
            <v>C</v>
          </cell>
          <cell r="T328">
            <v>66</v>
          </cell>
        </row>
        <row r="329">
          <cell r="H329" t="str">
            <v>TALENCE</v>
          </cell>
          <cell r="L329">
            <v>4514</v>
          </cell>
          <cell r="M329" t="str">
            <v>C</v>
          </cell>
          <cell r="T329">
            <v>26</v>
          </cell>
        </row>
        <row r="330">
          <cell r="H330" t="str">
            <v>TALENCE</v>
          </cell>
          <cell r="L330">
            <v>4516</v>
          </cell>
          <cell r="M330" t="str">
            <v>C</v>
          </cell>
          <cell r="T330">
            <v>37</v>
          </cell>
        </row>
        <row r="331">
          <cell r="H331" t="str">
            <v>TALENCE</v>
          </cell>
          <cell r="L331">
            <v>4517</v>
          </cell>
          <cell r="M331" t="str">
            <v>C</v>
          </cell>
          <cell r="T331">
            <v>2</v>
          </cell>
        </row>
        <row r="332">
          <cell r="H332" t="str">
            <v>TALENCE</v>
          </cell>
          <cell r="L332">
            <v>4519</v>
          </cell>
          <cell r="M332" t="str">
            <v>C</v>
          </cell>
          <cell r="T332">
            <v>29</v>
          </cell>
        </row>
        <row r="333">
          <cell r="H333" t="str">
            <v>TALENCE</v>
          </cell>
          <cell r="L333">
            <v>4520</v>
          </cell>
          <cell r="M333" t="str">
            <v>C</v>
          </cell>
          <cell r="T333">
            <v>86</v>
          </cell>
        </row>
        <row r="334">
          <cell r="H334" t="str">
            <v>TALENCE</v>
          </cell>
          <cell r="L334">
            <v>4521</v>
          </cell>
          <cell r="M334" t="str">
            <v>C</v>
          </cell>
          <cell r="T334">
            <v>51</v>
          </cell>
        </row>
        <row r="335">
          <cell r="H335" t="str">
            <v>TALENCE</v>
          </cell>
          <cell r="L335">
            <v>4522</v>
          </cell>
          <cell r="M335" t="str">
            <v>C</v>
          </cell>
          <cell r="T335">
            <v>70</v>
          </cell>
        </row>
        <row r="336">
          <cell r="H336" t="str">
            <v>TALENCE</v>
          </cell>
          <cell r="L336">
            <v>4523</v>
          </cell>
          <cell r="M336" t="str">
            <v>C</v>
          </cell>
          <cell r="T336">
            <v>55</v>
          </cell>
        </row>
        <row r="337">
          <cell r="H337" t="str">
            <v>TALENCE</v>
          </cell>
          <cell r="L337">
            <v>4524</v>
          </cell>
          <cell r="M337" t="str">
            <v>C</v>
          </cell>
          <cell r="T337">
            <v>86</v>
          </cell>
        </row>
        <row r="338">
          <cell r="H338" t="str">
            <v>TALENCE</v>
          </cell>
          <cell r="L338">
            <v>4525</v>
          </cell>
          <cell r="M338" t="str">
            <v>C</v>
          </cell>
          <cell r="T338">
            <v>57</v>
          </cell>
        </row>
        <row r="339">
          <cell r="H339" t="str">
            <v>TALENCE</v>
          </cell>
          <cell r="L339">
            <v>4526</v>
          </cell>
          <cell r="M339" t="str">
            <v>C</v>
          </cell>
          <cell r="T339">
            <v>59</v>
          </cell>
        </row>
        <row r="340">
          <cell r="H340" t="str">
            <v>TALENCE</v>
          </cell>
          <cell r="L340">
            <v>4527</v>
          </cell>
          <cell r="M340" t="str">
            <v>BL</v>
          </cell>
          <cell r="T340">
            <v>44</v>
          </cell>
        </row>
        <row r="341">
          <cell r="H341" t="str">
            <v>TALENCE</v>
          </cell>
          <cell r="L341">
            <v>4528</v>
          </cell>
          <cell r="M341" t="str">
            <v>C</v>
          </cell>
          <cell r="T341">
            <v>49</v>
          </cell>
        </row>
        <row r="342">
          <cell r="H342" t="str">
            <v>TALENCE</v>
          </cell>
          <cell r="L342">
            <v>4530</v>
          </cell>
          <cell r="M342" t="str">
            <v>C</v>
          </cell>
          <cell r="T342">
            <v>14</v>
          </cell>
        </row>
        <row r="343">
          <cell r="H343" t="str">
            <v>TALENCE</v>
          </cell>
          <cell r="L343">
            <v>4531</v>
          </cell>
          <cell r="M343" t="str">
            <v>C</v>
          </cell>
          <cell r="T343">
            <v>13</v>
          </cell>
        </row>
        <row r="344">
          <cell r="H344" t="str">
            <v>TALENCE</v>
          </cell>
          <cell r="L344">
            <v>4532</v>
          </cell>
          <cell r="M344" t="str">
            <v>C</v>
          </cell>
          <cell r="T344">
            <v>17</v>
          </cell>
        </row>
        <row r="345">
          <cell r="H345" t="str">
            <v>TALENCE</v>
          </cell>
          <cell r="L345">
            <v>4533</v>
          </cell>
          <cell r="M345" t="str">
            <v>IMB</v>
          </cell>
        </row>
        <row r="346">
          <cell r="H346" t="str">
            <v>BEGLES</v>
          </cell>
          <cell r="K346" t="str">
            <v>02533</v>
          </cell>
          <cell r="L346">
            <v>4535</v>
          </cell>
          <cell r="M346" t="str">
            <v>C</v>
          </cell>
          <cell r="T346">
            <v>69</v>
          </cell>
        </row>
        <row r="347">
          <cell r="H347" t="str">
            <v>BEGLES</v>
          </cell>
          <cell r="K347">
            <v>2533</v>
          </cell>
          <cell r="L347">
            <v>4538</v>
          </cell>
          <cell r="M347" t="str">
            <v>BL</v>
          </cell>
          <cell r="T347">
            <v>15</v>
          </cell>
        </row>
        <row r="348">
          <cell r="H348" t="str">
            <v>BEGLES</v>
          </cell>
          <cell r="K348">
            <v>2533</v>
          </cell>
          <cell r="L348">
            <v>4538</v>
          </cell>
          <cell r="M348" t="str">
            <v>TX</v>
          </cell>
          <cell r="T348">
            <v>3</v>
          </cell>
        </row>
        <row r="349">
          <cell r="H349" t="str">
            <v>BEGLES</v>
          </cell>
          <cell r="K349" t="str">
            <v>2537</v>
          </cell>
          <cell r="L349">
            <v>4540</v>
          </cell>
          <cell r="M349" t="str">
            <v>C</v>
          </cell>
          <cell r="T349">
            <v>33</v>
          </cell>
        </row>
        <row r="350">
          <cell r="H350" t="str">
            <v>BEGLES</v>
          </cell>
          <cell r="K350" t="str">
            <v>2537</v>
          </cell>
          <cell r="L350">
            <v>4541</v>
          </cell>
          <cell r="M350" t="str">
            <v>C</v>
          </cell>
          <cell r="T350">
            <v>26</v>
          </cell>
        </row>
        <row r="351">
          <cell r="H351" t="str">
            <v>BEGLES</v>
          </cell>
          <cell r="K351" t="str">
            <v>2538</v>
          </cell>
          <cell r="L351">
            <v>4542</v>
          </cell>
          <cell r="M351" t="str">
            <v>C</v>
          </cell>
          <cell r="T351">
            <v>7</v>
          </cell>
        </row>
        <row r="352">
          <cell r="H352" t="str">
            <v>BEGLES</v>
          </cell>
          <cell r="K352" t="str">
            <v>2538</v>
          </cell>
          <cell r="L352">
            <v>4544</v>
          </cell>
          <cell r="M352" t="str">
            <v>C</v>
          </cell>
          <cell r="T352">
            <v>26</v>
          </cell>
        </row>
        <row r="353">
          <cell r="H353" t="str">
            <v>BEGLES</v>
          </cell>
          <cell r="K353" t="str">
            <v>2538</v>
          </cell>
          <cell r="L353">
            <v>4545</v>
          </cell>
          <cell r="M353" t="str">
            <v>C</v>
          </cell>
          <cell r="T353">
            <v>18</v>
          </cell>
        </row>
        <row r="354">
          <cell r="H354" t="str">
            <v>BEGLES</v>
          </cell>
          <cell r="K354">
            <v>2538</v>
          </cell>
          <cell r="L354">
            <v>4547</v>
          </cell>
          <cell r="M354" t="str">
            <v>C</v>
          </cell>
          <cell r="T354">
            <v>2</v>
          </cell>
        </row>
        <row r="355">
          <cell r="H355" t="str">
            <v>BEGLES</v>
          </cell>
          <cell r="K355" t="str">
            <v>2535</v>
          </cell>
          <cell r="L355">
            <v>4549</v>
          </cell>
          <cell r="M355" t="str">
            <v>C</v>
          </cell>
          <cell r="T355">
            <v>19</v>
          </cell>
        </row>
        <row r="356">
          <cell r="H356" t="str">
            <v>BEGLES</v>
          </cell>
          <cell r="K356">
            <v>2540</v>
          </cell>
          <cell r="L356">
            <v>4551</v>
          </cell>
          <cell r="M356" t="str">
            <v>C</v>
          </cell>
          <cell r="T356">
            <v>34</v>
          </cell>
        </row>
        <row r="357">
          <cell r="H357" t="str">
            <v>BEGLES</v>
          </cell>
          <cell r="K357" t="str">
            <v>02539</v>
          </cell>
          <cell r="L357">
            <v>4553</v>
          </cell>
          <cell r="M357" t="str">
            <v>C</v>
          </cell>
          <cell r="T357">
            <v>48</v>
          </cell>
        </row>
        <row r="358">
          <cell r="H358" t="str">
            <v>BEGLES</v>
          </cell>
          <cell r="K358">
            <v>2539</v>
          </cell>
          <cell r="L358">
            <v>4554</v>
          </cell>
          <cell r="M358" t="str">
            <v>C</v>
          </cell>
          <cell r="T358">
            <v>17</v>
          </cell>
        </row>
        <row r="359">
          <cell r="H359" t="str">
            <v>BEGLES</v>
          </cell>
          <cell r="K359">
            <v>2539</v>
          </cell>
          <cell r="L359">
            <v>4556</v>
          </cell>
          <cell r="M359" t="str">
            <v>C</v>
          </cell>
          <cell r="T359">
            <v>4</v>
          </cell>
        </row>
        <row r="360">
          <cell r="H360" t="str">
            <v>BEGLES</v>
          </cell>
          <cell r="K360">
            <v>2539</v>
          </cell>
          <cell r="L360">
            <v>4557</v>
          </cell>
          <cell r="M360" t="str">
            <v>C</v>
          </cell>
          <cell r="T360">
            <v>49</v>
          </cell>
        </row>
        <row r="361">
          <cell r="H361" t="str">
            <v>BEGLES</v>
          </cell>
          <cell r="K361">
            <v>2540</v>
          </cell>
          <cell r="L361">
            <v>4558</v>
          </cell>
          <cell r="M361" t="str">
            <v>C</v>
          </cell>
          <cell r="T361">
            <v>13</v>
          </cell>
        </row>
        <row r="362">
          <cell r="H362" t="str">
            <v>BEGLES</v>
          </cell>
          <cell r="K362" t="str">
            <v>02540</v>
          </cell>
          <cell r="L362">
            <v>4559</v>
          </cell>
          <cell r="M362" t="str">
            <v>C</v>
          </cell>
          <cell r="T362">
            <v>18</v>
          </cell>
        </row>
        <row r="363">
          <cell r="H363" t="str">
            <v>BEGLES</v>
          </cell>
          <cell r="K363">
            <v>2540</v>
          </cell>
          <cell r="L363">
            <v>4560</v>
          </cell>
          <cell r="M363" t="str">
            <v>BL</v>
          </cell>
          <cell r="T363">
            <v>7</v>
          </cell>
        </row>
        <row r="364">
          <cell r="H364" t="str">
            <v>BEGLES</v>
          </cell>
          <cell r="K364">
            <v>2540</v>
          </cell>
          <cell r="L364">
            <v>4560</v>
          </cell>
          <cell r="M364" t="str">
            <v>C</v>
          </cell>
          <cell r="T364">
            <v>12</v>
          </cell>
        </row>
        <row r="365">
          <cell r="H365" t="str">
            <v>BEGLES</v>
          </cell>
          <cell r="L365">
            <v>4562</v>
          </cell>
          <cell r="M365" t="str">
            <v>C</v>
          </cell>
          <cell r="T365">
            <v>23</v>
          </cell>
        </row>
        <row r="366">
          <cell r="H366" t="str">
            <v>BEGLES</v>
          </cell>
          <cell r="K366">
            <v>2541</v>
          </cell>
          <cell r="L366">
            <v>4617</v>
          </cell>
          <cell r="M366" t="str">
            <v>C</v>
          </cell>
          <cell r="T366">
            <v>10</v>
          </cell>
        </row>
        <row r="367">
          <cell r="H367" t="str">
            <v>BEGLES</v>
          </cell>
          <cell r="K367">
            <v>2541</v>
          </cell>
          <cell r="L367">
            <v>4618</v>
          </cell>
          <cell r="M367" t="str">
            <v>C</v>
          </cell>
          <cell r="T367">
            <v>19</v>
          </cell>
        </row>
        <row r="368">
          <cell r="H368" t="str">
            <v>BEGLES</v>
          </cell>
          <cell r="L368">
            <v>4618</v>
          </cell>
          <cell r="M368" t="str">
            <v>C</v>
          </cell>
          <cell r="T368">
            <v>5</v>
          </cell>
        </row>
        <row r="369">
          <cell r="H369" t="str">
            <v>BEGLES</v>
          </cell>
          <cell r="K369">
            <v>2541</v>
          </cell>
          <cell r="L369">
            <v>4619</v>
          </cell>
          <cell r="M369" t="str">
            <v>C</v>
          </cell>
          <cell r="T369">
            <v>19</v>
          </cell>
        </row>
        <row r="370">
          <cell r="H370" t="str">
            <v>BEGLES</v>
          </cell>
          <cell r="K370">
            <v>2541</v>
          </cell>
          <cell r="L370">
            <v>4620</v>
          </cell>
          <cell r="M370" t="str">
            <v>C</v>
          </cell>
          <cell r="T370">
            <v>23</v>
          </cell>
        </row>
        <row r="371">
          <cell r="H371" t="str">
            <v>BEGLES</v>
          </cell>
          <cell r="K371">
            <v>2544</v>
          </cell>
          <cell r="L371">
            <v>4621</v>
          </cell>
          <cell r="M371" t="str">
            <v>C</v>
          </cell>
          <cell r="T371">
            <v>73</v>
          </cell>
        </row>
        <row r="372">
          <cell r="H372" t="str">
            <v>BEGLES</v>
          </cell>
          <cell r="K372" t="str">
            <v>02544</v>
          </cell>
          <cell r="L372">
            <v>4622</v>
          </cell>
          <cell r="M372" t="str">
            <v>C</v>
          </cell>
          <cell r="T372">
            <v>27</v>
          </cell>
        </row>
        <row r="373">
          <cell r="H373" t="str">
            <v>BEGLES</v>
          </cell>
          <cell r="K373">
            <v>2544</v>
          </cell>
          <cell r="L373">
            <v>4623</v>
          </cell>
          <cell r="M373" t="str">
            <v>C</v>
          </cell>
          <cell r="T373">
            <v>3</v>
          </cell>
        </row>
        <row r="374">
          <cell r="H374" t="str">
            <v>BEGLES</v>
          </cell>
          <cell r="K374" t="str">
            <v>2544</v>
          </cell>
          <cell r="L374">
            <v>4625</v>
          </cell>
          <cell r="M374" t="str">
            <v>C</v>
          </cell>
          <cell r="T374">
            <v>73</v>
          </cell>
        </row>
        <row r="375">
          <cell r="H375" t="str">
            <v>BEGLES</v>
          </cell>
          <cell r="K375">
            <v>2543</v>
          </cell>
          <cell r="L375">
            <v>4626</v>
          </cell>
          <cell r="M375" t="str">
            <v>C</v>
          </cell>
          <cell r="T375">
            <v>21</v>
          </cell>
        </row>
        <row r="376">
          <cell r="H376" t="str">
            <v>BEGLES</v>
          </cell>
          <cell r="K376">
            <v>2543</v>
          </cell>
          <cell r="L376">
            <v>4627</v>
          </cell>
          <cell r="M376" t="str">
            <v>C</v>
          </cell>
          <cell r="T376">
            <v>3</v>
          </cell>
        </row>
        <row r="377">
          <cell r="H377" t="str">
            <v>BEGLES</v>
          </cell>
          <cell r="L377">
            <v>4632</v>
          </cell>
          <cell r="M377" t="str">
            <v>C</v>
          </cell>
          <cell r="T377">
            <v>8</v>
          </cell>
        </row>
        <row r="378">
          <cell r="H378" t="str">
            <v>BEGLES</v>
          </cell>
          <cell r="L378">
            <v>4633</v>
          </cell>
          <cell r="M378" t="str">
            <v>C</v>
          </cell>
          <cell r="T378">
            <v>5</v>
          </cell>
        </row>
        <row r="379">
          <cell r="H379" t="str">
            <v>MERIGNAC</v>
          </cell>
          <cell r="L379">
            <v>4638</v>
          </cell>
          <cell r="M379" t="str">
            <v>IMB</v>
          </cell>
        </row>
        <row r="380">
          <cell r="H380" t="str">
            <v>MERIGNAC</v>
          </cell>
          <cell r="L380">
            <v>4639</v>
          </cell>
          <cell r="M380" t="str">
            <v>BL</v>
          </cell>
          <cell r="T380">
            <v>7</v>
          </cell>
        </row>
        <row r="381">
          <cell r="H381" t="str">
            <v>MERIGNAC</v>
          </cell>
          <cell r="L381">
            <v>4640</v>
          </cell>
          <cell r="M381" t="str">
            <v>IMB</v>
          </cell>
        </row>
        <row r="382">
          <cell r="H382" t="str">
            <v>MERIGNAC</v>
          </cell>
          <cell r="L382">
            <v>4645</v>
          </cell>
          <cell r="M382" t="str">
            <v>C</v>
          </cell>
          <cell r="T382">
            <v>14</v>
          </cell>
        </row>
        <row r="383">
          <cell r="H383" t="str">
            <v>BRUGES</v>
          </cell>
          <cell r="K383">
            <v>5636</v>
          </cell>
          <cell r="L383">
            <v>6750</v>
          </cell>
          <cell r="M383" t="str">
            <v>C</v>
          </cell>
          <cell r="T383">
            <v>13</v>
          </cell>
        </row>
        <row r="384">
          <cell r="H384" t="str">
            <v>MERIGNAC</v>
          </cell>
          <cell r="K384" t="str">
            <v>03757</v>
          </cell>
          <cell r="L384">
            <v>4646</v>
          </cell>
          <cell r="M384" t="str">
            <v>TX</v>
          </cell>
          <cell r="T384">
            <v>5</v>
          </cell>
        </row>
        <row r="385">
          <cell r="H385" t="str">
            <v>MERIGNAC</v>
          </cell>
          <cell r="L385">
            <v>4647</v>
          </cell>
          <cell r="M385" t="str">
            <v>C</v>
          </cell>
          <cell r="T385">
            <v>3</v>
          </cell>
        </row>
        <row r="386">
          <cell r="H386" t="str">
            <v>MERIGNAC</v>
          </cell>
          <cell r="K386" t="str">
            <v>03757</v>
          </cell>
          <cell r="L386">
            <v>4648</v>
          </cell>
          <cell r="M386" t="str">
            <v>C</v>
          </cell>
          <cell r="T386">
            <v>24</v>
          </cell>
        </row>
        <row r="387">
          <cell r="H387" t="str">
            <v>MERIGNAC</v>
          </cell>
          <cell r="K387" t="str">
            <v>03757</v>
          </cell>
          <cell r="L387">
            <v>4649</v>
          </cell>
          <cell r="M387" t="str">
            <v>C</v>
          </cell>
          <cell r="T387">
            <v>12</v>
          </cell>
        </row>
        <row r="388">
          <cell r="H388" t="str">
            <v>MERIGNAC</v>
          </cell>
          <cell r="K388" t="str">
            <v>03759</v>
          </cell>
          <cell r="L388">
            <v>4651</v>
          </cell>
          <cell r="M388" t="str">
            <v>C</v>
          </cell>
          <cell r="T388">
            <v>48</v>
          </cell>
        </row>
        <row r="389">
          <cell r="H389" t="str">
            <v>MERIGNAC</v>
          </cell>
          <cell r="L389">
            <v>4653</v>
          </cell>
          <cell r="M389" t="str">
            <v>C</v>
          </cell>
          <cell r="T389">
            <v>5</v>
          </cell>
        </row>
        <row r="390">
          <cell r="H390" t="str">
            <v>MERIGNAC</v>
          </cell>
          <cell r="L390">
            <v>4655</v>
          </cell>
          <cell r="M390" t="str">
            <v>C</v>
          </cell>
          <cell r="T390">
            <v>15</v>
          </cell>
        </row>
        <row r="391">
          <cell r="H391" t="str">
            <v>MERIGNAC</v>
          </cell>
          <cell r="L391">
            <v>4656</v>
          </cell>
          <cell r="M391" t="str">
            <v>C</v>
          </cell>
          <cell r="T391">
            <v>2</v>
          </cell>
        </row>
        <row r="392">
          <cell r="H392" t="str">
            <v>CENON</v>
          </cell>
          <cell r="K392">
            <v>2258</v>
          </cell>
          <cell r="L392">
            <v>4666</v>
          </cell>
          <cell r="M392" t="str">
            <v>C</v>
          </cell>
          <cell r="T392">
            <v>29</v>
          </cell>
        </row>
        <row r="393">
          <cell r="H393" t="str">
            <v>CENON</v>
          </cell>
          <cell r="K393">
            <v>2259</v>
          </cell>
          <cell r="L393">
            <v>4681</v>
          </cell>
          <cell r="M393" t="str">
            <v>C</v>
          </cell>
          <cell r="T393">
            <v>40</v>
          </cell>
        </row>
        <row r="394">
          <cell r="H394" t="str">
            <v>BRUGES</v>
          </cell>
          <cell r="K394" t="str">
            <v>3630</v>
          </cell>
          <cell r="L394">
            <v>4699</v>
          </cell>
          <cell r="M394" t="str">
            <v>C</v>
          </cell>
          <cell r="T394">
            <v>26</v>
          </cell>
        </row>
        <row r="395">
          <cell r="H395" t="str">
            <v>BRUGES</v>
          </cell>
          <cell r="K395" t="str">
            <v>3630</v>
          </cell>
          <cell r="L395">
            <v>4700</v>
          </cell>
          <cell r="M395" t="str">
            <v>C</v>
          </cell>
          <cell r="T395">
            <v>23</v>
          </cell>
        </row>
        <row r="396">
          <cell r="H396" t="str">
            <v>BRUGES</v>
          </cell>
          <cell r="K396" t="str">
            <v>3630</v>
          </cell>
          <cell r="L396">
            <v>4701</v>
          </cell>
          <cell r="M396" t="str">
            <v>C</v>
          </cell>
          <cell r="T396">
            <v>15</v>
          </cell>
        </row>
        <row r="397">
          <cell r="H397" t="str">
            <v>BRUGES</v>
          </cell>
          <cell r="K397" t="str">
            <v>3630</v>
          </cell>
          <cell r="L397">
            <v>4703</v>
          </cell>
          <cell r="M397" t="str">
            <v>C</v>
          </cell>
          <cell r="T397">
            <v>32</v>
          </cell>
        </row>
        <row r="398">
          <cell r="H398" t="str">
            <v>BRUGES</v>
          </cell>
          <cell r="L398">
            <v>4704</v>
          </cell>
          <cell r="M398" t="str">
            <v>C</v>
          </cell>
          <cell r="T398">
            <v>6</v>
          </cell>
        </row>
        <row r="399">
          <cell r="H399" t="str">
            <v>BRUGES</v>
          </cell>
          <cell r="K399">
            <v>3623</v>
          </cell>
          <cell r="L399">
            <v>4705</v>
          </cell>
          <cell r="M399" t="str">
            <v>C</v>
          </cell>
          <cell r="T399">
            <v>9</v>
          </cell>
        </row>
        <row r="400">
          <cell r="H400" t="str">
            <v>BRUGES</v>
          </cell>
          <cell r="K400">
            <v>3623</v>
          </cell>
          <cell r="L400">
            <v>4706</v>
          </cell>
          <cell r="M400" t="str">
            <v>C</v>
          </cell>
          <cell r="T400">
            <v>36</v>
          </cell>
        </row>
        <row r="401">
          <cell r="H401" t="str">
            <v>BRUGES</v>
          </cell>
          <cell r="K401">
            <v>3623</v>
          </cell>
          <cell r="L401">
            <v>4707</v>
          </cell>
          <cell r="M401" t="str">
            <v>C</v>
          </cell>
          <cell r="T401">
            <v>11</v>
          </cell>
        </row>
        <row r="402">
          <cell r="H402" t="str">
            <v>BRUGES</v>
          </cell>
          <cell r="K402">
            <v>3623</v>
          </cell>
          <cell r="L402">
            <v>4708</v>
          </cell>
          <cell r="M402" t="str">
            <v>C</v>
          </cell>
          <cell r="T402">
            <v>24</v>
          </cell>
        </row>
        <row r="403">
          <cell r="H403" t="str">
            <v>BRUGES</v>
          </cell>
          <cell r="K403" t="str">
            <v>3631</v>
          </cell>
          <cell r="L403">
            <v>4709</v>
          </cell>
          <cell r="M403" t="str">
            <v>C</v>
          </cell>
          <cell r="T403">
            <v>3</v>
          </cell>
        </row>
        <row r="404">
          <cell r="H404" t="str">
            <v>BRUGES</v>
          </cell>
          <cell r="K404">
            <v>3631</v>
          </cell>
          <cell r="L404">
            <v>4710</v>
          </cell>
          <cell r="M404" t="str">
            <v>C</v>
          </cell>
          <cell r="T404">
            <v>15</v>
          </cell>
        </row>
        <row r="405">
          <cell r="H405" t="str">
            <v>BRUGES</v>
          </cell>
          <cell r="K405" t="str">
            <v>3631</v>
          </cell>
          <cell r="L405">
            <v>4712</v>
          </cell>
          <cell r="M405" t="str">
            <v>C</v>
          </cell>
          <cell r="T405">
            <v>28</v>
          </cell>
        </row>
        <row r="406">
          <cell r="H406" t="str">
            <v>BRUGES</v>
          </cell>
          <cell r="K406" t="str">
            <v>3631</v>
          </cell>
          <cell r="L406">
            <v>4713</v>
          </cell>
          <cell r="M406" t="str">
            <v>C</v>
          </cell>
          <cell r="T406">
            <v>35</v>
          </cell>
        </row>
        <row r="407">
          <cell r="H407" t="str">
            <v>BRUGES</v>
          </cell>
          <cell r="K407" t="str">
            <v>3632</v>
          </cell>
          <cell r="L407">
            <v>4714</v>
          </cell>
          <cell r="M407" t="str">
            <v>C</v>
          </cell>
          <cell r="T407">
            <v>29</v>
          </cell>
        </row>
        <row r="408">
          <cell r="H408" t="str">
            <v>BRUGES</v>
          </cell>
          <cell r="K408" t="str">
            <v>3632</v>
          </cell>
          <cell r="L408">
            <v>4715</v>
          </cell>
          <cell r="M408" t="str">
            <v>C</v>
          </cell>
          <cell r="T408">
            <v>15</v>
          </cell>
        </row>
        <row r="409">
          <cell r="H409" t="str">
            <v>BRUGES</v>
          </cell>
          <cell r="K409" t="str">
            <v>3632</v>
          </cell>
          <cell r="L409">
            <v>4716</v>
          </cell>
          <cell r="M409" t="str">
            <v>C</v>
          </cell>
          <cell r="T409">
            <v>73</v>
          </cell>
        </row>
        <row r="410">
          <cell r="H410" t="str">
            <v>BRUGES</v>
          </cell>
          <cell r="K410" t="str">
            <v>3632</v>
          </cell>
          <cell r="L410">
            <v>4717</v>
          </cell>
          <cell r="M410" t="str">
            <v>BL</v>
          </cell>
          <cell r="T410">
            <v>11</v>
          </cell>
        </row>
        <row r="411">
          <cell r="H411" t="str">
            <v>BRUGES</v>
          </cell>
          <cell r="K411" t="str">
            <v>3632</v>
          </cell>
          <cell r="L411">
            <v>4717</v>
          </cell>
          <cell r="M411" t="str">
            <v>C</v>
          </cell>
          <cell r="T411">
            <v>31</v>
          </cell>
        </row>
        <row r="412">
          <cell r="H412" t="str">
            <v>BRUGES</v>
          </cell>
          <cell r="K412" t="str">
            <v>3632</v>
          </cell>
          <cell r="L412">
            <v>4718</v>
          </cell>
          <cell r="M412" t="str">
            <v>C</v>
          </cell>
          <cell r="T412">
            <v>31</v>
          </cell>
        </row>
        <row r="413">
          <cell r="H413" t="str">
            <v>BRUGES</v>
          </cell>
          <cell r="K413" t="str">
            <v>3625</v>
          </cell>
          <cell r="L413">
            <v>4719</v>
          </cell>
          <cell r="M413" t="str">
            <v>C</v>
          </cell>
          <cell r="T413">
            <v>44</v>
          </cell>
        </row>
        <row r="414">
          <cell r="H414" t="str">
            <v>BRUGES</v>
          </cell>
          <cell r="K414" t="str">
            <v>3625</v>
          </cell>
          <cell r="L414">
            <v>4720</v>
          </cell>
          <cell r="M414" t="str">
            <v>C</v>
          </cell>
          <cell r="T414">
            <v>42</v>
          </cell>
        </row>
        <row r="415">
          <cell r="H415" t="str">
            <v>BRUGES</v>
          </cell>
          <cell r="L415">
            <v>4721</v>
          </cell>
          <cell r="M415" t="str">
            <v>C</v>
          </cell>
          <cell r="T415">
            <v>21</v>
          </cell>
        </row>
        <row r="416">
          <cell r="H416" t="str">
            <v>BRUGES</v>
          </cell>
          <cell r="K416" t="str">
            <v>3625</v>
          </cell>
          <cell r="L416">
            <v>4722</v>
          </cell>
          <cell r="M416" t="str">
            <v>C</v>
          </cell>
          <cell r="T416">
            <v>17</v>
          </cell>
        </row>
        <row r="417">
          <cell r="H417" t="str">
            <v>BRUGES</v>
          </cell>
          <cell r="K417" t="str">
            <v>3625</v>
          </cell>
          <cell r="L417">
            <v>4723</v>
          </cell>
          <cell r="M417" t="str">
            <v>C</v>
          </cell>
          <cell r="T417">
            <v>63</v>
          </cell>
        </row>
        <row r="418">
          <cell r="H418" t="str">
            <v>BEGLES</v>
          </cell>
          <cell r="K418" t="str">
            <v>2535</v>
          </cell>
          <cell r="L418">
            <v>4729</v>
          </cell>
          <cell r="M418" t="str">
            <v>C</v>
          </cell>
          <cell r="T418">
            <v>31</v>
          </cell>
        </row>
        <row r="419">
          <cell r="H419" t="str">
            <v>BEGLES</v>
          </cell>
          <cell r="K419">
            <v>2335</v>
          </cell>
          <cell r="L419">
            <v>4731</v>
          </cell>
          <cell r="M419" t="str">
            <v>BL</v>
          </cell>
          <cell r="T419">
            <v>6</v>
          </cell>
        </row>
        <row r="420">
          <cell r="H420" t="str">
            <v>BEGLES</v>
          </cell>
          <cell r="K420" t="str">
            <v>2535</v>
          </cell>
          <cell r="L420">
            <v>4731</v>
          </cell>
          <cell r="M420" t="str">
            <v>C</v>
          </cell>
          <cell r="T420">
            <v>25</v>
          </cell>
        </row>
        <row r="421">
          <cell r="H421" t="str">
            <v>TALENCE</v>
          </cell>
          <cell r="L421">
            <v>4818</v>
          </cell>
          <cell r="M421" t="str">
            <v>E</v>
          </cell>
          <cell r="T421">
            <v>22</v>
          </cell>
        </row>
        <row r="422">
          <cell r="H422" t="str">
            <v>PESSAC</v>
          </cell>
          <cell r="L422">
            <v>4851</v>
          </cell>
          <cell r="M422" t="str">
            <v>BL</v>
          </cell>
          <cell r="T422">
            <v>26</v>
          </cell>
        </row>
        <row r="423">
          <cell r="H423" t="str">
            <v>PESSAC</v>
          </cell>
          <cell r="L423">
            <v>4851</v>
          </cell>
          <cell r="M423" t="str">
            <v>C</v>
          </cell>
          <cell r="T423">
            <v>27</v>
          </cell>
        </row>
        <row r="424">
          <cell r="H424" t="str">
            <v>PESSAC</v>
          </cell>
          <cell r="L424">
            <v>4853</v>
          </cell>
          <cell r="M424" t="str">
            <v>C</v>
          </cell>
          <cell r="T424">
            <v>25</v>
          </cell>
        </row>
        <row r="425">
          <cell r="H425" t="str">
            <v>PESSAC</v>
          </cell>
          <cell r="L425">
            <v>4854</v>
          </cell>
          <cell r="M425" t="str">
            <v>C</v>
          </cell>
          <cell r="T425">
            <v>42</v>
          </cell>
        </row>
        <row r="426">
          <cell r="H426" t="str">
            <v>PESSAC</v>
          </cell>
          <cell r="L426">
            <v>4855</v>
          </cell>
          <cell r="M426" t="str">
            <v>C</v>
          </cell>
          <cell r="T426">
            <v>25</v>
          </cell>
        </row>
        <row r="427">
          <cell r="H427" t="str">
            <v>PESSAC</v>
          </cell>
          <cell r="L427">
            <v>4856</v>
          </cell>
          <cell r="M427" t="str">
            <v>C</v>
          </cell>
          <cell r="T427">
            <v>32</v>
          </cell>
        </row>
        <row r="428">
          <cell r="H428" t="str">
            <v>PESSAC</v>
          </cell>
          <cell r="L428">
            <v>4857</v>
          </cell>
          <cell r="M428" t="str">
            <v>C</v>
          </cell>
          <cell r="T428">
            <v>28</v>
          </cell>
        </row>
        <row r="429">
          <cell r="H429" t="str">
            <v>PESSAC</v>
          </cell>
          <cell r="L429">
            <v>4858</v>
          </cell>
          <cell r="M429" t="str">
            <v>C</v>
          </cell>
          <cell r="T429">
            <v>15</v>
          </cell>
        </row>
        <row r="430">
          <cell r="H430" t="str">
            <v>PESSAC</v>
          </cell>
          <cell r="L430">
            <v>4859</v>
          </cell>
          <cell r="M430" t="str">
            <v>C</v>
          </cell>
          <cell r="T430">
            <v>6</v>
          </cell>
        </row>
        <row r="431">
          <cell r="H431" t="str">
            <v>PESSAC</v>
          </cell>
          <cell r="L431">
            <v>4859</v>
          </cell>
          <cell r="M431" t="str">
            <v>C</v>
          </cell>
          <cell r="T431">
            <v>5</v>
          </cell>
        </row>
        <row r="432">
          <cell r="H432" t="str">
            <v>PESSAC</v>
          </cell>
          <cell r="L432">
            <v>4860</v>
          </cell>
          <cell r="M432" t="str">
            <v>C</v>
          </cell>
          <cell r="T432">
            <v>11</v>
          </cell>
        </row>
        <row r="433">
          <cell r="H433" t="str">
            <v>PESSAC</v>
          </cell>
          <cell r="L433">
            <v>4861</v>
          </cell>
          <cell r="M433" t="str">
            <v>C</v>
          </cell>
          <cell r="T433">
            <v>56</v>
          </cell>
        </row>
        <row r="434">
          <cell r="H434" t="str">
            <v>PESSAC</v>
          </cell>
          <cell r="L434">
            <v>4862</v>
          </cell>
          <cell r="M434" t="str">
            <v>C</v>
          </cell>
          <cell r="T434">
            <v>20</v>
          </cell>
        </row>
        <row r="435">
          <cell r="H435" t="str">
            <v>PESSAC</v>
          </cell>
          <cell r="L435">
            <v>4863</v>
          </cell>
          <cell r="M435" t="str">
            <v>C</v>
          </cell>
          <cell r="T435">
            <v>30</v>
          </cell>
        </row>
        <row r="436">
          <cell r="H436" t="str">
            <v>PESSAC</v>
          </cell>
          <cell r="L436">
            <v>4865</v>
          </cell>
          <cell r="M436" t="str">
            <v>C</v>
          </cell>
          <cell r="T436">
            <v>56</v>
          </cell>
        </row>
        <row r="437">
          <cell r="H437" t="str">
            <v>PESSAC</v>
          </cell>
          <cell r="L437">
            <v>4868</v>
          </cell>
          <cell r="M437" t="str">
            <v>C</v>
          </cell>
          <cell r="T437">
            <v>43</v>
          </cell>
        </row>
        <row r="438">
          <cell r="H438" t="str">
            <v>PESSAC</v>
          </cell>
          <cell r="L438">
            <v>4883</v>
          </cell>
          <cell r="M438" t="str">
            <v>C</v>
          </cell>
          <cell r="T438">
            <v>43</v>
          </cell>
        </row>
        <row r="439">
          <cell r="H439" t="str">
            <v>PESSAC</v>
          </cell>
          <cell r="L439">
            <v>4884</v>
          </cell>
          <cell r="M439" t="str">
            <v>C</v>
          </cell>
          <cell r="T439">
            <v>35</v>
          </cell>
        </row>
        <row r="440">
          <cell r="H440" t="str">
            <v>PESSAC</v>
          </cell>
          <cell r="L440">
            <v>4885</v>
          </cell>
          <cell r="M440" t="str">
            <v>C</v>
          </cell>
          <cell r="T440">
            <v>26</v>
          </cell>
        </row>
        <row r="441">
          <cell r="H441" t="str">
            <v>PESSAC</v>
          </cell>
          <cell r="L441">
            <v>4886</v>
          </cell>
          <cell r="M441" t="str">
            <v>E</v>
          </cell>
          <cell r="T441">
            <v>68</v>
          </cell>
        </row>
        <row r="442">
          <cell r="H442" t="str">
            <v>PESSAC</v>
          </cell>
          <cell r="L442">
            <v>4887</v>
          </cell>
          <cell r="M442" t="str">
            <v>C</v>
          </cell>
          <cell r="T442">
            <v>24</v>
          </cell>
        </row>
        <row r="443">
          <cell r="H443" t="str">
            <v>PESSAC</v>
          </cell>
          <cell r="L443">
            <v>4888</v>
          </cell>
          <cell r="M443" t="str">
            <v>C</v>
          </cell>
          <cell r="T443">
            <v>21</v>
          </cell>
        </row>
        <row r="444">
          <cell r="H444" t="str">
            <v>PESSAC</v>
          </cell>
          <cell r="L444">
            <v>4889</v>
          </cell>
          <cell r="M444" t="str">
            <v>C</v>
          </cell>
          <cell r="T444">
            <v>18</v>
          </cell>
        </row>
        <row r="445">
          <cell r="H445" t="str">
            <v>PESSAC</v>
          </cell>
          <cell r="L445">
            <v>4890</v>
          </cell>
          <cell r="M445" t="str">
            <v>C</v>
          </cell>
          <cell r="T445">
            <v>16</v>
          </cell>
        </row>
        <row r="446">
          <cell r="H446" t="str">
            <v>PESSAC</v>
          </cell>
          <cell r="L446">
            <v>4891</v>
          </cell>
          <cell r="M446" t="str">
            <v>C</v>
          </cell>
          <cell r="T446">
            <v>40</v>
          </cell>
        </row>
        <row r="447">
          <cell r="H447" t="str">
            <v>PESSAC</v>
          </cell>
          <cell r="L447">
            <v>4901</v>
          </cell>
          <cell r="M447" t="str">
            <v>BL</v>
          </cell>
          <cell r="T447">
            <v>21</v>
          </cell>
        </row>
        <row r="448">
          <cell r="H448" t="str">
            <v>PESSAC</v>
          </cell>
          <cell r="L448">
            <v>4901</v>
          </cell>
          <cell r="M448" t="str">
            <v>C</v>
          </cell>
          <cell r="T448">
            <v>42</v>
          </cell>
        </row>
        <row r="449">
          <cell r="H449" t="str">
            <v>PESSAC</v>
          </cell>
          <cell r="L449">
            <v>4902</v>
          </cell>
          <cell r="M449" t="str">
            <v>C</v>
          </cell>
          <cell r="T449">
            <v>0</v>
          </cell>
        </row>
        <row r="450">
          <cell r="H450" t="str">
            <v>MERIGNAC</v>
          </cell>
          <cell r="L450">
            <v>4979</v>
          </cell>
          <cell r="M450" t="str">
            <v>C</v>
          </cell>
          <cell r="T450">
            <v>11</v>
          </cell>
        </row>
        <row r="451">
          <cell r="H451" t="str">
            <v>MERIGNAC</v>
          </cell>
          <cell r="L451">
            <v>4979</v>
          </cell>
          <cell r="M451" t="str">
            <v>TX</v>
          </cell>
          <cell r="T451">
            <v>8</v>
          </cell>
        </row>
        <row r="452">
          <cell r="H452" t="str">
            <v>MERIGNAC</v>
          </cell>
          <cell r="L452">
            <v>4980</v>
          </cell>
          <cell r="M452" t="str">
            <v>C</v>
          </cell>
          <cell r="T452">
            <v>5</v>
          </cell>
        </row>
        <row r="453">
          <cell r="H453" t="str">
            <v>MERIGNAC</v>
          </cell>
          <cell r="K453" t="str">
            <v>03753</v>
          </cell>
          <cell r="L453">
            <v>4982</v>
          </cell>
          <cell r="M453" t="str">
            <v>C</v>
          </cell>
          <cell r="T453">
            <v>2</v>
          </cell>
        </row>
        <row r="454">
          <cell r="H454" t="str">
            <v>MERIGNAC</v>
          </cell>
          <cell r="K454" t="str">
            <v>03753</v>
          </cell>
          <cell r="L454">
            <v>4984</v>
          </cell>
          <cell r="M454" t="str">
            <v>C</v>
          </cell>
          <cell r="T454">
            <v>33</v>
          </cell>
        </row>
        <row r="455">
          <cell r="H455" t="str">
            <v>MERIGNAC</v>
          </cell>
          <cell r="L455">
            <v>4985</v>
          </cell>
          <cell r="M455" t="str">
            <v>C</v>
          </cell>
          <cell r="T455">
            <v>9</v>
          </cell>
        </row>
        <row r="456">
          <cell r="H456" t="str">
            <v>MERIGNAC</v>
          </cell>
          <cell r="K456" t="str">
            <v>03758</v>
          </cell>
          <cell r="L456">
            <v>4986</v>
          </cell>
          <cell r="M456" t="str">
            <v>C</v>
          </cell>
          <cell r="T456">
            <v>27</v>
          </cell>
        </row>
        <row r="457">
          <cell r="H457" t="str">
            <v>MERIGNAC</v>
          </cell>
          <cell r="L457">
            <v>4987</v>
          </cell>
          <cell r="M457" t="str">
            <v>C</v>
          </cell>
          <cell r="T457">
            <v>76</v>
          </cell>
        </row>
        <row r="458">
          <cell r="H458" t="str">
            <v>MERIGNAC</v>
          </cell>
          <cell r="K458" t="str">
            <v>03758</v>
          </cell>
          <cell r="L458">
            <v>4989</v>
          </cell>
          <cell r="M458" t="str">
            <v>C</v>
          </cell>
          <cell r="T458">
            <v>15</v>
          </cell>
        </row>
        <row r="459">
          <cell r="H459" t="str">
            <v>MERIGNAC</v>
          </cell>
          <cell r="K459" t="str">
            <v>03758</v>
          </cell>
          <cell r="L459">
            <v>4990</v>
          </cell>
          <cell r="M459" t="str">
            <v>C</v>
          </cell>
          <cell r="T459">
            <v>34</v>
          </cell>
        </row>
        <row r="460">
          <cell r="H460" t="str">
            <v>MERIGNAC</v>
          </cell>
          <cell r="L460">
            <v>4991</v>
          </cell>
          <cell r="M460" t="str">
            <v>C</v>
          </cell>
          <cell r="T460">
            <v>6</v>
          </cell>
        </row>
        <row r="461">
          <cell r="H461" t="str">
            <v>MERIGNAC</v>
          </cell>
          <cell r="L461">
            <v>4992</v>
          </cell>
          <cell r="M461" t="str">
            <v>IMB</v>
          </cell>
        </row>
        <row r="462">
          <cell r="H462" t="str">
            <v>MERIGNAC</v>
          </cell>
          <cell r="L462">
            <v>4994</v>
          </cell>
          <cell r="M462" t="str">
            <v>IMB</v>
          </cell>
        </row>
        <row r="463">
          <cell r="H463" t="str">
            <v>MERIGNAC</v>
          </cell>
          <cell r="L463">
            <v>4995</v>
          </cell>
          <cell r="M463" t="str">
            <v>BL</v>
          </cell>
        </row>
        <row r="464">
          <cell r="H464" t="str">
            <v>MERIGNAC</v>
          </cell>
          <cell r="K464" t="str">
            <v>03768</v>
          </cell>
          <cell r="L464">
            <v>4996</v>
          </cell>
          <cell r="M464" t="str">
            <v>C</v>
          </cell>
          <cell r="T464">
            <v>16</v>
          </cell>
        </row>
        <row r="465">
          <cell r="H465" t="str">
            <v>MERIGNAC</v>
          </cell>
          <cell r="L465">
            <v>4998</v>
          </cell>
          <cell r="M465" t="str">
            <v>BL</v>
          </cell>
          <cell r="T465">
            <v>8</v>
          </cell>
        </row>
        <row r="466">
          <cell r="H466" t="str">
            <v>MERIGNAC</v>
          </cell>
          <cell r="L466">
            <v>4998</v>
          </cell>
          <cell r="M466" t="str">
            <v>BL</v>
          </cell>
          <cell r="T466">
            <v>23</v>
          </cell>
        </row>
        <row r="467">
          <cell r="H467" t="str">
            <v>MERIGNAC</v>
          </cell>
          <cell r="K467" t="str">
            <v>03769</v>
          </cell>
          <cell r="L467">
            <v>4999</v>
          </cell>
          <cell r="M467" t="str">
            <v>BL</v>
          </cell>
          <cell r="T467">
            <v>7</v>
          </cell>
        </row>
        <row r="468">
          <cell r="H468" t="str">
            <v>MERIGNAC</v>
          </cell>
          <cell r="K468" t="str">
            <v>03769</v>
          </cell>
          <cell r="L468">
            <v>4999</v>
          </cell>
          <cell r="M468" t="str">
            <v>C</v>
          </cell>
          <cell r="T468">
            <v>19</v>
          </cell>
        </row>
        <row r="469">
          <cell r="H469" t="str">
            <v>MERIGNAC</v>
          </cell>
          <cell r="K469" t="str">
            <v>03769</v>
          </cell>
          <cell r="L469">
            <v>5000</v>
          </cell>
          <cell r="M469" t="str">
            <v>C</v>
          </cell>
          <cell r="T469">
            <v>43</v>
          </cell>
        </row>
        <row r="470">
          <cell r="H470" t="str">
            <v>MERIGNAC</v>
          </cell>
          <cell r="L470">
            <v>5009</v>
          </cell>
          <cell r="M470" t="str">
            <v>C</v>
          </cell>
          <cell r="T470">
            <v>57</v>
          </cell>
        </row>
        <row r="471">
          <cell r="H471" t="str">
            <v>MERIGNAC</v>
          </cell>
          <cell r="L471">
            <v>5010</v>
          </cell>
          <cell r="M471" t="str">
            <v>C</v>
          </cell>
          <cell r="T471">
            <v>18</v>
          </cell>
        </row>
        <row r="472">
          <cell r="H472" t="str">
            <v>MERIGNAC</v>
          </cell>
          <cell r="K472" t="str">
            <v>03767</v>
          </cell>
          <cell r="L472">
            <v>5012</v>
          </cell>
          <cell r="M472" t="str">
            <v>C</v>
          </cell>
          <cell r="T472">
            <v>54</v>
          </cell>
        </row>
        <row r="473">
          <cell r="H473" t="str">
            <v>MERIGNAC</v>
          </cell>
          <cell r="L473">
            <v>5018</v>
          </cell>
          <cell r="M473" t="str">
            <v>C</v>
          </cell>
          <cell r="T473">
            <v>9</v>
          </cell>
        </row>
        <row r="474">
          <cell r="H474" t="str">
            <v>MERIGNAC</v>
          </cell>
          <cell r="K474" t="str">
            <v>03771</v>
          </cell>
          <cell r="L474">
            <v>5021</v>
          </cell>
          <cell r="M474" t="str">
            <v>C</v>
          </cell>
          <cell r="T474">
            <v>22</v>
          </cell>
        </row>
        <row r="475">
          <cell r="H475" t="str">
            <v>PESSAC</v>
          </cell>
          <cell r="L475">
            <v>5029</v>
          </cell>
          <cell r="M475" t="str">
            <v>IMB</v>
          </cell>
          <cell r="T475">
            <v>1</v>
          </cell>
        </row>
        <row r="476">
          <cell r="H476" t="str">
            <v>PESSAC</v>
          </cell>
          <cell r="L476">
            <v>5030</v>
          </cell>
          <cell r="M476" t="str">
            <v>C</v>
          </cell>
          <cell r="T476">
            <v>1</v>
          </cell>
        </row>
        <row r="477">
          <cell r="H477" t="str">
            <v>PESSAC</v>
          </cell>
          <cell r="L477">
            <v>5031</v>
          </cell>
          <cell r="M477" t="str">
            <v>C</v>
          </cell>
          <cell r="T477">
            <v>2</v>
          </cell>
        </row>
        <row r="478">
          <cell r="H478" t="str">
            <v>PESSAC</v>
          </cell>
          <cell r="L478">
            <v>5034</v>
          </cell>
          <cell r="M478" t="str">
            <v>C</v>
          </cell>
          <cell r="T478">
            <v>8</v>
          </cell>
        </row>
        <row r="479">
          <cell r="H479" t="str">
            <v>PESSAC</v>
          </cell>
          <cell r="L479">
            <v>5046</v>
          </cell>
          <cell r="M479" t="str">
            <v>C</v>
          </cell>
          <cell r="T479">
            <v>4</v>
          </cell>
        </row>
        <row r="480">
          <cell r="H480" t="str">
            <v>PESSAC</v>
          </cell>
          <cell r="L480">
            <v>5047</v>
          </cell>
          <cell r="M480" t="str">
            <v>C</v>
          </cell>
          <cell r="T480">
            <v>4</v>
          </cell>
        </row>
        <row r="481">
          <cell r="H481" t="str">
            <v>VILLENAVE D'ORNON</v>
          </cell>
          <cell r="L481">
            <v>5086</v>
          </cell>
          <cell r="M481" t="str">
            <v>C</v>
          </cell>
          <cell r="T481">
            <v>80</v>
          </cell>
        </row>
        <row r="482">
          <cell r="H482" t="str">
            <v>VILLENAVE D'ORNON</v>
          </cell>
          <cell r="L482">
            <v>5087</v>
          </cell>
          <cell r="M482" t="str">
            <v>C</v>
          </cell>
          <cell r="T482">
            <v>36</v>
          </cell>
        </row>
        <row r="483">
          <cell r="H483" t="str">
            <v>BASSENS</v>
          </cell>
          <cell r="K483" t="str">
            <v>04745</v>
          </cell>
          <cell r="L483">
            <v>5088</v>
          </cell>
          <cell r="M483" t="str">
            <v>C</v>
          </cell>
          <cell r="T483">
            <v>56</v>
          </cell>
        </row>
        <row r="484">
          <cell r="H484" t="str">
            <v>VILLENAVE D'ORNON</v>
          </cell>
          <cell r="L484">
            <v>5089</v>
          </cell>
          <cell r="M484" t="str">
            <v>C</v>
          </cell>
          <cell r="T484">
            <v>30</v>
          </cell>
        </row>
        <row r="485">
          <cell r="H485" t="str">
            <v>VILLENAVE D'ORNON</v>
          </cell>
          <cell r="L485">
            <v>5089</v>
          </cell>
          <cell r="M485" t="str">
            <v>C</v>
          </cell>
          <cell r="T485">
            <v>60</v>
          </cell>
        </row>
        <row r="486">
          <cell r="H486" t="str">
            <v>VILLENAVE D'ORNON</v>
          </cell>
          <cell r="L486">
            <v>5090</v>
          </cell>
          <cell r="M486" t="str">
            <v>C</v>
          </cell>
          <cell r="T486">
            <v>48</v>
          </cell>
        </row>
        <row r="487">
          <cell r="H487" t="str">
            <v>VILLENAVE D'ORNON</v>
          </cell>
          <cell r="L487">
            <v>5091</v>
          </cell>
          <cell r="M487" t="str">
            <v>C</v>
          </cell>
          <cell r="T487">
            <v>39</v>
          </cell>
        </row>
        <row r="488">
          <cell r="H488" t="str">
            <v>VILLENAVE D'ORNON</v>
          </cell>
          <cell r="L488">
            <v>5092</v>
          </cell>
          <cell r="M488" t="str">
            <v>BL</v>
          </cell>
          <cell r="T488">
            <v>3</v>
          </cell>
        </row>
        <row r="489">
          <cell r="H489" t="str">
            <v>VILLENAVE D'ORNON</v>
          </cell>
          <cell r="L489">
            <v>5092</v>
          </cell>
          <cell r="M489" t="str">
            <v>C</v>
          </cell>
          <cell r="T489">
            <v>11</v>
          </cell>
        </row>
        <row r="490">
          <cell r="H490" t="str">
            <v>VILLENAVE D'ORNON</v>
          </cell>
          <cell r="L490">
            <v>5093</v>
          </cell>
          <cell r="M490" t="str">
            <v>C</v>
          </cell>
          <cell r="T490">
            <v>42</v>
          </cell>
        </row>
        <row r="491">
          <cell r="H491" t="str">
            <v>VILLENAVE D'ORNON</v>
          </cell>
          <cell r="K491">
            <v>4799</v>
          </cell>
          <cell r="L491">
            <v>5094</v>
          </cell>
          <cell r="M491" t="str">
            <v>C</v>
          </cell>
          <cell r="T491">
            <v>67</v>
          </cell>
        </row>
        <row r="492">
          <cell r="H492" t="str">
            <v>VILLENAVE D'ORNON</v>
          </cell>
          <cell r="L492">
            <v>5095</v>
          </cell>
          <cell r="M492" t="str">
            <v>C</v>
          </cell>
          <cell r="T492">
            <v>110</v>
          </cell>
        </row>
        <row r="493">
          <cell r="H493" t="str">
            <v>VILLENAVE D'ORNON</v>
          </cell>
          <cell r="L493">
            <v>5096</v>
          </cell>
          <cell r="M493" t="str">
            <v>C</v>
          </cell>
          <cell r="T493">
            <v>43</v>
          </cell>
        </row>
        <row r="494">
          <cell r="H494" t="str">
            <v>BASSENS</v>
          </cell>
          <cell r="K494" t="str">
            <v>04745</v>
          </cell>
          <cell r="L494">
            <v>5097</v>
          </cell>
          <cell r="M494" t="str">
            <v>C</v>
          </cell>
          <cell r="T494">
            <v>45</v>
          </cell>
        </row>
        <row r="495">
          <cell r="H495" t="str">
            <v>BASSENS</v>
          </cell>
          <cell r="K495" t="str">
            <v>04745</v>
          </cell>
          <cell r="L495">
            <v>5098</v>
          </cell>
          <cell r="M495" t="str">
            <v>C</v>
          </cell>
          <cell r="T495">
            <v>48</v>
          </cell>
        </row>
        <row r="496">
          <cell r="H496" t="str">
            <v>BASSENS</v>
          </cell>
          <cell r="K496" t="str">
            <v>04745</v>
          </cell>
          <cell r="L496">
            <v>5099</v>
          </cell>
          <cell r="M496" t="str">
            <v>C</v>
          </cell>
          <cell r="T496">
            <v>29</v>
          </cell>
        </row>
        <row r="497">
          <cell r="H497" t="str">
            <v>BASSENS</v>
          </cell>
          <cell r="K497" t="str">
            <v>04745</v>
          </cell>
          <cell r="L497">
            <v>5100</v>
          </cell>
          <cell r="M497" t="str">
            <v>BL</v>
          </cell>
          <cell r="T497">
            <v>0</v>
          </cell>
        </row>
        <row r="498">
          <cell r="H498" t="str">
            <v>BASSENS</v>
          </cell>
          <cell r="K498" t="str">
            <v>04745</v>
          </cell>
          <cell r="L498">
            <v>5102</v>
          </cell>
          <cell r="M498" t="str">
            <v>C</v>
          </cell>
          <cell r="T498">
            <v>20</v>
          </cell>
        </row>
        <row r="499">
          <cell r="H499" t="str">
            <v>BASSENS</v>
          </cell>
          <cell r="K499" t="str">
            <v>04745</v>
          </cell>
          <cell r="L499">
            <v>5103</v>
          </cell>
          <cell r="M499" t="str">
            <v>C</v>
          </cell>
          <cell r="T499">
            <v>86</v>
          </cell>
        </row>
        <row r="500">
          <cell r="H500" t="str">
            <v>BASSENS</v>
          </cell>
          <cell r="K500" t="str">
            <v>04744</v>
          </cell>
          <cell r="L500">
            <v>5104</v>
          </cell>
          <cell r="M500" t="str">
            <v>C</v>
          </cell>
          <cell r="T500">
            <v>21</v>
          </cell>
        </row>
        <row r="501">
          <cell r="H501" t="str">
            <v>BASSENS</v>
          </cell>
          <cell r="K501" t="str">
            <v>04744</v>
          </cell>
          <cell r="L501">
            <v>5106</v>
          </cell>
          <cell r="M501" t="str">
            <v>C</v>
          </cell>
          <cell r="T501">
            <v>38</v>
          </cell>
        </row>
        <row r="502">
          <cell r="H502" t="str">
            <v>BASSENS</v>
          </cell>
          <cell r="K502" t="str">
            <v>04744</v>
          </cell>
          <cell r="L502">
            <v>5107</v>
          </cell>
          <cell r="M502" t="str">
            <v>C</v>
          </cell>
          <cell r="T502">
            <v>62</v>
          </cell>
        </row>
        <row r="503">
          <cell r="H503" t="str">
            <v>BASSENS</v>
          </cell>
          <cell r="K503" t="str">
            <v>04744</v>
          </cell>
          <cell r="L503">
            <v>5108</v>
          </cell>
          <cell r="M503" t="str">
            <v>C</v>
          </cell>
          <cell r="T503">
            <v>71</v>
          </cell>
        </row>
        <row r="504">
          <cell r="H504" t="str">
            <v>BASSENS</v>
          </cell>
          <cell r="K504" t="str">
            <v>04744</v>
          </cell>
          <cell r="L504">
            <v>5109</v>
          </cell>
          <cell r="M504" t="str">
            <v>C</v>
          </cell>
          <cell r="T504">
            <v>22</v>
          </cell>
        </row>
        <row r="505">
          <cell r="H505" t="str">
            <v>BASSENS</v>
          </cell>
          <cell r="K505" t="str">
            <v>04744</v>
          </cell>
          <cell r="L505">
            <v>5110</v>
          </cell>
          <cell r="M505" t="str">
            <v>C</v>
          </cell>
          <cell r="T505">
            <v>45</v>
          </cell>
        </row>
        <row r="506">
          <cell r="H506" t="str">
            <v>BLANQUEFORT</v>
          </cell>
          <cell r="K506">
            <v>4741</v>
          </cell>
          <cell r="L506">
            <v>5112</v>
          </cell>
          <cell r="M506" t="str">
            <v>C</v>
          </cell>
          <cell r="T506">
            <v>20</v>
          </cell>
        </row>
        <row r="507">
          <cell r="H507" t="str">
            <v>BLANQUEFORT</v>
          </cell>
          <cell r="K507">
            <v>4741</v>
          </cell>
          <cell r="L507">
            <v>5113</v>
          </cell>
          <cell r="M507" t="str">
            <v>C</v>
          </cell>
          <cell r="T507">
            <v>59</v>
          </cell>
        </row>
        <row r="508">
          <cell r="H508" t="str">
            <v>BLANQUEFORT</v>
          </cell>
          <cell r="K508" t="str">
            <v>04741</v>
          </cell>
          <cell r="L508">
            <v>5114</v>
          </cell>
          <cell r="M508" t="str">
            <v>C</v>
          </cell>
          <cell r="T508">
            <v>43</v>
          </cell>
        </row>
        <row r="509">
          <cell r="H509" t="str">
            <v>BLANQUEFORT</v>
          </cell>
          <cell r="K509" t="str">
            <v>04742</v>
          </cell>
          <cell r="L509">
            <v>5115</v>
          </cell>
          <cell r="M509" t="str">
            <v>C</v>
          </cell>
          <cell r="T509">
            <v>33</v>
          </cell>
        </row>
        <row r="510">
          <cell r="H510" t="str">
            <v>BLANQUEFORT</v>
          </cell>
          <cell r="K510" t="str">
            <v>04742</v>
          </cell>
          <cell r="L510">
            <v>5116</v>
          </cell>
          <cell r="M510" t="str">
            <v>C</v>
          </cell>
          <cell r="T510">
            <v>64</v>
          </cell>
        </row>
        <row r="511">
          <cell r="H511" t="str">
            <v>BLANQUEFORT</v>
          </cell>
          <cell r="K511" t="str">
            <v>04742</v>
          </cell>
          <cell r="L511">
            <v>5117</v>
          </cell>
          <cell r="M511" t="str">
            <v>C</v>
          </cell>
          <cell r="T511">
            <v>95</v>
          </cell>
        </row>
        <row r="512">
          <cell r="H512" t="str">
            <v>BLANQUEFORT</v>
          </cell>
          <cell r="K512" t="str">
            <v>04742</v>
          </cell>
          <cell r="L512">
            <v>5118</v>
          </cell>
          <cell r="M512" t="str">
            <v>C</v>
          </cell>
          <cell r="T512">
            <v>89</v>
          </cell>
        </row>
        <row r="513">
          <cell r="H513" t="str">
            <v>BLANQUEFORT</v>
          </cell>
          <cell r="K513" t="str">
            <v>04742</v>
          </cell>
          <cell r="L513">
            <v>5119</v>
          </cell>
          <cell r="M513" t="str">
            <v>C</v>
          </cell>
          <cell r="T513">
            <v>25</v>
          </cell>
        </row>
        <row r="514">
          <cell r="H514" t="str">
            <v>BLANQUEFORT</v>
          </cell>
          <cell r="K514">
            <v>4740</v>
          </cell>
          <cell r="L514">
            <v>5121</v>
          </cell>
          <cell r="M514" t="str">
            <v>C</v>
          </cell>
          <cell r="T514">
            <v>29</v>
          </cell>
        </row>
        <row r="515">
          <cell r="H515" t="str">
            <v>BLANQUEFORT</v>
          </cell>
          <cell r="K515">
            <v>4740</v>
          </cell>
          <cell r="L515">
            <v>5122</v>
          </cell>
          <cell r="M515" t="str">
            <v>C</v>
          </cell>
          <cell r="T515">
            <v>87</v>
          </cell>
        </row>
        <row r="516">
          <cell r="H516" t="str">
            <v>BLANQUEFORT</v>
          </cell>
          <cell r="K516">
            <v>4740</v>
          </cell>
          <cell r="L516">
            <v>5123</v>
          </cell>
          <cell r="M516" t="str">
            <v>C</v>
          </cell>
          <cell r="T516">
            <v>47</v>
          </cell>
        </row>
        <row r="517">
          <cell r="H517" t="str">
            <v>BLANQUEFORT</v>
          </cell>
          <cell r="K517" t="str">
            <v>04743</v>
          </cell>
          <cell r="L517">
            <v>5124</v>
          </cell>
          <cell r="M517" t="str">
            <v>C</v>
          </cell>
          <cell r="T517">
            <v>5</v>
          </cell>
        </row>
        <row r="518">
          <cell r="H518" t="str">
            <v>BLANQUEFORT</v>
          </cell>
          <cell r="K518" t="str">
            <v>04743</v>
          </cell>
          <cell r="L518">
            <v>5125</v>
          </cell>
          <cell r="M518" t="str">
            <v>C</v>
          </cell>
          <cell r="T518">
            <v>20</v>
          </cell>
        </row>
        <row r="519">
          <cell r="H519" t="str">
            <v>BLANQUEFORT</v>
          </cell>
          <cell r="K519" t="str">
            <v>04743</v>
          </cell>
          <cell r="L519">
            <v>5126</v>
          </cell>
          <cell r="M519" t="str">
            <v>C</v>
          </cell>
          <cell r="T519">
            <v>15</v>
          </cell>
        </row>
        <row r="520">
          <cell r="H520" t="str">
            <v>BLANQUEFORT</v>
          </cell>
          <cell r="K520" t="str">
            <v>04743</v>
          </cell>
          <cell r="L520">
            <v>5127</v>
          </cell>
          <cell r="M520" t="str">
            <v>C</v>
          </cell>
          <cell r="T520">
            <v>75</v>
          </cell>
        </row>
        <row r="521">
          <cell r="H521" t="str">
            <v>ST AUBIN</v>
          </cell>
          <cell r="L521">
            <v>5135</v>
          </cell>
          <cell r="M521" t="str">
            <v>C</v>
          </cell>
          <cell r="T521">
            <v>24</v>
          </cell>
        </row>
        <row r="522">
          <cell r="H522" t="str">
            <v>BLANQUEFORT</v>
          </cell>
          <cell r="K522" t="str">
            <v>04743</v>
          </cell>
          <cell r="L522">
            <v>5136</v>
          </cell>
          <cell r="M522" t="str">
            <v>C</v>
          </cell>
          <cell r="T522">
            <v>78</v>
          </cell>
        </row>
        <row r="523">
          <cell r="H523" t="str">
            <v>ST MEDARD</v>
          </cell>
          <cell r="L523">
            <v>5138</v>
          </cell>
          <cell r="M523" t="str">
            <v>C</v>
          </cell>
          <cell r="T523">
            <v>17</v>
          </cell>
        </row>
        <row r="524">
          <cell r="H524" t="str">
            <v>ST MEDARD</v>
          </cell>
          <cell r="L524">
            <v>5138</v>
          </cell>
          <cell r="M524" t="str">
            <v>C</v>
          </cell>
          <cell r="T524">
            <v>8</v>
          </cell>
        </row>
        <row r="525">
          <cell r="H525" t="str">
            <v>ST MEDARD</v>
          </cell>
          <cell r="L525">
            <v>5139</v>
          </cell>
          <cell r="M525" t="str">
            <v>C</v>
          </cell>
          <cell r="T525">
            <v>13</v>
          </cell>
        </row>
        <row r="526">
          <cell r="H526" t="str">
            <v>ST MEDARD</v>
          </cell>
          <cell r="L526">
            <v>5140</v>
          </cell>
          <cell r="M526" t="str">
            <v>C</v>
          </cell>
          <cell r="T526">
            <v>104</v>
          </cell>
        </row>
        <row r="527">
          <cell r="H527" t="str">
            <v>ST MEDARD</v>
          </cell>
          <cell r="L527">
            <v>5141</v>
          </cell>
          <cell r="M527" t="str">
            <v>C</v>
          </cell>
          <cell r="T527">
            <v>74</v>
          </cell>
        </row>
        <row r="528">
          <cell r="H528" t="str">
            <v>ST MEDARD</v>
          </cell>
          <cell r="L528">
            <v>5142</v>
          </cell>
          <cell r="M528" t="str">
            <v>BL</v>
          </cell>
          <cell r="T528">
            <v>44</v>
          </cell>
        </row>
        <row r="529">
          <cell r="H529" t="str">
            <v>ST MEDARD</v>
          </cell>
          <cell r="L529">
            <v>5144</v>
          </cell>
          <cell r="M529" t="str">
            <v>C</v>
          </cell>
          <cell r="T529">
            <v>87</v>
          </cell>
        </row>
        <row r="530">
          <cell r="H530" t="str">
            <v>ST MEDARD</v>
          </cell>
          <cell r="L530">
            <v>5146</v>
          </cell>
          <cell r="M530" t="str">
            <v>BL</v>
          </cell>
          <cell r="T530">
            <v>0</v>
          </cell>
        </row>
        <row r="531">
          <cell r="H531" t="str">
            <v>ST MEDARD</v>
          </cell>
          <cell r="L531">
            <v>5150</v>
          </cell>
          <cell r="M531" t="str">
            <v>C</v>
          </cell>
          <cell r="T531">
            <v>20</v>
          </cell>
        </row>
        <row r="532">
          <cell r="H532" t="str">
            <v>ST MEDARD</v>
          </cell>
          <cell r="L532">
            <v>5151</v>
          </cell>
          <cell r="M532" t="str">
            <v>C</v>
          </cell>
          <cell r="T532">
            <v>92</v>
          </cell>
        </row>
        <row r="533">
          <cell r="H533" t="str">
            <v>ST MEDARD</v>
          </cell>
          <cell r="L533">
            <v>5152</v>
          </cell>
          <cell r="M533" t="str">
            <v>C</v>
          </cell>
          <cell r="T533">
            <v>89</v>
          </cell>
        </row>
        <row r="534">
          <cell r="H534" t="str">
            <v>ST MEDARD</v>
          </cell>
          <cell r="L534">
            <v>5154</v>
          </cell>
          <cell r="M534" t="str">
            <v>C</v>
          </cell>
          <cell r="T534">
            <v>36</v>
          </cell>
        </row>
        <row r="535">
          <cell r="H535" t="str">
            <v>ST MEDARD</v>
          </cell>
          <cell r="L535">
            <v>5154</v>
          </cell>
          <cell r="M535" t="str">
            <v>C</v>
          </cell>
          <cell r="T535">
            <v>10</v>
          </cell>
        </row>
        <row r="536">
          <cell r="H536" t="str">
            <v>ST MEDARD</v>
          </cell>
          <cell r="L536">
            <v>5156</v>
          </cell>
          <cell r="M536" t="str">
            <v>C</v>
          </cell>
          <cell r="T536">
            <v>38</v>
          </cell>
        </row>
        <row r="537">
          <cell r="H537" t="str">
            <v>ST MEDARD</v>
          </cell>
          <cell r="L537">
            <v>5157</v>
          </cell>
          <cell r="M537" t="str">
            <v>C</v>
          </cell>
          <cell r="T537">
            <v>117</v>
          </cell>
        </row>
        <row r="538">
          <cell r="H538" t="str">
            <v>ST MEDARD</v>
          </cell>
          <cell r="L538">
            <v>5162</v>
          </cell>
          <cell r="M538" t="str">
            <v>C</v>
          </cell>
          <cell r="T538">
            <v>8</v>
          </cell>
        </row>
        <row r="539">
          <cell r="H539" t="str">
            <v>ST MEDARD</v>
          </cell>
          <cell r="L539">
            <v>5162</v>
          </cell>
          <cell r="M539" t="str">
            <v>C</v>
          </cell>
          <cell r="T539">
            <v>2</v>
          </cell>
        </row>
        <row r="540">
          <cell r="H540" t="str">
            <v>ST MEDARD</v>
          </cell>
          <cell r="L540">
            <v>5167</v>
          </cell>
          <cell r="M540" t="str">
            <v>C</v>
          </cell>
          <cell r="T540">
            <v>89</v>
          </cell>
        </row>
        <row r="541">
          <cell r="H541" t="str">
            <v>ST MEDARD</v>
          </cell>
          <cell r="L541">
            <v>5171</v>
          </cell>
          <cell r="M541" t="str">
            <v>C</v>
          </cell>
          <cell r="T541">
            <v>3</v>
          </cell>
        </row>
        <row r="542">
          <cell r="H542" t="str">
            <v>ST MEDARD</v>
          </cell>
          <cell r="L542">
            <v>5171</v>
          </cell>
          <cell r="M542" t="str">
            <v>C</v>
          </cell>
          <cell r="T542">
            <v>78</v>
          </cell>
        </row>
        <row r="543">
          <cell r="H543" t="str">
            <v>ST MEDARD</v>
          </cell>
          <cell r="L543">
            <v>5173</v>
          </cell>
          <cell r="M543" t="str">
            <v>C</v>
          </cell>
          <cell r="T543">
            <v>110</v>
          </cell>
        </row>
        <row r="544">
          <cell r="H544" t="str">
            <v>ST MEDARD</v>
          </cell>
          <cell r="L544">
            <v>5174</v>
          </cell>
          <cell r="M544" t="str">
            <v>C</v>
          </cell>
          <cell r="T544">
            <v>110</v>
          </cell>
        </row>
        <row r="545">
          <cell r="H545" t="str">
            <v>ST MEDARD</v>
          </cell>
          <cell r="L545">
            <v>5175</v>
          </cell>
          <cell r="M545" t="str">
            <v>C</v>
          </cell>
          <cell r="T545">
            <v>91</v>
          </cell>
        </row>
        <row r="546">
          <cell r="H546" t="str">
            <v>ST MEDARD</v>
          </cell>
          <cell r="L546">
            <v>5176</v>
          </cell>
          <cell r="M546" t="str">
            <v>C</v>
          </cell>
          <cell r="T546">
            <v>40</v>
          </cell>
        </row>
        <row r="547">
          <cell r="H547" t="str">
            <v>ST MEDARD</v>
          </cell>
          <cell r="L547">
            <v>5178</v>
          </cell>
          <cell r="M547" t="str">
            <v>C</v>
          </cell>
          <cell r="T547">
            <v>72</v>
          </cell>
        </row>
        <row r="548">
          <cell r="H548" t="str">
            <v>ST MEDARD</v>
          </cell>
          <cell r="L548">
            <v>5179</v>
          </cell>
          <cell r="M548" t="str">
            <v>C</v>
          </cell>
          <cell r="T548">
            <v>46</v>
          </cell>
        </row>
        <row r="549">
          <cell r="H549" t="str">
            <v>ST MEDARD</v>
          </cell>
          <cell r="L549">
            <v>5179</v>
          </cell>
          <cell r="M549" t="str">
            <v>C</v>
          </cell>
          <cell r="T549">
            <v>25</v>
          </cell>
        </row>
        <row r="550">
          <cell r="H550" t="str">
            <v>ST MEDARD</v>
          </cell>
          <cell r="L550">
            <v>5180</v>
          </cell>
          <cell r="M550" t="str">
            <v>C</v>
          </cell>
          <cell r="T550">
            <v>103</v>
          </cell>
        </row>
        <row r="551">
          <cell r="H551" t="str">
            <v>ST MEDARD</v>
          </cell>
          <cell r="L551">
            <v>5181</v>
          </cell>
          <cell r="M551" t="str">
            <v>C</v>
          </cell>
          <cell r="T551">
            <v>36</v>
          </cell>
        </row>
        <row r="552">
          <cell r="H552" t="str">
            <v>ST MEDARD</v>
          </cell>
          <cell r="L552">
            <v>5182</v>
          </cell>
          <cell r="M552" t="str">
            <v>BL</v>
          </cell>
          <cell r="T552">
            <v>13</v>
          </cell>
        </row>
        <row r="553">
          <cell r="H553" t="str">
            <v>ST MEDARD</v>
          </cell>
          <cell r="L553">
            <v>5182</v>
          </cell>
          <cell r="M553" t="str">
            <v>C</v>
          </cell>
          <cell r="T553">
            <v>69</v>
          </cell>
        </row>
        <row r="554">
          <cell r="H554" t="str">
            <v>ST MEDARD</v>
          </cell>
          <cell r="L554">
            <v>5183</v>
          </cell>
          <cell r="M554" t="str">
            <v>C</v>
          </cell>
          <cell r="T554">
            <v>65</v>
          </cell>
        </row>
        <row r="555">
          <cell r="H555" t="str">
            <v>ST MEDARD</v>
          </cell>
          <cell r="L555">
            <v>5183</v>
          </cell>
          <cell r="M555" t="str">
            <v>C</v>
          </cell>
          <cell r="T555">
            <v>13</v>
          </cell>
        </row>
        <row r="556">
          <cell r="H556" t="str">
            <v>ST AUBIN</v>
          </cell>
          <cell r="L556">
            <v>5184</v>
          </cell>
          <cell r="M556" t="str">
            <v>C</v>
          </cell>
          <cell r="T556">
            <v>1</v>
          </cell>
        </row>
        <row r="557">
          <cell r="H557" t="str">
            <v>ST AUBIN</v>
          </cell>
          <cell r="L557">
            <v>5184</v>
          </cell>
          <cell r="M557" t="str">
            <v>C</v>
          </cell>
          <cell r="T557">
            <v>3</v>
          </cell>
        </row>
        <row r="558">
          <cell r="H558" t="str">
            <v>EYSINES</v>
          </cell>
          <cell r="K558" t="str">
            <v>5326</v>
          </cell>
          <cell r="L558">
            <v>6801</v>
          </cell>
          <cell r="M558" t="str">
            <v>C</v>
          </cell>
          <cell r="T558">
            <v>20</v>
          </cell>
        </row>
        <row r="559">
          <cell r="H559" t="str">
            <v>ST AUBIN</v>
          </cell>
          <cell r="L559">
            <v>5186</v>
          </cell>
          <cell r="M559" t="str">
            <v>C</v>
          </cell>
          <cell r="T559">
            <v>58</v>
          </cell>
        </row>
        <row r="560">
          <cell r="H560" t="str">
            <v>LE HAILLAN</v>
          </cell>
          <cell r="K560" t="str">
            <v>04765</v>
          </cell>
          <cell r="L560">
            <v>5191</v>
          </cell>
          <cell r="M560" t="str">
            <v>C</v>
          </cell>
          <cell r="T560">
            <v>56</v>
          </cell>
        </row>
        <row r="561">
          <cell r="H561" t="str">
            <v>LE HAILLAN</v>
          </cell>
          <cell r="K561" t="str">
            <v>04765</v>
          </cell>
          <cell r="L561">
            <v>5192</v>
          </cell>
          <cell r="M561" t="str">
            <v>C</v>
          </cell>
          <cell r="T561">
            <v>79</v>
          </cell>
        </row>
        <row r="562">
          <cell r="H562" t="str">
            <v>LE HAILLAN</v>
          </cell>
          <cell r="K562" t="str">
            <v>04765</v>
          </cell>
          <cell r="L562">
            <v>5193</v>
          </cell>
          <cell r="M562" t="str">
            <v>C</v>
          </cell>
          <cell r="T562">
            <v>43</v>
          </cell>
        </row>
        <row r="563">
          <cell r="H563" t="str">
            <v>LE HAILLAN</v>
          </cell>
          <cell r="K563" t="str">
            <v>04767</v>
          </cell>
          <cell r="L563">
            <v>5195</v>
          </cell>
          <cell r="M563" t="str">
            <v>C</v>
          </cell>
          <cell r="T563">
            <v>37</v>
          </cell>
        </row>
        <row r="564">
          <cell r="H564" t="str">
            <v>LE HAILLAN</v>
          </cell>
          <cell r="K564" t="str">
            <v>04767</v>
          </cell>
          <cell r="L564">
            <v>5195</v>
          </cell>
          <cell r="M564" t="str">
            <v>C</v>
          </cell>
          <cell r="T564">
            <v>24</v>
          </cell>
        </row>
        <row r="565">
          <cell r="H565" t="str">
            <v>LE HAILLAN</v>
          </cell>
          <cell r="K565" t="str">
            <v>04767</v>
          </cell>
          <cell r="L565">
            <v>5196</v>
          </cell>
          <cell r="M565" t="str">
            <v>C</v>
          </cell>
          <cell r="T565">
            <v>82</v>
          </cell>
        </row>
        <row r="566">
          <cell r="H566" t="str">
            <v>LE HAILLAN</v>
          </cell>
          <cell r="K566">
            <v>4767</v>
          </cell>
          <cell r="L566">
            <v>5197</v>
          </cell>
          <cell r="M566" t="str">
            <v>C</v>
          </cell>
          <cell r="T566">
            <v>32</v>
          </cell>
        </row>
        <row r="567">
          <cell r="H567" t="str">
            <v>ST AUBIN</v>
          </cell>
          <cell r="L567">
            <v>5224</v>
          </cell>
          <cell r="M567" t="str">
            <v>C</v>
          </cell>
          <cell r="T567">
            <v>68</v>
          </cell>
        </row>
        <row r="568">
          <cell r="H568" t="str">
            <v>PAREMPUYRE</v>
          </cell>
          <cell r="K568" t="str">
            <v>04922</v>
          </cell>
          <cell r="L568">
            <v>5392</v>
          </cell>
          <cell r="M568" t="str">
            <v>C</v>
          </cell>
          <cell r="T568">
            <v>50</v>
          </cell>
        </row>
        <row r="569">
          <cell r="H569" t="str">
            <v>PAREMPUYRE</v>
          </cell>
          <cell r="K569" t="str">
            <v>04922</v>
          </cell>
          <cell r="L569">
            <v>5393</v>
          </cell>
          <cell r="M569" t="str">
            <v>C</v>
          </cell>
          <cell r="T569">
            <v>29</v>
          </cell>
        </row>
        <row r="570">
          <cell r="H570" t="str">
            <v>PAREMPUYRE</v>
          </cell>
          <cell r="K570" t="str">
            <v>04922</v>
          </cell>
          <cell r="L570">
            <v>5394</v>
          </cell>
          <cell r="M570" t="str">
            <v>C</v>
          </cell>
          <cell r="T570">
            <v>50</v>
          </cell>
        </row>
        <row r="571">
          <cell r="H571" t="str">
            <v>PAREMPUYRE</v>
          </cell>
          <cell r="K571" t="str">
            <v>04922</v>
          </cell>
          <cell r="L571">
            <v>5395</v>
          </cell>
          <cell r="M571" t="str">
            <v>C</v>
          </cell>
          <cell r="T571">
            <v>43</v>
          </cell>
        </row>
        <row r="572">
          <cell r="H572" t="str">
            <v>PAREMPUYRE</v>
          </cell>
          <cell r="K572" t="str">
            <v>04922</v>
          </cell>
          <cell r="L572">
            <v>5396</v>
          </cell>
          <cell r="M572" t="str">
            <v>C</v>
          </cell>
          <cell r="T572">
            <v>54</v>
          </cell>
        </row>
        <row r="573">
          <cell r="H573" t="str">
            <v>PAREMPUYRE</v>
          </cell>
          <cell r="K573" t="str">
            <v>04921</v>
          </cell>
          <cell r="L573">
            <v>5399</v>
          </cell>
          <cell r="M573" t="str">
            <v>C</v>
          </cell>
          <cell r="T573">
            <v>28</v>
          </cell>
        </row>
        <row r="574">
          <cell r="H574" t="str">
            <v>BORDEAUX</v>
          </cell>
          <cell r="K574">
            <v>10548</v>
          </cell>
          <cell r="L574">
            <v>11199</v>
          </cell>
          <cell r="M574" t="str">
            <v>C</v>
          </cell>
          <cell r="T574">
            <v>6</v>
          </cell>
        </row>
        <row r="575">
          <cell r="H575" t="str">
            <v>PAREMPUYRE</v>
          </cell>
          <cell r="K575" t="str">
            <v>04920</v>
          </cell>
          <cell r="L575">
            <v>5437</v>
          </cell>
          <cell r="M575" t="str">
            <v>C</v>
          </cell>
          <cell r="T575">
            <v>0</v>
          </cell>
        </row>
        <row r="576">
          <cell r="H576" t="str">
            <v>PAREMPUYRE</v>
          </cell>
          <cell r="K576" t="str">
            <v>04920</v>
          </cell>
          <cell r="L576">
            <v>5441</v>
          </cell>
          <cell r="M576" t="str">
            <v>C</v>
          </cell>
          <cell r="T576">
            <v>43</v>
          </cell>
        </row>
        <row r="577">
          <cell r="H577" t="str">
            <v>PAREMPUYRE</v>
          </cell>
          <cell r="K577" t="str">
            <v>04920</v>
          </cell>
          <cell r="L577">
            <v>5442</v>
          </cell>
          <cell r="M577" t="str">
            <v>C</v>
          </cell>
          <cell r="T577">
            <v>13</v>
          </cell>
        </row>
        <row r="578">
          <cell r="H578" t="str">
            <v>PAREMPUYRE</v>
          </cell>
          <cell r="K578" t="str">
            <v>04920</v>
          </cell>
          <cell r="L578">
            <v>5443</v>
          </cell>
          <cell r="M578" t="str">
            <v>BL</v>
          </cell>
          <cell r="T578">
            <v>0</v>
          </cell>
        </row>
        <row r="579">
          <cell r="H579" t="str">
            <v>MERIGNAC</v>
          </cell>
          <cell r="L579">
            <v>6125</v>
          </cell>
          <cell r="M579" t="str">
            <v>C</v>
          </cell>
          <cell r="T579">
            <v>5</v>
          </cell>
        </row>
        <row r="580">
          <cell r="H580" t="str">
            <v>MERIGNAC</v>
          </cell>
          <cell r="L580">
            <v>6130</v>
          </cell>
          <cell r="M580" t="str">
            <v>C</v>
          </cell>
          <cell r="T580">
            <v>25</v>
          </cell>
        </row>
        <row r="581">
          <cell r="H581" t="str">
            <v>MERIGNAC</v>
          </cell>
          <cell r="L581">
            <v>6131</v>
          </cell>
          <cell r="M581" t="str">
            <v>BL</v>
          </cell>
          <cell r="T581">
            <v>23</v>
          </cell>
        </row>
        <row r="582">
          <cell r="H582" t="str">
            <v>MERIGNAC</v>
          </cell>
          <cell r="L582">
            <v>6133</v>
          </cell>
          <cell r="M582" t="str">
            <v>C</v>
          </cell>
          <cell r="T582">
            <v>56</v>
          </cell>
        </row>
        <row r="583">
          <cell r="H583" t="str">
            <v>MERIGNAC</v>
          </cell>
          <cell r="L583">
            <v>6134</v>
          </cell>
          <cell r="M583" t="str">
            <v>C</v>
          </cell>
          <cell r="T583">
            <v>33</v>
          </cell>
        </row>
        <row r="584">
          <cell r="H584" t="str">
            <v>MERIGNAC</v>
          </cell>
          <cell r="L584">
            <v>6135</v>
          </cell>
          <cell r="M584" t="str">
            <v>BL</v>
          </cell>
          <cell r="T584">
            <v>4</v>
          </cell>
        </row>
        <row r="585">
          <cell r="H585" t="str">
            <v>MERIGNAC</v>
          </cell>
          <cell r="L585">
            <v>6150</v>
          </cell>
          <cell r="M585" t="str">
            <v>TX</v>
          </cell>
          <cell r="T585">
            <v>39</v>
          </cell>
        </row>
        <row r="586">
          <cell r="H586" t="str">
            <v>MERIGNAC</v>
          </cell>
          <cell r="L586">
            <v>6151</v>
          </cell>
          <cell r="M586" t="str">
            <v>C</v>
          </cell>
          <cell r="T586">
            <v>24</v>
          </cell>
        </row>
        <row r="587">
          <cell r="H587" t="str">
            <v>MERIGNAC</v>
          </cell>
          <cell r="L587">
            <v>6152</v>
          </cell>
          <cell r="M587" t="str">
            <v>C</v>
          </cell>
          <cell r="T587">
            <v>13</v>
          </cell>
        </row>
        <row r="588">
          <cell r="H588" t="str">
            <v>MERIGNAC</v>
          </cell>
          <cell r="K588" t="str">
            <v>04305</v>
          </cell>
          <cell r="L588">
            <v>6153</v>
          </cell>
          <cell r="M588" t="str">
            <v>C</v>
          </cell>
          <cell r="T588">
            <v>72</v>
          </cell>
        </row>
        <row r="589">
          <cell r="H589" t="str">
            <v>MERIGNAC</v>
          </cell>
          <cell r="K589" t="str">
            <v>04305</v>
          </cell>
          <cell r="L589">
            <v>6154</v>
          </cell>
          <cell r="M589" t="str">
            <v>C</v>
          </cell>
          <cell r="T589">
            <v>35</v>
          </cell>
        </row>
        <row r="590">
          <cell r="H590" t="str">
            <v>MERIGNAC</v>
          </cell>
          <cell r="L590">
            <v>6156</v>
          </cell>
          <cell r="M590" t="str">
            <v>C</v>
          </cell>
          <cell r="T590">
            <v>1</v>
          </cell>
        </row>
        <row r="591">
          <cell r="H591" t="str">
            <v>MERIGNAC</v>
          </cell>
          <cell r="K591" t="str">
            <v>04304</v>
          </cell>
          <cell r="L591">
            <v>6157</v>
          </cell>
          <cell r="M591" t="str">
            <v>C</v>
          </cell>
          <cell r="T591">
            <v>64</v>
          </cell>
        </row>
        <row r="592">
          <cell r="H592" t="str">
            <v>MERIGNAC</v>
          </cell>
          <cell r="L592">
            <v>6158</v>
          </cell>
          <cell r="M592" t="str">
            <v>C</v>
          </cell>
          <cell r="T592">
            <v>32</v>
          </cell>
        </row>
        <row r="593">
          <cell r="H593" t="str">
            <v>MERIGNAC</v>
          </cell>
          <cell r="L593">
            <v>6159</v>
          </cell>
          <cell r="M593" t="str">
            <v>C</v>
          </cell>
          <cell r="T593">
            <v>34</v>
          </cell>
        </row>
        <row r="594">
          <cell r="H594" t="str">
            <v>MERIGNAC</v>
          </cell>
          <cell r="L594">
            <v>6160</v>
          </cell>
          <cell r="M594" t="str">
            <v>C</v>
          </cell>
          <cell r="T594">
            <v>12</v>
          </cell>
        </row>
        <row r="595">
          <cell r="H595" t="str">
            <v>MERIGNAC</v>
          </cell>
          <cell r="L595">
            <v>6161</v>
          </cell>
          <cell r="M595" t="str">
            <v>C</v>
          </cell>
          <cell r="T595">
            <v>2</v>
          </cell>
        </row>
        <row r="596">
          <cell r="H596" t="str">
            <v>LE HAILLAN</v>
          </cell>
          <cell r="K596">
            <v>4767</v>
          </cell>
          <cell r="L596">
            <v>6162</v>
          </cell>
          <cell r="M596" t="str">
            <v>C</v>
          </cell>
          <cell r="T596">
            <v>60</v>
          </cell>
        </row>
        <row r="597">
          <cell r="H597" t="str">
            <v>LE HAILLAN</v>
          </cell>
          <cell r="K597">
            <v>4767</v>
          </cell>
          <cell r="L597">
            <v>6164</v>
          </cell>
          <cell r="M597" t="str">
            <v>C</v>
          </cell>
          <cell r="T597">
            <v>23</v>
          </cell>
        </row>
        <row r="598">
          <cell r="H598" t="str">
            <v>LE HAILLAN</v>
          </cell>
          <cell r="K598">
            <v>4767</v>
          </cell>
          <cell r="L598">
            <v>6164</v>
          </cell>
          <cell r="M598" t="str">
            <v>C</v>
          </cell>
          <cell r="T598">
            <v>30</v>
          </cell>
        </row>
        <row r="599">
          <cell r="H599" t="str">
            <v>LE HAILLAN</v>
          </cell>
          <cell r="K599" t="str">
            <v>04765</v>
          </cell>
          <cell r="L599">
            <v>6167</v>
          </cell>
          <cell r="M599" t="str">
            <v>C</v>
          </cell>
          <cell r="T599">
            <v>41</v>
          </cell>
        </row>
        <row r="600">
          <cell r="H600" t="str">
            <v>LE HAILLAN</v>
          </cell>
          <cell r="K600">
            <v>4765</v>
          </cell>
          <cell r="L600">
            <v>6174</v>
          </cell>
          <cell r="M600" t="str">
            <v>C</v>
          </cell>
          <cell r="T600">
            <v>50</v>
          </cell>
        </row>
        <row r="601">
          <cell r="H601" t="str">
            <v>LE HAILLAN</v>
          </cell>
          <cell r="K601">
            <v>4765</v>
          </cell>
          <cell r="L601">
            <v>6188</v>
          </cell>
          <cell r="M601" t="str">
            <v>C</v>
          </cell>
          <cell r="T601">
            <v>51</v>
          </cell>
        </row>
        <row r="602">
          <cell r="H602" t="str">
            <v>MERIGNAC</v>
          </cell>
          <cell r="L602">
            <v>6253</v>
          </cell>
          <cell r="M602" t="str">
            <v>C</v>
          </cell>
          <cell r="T602">
            <v>67</v>
          </cell>
        </row>
        <row r="603">
          <cell r="H603" t="str">
            <v>MERIGNAC</v>
          </cell>
          <cell r="K603" t="str">
            <v>04311</v>
          </cell>
          <cell r="L603">
            <v>6256</v>
          </cell>
          <cell r="M603" t="str">
            <v>C</v>
          </cell>
          <cell r="T603">
            <v>53</v>
          </cell>
        </row>
        <row r="604">
          <cell r="H604" t="str">
            <v>MERIGNAC</v>
          </cell>
          <cell r="L604">
            <v>6261</v>
          </cell>
          <cell r="M604" t="str">
            <v>C</v>
          </cell>
          <cell r="T604">
            <v>25</v>
          </cell>
        </row>
        <row r="605">
          <cell r="H605" t="str">
            <v>MERIGNAC</v>
          </cell>
          <cell r="L605">
            <v>6266</v>
          </cell>
          <cell r="M605" t="str">
            <v>C</v>
          </cell>
          <cell r="T605">
            <v>14</v>
          </cell>
        </row>
        <row r="606">
          <cell r="H606" t="str">
            <v>MERIGNAC</v>
          </cell>
          <cell r="K606" t="str">
            <v>04311</v>
          </cell>
          <cell r="L606">
            <v>6267</v>
          </cell>
          <cell r="M606" t="str">
            <v>BL</v>
          </cell>
          <cell r="T606">
            <v>9</v>
          </cell>
        </row>
        <row r="607">
          <cell r="H607" t="str">
            <v>MERIGNAC</v>
          </cell>
          <cell r="K607" t="str">
            <v>04311</v>
          </cell>
          <cell r="L607">
            <v>6267</v>
          </cell>
          <cell r="M607" t="str">
            <v>C</v>
          </cell>
          <cell r="T607">
            <v>18</v>
          </cell>
        </row>
        <row r="608">
          <cell r="H608" t="str">
            <v>BRUGES</v>
          </cell>
          <cell r="K608" t="str">
            <v>5635</v>
          </cell>
          <cell r="L608">
            <v>6367</v>
          </cell>
          <cell r="M608" t="str">
            <v>C</v>
          </cell>
          <cell r="T608">
            <v>4</v>
          </cell>
        </row>
        <row r="609">
          <cell r="H609" t="str">
            <v>BRUGES</v>
          </cell>
          <cell r="K609" t="str">
            <v/>
          </cell>
          <cell r="L609">
            <v>6368</v>
          </cell>
          <cell r="M609" t="str">
            <v>P</v>
          </cell>
          <cell r="T609">
            <v>58</v>
          </cell>
        </row>
        <row r="610">
          <cell r="K610" t="str">
            <v/>
          </cell>
        </row>
        <row r="611">
          <cell r="H611" t="str">
            <v>EYSINES</v>
          </cell>
          <cell r="K611" t="str">
            <v>5322</v>
          </cell>
          <cell r="L611">
            <v>6369</v>
          </cell>
          <cell r="M611" t="str">
            <v>C</v>
          </cell>
          <cell r="T611">
            <v>11</v>
          </cell>
        </row>
        <row r="612">
          <cell r="H612" t="str">
            <v>EYSINES</v>
          </cell>
          <cell r="K612">
            <v>5322</v>
          </cell>
          <cell r="L612">
            <v>6370</v>
          </cell>
          <cell r="M612" t="str">
            <v>C</v>
          </cell>
          <cell r="T612">
            <v>6</v>
          </cell>
        </row>
        <row r="613">
          <cell r="H613" t="str">
            <v>EYSINES</v>
          </cell>
          <cell r="K613" t="str">
            <v>05322</v>
          </cell>
          <cell r="L613">
            <v>6370</v>
          </cell>
          <cell r="M613" t="str">
            <v>C</v>
          </cell>
          <cell r="T613">
            <v>14</v>
          </cell>
        </row>
        <row r="614">
          <cell r="H614" t="str">
            <v>EYSINES</v>
          </cell>
          <cell r="K614" t="str">
            <v>5322</v>
          </cell>
          <cell r="L614">
            <v>6374</v>
          </cell>
          <cell r="M614" t="str">
            <v>BL</v>
          </cell>
        </row>
        <row r="615">
          <cell r="H615" t="str">
            <v>EYSINES</v>
          </cell>
          <cell r="K615" t="str">
            <v>5322</v>
          </cell>
          <cell r="L615">
            <v>6375</v>
          </cell>
          <cell r="M615" t="str">
            <v>BL</v>
          </cell>
          <cell r="T615">
            <v>36</v>
          </cell>
        </row>
        <row r="616">
          <cell r="H616" t="str">
            <v>BRUGES</v>
          </cell>
          <cell r="K616" t="str">
            <v>5635</v>
          </cell>
          <cell r="L616">
            <v>6376</v>
          </cell>
          <cell r="M616" t="str">
            <v>C</v>
          </cell>
          <cell r="T616">
            <v>42</v>
          </cell>
        </row>
        <row r="617">
          <cell r="H617" t="str">
            <v>EYSINES</v>
          </cell>
          <cell r="K617" t="str">
            <v>5322</v>
          </cell>
          <cell r="L617">
            <v>6377</v>
          </cell>
          <cell r="M617" t="str">
            <v>BL</v>
          </cell>
          <cell r="T617">
            <v>3</v>
          </cell>
        </row>
        <row r="618">
          <cell r="H618" t="str">
            <v>BRUGES</v>
          </cell>
          <cell r="K618" t="str">
            <v>5635</v>
          </cell>
          <cell r="L618">
            <v>6378</v>
          </cell>
          <cell r="M618" t="str">
            <v>BL</v>
          </cell>
          <cell r="T618">
            <v>11</v>
          </cell>
        </row>
        <row r="619">
          <cell r="H619" t="str">
            <v>BRUGES</v>
          </cell>
          <cell r="K619" t="str">
            <v>5637</v>
          </cell>
          <cell r="L619">
            <v>6379</v>
          </cell>
          <cell r="M619" t="str">
            <v>C</v>
          </cell>
          <cell r="T619">
            <v>5</v>
          </cell>
        </row>
        <row r="620">
          <cell r="H620" t="str">
            <v>BRUGES</v>
          </cell>
          <cell r="K620" t="str">
            <v>3628</v>
          </cell>
          <cell r="L620">
            <v>6393</v>
          </cell>
          <cell r="M620" t="str">
            <v>C</v>
          </cell>
          <cell r="T620">
            <v>10</v>
          </cell>
        </row>
        <row r="621">
          <cell r="H621" t="str">
            <v>BRUGES</v>
          </cell>
          <cell r="K621" t="str">
            <v>3629</v>
          </cell>
          <cell r="L621">
            <v>6397</v>
          </cell>
          <cell r="M621" t="str">
            <v>C</v>
          </cell>
          <cell r="T621">
            <v>48</v>
          </cell>
        </row>
        <row r="622">
          <cell r="H622" t="str">
            <v>EYSINES</v>
          </cell>
          <cell r="K622">
            <v>5322</v>
          </cell>
          <cell r="L622">
            <v>6399</v>
          </cell>
          <cell r="M622" t="str">
            <v>BL</v>
          </cell>
          <cell r="T622">
            <v>7</v>
          </cell>
        </row>
        <row r="623">
          <cell r="H623" t="str">
            <v>BRUGES</v>
          </cell>
          <cell r="K623" t="str">
            <v>3628</v>
          </cell>
          <cell r="L623">
            <v>6404</v>
          </cell>
          <cell r="M623" t="str">
            <v>C</v>
          </cell>
          <cell r="T623">
            <v>6</v>
          </cell>
        </row>
        <row r="624">
          <cell r="H624" t="str">
            <v>BRUGES</v>
          </cell>
          <cell r="K624">
            <v>3628</v>
          </cell>
          <cell r="L624">
            <v>6405</v>
          </cell>
          <cell r="M624" t="str">
            <v>C</v>
          </cell>
          <cell r="T624">
            <v>15</v>
          </cell>
        </row>
        <row r="625">
          <cell r="H625" t="str">
            <v>BRUGES</v>
          </cell>
          <cell r="K625" t="str">
            <v>3626</v>
          </cell>
          <cell r="L625">
            <v>6407</v>
          </cell>
          <cell r="M625" t="str">
            <v>C</v>
          </cell>
          <cell r="T625">
            <v>21</v>
          </cell>
        </row>
        <row r="626">
          <cell r="H626" t="str">
            <v>BRUGES</v>
          </cell>
          <cell r="K626" t="str">
            <v>3626</v>
          </cell>
          <cell r="L626">
            <v>6408</v>
          </cell>
          <cell r="M626" t="str">
            <v>C</v>
          </cell>
          <cell r="T626">
            <v>39</v>
          </cell>
        </row>
        <row r="627">
          <cell r="H627" t="str">
            <v>BRUGES</v>
          </cell>
          <cell r="K627" t="str">
            <v>3626</v>
          </cell>
          <cell r="L627">
            <v>6409</v>
          </cell>
          <cell r="M627" t="str">
            <v>C</v>
          </cell>
          <cell r="T627">
            <v>65</v>
          </cell>
        </row>
        <row r="628">
          <cell r="H628" t="str">
            <v>BRUGES</v>
          </cell>
          <cell r="K628" t="str">
            <v>3626</v>
          </cell>
          <cell r="L628">
            <v>6410</v>
          </cell>
          <cell r="M628" t="str">
            <v>C</v>
          </cell>
          <cell r="T628">
            <v>41</v>
          </cell>
        </row>
        <row r="629">
          <cell r="H629" t="str">
            <v>MERIGNAC</v>
          </cell>
          <cell r="L629">
            <v>6512</v>
          </cell>
          <cell r="M629" t="str">
            <v>C</v>
          </cell>
          <cell r="T629">
            <v>8</v>
          </cell>
        </row>
        <row r="630">
          <cell r="H630" t="str">
            <v>MERIGNAC</v>
          </cell>
          <cell r="L630">
            <v>6513</v>
          </cell>
          <cell r="M630" t="str">
            <v>C</v>
          </cell>
          <cell r="T630">
            <v>12</v>
          </cell>
        </row>
        <row r="631">
          <cell r="H631" t="str">
            <v>MERIGNAC</v>
          </cell>
          <cell r="L631">
            <v>6514</v>
          </cell>
          <cell r="M631" t="str">
            <v>C</v>
          </cell>
          <cell r="T631">
            <v>5</v>
          </cell>
        </row>
        <row r="632">
          <cell r="H632" t="str">
            <v>MERIGNAC</v>
          </cell>
          <cell r="L632">
            <v>6515</v>
          </cell>
          <cell r="M632" t="str">
            <v>E</v>
          </cell>
          <cell r="T632">
            <v>4</v>
          </cell>
        </row>
        <row r="633">
          <cell r="H633" t="str">
            <v>MERIGNAC</v>
          </cell>
          <cell r="L633">
            <v>6515</v>
          </cell>
          <cell r="M633" t="str">
            <v>P</v>
          </cell>
        </row>
        <row r="634">
          <cell r="H634" t="str">
            <v>MERIGNAC</v>
          </cell>
          <cell r="L634">
            <v>6517</v>
          </cell>
          <cell r="M634" t="str">
            <v>C</v>
          </cell>
          <cell r="T634">
            <v>63</v>
          </cell>
        </row>
        <row r="635">
          <cell r="H635" t="str">
            <v>MERIGNAC</v>
          </cell>
          <cell r="L635">
            <v>6518</v>
          </cell>
          <cell r="M635" t="str">
            <v>C</v>
          </cell>
          <cell r="T635">
            <v>42</v>
          </cell>
        </row>
        <row r="636">
          <cell r="H636" t="str">
            <v>MERIGNAC</v>
          </cell>
          <cell r="L636">
            <v>6520</v>
          </cell>
          <cell r="M636" t="str">
            <v>C</v>
          </cell>
          <cell r="T636">
            <v>14</v>
          </cell>
        </row>
        <row r="637">
          <cell r="H637" t="str">
            <v>MERIGNAC</v>
          </cell>
          <cell r="L637">
            <v>6521</v>
          </cell>
          <cell r="M637" t="str">
            <v>C</v>
          </cell>
          <cell r="T637">
            <v>4</v>
          </cell>
        </row>
        <row r="638">
          <cell r="H638" t="str">
            <v>MERIGNAC</v>
          </cell>
          <cell r="L638">
            <v>6522</v>
          </cell>
          <cell r="M638" t="str">
            <v>C</v>
          </cell>
          <cell r="T638">
            <v>25</v>
          </cell>
        </row>
        <row r="639">
          <cell r="H639" t="str">
            <v>MERIGNAC</v>
          </cell>
          <cell r="L639">
            <v>6523</v>
          </cell>
          <cell r="M639" t="str">
            <v>C</v>
          </cell>
          <cell r="T639">
            <v>34</v>
          </cell>
        </row>
        <row r="640">
          <cell r="H640" t="str">
            <v>MERIGNAC</v>
          </cell>
          <cell r="L640">
            <v>6524</v>
          </cell>
          <cell r="M640" t="str">
            <v>C</v>
          </cell>
          <cell r="T640">
            <v>36</v>
          </cell>
        </row>
        <row r="641">
          <cell r="H641" t="str">
            <v>MERIGNAC</v>
          </cell>
          <cell r="L641">
            <v>6525</v>
          </cell>
          <cell r="M641" t="str">
            <v>C</v>
          </cell>
          <cell r="T641">
            <v>29</v>
          </cell>
        </row>
        <row r="642">
          <cell r="H642" t="str">
            <v>MERIGNAC</v>
          </cell>
          <cell r="L642">
            <v>6526</v>
          </cell>
          <cell r="M642" t="str">
            <v>BL</v>
          </cell>
          <cell r="T642">
            <v>6</v>
          </cell>
        </row>
        <row r="643">
          <cell r="H643" t="str">
            <v>MERIGNAC</v>
          </cell>
          <cell r="L643">
            <v>6526</v>
          </cell>
          <cell r="M643" t="str">
            <v>C</v>
          </cell>
          <cell r="T643">
            <v>62</v>
          </cell>
        </row>
        <row r="644">
          <cell r="H644" t="str">
            <v>MERIGNAC</v>
          </cell>
          <cell r="L644">
            <v>6527</v>
          </cell>
          <cell r="M644" t="str">
            <v>C</v>
          </cell>
          <cell r="T644">
            <v>44</v>
          </cell>
        </row>
        <row r="645">
          <cell r="H645" t="str">
            <v>MERIGNAC</v>
          </cell>
          <cell r="L645">
            <v>6528</v>
          </cell>
          <cell r="M645" t="str">
            <v>C</v>
          </cell>
          <cell r="T645">
            <v>31</v>
          </cell>
        </row>
        <row r="646">
          <cell r="H646" t="str">
            <v>MERIGNAC</v>
          </cell>
          <cell r="L646">
            <v>6547</v>
          </cell>
          <cell r="M646" t="str">
            <v>C</v>
          </cell>
          <cell r="T646">
            <v>21</v>
          </cell>
        </row>
        <row r="647">
          <cell r="H647" t="str">
            <v>MERIGNAC</v>
          </cell>
          <cell r="L647">
            <v>6552</v>
          </cell>
          <cell r="M647" t="str">
            <v>C</v>
          </cell>
          <cell r="T647">
            <v>47</v>
          </cell>
        </row>
        <row r="648">
          <cell r="H648" t="str">
            <v>MERIGNAC</v>
          </cell>
          <cell r="L648">
            <v>6554</v>
          </cell>
          <cell r="M648" t="str">
            <v>C</v>
          </cell>
          <cell r="T648">
            <v>29</v>
          </cell>
        </row>
        <row r="649">
          <cell r="H649" t="str">
            <v>TALENCE</v>
          </cell>
          <cell r="L649">
            <v>6555</v>
          </cell>
          <cell r="M649" t="str">
            <v>C</v>
          </cell>
          <cell r="T649">
            <v>44</v>
          </cell>
        </row>
        <row r="650">
          <cell r="H650" t="str">
            <v>MERIGNAC</v>
          </cell>
          <cell r="L650">
            <v>6556</v>
          </cell>
          <cell r="M650" t="str">
            <v>C</v>
          </cell>
          <cell r="T650">
            <v>29</v>
          </cell>
        </row>
        <row r="651">
          <cell r="H651" t="str">
            <v>MERIGNAC</v>
          </cell>
          <cell r="L651">
            <v>6557</v>
          </cell>
          <cell r="M651" t="str">
            <v>C</v>
          </cell>
          <cell r="T651">
            <v>11</v>
          </cell>
        </row>
        <row r="652">
          <cell r="H652" t="str">
            <v>MERIGNAC</v>
          </cell>
          <cell r="L652">
            <v>6558</v>
          </cell>
          <cell r="M652" t="str">
            <v>C</v>
          </cell>
          <cell r="T652">
            <v>23</v>
          </cell>
        </row>
        <row r="653">
          <cell r="H653" t="str">
            <v>MERIGNAC</v>
          </cell>
          <cell r="L653">
            <v>6559</v>
          </cell>
          <cell r="M653" t="str">
            <v>C</v>
          </cell>
          <cell r="T653">
            <v>7</v>
          </cell>
        </row>
        <row r="654">
          <cell r="H654" t="str">
            <v>MERIGNAC</v>
          </cell>
          <cell r="L654">
            <v>6561</v>
          </cell>
          <cell r="M654" t="str">
            <v>C</v>
          </cell>
          <cell r="T654">
            <v>17</v>
          </cell>
        </row>
        <row r="655">
          <cell r="H655" t="str">
            <v>MERIGNAC</v>
          </cell>
          <cell r="L655">
            <v>6562</v>
          </cell>
          <cell r="M655" t="str">
            <v>C</v>
          </cell>
          <cell r="T655">
            <v>10</v>
          </cell>
        </row>
        <row r="656">
          <cell r="H656" t="str">
            <v>LE BOUSCAT</v>
          </cell>
          <cell r="L656">
            <v>6566</v>
          </cell>
          <cell r="M656" t="str">
            <v>C</v>
          </cell>
          <cell r="T656">
            <v>49</v>
          </cell>
        </row>
        <row r="657">
          <cell r="H657" t="str">
            <v>LE BOUSCAT</v>
          </cell>
          <cell r="L657">
            <v>6567</v>
          </cell>
          <cell r="M657" t="str">
            <v>BL</v>
          </cell>
          <cell r="T657">
            <v>16</v>
          </cell>
        </row>
        <row r="658">
          <cell r="H658" t="str">
            <v>LE BOUSCAT</v>
          </cell>
          <cell r="L658">
            <v>6567</v>
          </cell>
          <cell r="M658" t="str">
            <v>C</v>
          </cell>
          <cell r="T658">
            <v>31</v>
          </cell>
        </row>
        <row r="659">
          <cell r="H659" t="str">
            <v>LE BOUSCAT</v>
          </cell>
          <cell r="L659">
            <v>6568</v>
          </cell>
          <cell r="M659" t="str">
            <v>C</v>
          </cell>
          <cell r="T659">
            <v>56</v>
          </cell>
        </row>
        <row r="660">
          <cell r="H660" t="str">
            <v>LE BOUSCAT</v>
          </cell>
          <cell r="L660">
            <v>6569</v>
          </cell>
          <cell r="M660" t="str">
            <v>C</v>
          </cell>
          <cell r="T660">
            <v>53</v>
          </cell>
        </row>
        <row r="661">
          <cell r="H661" t="str">
            <v>LE BOUSCAT</v>
          </cell>
          <cell r="L661">
            <v>6571</v>
          </cell>
          <cell r="M661" t="str">
            <v>C</v>
          </cell>
          <cell r="T661">
            <v>37</v>
          </cell>
        </row>
        <row r="662">
          <cell r="H662" t="str">
            <v>LE BOUSCAT</v>
          </cell>
          <cell r="L662">
            <v>6572</v>
          </cell>
          <cell r="M662" t="str">
            <v>C</v>
          </cell>
          <cell r="T662">
            <v>56</v>
          </cell>
        </row>
        <row r="663">
          <cell r="H663" t="str">
            <v>LE BOUSCAT</v>
          </cell>
          <cell r="L663">
            <v>6573</v>
          </cell>
          <cell r="M663" t="str">
            <v>C</v>
          </cell>
          <cell r="T663">
            <v>24</v>
          </cell>
        </row>
        <row r="664">
          <cell r="H664" t="str">
            <v>LE BOUSCAT</v>
          </cell>
          <cell r="L664">
            <v>6574</v>
          </cell>
          <cell r="M664" t="str">
            <v>C</v>
          </cell>
          <cell r="T664">
            <v>87</v>
          </cell>
        </row>
        <row r="665">
          <cell r="H665" t="str">
            <v>LE BOUSCAT</v>
          </cell>
          <cell r="L665">
            <v>6575</v>
          </cell>
          <cell r="M665" t="str">
            <v>C</v>
          </cell>
          <cell r="T665">
            <v>47</v>
          </cell>
        </row>
        <row r="666">
          <cell r="H666" t="str">
            <v>LE BOUSCAT</v>
          </cell>
          <cell r="L666">
            <v>6576</v>
          </cell>
          <cell r="M666" t="str">
            <v>C</v>
          </cell>
          <cell r="T666">
            <v>65</v>
          </cell>
        </row>
        <row r="667">
          <cell r="H667" t="str">
            <v>LE BOUSCAT</v>
          </cell>
          <cell r="L667">
            <v>6577</v>
          </cell>
          <cell r="M667" t="str">
            <v>C</v>
          </cell>
          <cell r="T667">
            <v>24</v>
          </cell>
        </row>
        <row r="668">
          <cell r="H668" t="str">
            <v>LE BOUSCAT</v>
          </cell>
          <cell r="L668">
            <v>6578</v>
          </cell>
          <cell r="M668" t="str">
            <v>C</v>
          </cell>
          <cell r="T668">
            <v>21</v>
          </cell>
        </row>
        <row r="669">
          <cell r="H669" t="str">
            <v>LE BOUSCAT</v>
          </cell>
          <cell r="L669">
            <v>6578</v>
          </cell>
          <cell r="M669" t="str">
            <v>C</v>
          </cell>
          <cell r="T669">
            <v>27</v>
          </cell>
        </row>
        <row r="670">
          <cell r="H670" t="str">
            <v>LE BOUSCAT</v>
          </cell>
          <cell r="L670">
            <v>6579</v>
          </cell>
          <cell r="M670" t="str">
            <v>C</v>
          </cell>
          <cell r="T670">
            <v>0</v>
          </cell>
        </row>
        <row r="671">
          <cell r="H671" t="str">
            <v>LE BOUSCAT</v>
          </cell>
          <cell r="L671">
            <v>6580</v>
          </cell>
          <cell r="M671" t="str">
            <v>BL</v>
          </cell>
          <cell r="T671">
            <v>25</v>
          </cell>
        </row>
        <row r="672">
          <cell r="H672" t="str">
            <v>LE BOUSCAT</v>
          </cell>
          <cell r="L672">
            <v>6580</v>
          </cell>
          <cell r="M672" t="str">
            <v>C</v>
          </cell>
          <cell r="T672">
            <v>8</v>
          </cell>
        </row>
        <row r="673">
          <cell r="H673" t="str">
            <v>LE BOUSCAT</v>
          </cell>
          <cell r="L673">
            <v>6581</v>
          </cell>
          <cell r="M673" t="str">
            <v>C</v>
          </cell>
          <cell r="T673">
            <v>23</v>
          </cell>
        </row>
        <row r="674">
          <cell r="H674" t="str">
            <v>LE BOUSCAT</v>
          </cell>
          <cell r="L674">
            <v>6582</v>
          </cell>
          <cell r="M674" t="str">
            <v>C</v>
          </cell>
          <cell r="T674">
            <v>6</v>
          </cell>
        </row>
        <row r="675">
          <cell r="H675" t="str">
            <v>LE BOUSCAT</v>
          </cell>
          <cell r="L675">
            <v>6582</v>
          </cell>
          <cell r="M675" t="str">
            <v>C</v>
          </cell>
          <cell r="T675">
            <v>46</v>
          </cell>
        </row>
        <row r="676">
          <cell r="H676" t="str">
            <v>LE BOUSCAT</v>
          </cell>
          <cell r="L676">
            <v>6583</v>
          </cell>
          <cell r="M676" t="str">
            <v>IMB</v>
          </cell>
        </row>
        <row r="677">
          <cell r="H677" t="str">
            <v>LE BOUSCAT</v>
          </cell>
          <cell r="L677">
            <v>6584</v>
          </cell>
          <cell r="M677" t="str">
            <v>IMB</v>
          </cell>
        </row>
        <row r="678">
          <cell r="H678" t="str">
            <v>LE BOUSCAT</v>
          </cell>
          <cell r="L678">
            <v>6585</v>
          </cell>
          <cell r="M678" t="str">
            <v>C</v>
          </cell>
          <cell r="T678">
            <v>24</v>
          </cell>
        </row>
        <row r="679">
          <cell r="H679" t="str">
            <v>LE BOUSCAT</v>
          </cell>
          <cell r="L679">
            <v>6586</v>
          </cell>
          <cell r="M679" t="str">
            <v>C</v>
          </cell>
          <cell r="T679">
            <v>64</v>
          </cell>
        </row>
        <row r="680">
          <cell r="H680" t="str">
            <v>LE BOUSCAT</v>
          </cell>
          <cell r="L680">
            <v>6587</v>
          </cell>
          <cell r="M680" t="str">
            <v>C</v>
          </cell>
          <cell r="T680">
            <v>13</v>
          </cell>
        </row>
        <row r="681">
          <cell r="H681" t="str">
            <v>LE BOUSCAT</v>
          </cell>
          <cell r="L681">
            <v>6588</v>
          </cell>
          <cell r="M681" t="str">
            <v>C</v>
          </cell>
          <cell r="T681">
            <v>3</v>
          </cell>
        </row>
        <row r="682">
          <cell r="H682" t="str">
            <v>LE BOUSCAT</v>
          </cell>
          <cell r="L682">
            <v>6590</v>
          </cell>
          <cell r="M682" t="str">
            <v>IMB</v>
          </cell>
          <cell r="T682">
            <v>3</v>
          </cell>
        </row>
        <row r="683">
          <cell r="H683" t="str">
            <v>TALENCE</v>
          </cell>
          <cell r="L683">
            <v>6726</v>
          </cell>
          <cell r="M683" t="str">
            <v>C</v>
          </cell>
          <cell r="T683">
            <v>40</v>
          </cell>
        </row>
        <row r="684">
          <cell r="H684" t="str">
            <v>TALENCE</v>
          </cell>
          <cell r="L684">
            <v>6727</v>
          </cell>
          <cell r="M684" t="str">
            <v>C</v>
          </cell>
          <cell r="T684">
            <v>12</v>
          </cell>
        </row>
        <row r="685">
          <cell r="H685" t="str">
            <v>TALENCE</v>
          </cell>
          <cell r="L685">
            <v>6730</v>
          </cell>
          <cell r="M685" t="str">
            <v>C</v>
          </cell>
          <cell r="T685">
            <v>22</v>
          </cell>
        </row>
        <row r="686">
          <cell r="H686" t="str">
            <v>TALENCE</v>
          </cell>
          <cell r="L686">
            <v>6731</v>
          </cell>
          <cell r="M686" t="str">
            <v>C</v>
          </cell>
          <cell r="T686">
            <v>16</v>
          </cell>
        </row>
        <row r="687">
          <cell r="H687" t="str">
            <v>TALENCE</v>
          </cell>
          <cell r="L687">
            <v>6732</v>
          </cell>
          <cell r="M687" t="str">
            <v>C</v>
          </cell>
          <cell r="T687">
            <v>21</v>
          </cell>
        </row>
        <row r="688">
          <cell r="H688" t="str">
            <v>TALENCE</v>
          </cell>
          <cell r="K688" t="str">
            <v/>
          </cell>
          <cell r="L688">
            <v>6734</v>
          </cell>
          <cell r="M688" t="str">
            <v>P</v>
          </cell>
          <cell r="T688">
            <v>9</v>
          </cell>
        </row>
        <row r="689">
          <cell r="H689" t="str">
            <v>TALENCE</v>
          </cell>
          <cell r="K689" t="str">
            <v/>
          </cell>
          <cell r="L689">
            <v>6736</v>
          </cell>
          <cell r="M689" t="str">
            <v>P</v>
          </cell>
          <cell r="T689">
            <v>10</v>
          </cell>
        </row>
        <row r="690">
          <cell r="H690" t="str">
            <v>BRUGES</v>
          </cell>
          <cell r="K690" t="str">
            <v>5636</v>
          </cell>
          <cell r="L690">
            <v>6748</v>
          </cell>
          <cell r="M690" t="str">
            <v>C</v>
          </cell>
          <cell r="T690">
            <v>45</v>
          </cell>
        </row>
        <row r="692">
          <cell r="H692" t="str">
            <v>BORDEAUX</v>
          </cell>
          <cell r="K692">
            <v>10548</v>
          </cell>
          <cell r="L692">
            <v>11200</v>
          </cell>
          <cell r="M692" t="str">
            <v>C</v>
          </cell>
          <cell r="T692">
            <v>14</v>
          </cell>
        </row>
        <row r="693">
          <cell r="H693" t="str">
            <v>BRUGES</v>
          </cell>
          <cell r="K693" t="str">
            <v/>
          </cell>
          <cell r="L693">
            <v>6751</v>
          </cell>
          <cell r="M693" t="str">
            <v>P</v>
          </cell>
          <cell r="T693">
            <v>45</v>
          </cell>
        </row>
        <row r="694">
          <cell r="H694" t="str">
            <v>BRUGES</v>
          </cell>
          <cell r="K694" t="str">
            <v/>
          </cell>
          <cell r="L694">
            <v>6752</v>
          </cell>
          <cell r="M694" t="str">
            <v>P</v>
          </cell>
          <cell r="T694">
            <v>21</v>
          </cell>
        </row>
        <row r="695">
          <cell r="H695" t="str">
            <v>BRUGES</v>
          </cell>
          <cell r="K695" t="str">
            <v/>
          </cell>
          <cell r="L695">
            <v>6754</v>
          </cell>
          <cell r="M695" t="str">
            <v>P</v>
          </cell>
          <cell r="T695">
            <v>87</v>
          </cell>
        </row>
        <row r="696">
          <cell r="H696" t="str">
            <v>BRUGES</v>
          </cell>
          <cell r="K696" t="str">
            <v>3633</v>
          </cell>
          <cell r="L696">
            <v>6755</v>
          </cell>
          <cell r="M696" t="str">
            <v>C</v>
          </cell>
          <cell r="T696">
            <v>52</v>
          </cell>
        </row>
        <row r="697">
          <cell r="H697" t="str">
            <v>BRUGES</v>
          </cell>
          <cell r="K697" t="str">
            <v>3633</v>
          </cell>
          <cell r="L697">
            <v>6756</v>
          </cell>
          <cell r="M697" t="str">
            <v>C</v>
          </cell>
          <cell r="T697">
            <v>18</v>
          </cell>
        </row>
        <row r="698">
          <cell r="H698" t="str">
            <v>BRUGES</v>
          </cell>
          <cell r="K698" t="str">
            <v/>
          </cell>
          <cell r="L698">
            <v>6758</v>
          </cell>
          <cell r="M698" t="str">
            <v>P</v>
          </cell>
          <cell r="T698">
            <v>68</v>
          </cell>
        </row>
        <row r="699">
          <cell r="H699" t="str">
            <v>EYSINES</v>
          </cell>
          <cell r="K699" t="str">
            <v>5326</v>
          </cell>
          <cell r="L699">
            <v>6797</v>
          </cell>
          <cell r="M699" t="str">
            <v>C</v>
          </cell>
          <cell r="T699">
            <v>58</v>
          </cell>
        </row>
        <row r="700">
          <cell r="H700" t="str">
            <v>EYSINES</v>
          </cell>
          <cell r="L700">
            <v>6798</v>
          </cell>
          <cell r="M700" t="str">
            <v>TX</v>
          </cell>
          <cell r="T700">
            <v>50</v>
          </cell>
        </row>
        <row r="701">
          <cell r="H701" t="str">
            <v>EYSINES</v>
          </cell>
          <cell r="K701" t="str">
            <v/>
          </cell>
          <cell r="L701">
            <v>6799</v>
          </cell>
          <cell r="M701" t="str">
            <v>P</v>
          </cell>
          <cell r="T701">
            <v>42</v>
          </cell>
        </row>
        <row r="702">
          <cell r="H702" t="str">
            <v>PESSAC</v>
          </cell>
          <cell r="K702" t="str">
            <v/>
          </cell>
          <cell r="L702">
            <v>7096</v>
          </cell>
          <cell r="M702" t="str">
            <v>C</v>
          </cell>
          <cell r="T702">
            <v>13</v>
          </cell>
        </row>
        <row r="703">
          <cell r="H703" t="str">
            <v>TALENCE</v>
          </cell>
          <cell r="L703">
            <v>6807</v>
          </cell>
          <cell r="M703" t="str">
            <v>TX</v>
          </cell>
          <cell r="T703">
            <v>55</v>
          </cell>
        </row>
        <row r="704">
          <cell r="H704" t="str">
            <v>TALENCE</v>
          </cell>
          <cell r="L704">
            <v>6809</v>
          </cell>
          <cell r="M704" t="str">
            <v>C</v>
          </cell>
          <cell r="T704">
            <v>27</v>
          </cell>
        </row>
        <row r="705">
          <cell r="H705" t="str">
            <v>EYSINES</v>
          </cell>
          <cell r="L705">
            <v>6810</v>
          </cell>
          <cell r="M705" t="str">
            <v>IMB</v>
          </cell>
        </row>
        <row r="706">
          <cell r="H706" t="str">
            <v>TALENCE</v>
          </cell>
          <cell r="L706">
            <v>6812</v>
          </cell>
          <cell r="M706" t="str">
            <v>BL</v>
          </cell>
          <cell r="T706">
            <v>16</v>
          </cell>
        </row>
        <row r="707">
          <cell r="H707" t="str">
            <v>TALENCE</v>
          </cell>
          <cell r="L707">
            <v>6812</v>
          </cell>
          <cell r="M707" t="str">
            <v>C</v>
          </cell>
          <cell r="T707">
            <v>29</v>
          </cell>
        </row>
        <row r="708">
          <cell r="H708" t="str">
            <v>TALENCE</v>
          </cell>
          <cell r="K708">
            <v>4421</v>
          </cell>
          <cell r="L708">
            <v>6818</v>
          </cell>
          <cell r="M708" t="str">
            <v>ATT</v>
          </cell>
          <cell r="T708">
            <v>72</v>
          </cell>
        </row>
        <row r="709">
          <cell r="H709" t="str">
            <v>TALENCE</v>
          </cell>
          <cell r="K709" t="str">
            <v/>
          </cell>
          <cell r="L709">
            <v>6827</v>
          </cell>
          <cell r="M709" t="str">
            <v>E</v>
          </cell>
          <cell r="T709">
            <v>26</v>
          </cell>
        </row>
        <row r="710">
          <cell r="H710" t="str">
            <v>LE BOUSCAT</v>
          </cell>
          <cell r="L710">
            <v>6848</v>
          </cell>
          <cell r="M710" t="str">
            <v>C</v>
          </cell>
          <cell r="T710">
            <v>9</v>
          </cell>
        </row>
        <row r="711">
          <cell r="H711" t="str">
            <v>LE BOUSCAT</v>
          </cell>
          <cell r="L711">
            <v>6849</v>
          </cell>
          <cell r="M711" t="str">
            <v>C</v>
          </cell>
          <cell r="T711">
            <v>27</v>
          </cell>
        </row>
        <row r="712">
          <cell r="H712" t="str">
            <v>LE BOUSCAT</v>
          </cell>
          <cell r="L712">
            <v>6850</v>
          </cell>
          <cell r="M712" t="str">
            <v>C</v>
          </cell>
          <cell r="T712">
            <v>13</v>
          </cell>
        </row>
        <row r="713">
          <cell r="H713" t="str">
            <v>LE BOUSCAT</v>
          </cell>
          <cell r="L713">
            <v>6851</v>
          </cell>
          <cell r="M713" t="str">
            <v>C</v>
          </cell>
          <cell r="T713">
            <v>18</v>
          </cell>
        </row>
        <row r="714">
          <cell r="H714" t="str">
            <v>LE BOUSCAT</v>
          </cell>
          <cell r="L714">
            <v>6852</v>
          </cell>
          <cell r="M714" t="str">
            <v>C</v>
          </cell>
          <cell r="T714">
            <v>49</v>
          </cell>
        </row>
        <row r="715">
          <cell r="H715" t="str">
            <v>LE BOUSCAT</v>
          </cell>
          <cell r="L715">
            <v>6853</v>
          </cell>
          <cell r="M715" t="str">
            <v>C</v>
          </cell>
          <cell r="T715">
            <v>22</v>
          </cell>
        </row>
        <row r="716">
          <cell r="H716" t="str">
            <v>LE BOUSCAT</v>
          </cell>
          <cell r="L716">
            <v>6854</v>
          </cell>
          <cell r="M716" t="str">
            <v>BL</v>
          </cell>
          <cell r="T716">
            <v>6</v>
          </cell>
        </row>
        <row r="717">
          <cell r="H717" t="str">
            <v>LE BOUSCAT</v>
          </cell>
          <cell r="L717">
            <v>6854</v>
          </cell>
          <cell r="M717" t="str">
            <v>C</v>
          </cell>
          <cell r="T717">
            <v>55</v>
          </cell>
        </row>
        <row r="718">
          <cell r="H718" t="str">
            <v>LE BOUSCAT</v>
          </cell>
          <cell r="L718">
            <v>6856</v>
          </cell>
          <cell r="M718" t="str">
            <v>C</v>
          </cell>
          <cell r="T718">
            <v>54</v>
          </cell>
        </row>
        <row r="719">
          <cell r="H719" t="str">
            <v>LE BOUSCAT</v>
          </cell>
          <cell r="L719">
            <v>6871</v>
          </cell>
          <cell r="M719" t="str">
            <v>C</v>
          </cell>
          <cell r="T719">
            <v>5</v>
          </cell>
        </row>
        <row r="720">
          <cell r="H720" t="str">
            <v>LE BOUSCAT</v>
          </cell>
          <cell r="L720">
            <v>6872</v>
          </cell>
          <cell r="M720" t="str">
            <v>IMB</v>
          </cell>
        </row>
        <row r="721">
          <cell r="H721" t="str">
            <v>LE BOUSCAT</v>
          </cell>
          <cell r="L721">
            <v>6873</v>
          </cell>
          <cell r="M721" t="str">
            <v>C</v>
          </cell>
          <cell r="T721">
            <v>66</v>
          </cell>
        </row>
        <row r="722">
          <cell r="H722" t="str">
            <v>LE BOUSCAT</v>
          </cell>
          <cell r="L722">
            <v>6874</v>
          </cell>
          <cell r="M722" t="str">
            <v>C</v>
          </cell>
          <cell r="T722">
            <v>57</v>
          </cell>
        </row>
        <row r="723">
          <cell r="H723" t="str">
            <v>LE BOUSCAT</v>
          </cell>
          <cell r="L723">
            <v>6875</v>
          </cell>
          <cell r="M723" t="str">
            <v>C</v>
          </cell>
          <cell r="T723">
            <v>34</v>
          </cell>
        </row>
        <row r="724">
          <cell r="H724" t="str">
            <v>LE BOUSCAT</v>
          </cell>
          <cell r="L724">
            <v>6876</v>
          </cell>
          <cell r="M724" t="str">
            <v>C</v>
          </cell>
          <cell r="T724">
            <v>22</v>
          </cell>
        </row>
        <row r="725">
          <cell r="H725" t="str">
            <v>LE BOUSCAT</v>
          </cell>
          <cell r="L725">
            <v>6877</v>
          </cell>
          <cell r="M725" t="str">
            <v>C</v>
          </cell>
          <cell r="T725">
            <v>16</v>
          </cell>
        </row>
        <row r="726">
          <cell r="H726" t="str">
            <v>LE BOUSCAT</v>
          </cell>
          <cell r="L726">
            <v>6878</v>
          </cell>
          <cell r="M726" t="str">
            <v>C</v>
          </cell>
          <cell r="T726">
            <v>5</v>
          </cell>
        </row>
        <row r="727">
          <cell r="H727" t="str">
            <v>LE BOUSCAT</v>
          </cell>
          <cell r="K727">
            <v>2769</v>
          </cell>
          <cell r="L727">
            <v>6879</v>
          </cell>
          <cell r="M727" t="str">
            <v>TX</v>
          </cell>
          <cell r="T727">
            <v>6</v>
          </cell>
        </row>
        <row r="728">
          <cell r="H728" t="str">
            <v>LE BOUSCAT</v>
          </cell>
          <cell r="L728">
            <v>6882</v>
          </cell>
          <cell r="M728" t="str">
            <v>C</v>
          </cell>
          <cell r="T728">
            <v>21</v>
          </cell>
        </row>
        <row r="729">
          <cell r="H729" t="str">
            <v>EYSINES</v>
          </cell>
          <cell r="K729">
            <v>5327</v>
          </cell>
          <cell r="L729">
            <v>6946</v>
          </cell>
          <cell r="M729" t="str">
            <v>C</v>
          </cell>
          <cell r="T729">
            <v>11</v>
          </cell>
        </row>
        <row r="730">
          <cell r="H730" t="str">
            <v>PESSAC</v>
          </cell>
          <cell r="L730">
            <v>7058</v>
          </cell>
          <cell r="M730" t="str">
            <v>BL</v>
          </cell>
          <cell r="T730">
            <v>31</v>
          </cell>
        </row>
        <row r="731">
          <cell r="H731" t="str">
            <v>PESSAC</v>
          </cell>
          <cell r="L731">
            <v>7058</v>
          </cell>
          <cell r="M731" t="str">
            <v>BL</v>
          </cell>
          <cell r="T731">
            <v>34</v>
          </cell>
        </row>
        <row r="732">
          <cell r="H732" t="str">
            <v>PESSAC</v>
          </cell>
          <cell r="L732">
            <v>7058</v>
          </cell>
          <cell r="M732" t="str">
            <v>C</v>
          </cell>
          <cell r="T732">
            <v>31</v>
          </cell>
        </row>
        <row r="733">
          <cell r="H733" t="str">
            <v>PESSAC</v>
          </cell>
          <cell r="L733">
            <v>7059</v>
          </cell>
          <cell r="M733" t="str">
            <v>C</v>
          </cell>
          <cell r="T733">
            <v>81</v>
          </cell>
        </row>
        <row r="734">
          <cell r="H734" t="str">
            <v>PESSAC</v>
          </cell>
          <cell r="L734">
            <v>7060</v>
          </cell>
          <cell r="M734" t="str">
            <v>C</v>
          </cell>
          <cell r="T734">
            <v>90</v>
          </cell>
        </row>
        <row r="735">
          <cell r="H735" t="str">
            <v>MERIGNAC</v>
          </cell>
          <cell r="L735">
            <v>7062</v>
          </cell>
          <cell r="M735" t="str">
            <v>BL</v>
          </cell>
          <cell r="T735">
            <v>42</v>
          </cell>
        </row>
        <row r="736">
          <cell r="H736" t="str">
            <v>MERIGNAC</v>
          </cell>
          <cell r="L736">
            <v>7062</v>
          </cell>
          <cell r="M736" t="str">
            <v>C</v>
          </cell>
          <cell r="T736">
            <v>30</v>
          </cell>
        </row>
        <row r="737">
          <cell r="H737" t="str">
            <v>PESSAC</v>
          </cell>
          <cell r="K737" t="str">
            <v/>
          </cell>
          <cell r="L737">
            <v>7063</v>
          </cell>
          <cell r="M737" t="str">
            <v>C</v>
          </cell>
          <cell r="T737">
            <v>14</v>
          </cell>
        </row>
        <row r="738">
          <cell r="H738" t="str">
            <v>PESSAC</v>
          </cell>
          <cell r="K738" t="str">
            <v/>
          </cell>
          <cell r="L738">
            <v>7064</v>
          </cell>
          <cell r="M738" t="str">
            <v>C</v>
          </cell>
          <cell r="T738">
            <v>20</v>
          </cell>
        </row>
        <row r="739">
          <cell r="H739" t="str">
            <v>PESSAC</v>
          </cell>
          <cell r="K739" t="str">
            <v/>
          </cell>
          <cell r="L739">
            <v>7065</v>
          </cell>
          <cell r="M739" t="str">
            <v>E</v>
          </cell>
          <cell r="T739">
            <v>5</v>
          </cell>
        </row>
        <row r="740">
          <cell r="H740" t="str">
            <v>PESSAC</v>
          </cell>
          <cell r="L740">
            <v>7073</v>
          </cell>
          <cell r="M740" t="str">
            <v>C</v>
          </cell>
          <cell r="T740">
            <v>63</v>
          </cell>
        </row>
        <row r="741">
          <cell r="H741" t="str">
            <v>PESSAC</v>
          </cell>
          <cell r="L741">
            <v>7074</v>
          </cell>
          <cell r="M741" t="str">
            <v>C</v>
          </cell>
          <cell r="T741">
            <v>103</v>
          </cell>
        </row>
        <row r="742">
          <cell r="H742" t="str">
            <v>PESSAC</v>
          </cell>
          <cell r="L742">
            <v>7075</v>
          </cell>
          <cell r="M742" t="str">
            <v>C</v>
          </cell>
          <cell r="T742">
            <v>50</v>
          </cell>
        </row>
        <row r="743">
          <cell r="H743" t="str">
            <v>PESSAC</v>
          </cell>
          <cell r="K743" t="str">
            <v/>
          </cell>
          <cell r="L743">
            <v>7080</v>
          </cell>
          <cell r="M743" t="str">
            <v>C</v>
          </cell>
          <cell r="T743">
            <v>21</v>
          </cell>
        </row>
        <row r="744">
          <cell r="H744" t="str">
            <v>PESSAC</v>
          </cell>
          <cell r="K744" t="str">
            <v/>
          </cell>
          <cell r="L744">
            <v>7090</v>
          </cell>
          <cell r="M744" t="str">
            <v>BL</v>
          </cell>
          <cell r="T744">
            <v>6</v>
          </cell>
        </row>
        <row r="745">
          <cell r="H745" t="str">
            <v>PESSAC</v>
          </cell>
          <cell r="K745" t="str">
            <v/>
          </cell>
          <cell r="L745">
            <v>7091</v>
          </cell>
          <cell r="M745" t="str">
            <v>C</v>
          </cell>
          <cell r="T745">
            <v>10</v>
          </cell>
        </row>
        <row r="746">
          <cell r="H746" t="str">
            <v>PESSAC</v>
          </cell>
          <cell r="K746" t="str">
            <v/>
          </cell>
          <cell r="L746">
            <v>7092</v>
          </cell>
          <cell r="M746" t="str">
            <v>C</v>
          </cell>
          <cell r="T746">
            <v>42</v>
          </cell>
        </row>
        <row r="747">
          <cell r="H747" t="str">
            <v>PESSAC</v>
          </cell>
          <cell r="K747" t="str">
            <v/>
          </cell>
          <cell r="L747">
            <v>7093</v>
          </cell>
          <cell r="M747" t="str">
            <v>C</v>
          </cell>
          <cell r="T747">
            <v>12</v>
          </cell>
        </row>
        <row r="748">
          <cell r="H748" t="str">
            <v>PESSAC</v>
          </cell>
          <cell r="L748">
            <v>7094</v>
          </cell>
          <cell r="M748" t="str">
            <v>C</v>
          </cell>
          <cell r="T748">
            <v>49</v>
          </cell>
        </row>
        <row r="749">
          <cell r="H749" t="str">
            <v>MERIGNAC</v>
          </cell>
          <cell r="L749">
            <v>7906</v>
          </cell>
          <cell r="M749" t="str">
            <v>RAC</v>
          </cell>
          <cell r="T749">
            <v>7</v>
          </cell>
        </row>
        <row r="750">
          <cell r="H750" t="str">
            <v>PESSAC</v>
          </cell>
          <cell r="K750">
            <v>6819</v>
          </cell>
          <cell r="L750">
            <v>7097</v>
          </cell>
          <cell r="M750" t="str">
            <v>TX</v>
          </cell>
          <cell r="T750">
            <v>28</v>
          </cell>
        </row>
        <row r="751">
          <cell r="H751" t="str">
            <v>PESSAC</v>
          </cell>
          <cell r="L751">
            <v>7098</v>
          </cell>
          <cell r="M751" t="str">
            <v>C</v>
          </cell>
          <cell r="T751">
            <v>37</v>
          </cell>
        </row>
        <row r="752">
          <cell r="H752" t="str">
            <v>PESSAC</v>
          </cell>
          <cell r="L752">
            <v>7100</v>
          </cell>
          <cell r="M752" t="str">
            <v>C</v>
          </cell>
          <cell r="T752">
            <v>75</v>
          </cell>
        </row>
        <row r="753">
          <cell r="H753" t="str">
            <v>PESSAC</v>
          </cell>
          <cell r="L753">
            <v>7108</v>
          </cell>
          <cell r="M753" t="str">
            <v>C</v>
          </cell>
          <cell r="T753">
            <v>67</v>
          </cell>
        </row>
        <row r="754">
          <cell r="H754" t="str">
            <v>PESSAC</v>
          </cell>
          <cell r="K754" t="str">
            <v/>
          </cell>
          <cell r="L754">
            <v>7111</v>
          </cell>
          <cell r="M754" t="str">
            <v>C</v>
          </cell>
          <cell r="T754">
            <v>20</v>
          </cell>
        </row>
        <row r="755">
          <cell r="H755" t="str">
            <v>PESSAC</v>
          </cell>
          <cell r="L755">
            <v>7114</v>
          </cell>
          <cell r="M755" t="str">
            <v>C</v>
          </cell>
          <cell r="T755">
            <v>28</v>
          </cell>
        </row>
        <row r="756">
          <cell r="H756" t="str">
            <v>PESSAC</v>
          </cell>
          <cell r="L756">
            <v>7116</v>
          </cell>
          <cell r="M756" t="str">
            <v>C</v>
          </cell>
          <cell r="T756">
            <v>68</v>
          </cell>
        </row>
        <row r="757">
          <cell r="H757" t="str">
            <v>PESSAC</v>
          </cell>
          <cell r="K757" t="str">
            <v/>
          </cell>
          <cell r="L757">
            <v>7117</v>
          </cell>
          <cell r="M757" t="str">
            <v>BL</v>
          </cell>
          <cell r="T757">
            <v>10</v>
          </cell>
        </row>
        <row r="758">
          <cell r="H758" t="str">
            <v>PESSAC</v>
          </cell>
          <cell r="K758" t="str">
            <v/>
          </cell>
          <cell r="L758">
            <v>7117</v>
          </cell>
          <cell r="M758" t="str">
            <v>C</v>
          </cell>
          <cell r="T758">
            <v>29</v>
          </cell>
        </row>
        <row r="759">
          <cell r="H759" t="str">
            <v>PESSAC</v>
          </cell>
          <cell r="L759">
            <v>7118</v>
          </cell>
          <cell r="M759" t="str">
            <v>C</v>
          </cell>
          <cell r="T759">
            <v>30</v>
          </cell>
        </row>
        <row r="760">
          <cell r="H760" t="str">
            <v>PESSAC</v>
          </cell>
          <cell r="K760" t="str">
            <v/>
          </cell>
          <cell r="L760">
            <v>7119</v>
          </cell>
          <cell r="M760" t="str">
            <v>DOE</v>
          </cell>
          <cell r="T760">
            <v>57</v>
          </cell>
        </row>
        <row r="761">
          <cell r="H761" t="str">
            <v>PESSAC</v>
          </cell>
          <cell r="K761">
            <v>6822</v>
          </cell>
          <cell r="L761">
            <v>7120</v>
          </cell>
          <cell r="M761" t="str">
            <v>BL</v>
          </cell>
          <cell r="T761">
            <v>34</v>
          </cell>
        </row>
        <row r="762">
          <cell r="H762" t="str">
            <v>PESSAC</v>
          </cell>
          <cell r="L762">
            <v>7125</v>
          </cell>
          <cell r="M762" t="str">
            <v>C</v>
          </cell>
          <cell r="T762">
            <v>42</v>
          </cell>
        </row>
        <row r="763">
          <cell r="H763" t="str">
            <v>LE BOUSCAT</v>
          </cell>
          <cell r="L763">
            <v>11115</v>
          </cell>
          <cell r="M763" t="str">
            <v>C</v>
          </cell>
          <cell r="T763">
            <v>49</v>
          </cell>
        </row>
        <row r="764">
          <cell r="H764" t="str">
            <v>PESSAC</v>
          </cell>
          <cell r="K764" t="str">
            <v/>
          </cell>
          <cell r="L764">
            <v>7127</v>
          </cell>
          <cell r="M764" t="str">
            <v>BL</v>
          </cell>
          <cell r="T764">
            <v>11</v>
          </cell>
        </row>
        <row r="765">
          <cell r="H765" t="str">
            <v>PESSAC</v>
          </cell>
          <cell r="K765" t="str">
            <v/>
          </cell>
          <cell r="L765">
            <v>7127</v>
          </cell>
          <cell r="M765" t="str">
            <v>C</v>
          </cell>
          <cell r="T765">
            <v>29</v>
          </cell>
        </row>
        <row r="766">
          <cell r="H766" t="str">
            <v>PESSAC</v>
          </cell>
          <cell r="K766" t="str">
            <v/>
          </cell>
          <cell r="L766">
            <v>7128</v>
          </cell>
          <cell r="M766" t="str">
            <v>BL</v>
          </cell>
          <cell r="T766">
            <v>3</v>
          </cell>
        </row>
        <row r="767">
          <cell r="H767" t="str">
            <v>PESSAC</v>
          </cell>
          <cell r="K767" t="str">
            <v/>
          </cell>
          <cell r="L767">
            <v>7128</v>
          </cell>
          <cell r="M767" t="str">
            <v>C</v>
          </cell>
          <cell r="T767">
            <v>37</v>
          </cell>
        </row>
        <row r="768">
          <cell r="H768" t="str">
            <v>PESSAC</v>
          </cell>
          <cell r="K768" t="str">
            <v/>
          </cell>
          <cell r="L768">
            <v>7129</v>
          </cell>
          <cell r="M768" t="str">
            <v>P</v>
          </cell>
          <cell r="T768">
            <v>18</v>
          </cell>
        </row>
        <row r="769">
          <cell r="H769" t="str">
            <v>BEGLES</v>
          </cell>
          <cell r="K769" t="str">
            <v/>
          </cell>
          <cell r="L769">
            <v>7132</v>
          </cell>
          <cell r="M769" t="str">
            <v>E</v>
          </cell>
          <cell r="T769">
            <v>45</v>
          </cell>
        </row>
        <row r="770">
          <cell r="H770" t="str">
            <v>PESSAC</v>
          </cell>
          <cell r="K770">
            <v>6824</v>
          </cell>
          <cell r="L770">
            <v>7133</v>
          </cell>
          <cell r="M770" t="str">
            <v>TX</v>
          </cell>
          <cell r="T770">
            <v>9</v>
          </cell>
        </row>
        <row r="771">
          <cell r="H771" t="str">
            <v>PESSAC</v>
          </cell>
          <cell r="L771">
            <v>7135</v>
          </cell>
          <cell r="M771" t="str">
            <v>C</v>
          </cell>
          <cell r="T771">
            <v>25</v>
          </cell>
        </row>
        <row r="772">
          <cell r="H772" t="str">
            <v>PESSAC</v>
          </cell>
          <cell r="K772" t="str">
            <v/>
          </cell>
          <cell r="L772">
            <v>7136</v>
          </cell>
          <cell r="M772" t="str">
            <v>C</v>
          </cell>
          <cell r="T772">
            <v>36</v>
          </cell>
        </row>
        <row r="773">
          <cell r="H773" t="str">
            <v>BEGLES</v>
          </cell>
          <cell r="K773" t="str">
            <v/>
          </cell>
          <cell r="L773">
            <v>7139</v>
          </cell>
          <cell r="M773" t="str">
            <v>IMB</v>
          </cell>
          <cell r="T773">
            <v>0</v>
          </cell>
        </row>
        <row r="774">
          <cell r="H774" t="str">
            <v>BEGLES</v>
          </cell>
          <cell r="K774" t="str">
            <v/>
          </cell>
          <cell r="L774">
            <v>7140</v>
          </cell>
          <cell r="M774" t="str">
            <v>TX</v>
          </cell>
          <cell r="T774">
            <v>22</v>
          </cell>
        </row>
        <row r="775">
          <cell r="H775" t="str">
            <v>BEGLES</v>
          </cell>
          <cell r="K775" t="str">
            <v/>
          </cell>
          <cell r="L775">
            <v>7141</v>
          </cell>
          <cell r="M775" t="str">
            <v>TX</v>
          </cell>
          <cell r="T775">
            <v>30</v>
          </cell>
        </row>
        <row r="776">
          <cell r="H776" t="str">
            <v>BEGLES</v>
          </cell>
          <cell r="K776" t="str">
            <v/>
          </cell>
          <cell r="L776">
            <v>7142</v>
          </cell>
          <cell r="M776" t="str">
            <v>DOE</v>
          </cell>
          <cell r="T776">
            <v>46</v>
          </cell>
        </row>
        <row r="777">
          <cell r="H777" t="str">
            <v>PESSAC</v>
          </cell>
          <cell r="K777" t="str">
            <v/>
          </cell>
          <cell r="L777">
            <v>7143</v>
          </cell>
          <cell r="M777" t="str">
            <v>E</v>
          </cell>
          <cell r="T777">
            <v>15</v>
          </cell>
        </row>
        <row r="778">
          <cell r="H778" t="str">
            <v>PESSAC</v>
          </cell>
          <cell r="K778" t="str">
            <v/>
          </cell>
          <cell r="L778">
            <v>7144</v>
          </cell>
          <cell r="M778" t="str">
            <v>C</v>
          </cell>
          <cell r="T778">
            <v>47</v>
          </cell>
        </row>
        <row r="779">
          <cell r="H779" t="str">
            <v>PESSAC</v>
          </cell>
          <cell r="L779">
            <v>7149</v>
          </cell>
          <cell r="M779" t="str">
            <v>C</v>
          </cell>
          <cell r="T779">
            <v>57</v>
          </cell>
        </row>
        <row r="780">
          <cell r="H780" t="str">
            <v>PESSAC</v>
          </cell>
          <cell r="L780">
            <v>7150</v>
          </cell>
          <cell r="M780" t="str">
            <v>C</v>
          </cell>
          <cell r="T780">
            <v>68</v>
          </cell>
        </row>
        <row r="781">
          <cell r="H781" t="str">
            <v>BEGLES</v>
          </cell>
          <cell r="K781" t="str">
            <v/>
          </cell>
          <cell r="L781">
            <v>7152</v>
          </cell>
          <cell r="M781" t="str">
            <v>BL</v>
          </cell>
          <cell r="T781">
            <v>28</v>
          </cell>
        </row>
        <row r="782">
          <cell r="H782" t="str">
            <v>PESSAC</v>
          </cell>
          <cell r="K782" t="str">
            <v/>
          </cell>
          <cell r="L782">
            <v>7153</v>
          </cell>
          <cell r="M782" t="str">
            <v>C</v>
          </cell>
          <cell r="T782">
            <v>11</v>
          </cell>
        </row>
        <row r="783">
          <cell r="H783" t="str">
            <v>BEGLES</v>
          </cell>
          <cell r="K783" t="str">
            <v/>
          </cell>
          <cell r="L783">
            <v>7155</v>
          </cell>
          <cell r="M783" t="str">
            <v>BL</v>
          </cell>
          <cell r="T783">
            <v>0</v>
          </cell>
        </row>
        <row r="784">
          <cell r="H784" t="str">
            <v>PESSAC</v>
          </cell>
          <cell r="K784" t="str">
            <v/>
          </cell>
          <cell r="L784">
            <v>7156</v>
          </cell>
          <cell r="M784" t="str">
            <v>C</v>
          </cell>
          <cell r="T784">
            <v>16</v>
          </cell>
        </row>
        <row r="785">
          <cell r="H785" t="str">
            <v>PESSAC</v>
          </cell>
          <cell r="K785" t="str">
            <v/>
          </cell>
          <cell r="L785">
            <v>7157</v>
          </cell>
          <cell r="M785" t="str">
            <v>C</v>
          </cell>
          <cell r="T785">
            <v>33</v>
          </cell>
        </row>
        <row r="786">
          <cell r="H786" t="str">
            <v>PESSAC</v>
          </cell>
          <cell r="K786">
            <v>6828</v>
          </cell>
          <cell r="L786">
            <v>7158</v>
          </cell>
          <cell r="M786" t="str">
            <v>I</v>
          </cell>
          <cell r="T786">
            <v>93</v>
          </cell>
        </row>
        <row r="787">
          <cell r="H787" t="str">
            <v>BEGLES</v>
          </cell>
          <cell r="K787">
            <v>6832</v>
          </cell>
          <cell r="L787">
            <v>7159</v>
          </cell>
          <cell r="M787" t="str">
            <v>TX</v>
          </cell>
          <cell r="T787">
            <v>38</v>
          </cell>
        </row>
        <row r="788">
          <cell r="H788" t="str">
            <v>PESSAC</v>
          </cell>
          <cell r="K788" t="str">
            <v/>
          </cell>
          <cell r="L788">
            <v>7160</v>
          </cell>
          <cell r="M788" t="str">
            <v>E</v>
          </cell>
          <cell r="T788">
            <v>79</v>
          </cell>
        </row>
        <row r="789">
          <cell r="H789" t="str">
            <v>BEGLES</v>
          </cell>
          <cell r="K789" t="str">
            <v/>
          </cell>
          <cell r="L789">
            <v>7161</v>
          </cell>
          <cell r="M789" t="str">
            <v>E</v>
          </cell>
          <cell r="T789">
            <v>56</v>
          </cell>
        </row>
        <row r="790">
          <cell r="H790" t="str">
            <v>PESSAC</v>
          </cell>
          <cell r="K790" t="str">
            <v/>
          </cell>
          <cell r="L790">
            <v>7162</v>
          </cell>
          <cell r="M790" t="str">
            <v>C</v>
          </cell>
          <cell r="T790">
            <v>21</v>
          </cell>
        </row>
        <row r="791">
          <cell r="H791" t="str">
            <v>BEGLES</v>
          </cell>
          <cell r="K791" t="str">
            <v/>
          </cell>
          <cell r="L791">
            <v>7165</v>
          </cell>
          <cell r="M791" t="str">
            <v>E</v>
          </cell>
          <cell r="T791">
            <v>41</v>
          </cell>
        </row>
        <row r="792">
          <cell r="H792" t="str">
            <v>PESSAC</v>
          </cell>
          <cell r="K792" t="str">
            <v/>
          </cell>
          <cell r="L792">
            <v>7166</v>
          </cell>
          <cell r="M792" t="str">
            <v>TX</v>
          </cell>
          <cell r="T792">
            <v>44</v>
          </cell>
        </row>
        <row r="793">
          <cell r="H793" t="str">
            <v>PESSAC</v>
          </cell>
          <cell r="K793" t="str">
            <v/>
          </cell>
          <cell r="L793">
            <v>7167</v>
          </cell>
          <cell r="M793" t="str">
            <v>C</v>
          </cell>
          <cell r="T793">
            <v>16</v>
          </cell>
        </row>
        <row r="794">
          <cell r="H794" t="str">
            <v>PESSAC</v>
          </cell>
          <cell r="L794">
            <v>7168</v>
          </cell>
          <cell r="M794" t="str">
            <v>C</v>
          </cell>
          <cell r="T794">
            <v>73</v>
          </cell>
        </row>
        <row r="795">
          <cell r="H795" t="str">
            <v>PESSAC</v>
          </cell>
          <cell r="L795">
            <v>7170</v>
          </cell>
          <cell r="M795" t="str">
            <v>C</v>
          </cell>
          <cell r="T795">
            <v>59</v>
          </cell>
        </row>
        <row r="796">
          <cell r="H796" t="str">
            <v>BEGLES</v>
          </cell>
          <cell r="K796" t="str">
            <v/>
          </cell>
          <cell r="L796">
            <v>7171</v>
          </cell>
          <cell r="M796" t="str">
            <v>C</v>
          </cell>
          <cell r="T796">
            <v>24</v>
          </cell>
        </row>
        <row r="797">
          <cell r="H797" t="str">
            <v>PESSAC</v>
          </cell>
          <cell r="L797">
            <v>7172</v>
          </cell>
          <cell r="M797" t="str">
            <v>C</v>
          </cell>
          <cell r="T797">
            <v>52</v>
          </cell>
        </row>
        <row r="798">
          <cell r="H798" t="str">
            <v>PESSAC</v>
          </cell>
          <cell r="L798">
            <v>7173</v>
          </cell>
          <cell r="M798" t="str">
            <v>C</v>
          </cell>
          <cell r="T798">
            <v>86</v>
          </cell>
        </row>
        <row r="799">
          <cell r="H799" t="str">
            <v>PESSAC</v>
          </cell>
          <cell r="K799" t="str">
            <v/>
          </cell>
          <cell r="L799">
            <v>7174</v>
          </cell>
          <cell r="M799" t="str">
            <v>C</v>
          </cell>
          <cell r="T799">
            <v>0</v>
          </cell>
        </row>
        <row r="800">
          <cell r="H800" t="str">
            <v>PESSAC</v>
          </cell>
          <cell r="K800" t="str">
            <v/>
          </cell>
          <cell r="L800">
            <v>7175</v>
          </cell>
          <cell r="M800" t="str">
            <v>TX</v>
          </cell>
          <cell r="T800">
            <v>75</v>
          </cell>
        </row>
        <row r="801">
          <cell r="H801" t="str">
            <v>BEGLES</v>
          </cell>
          <cell r="K801" t="str">
            <v/>
          </cell>
          <cell r="L801">
            <v>7228</v>
          </cell>
          <cell r="M801" t="str">
            <v>TX</v>
          </cell>
          <cell r="T801">
            <v>20</v>
          </cell>
        </row>
        <row r="802">
          <cell r="H802" t="str">
            <v>BEGLES</v>
          </cell>
          <cell r="K802" t="str">
            <v/>
          </cell>
          <cell r="L802">
            <v>7229</v>
          </cell>
          <cell r="M802" t="str">
            <v>TX</v>
          </cell>
          <cell r="T802">
            <v>14</v>
          </cell>
        </row>
        <row r="803">
          <cell r="H803" t="str">
            <v>BEGLES</v>
          </cell>
          <cell r="K803" t="str">
            <v/>
          </cell>
          <cell r="L803">
            <v>7230</v>
          </cell>
          <cell r="M803" t="str">
            <v>C</v>
          </cell>
          <cell r="T803">
            <v>11</v>
          </cell>
        </row>
        <row r="804">
          <cell r="H804" t="str">
            <v>BEGLES</v>
          </cell>
          <cell r="K804">
            <v>6839</v>
          </cell>
          <cell r="L804">
            <v>7231</v>
          </cell>
          <cell r="M804" t="str">
            <v>TX</v>
          </cell>
          <cell r="T804">
            <v>48</v>
          </cell>
        </row>
        <row r="805">
          <cell r="H805" t="str">
            <v>BEGLES</v>
          </cell>
          <cell r="K805" t="str">
            <v/>
          </cell>
          <cell r="L805">
            <v>7232</v>
          </cell>
          <cell r="M805" t="str">
            <v>RAC</v>
          </cell>
          <cell r="T805">
            <v>24</v>
          </cell>
        </row>
        <row r="806">
          <cell r="H806" t="str">
            <v>TALENCE</v>
          </cell>
          <cell r="L806">
            <v>7266</v>
          </cell>
          <cell r="M806" t="str">
            <v>TX</v>
          </cell>
          <cell r="T806">
            <v>28</v>
          </cell>
        </row>
        <row r="807">
          <cell r="H807" t="str">
            <v>MERIGNAC</v>
          </cell>
          <cell r="L807">
            <v>7877</v>
          </cell>
          <cell r="M807" t="str">
            <v>C</v>
          </cell>
          <cell r="T807">
            <v>24</v>
          </cell>
        </row>
        <row r="808">
          <cell r="H808" t="str">
            <v>MERIGNAC</v>
          </cell>
          <cell r="L808">
            <v>7879</v>
          </cell>
          <cell r="M808" t="str">
            <v>C</v>
          </cell>
          <cell r="T808">
            <v>45</v>
          </cell>
        </row>
        <row r="809">
          <cell r="H809" t="str">
            <v>ST MEDARD</v>
          </cell>
          <cell r="K809" t="str">
            <v/>
          </cell>
          <cell r="L809">
            <v>14854</v>
          </cell>
          <cell r="M809" t="str">
            <v>RAC</v>
          </cell>
          <cell r="T809">
            <v>26</v>
          </cell>
        </row>
        <row r="810">
          <cell r="H810" t="str">
            <v>MERIGNAC</v>
          </cell>
          <cell r="L810">
            <v>7919</v>
          </cell>
          <cell r="M810" t="str">
            <v>ATT</v>
          </cell>
        </row>
        <row r="811">
          <cell r="H811" t="str">
            <v>MERIGNAC</v>
          </cell>
          <cell r="L811">
            <v>7920</v>
          </cell>
          <cell r="M811" t="str">
            <v>ATT</v>
          </cell>
        </row>
        <row r="812">
          <cell r="H812" t="str">
            <v>ST MEDARD</v>
          </cell>
          <cell r="L812">
            <v>9260</v>
          </cell>
          <cell r="M812" t="str">
            <v>C</v>
          </cell>
          <cell r="T812">
            <v>80</v>
          </cell>
        </row>
        <row r="813">
          <cell r="H813" t="str">
            <v>ST MEDARD</v>
          </cell>
          <cell r="L813">
            <v>9515</v>
          </cell>
          <cell r="M813" t="str">
            <v>C</v>
          </cell>
          <cell r="T813">
            <v>103</v>
          </cell>
        </row>
        <row r="814">
          <cell r="H814" t="str">
            <v>MERIGNAC</v>
          </cell>
          <cell r="L814">
            <v>9652</v>
          </cell>
          <cell r="M814" t="str">
            <v>IMB</v>
          </cell>
        </row>
        <row r="815">
          <cell r="H815" t="str">
            <v>MERIGNAC</v>
          </cell>
          <cell r="L815">
            <v>9681</v>
          </cell>
          <cell r="M815" t="str">
            <v>C</v>
          </cell>
          <cell r="T815">
            <v>33</v>
          </cell>
        </row>
        <row r="816">
          <cell r="H816" t="str">
            <v>PESSAC</v>
          </cell>
          <cell r="L816">
            <v>9784</v>
          </cell>
          <cell r="M816" t="str">
            <v>C</v>
          </cell>
          <cell r="T816">
            <v>73</v>
          </cell>
        </row>
        <row r="817">
          <cell r="H817" t="str">
            <v>MERIGNAC</v>
          </cell>
          <cell r="L817">
            <v>9854</v>
          </cell>
          <cell r="M817" t="str">
            <v>C</v>
          </cell>
          <cell r="T817">
            <v>8</v>
          </cell>
        </row>
        <row r="818">
          <cell r="H818" t="str">
            <v>MERIGNAC</v>
          </cell>
          <cell r="L818">
            <v>9863</v>
          </cell>
          <cell r="M818" t="str">
            <v>C</v>
          </cell>
          <cell r="T818">
            <v>11</v>
          </cell>
        </row>
        <row r="819">
          <cell r="H819" t="str">
            <v>MERIGNAC</v>
          </cell>
          <cell r="L819">
            <v>9864</v>
          </cell>
          <cell r="M819" t="str">
            <v>E</v>
          </cell>
          <cell r="T819">
            <v>21</v>
          </cell>
        </row>
        <row r="820">
          <cell r="H820" t="str">
            <v>MERIGNAC</v>
          </cell>
          <cell r="L820">
            <v>9865</v>
          </cell>
          <cell r="M820" t="str">
            <v>C</v>
          </cell>
          <cell r="T820">
            <v>5</v>
          </cell>
        </row>
        <row r="821">
          <cell r="H821" t="str">
            <v>MERIGNAC</v>
          </cell>
          <cell r="L821">
            <v>9869</v>
          </cell>
          <cell r="M821" t="str">
            <v>C</v>
          </cell>
          <cell r="T821">
            <v>17</v>
          </cell>
        </row>
        <row r="822">
          <cell r="H822" t="str">
            <v>MERIGNAC</v>
          </cell>
          <cell r="L822">
            <v>9872</v>
          </cell>
          <cell r="M822" t="str">
            <v>BL</v>
          </cell>
        </row>
        <row r="823">
          <cell r="H823" t="str">
            <v>MERIGNAC</v>
          </cell>
          <cell r="L823">
            <v>9882</v>
          </cell>
          <cell r="M823" t="str">
            <v>C</v>
          </cell>
          <cell r="T823">
            <v>13</v>
          </cell>
        </row>
        <row r="824">
          <cell r="H824" t="str">
            <v>MERIGNAC</v>
          </cell>
          <cell r="L824">
            <v>9883</v>
          </cell>
          <cell r="M824" t="str">
            <v>C</v>
          </cell>
          <cell r="T824">
            <v>2</v>
          </cell>
        </row>
        <row r="825">
          <cell r="H825" t="str">
            <v>MERIGNAC</v>
          </cell>
          <cell r="L825">
            <v>9886</v>
          </cell>
          <cell r="M825" t="str">
            <v>TX</v>
          </cell>
          <cell r="T825">
            <v>24</v>
          </cell>
        </row>
        <row r="826">
          <cell r="H826" t="str">
            <v>MERIGNAC</v>
          </cell>
          <cell r="L826">
            <v>9887</v>
          </cell>
          <cell r="M826" t="str">
            <v>BL</v>
          </cell>
        </row>
        <row r="827">
          <cell r="H827" t="str">
            <v>MERIGNAC</v>
          </cell>
          <cell r="L827">
            <v>10364</v>
          </cell>
          <cell r="M827" t="str">
            <v>C</v>
          </cell>
          <cell r="T827">
            <v>34</v>
          </cell>
        </row>
        <row r="828">
          <cell r="H828" t="str">
            <v>MERIGNAC</v>
          </cell>
          <cell r="L828">
            <v>10368</v>
          </cell>
          <cell r="M828" t="str">
            <v>IMB</v>
          </cell>
        </row>
        <row r="829">
          <cell r="H829" t="str">
            <v>EYSINES</v>
          </cell>
          <cell r="K829" t="str">
            <v/>
          </cell>
          <cell r="L829">
            <v>10460</v>
          </cell>
          <cell r="M829" t="str">
            <v>BL</v>
          </cell>
          <cell r="T829">
            <v>69</v>
          </cell>
        </row>
        <row r="830">
          <cell r="H830" t="str">
            <v>EYSINES</v>
          </cell>
          <cell r="K830" t="str">
            <v/>
          </cell>
          <cell r="L830">
            <v>10461</v>
          </cell>
          <cell r="M830" t="str">
            <v>I</v>
          </cell>
          <cell r="T830">
            <v>14</v>
          </cell>
        </row>
        <row r="831">
          <cell r="H831" t="str">
            <v>EYSINES</v>
          </cell>
          <cell r="K831" t="str">
            <v/>
          </cell>
          <cell r="L831">
            <v>10462</v>
          </cell>
          <cell r="M831" t="str">
            <v>TX</v>
          </cell>
          <cell r="T831">
            <v>25</v>
          </cell>
        </row>
        <row r="832">
          <cell r="H832" t="str">
            <v>EYSINES</v>
          </cell>
          <cell r="K832">
            <v>5330</v>
          </cell>
          <cell r="L832">
            <v>10463</v>
          </cell>
          <cell r="M832" t="str">
            <v>TX</v>
          </cell>
          <cell r="T832">
            <v>53</v>
          </cell>
        </row>
        <row r="833">
          <cell r="H833" t="str">
            <v>EYSINES</v>
          </cell>
          <cell r="K833" t="str">
            <v/>
          </cell>
          <cell r="L833">
            <v>10469</v>
          </cell>
          <cell r="M833" t="str">
            <v>E</v>
          </cell>
          <cell r="T833">
            <v>84</v>
          </cell>
        </row>
        <row r="834">
          <cell r="H834" t="str">
            <v>EYSINES</v>
          </cell>
          <cell r="K834" t="str">
            <v/>
          </cell>
          <cell r="L834">
            <v>10470</v>
          </cell>
          <cell r="M834" t="str">
            <v>E</v>
          </cell>
          <cell r="T834">
            <v>40</v>
          </cell>
        </row>
        <row r="835">
          <cell r="H835" t="str">
            <v>EYSINES</v>
          </cell>
          <cell r="K835" t="str">
            <v/>
          </cell>
          <cell r="L835">
            <v>10487</v>
          </cell>
          <cell r="M835" t="str">
            <v>E</v>
          </cell>
          <cell r="T835">
            <v>56</v>
          </cell>
        </row>
        <row r="836">
          <cell r="H836" t="str">
            <v>EYSINES</v>
          </cell>
          <cell r="K836" t="str">
            <v/>
          </cell>
          <cell r="L836">
            <v>10488</v>
          </cell>
          <cell r="M836" t="str">
            <v>P</v>
          </cell>
          <cell r="T836">
            <v>105</v>
          </cell>
        </row>
        <row r="837">
          <cell r="H837" t="str">
            <v>EYSINES</v>
          </cell>
          <cell r="K837">
            <v>5325</v>
          </cell>
          <cell r="L837">
            <v>10489</v>
          </cell>
          <cell r="M837" t="str">
            <v>TX</v>
          </cell>
          <cell r="T837">
            <v>32</v>
          </cell>
        </row>
        <row r="838">
          <cell r="H838" t="str">
            <v>EYSINES</v>
          </cell>
          <cell r="K838">
            <v>5325</v>
          </cell>
          <cell r="L838">
            <v>10490</v>
          </cell>
          <cell r="M838" t="str">
            <v>TX</v>
          </cell>
          <cell r="T838">
            <v>17</v>
          </cell>
        </row>
        <row r="839">
          <cell r="H839" t="str">
            <v>EYSINES</v>
          </cell>
          <cell r="K839" t="str">
            <v/>
          </cell>
          <cell r="L839">
            <v>10499</v>
          </cell>
          <cell r="M839" t="str">
            <v>E</v>
          </cell>
          <cell r="T839">
            <v>70</v>
          </cell>
        </row>
        <row r="840">
          <cell r="H840" t="str">
            <v>EYSINES</v>
          </cell>
          <cell r="K840" t="str">
            <v/>
          </cell>
          <cell r="L840">
            <v>10500</v>
          </cell>
          <cell r="M840" t="str">
            <v>TX</v>
          </cell>
          <cell r="T840">
            <v>91</v>
          </cell>
        </row>
        <row r="841">
          <cell r="H841" t="str">
            <v>EYSINES</v>
          </cell>
          <cell r="K841" t="str">
            <v/>
          </cell>
          <cell r="L841">
            <v>10502</v>
          </cell>
          <cell r="M841" t="str">
            <v>P</v>
          </cell>
          <cell r="T841">
            <v>61</v>
          </cell>
        </row>
        <row r="842">
          <cell r="H842" t="str">
            <v>EYSINES</v>
          </cell>
          <cell r="K842" t="str">
            <v/>
          </cell>
          <cell r="L842">
            <v>10964</v>
          </cell>
          <cell r="M842" t="str">
            <v>P</v>
          </cell>
          <cell r="T842">
            <v>13</v>
          </cell>
        </row>
        <row r="843">
          <cell r="H843" t="str">
            <v>EYSINES</v>
          </cell>
          <cell r="K843" t="str">
            <v/>
          </cell>
          <cell r="L843">
            <v>10965</v>
          </cell>
          <cell r="M843" t="str">
            <v>DOE</v>
          </cell>
          <cell r="T843">
            <v>94</v>
          </cell>
        </row>
        <row r="844">
          <cell r="H844" t="str">
            <v>EYSINES</v>
          </cell>
          <cell r="K844">
            <v>5328</v>
          </cell>
          <cell r="L844">
            <v>10967</v>
          </cell>
          <cell r="M844" t="str">
            <v>TX</v>
          </cell>
          <cell r="T844">
            <v>36</v>
          </cell>
        </row>
        <row r="845">
          <cell r="H845" t="str">
            <v>LE BOUSCAT</v>
          </cell>
          <cell r="L845">
            <v>11108</v>
          </cell>
          <cell r="M845" t="str">
            <v>C</v>
          </cell>
          <cell r="T845">
            <v>42</v>
          </cell>
        </row>
        <row r="846">
          <cell r="H846" t="str">
            <v>LE BOUSCAT</v>
          </cell>
          <cell r="L846">
            <v>11112</v>
          </cell>
          <cell r="M846" t="str">
            <v>IMB</v>
          </cell>
        </row>
        <row r="847">
          <cell r="H847" t="str">
            <v>LE BOUSCAT</v>
          </cell>
          <cell r="L847">
            <v>11113</v>
          </cell>
          <cell r="M847" t="str">
            <v>BL</v>
          </cell>
          <cell r="T847">
            <v>60</v>
          </cell>
        </row>
        <row r="848">
          <cell r="H848" t="str">
            <v>LE BOUSCAT</v>
          </cell>
          <cell r="L848">
            <v>11114</v>
          </cell>
          <cell r="M848" t="str">
            <v>C</v>
          </cell>
          <cell r="T848">
            <v>46</v>
          </cell>
        </row>
        <row r="849">
          <cell r="H849" t="str">
            <v>PESSAC</v>
          </cell>
          <cell r="K849" t="str">
            <v/>
          </cell>
          <cell r="L849">
            <v>7126</v>
          </cell>
          <cell r="M849" t="str">
            <v>RAC</v>
          </cell>
          <cell r="T849">
            <v>29</v>
          </cell>
        </row>
        <row r="850">
          <cell r="H850" t="str">
            <v>LE BOUSCAT</v>
          </cell>
          <cell r="L850">
            <v>11118</v>
          </cell>
          <cell r="M850" t="str">
            <v>BL</v>
          </cell>
        </row>
        <row r="851">
          <cell r="H851" t="str">
            <v>LE BOUSCAT</v>
          </cell>
          <cell r="L851">
            <v>11121</v>
          </cell>
          <cell r="M851" t="str">
            <v>BL</v>
          </cell>
          <cell r="T851">
            <v>81</v>
          </cell>
        </row>
        <row r="852">
          <cell r="H852" t="str">
            <v>LE BOUSCAT</v>
          </cell>
          <cell r="L852">
            <v>11124</v>
          </cell>
          <cell r="M852" t="str">
            <v>BL</v>
          </cell>
        </row>
        <row r="853">
          <cell r="H853" t="str">
            <v>LE BOUSCAT</v>
          </cell>
          <cell r="L853">
            <v>11130</v>
          </cell>
          <cell r="M853" t="str">
            <v>C</v>
          </cell>
          <cell r="T853">
            <v>27</v>
          </cell>
        </row>
        <row r="854">
          <cell r="H854" t="str">
            <v>LE BOUSCAT</v>
          </cell>
          <cell r="L854">
            <v>11145</v>
          </cell>
          <cell r="M854" t="str">
            <v>BL</v>
          </cell>
          <cell r="T854">
            <v>16</v>
          </cell>
        </row>
        <row r="855">
          <cell r="H855" t="str">
            <v>LE BOUSCAT</v>
          </cell>
          <cell r="L855">
            <v>11145</v>
          </cell>
          <cell r="M855" t="str">
            <v>C</v>
          </cell>
          <cell r="T855">
            <v>65</v>
          </cell>
        </row>
        <row r="856">
          <cell r="H856" t="str">
            <v>LE BOUSCAT</v>
          </cell>
          <cell r="L856">
            <v>11156</v>
          </cell>
          <cell r="M856" t="str">
            <v>BL</v>
          </cell>
        </row>
        <row r="857">
          <cell r="H857" t="str">
            <v>LE BOUSCAT</v>
          </cell>
          <cell r="L857">
            <v>11157</v>
          </cell>
          <cell r="M857" t="str">
            <v>C</v>
          </cell>
          <cell r="T857">
            <v>79</v>
          </cell>
        </row>
        <row r="858">
          <cell r="H858" t="str">
            <v>LE BOUSCAT</v>
          </cell>
          <cell r="L858">
            <v>11159</v>
          </cell>
          <cell r="M858" t="str">
            <v>BL</v>
          </cell>
        </row>
        <row r="859">
          <cell r="H859" t="str">
            <v>LE BOUSCAT</v>
          </cell>
          <cell r="L859">
            <v>11163</v>
          </cell>
          <cell r="M859" t="str">
            <v>BL</v>
          </cell>
        </row>
        <row r="860">
          <cell r="H860" t="str">
            <v>LE BOUSCAT</v>
          </cell>
          <cell r="L860">
            <v>11164</v>
          </cell>
          <cell r="M860" t="str">
            <v>C</v>
          </cell>
          <cell r="T860">
            <v>16</v>
          </cell>
        </row>
        <row r="861">
          <cell r="H861" t="str">
            <v>LE BOUSCAT</v>
          </cell>
          <cell r="L861">
            <v>11165</v>
          </cell>
          <cell r="M861" t="str">
            <v>C</v>
          </cell>
          <cell r="T861">
            <v>18</v>
          </cell>
        </row>
        <row r="862">
          <cell r="H862" t="str">
            <v>LE BOUSCAT</v>
          </cell>
          <cell r="L862">
            <v>11166</v>
          </cell>
          <cell r="M862" t="str">
            <v>C</v>
          </cell>
          <cell r="T862">
            <v>45</v>
          </cell>
        </row>
        <row r="863">
          <cell r="H863" t="str">
            <v>LE BOUSCAT</v>
          </cell>
          <cell r="L863">
            <v>11166</v>
          </cell>
          <cell r="M863" t="str">
            <v>DOE</v>
          </cell>
          <cell r="T863">
            <v>5</v>
          </cell>
        </row>
        <row r="864">
          <cell r="H864" t="str">
            <v>LE BOUSCAT</v>
          </cell>
          <cell r="L864">
            <v>11167</v>
          </cell>
          <cell r="M864" t="str">
            <v>C</v>
          </cell>
          <cell r="T864">
            <v>49</v>
          </cell>
        </row>
        <row r="865">
          <cell r="H865" t="str">
            <v>BORDEAUX</v>
          </cell>
          <cell r="K865">
            <v>10548</v>
          </cell>
          <cell r="L865">
            <v>11201</v>
          </cell>
          <cell r="M865" t="str">
            <v>C</v>
          </cell>
          <cell r="T865">
            <v>6</v>
          </cell>
        </row>
        <row r="866">
          <cell r="H866" t="str">
            <v>BORDEAUX</v>
          </cell>
          <cell r="K866">
            <v>10548</v>
          </cell>
          <cell r="L866">
            <v>11202</v>
          </cell>
          <cell r="M866" t="str">
            <v>C</v>
          </cell>
          <cell r="T866">
            <v>50</v>
          </cell>
        </row>
        <row r="867">
          <cell r="H867" t="str">
            <v>BORDEAUX</v>
          </cell>
          <cell r="K867">
            <v>10550</v>
          </cell>
          <cell r="L867">
            <v>11204</v>
          </cell>
          <cell r="M867" t="str">
            <v>BL</v>
          </cell>
          <cell r="T867">
            <v>5</v>
          </cell>
        </row>
        <row r="868">
          <cell r="H868" t="str">
            <v>BORDEAUX</v>
          </cell>
          <cell r="K868">
            <v>10550</v>
          </cell>
          <cell r="L868">
            <v>11204</v>
          </cell>
          <cell r="M868" t="str">
            <v>C</v>
          </cell>
          <cell r="T868">
            <v>8</v>
          </cell>
        </row>
        <row r="869">
          <cell r="H869" t="str">
            <v>BORDEAUX</v>
          </cell>
          <cell r="K869">
            <v>10550</v>
          </cell>
          <cell r="L869">
            <v>11205</v>
          </cell>
          <cell r="M869" t="str">
            <v>IMB</v>
          </cell>
          <cell r="T869">
            <v>0</v>
          </cell>
        </row>
        <row r="870">
          <cell r="H870" t="str">
            <v>BORDEAUX</v>
          </cell>
          <cell r="K870">
            <v>10550</v>
          </cell>
          <cell r="L870">
            <v>11206</v>
          </cell>
          <cell r="M870" t="str">
            <v>C</v>
          </cell>
          <cell r="T870">
            <v>28</v>
          </cell>
        </row>
        <row r="871">
          <cell r="H871" t="str">
            <v>BORDEAUX</v>
          </cell>
          <cell r="K871">
            <v>10550</v>
          </cell>
          <cell r="L871">
            <v>11212</v>
          </cell>
          <cell r="M871" t="str">
            <v>C</v>
          </cell>
          <cell r="T871">
            <v>24</v>
          </cell>
        </row>
        <row r="872">
          <cell r="H872" t="str">
            <v>BORDEAUX</v>
          </cell>
          <cell r="K872">
            <v>10550</v>
          </cell>
          <cell r="L872">
            <v>11220</v>
          </cell>
          <cell r="M872" t="str">
            <v>C</v>
          </cell>
          <cell r="T872">
            <v>20</v>
          </cell>
        </row>
        <row r="873">
          <cell r="H873" t="str">
            <v>BORDEAUX</v>
          </cell>
          <cell r="K873">
            <v>10551</v>
          </cell>
          <cell r="L873">
            <v>11221</v>
          </cell>
          <cell r="M873" t="str">
            <v>BL</v>
          </cell>
        </row>
        <row r="874">
          <cell r="H874" t="str">
            <v>BORDEAUX</v>
          </cell>
          <cell r="K874">
            <v>10551</v>
          </cell>
          <cell r="L874">
            <v>11221</v>
          </cell>
          <cell r="M874" t="str">
            <v>C</v>
          </cell>
          <cell r="T874">
            <v>25</v>
          </cell>
        </row>
        <row r="875">
          <cell r="H875" t="str">
            <v>BORDEAUX</v>
          </cell>
          <cell r="K875">
            <v>10551</v>
          </cell>
          <cell r="L875">
            <v>11224</v>
          </cell>
          <cell r="M875" t="str">
            <v>C</v>
          </cell>
          <cell r="T875">
            <v>9</v>
          </cell>
        </row>
        <row r="876">
          <cell r="H876" t="str">
            <v>BORDEAUX</v>
          </cell>
          <cell r="L876">
            <v>11225</v>
          </cell>
          <cell r="M876" t="str">
            <v>C</v>
          </cell>
          <cell r="T876">
            <v>41</v>
          </cell>
        </row>
        <row r="877">
          <cell r="H877" t="str">
            <v>BORDEAUX</v>
          </cell>
          <cell r="K877">
            <v>10552</v>
          </cell>
          <cell r="L877">
            <v>11226</v>
          </cell>
          <cell r="M877" t="str">
            <v>BL</v>
          </cell>
          <cell r="T877">
            <v>20</v>
          </cell>
        </row>
        <row r="878">
          <cell r="H878" t="str">
            <v>BORDEAUX</v>
          </cell>
          <cell r="K878">
            <v>10552</v>
          </cell>
          <cell r="L878">
            <v>11227</v>
          </cell>
          <cell r="M878" t="str">
            <v>BL</v>
          </cell>
          <cell r="T878">
            <v>32</v>
          </cell>
        </row>
        <row r="879">
          <cell r="H879" t="str">
            <v>BORDEAUX</v>
          </cell>
          <cell r="K879">
            <v>10552</v>
          </cell>
          <cell r="L879">
            <v>11228</v>
          </cell>
          <cell r="M879" t="str">
            <v>BL</v>
          </cell>
          <cell r="T879">
            <v>10</v>
          </cell>
        </row>
        <row r="880">
          <cell r="H880" t="str">
            <v>BORDEAUX</v>
          </cell>
          <cell r="L880">
            <v>11434</v>
          </cell>
          <cell r="M880" t="str">
            <v>C</v>
          </cell>
          <cell r="T880">
            <v>10</v>
          </cell>
        </row>
        <row r="881">
          <cell r="H881" t="str">
            <v>BORDEAUX</v>
          </cell>
          <cell r="L881">
            <v>11435</v>
          </cell>
          <cell r="M881" t="str">
            <v>TX</v>
          </cell>
          <cell r="T881">
            <v>38</v>
          </cell>
        </row>
        <row r="882">
          <cell r="H882" t="str">
            <v>BORDEAUX</v>
          </cell>
          <cell r="L882">
            <v>11436</v>
          </cell>
          <cell r="M882" t="str">
            <v>C</v>
          </cell>
          <cell r="T882">
            <v>30</v>
          </cell>
        </row>
        <row r="883">
          <cell r="H883" t="str">
            <v>BORDEAUX</v>
          </cell>
          <cell r="K883">
            <v>10603</v>
          </cell>
          <cell r="L883">
            <v>11436</v>
          </cell>
          <cell r="M883" t="str">
            <v>DOE</v>
          </cell>
          <cell r="T883">
            <v>13</v>
          </cell>
        </row>
        <row r="884">
          <cell r="H884" t="str">
            <v>BORDEAUX</v>
          </cell>
          <cell r="L884">
            <v>11437</v>
          </cell>
          <cell r="M884" t="str">
            <v>C</v>
          </cell>
          <cell r="T884">
            <v>64</v>
          </cell>
        </row>
        <row r="885">
          <cell r="H885" t="str">
            <v>BORDEAUX</v>
          </cell>
          <cell r="K885">
            <v>10604</v>
          </cell>
          <cell r="L885">
            <v>11440</v>
          </cell>
          <cell r="M885" t="str">
            <v>BL</v>
          </cell>
          <cell r="T885">
            <v>19</v>
          </cell>
        </row>
        <row r="886">
          <cell r="H886" t="str">
            <v>BORDEAUX</v>
          </cell>
          <cell r="K886">
            <v>10605</v>
          </cell>
          <cell r="L886">
            <v>11450</v>
          </cell>
          <cell r="M886" t="str">
            <v>C</v>
          </cell>
          <cell r="T886">
            <v>36</v>
          </cell>
        </row>
        <row r="887">
          <cell r="H887" t="str">
            <v>BORDEAUX</v>
          </cell>
          <cell r="K887">
            <v>10605</v>
          </cell>
          <cell r="L887">
            <v>11453</v>
          </cell>
          <cell r="M887" t="str">
            <v>C</v>
          </cell>
          <cell r="T887">
            <v>55</v>
          </cell>
        </row>
        <row r="888">
          <cell r="H888" t="str">
            <v>BORDEAUX</v>
          </cell>
          <cell r="K888">
            <v>10605</v>
          </cell>
          <cell r="L888">
            <v>11454</v>
          </cell>
          <cell r="M888" t="str">
            <v>C</v>
          </cell>
          <cell r="T888">
            <v>55</v>
          </cell>
        </row>
        <row r="889">
          <cell r="H889" t="str">
            <v>BORDEAUX</v>
          </cell>
          <cell r="K889">
            <v>10605</v>
          </cell>
          <cell r="L889">
            <v>11455</v>
          </cell>
          <cell r="M889" t="str">
            <v>C</v>
          </cell>
          <cell r="T889">
            <v>48</v>
          </cell>
        </row>
        <row r="890">
          <cell r="H890" t="str">
            <v>BORDEAUX</v>
          </cell>
          <cell r="K890">
            <v>10606</v>
          </cell>
          <cell r="L890">
            <v>11457</v>
          </cell>
          <cell r="M890" t="str">
            <v>C</v>
          </cell>
          <cell r="T890">
            <v>43</v>
          </cell>
        </row>
        <row r="891">
          <cell r="H891" t="str">
            <v>BORDEAUX</v>
          </cell>
          <cell r="K891">
            <v>10606</v>
          </cell>
          <cell r="L891">
            <v>11458</v>
          </cell>
          <cell r="M891" t="str">
            <v>C</v>
          </cell>
          <cell r="T891">
            <v>72</v>
          </cell>
        </row>
        <row r="892">
          <cell r="H892" t="str">
            <v>BORDEAUX</v>
          </cell>
          <cell r="K892">
            <v>10606</v>
          </cell>
          <cell r="L892">
            <v>11459</v>
          </cell>
          <cell r="M892" t="str">
            <v>C</v>
          </cell>
          <cell r="T892">
            <v>48</v>
          </cell>
        </row>
        <row r="893">
          <cell r="H893" t="str">
            <v>BORDEAUX</v>
          </cell>
          <cell r="K893">
            <v>10606</v>
          </cell>
          <cell r="L893">
            <v>11460</v>
          </cell>
          <cell r="M893" t="str">
            <v>IMB</v>
          </cell>
        </row>
        <row r="894">
          <cell r="H894" t="str">
            <v>BORDEAUX</v>
          </cell>
          <cell r="K894">
            <v>10715</v>
          </cell>
          <cell r="L894">
            <v>11683</v>
          </cell>
          <cell r="M894" t="str">
            <v>C</v>
          </cell>
          <cell r="T894">
            <v>62</v>
          </cell>
        </row>
        <row r="895">
          <cell r="H895" t="str">
            <v>BORDEAUX</v>
          </cell>
          <cell r="L895">
            <v>11686</v>
          </cell>
          <cell r="M895" t="str">
            <v>C</v>
          </cell>
          <cell r="T895">
            <v>17</v>
          </cell>
        </row>
        <row r="896">
          <cell r="H896" t="str">
            <v>PESSAC</v>
          </cell>
          <cell r="K896">
            <v>10612</v>
          </cell>
          <cell r="L896">
            <v>11513</v>
          </cell>
          <cell r="M896" t="str">
            <v>P</v>
          </cell>
          <cell r="T896">
            <v>61</v>
          </cell>
        </row>
        <row r="897">
          <cell r="H897" t="str">
            <v>PESSAC</v>
          </cell>
          <cell r="K897">
            <v>10612</v>
          </cell>
          <cell r="L897">
            <v>11517</v>
          </cell>
          <cell r="M897" t="str">
            <v>E</v>
          </cell>
          <cell r="T897">
            <v>116</v>
          </cell>
        </row>
        <row r="898">
          <cell r="H898" t="str">
            <v>PESSAC</v>
          </cell>
          <cell r="K898">
            <v>10612</v>
          </cell>
          <cell r="L898">
            <v>11518</v>
          </cell>
          <cell r="M898" t="str">
            <v>P</v>
          </cell>
          <cell r="T898">
            <v>64</v>
          </cell>
        </row>
        <row r="899">
          <cell r="H899" t="str">
            <v>PESSAC</v>
          </cell>
          <cell r="K899" t="str">
            <v/>
          </cell>
          <cell r="L899">
            <v>11528</v>
          </cell>
          <cell r="M899" t="str">
            <v>P</v>
          </cell>
          <cell r="T899">
            <v>51</v>
          </cell>
        </row>
        <row r="900">
          <cell r="H900" t="str">
            <v>PESSAC</v>
          </cell>
          <cell r="K900">
            <v>10588</v>
          </cell>
          <cell r="L900">
            <v>11536</v>
          </cell>
          <cell r="M900" t="str">
            <v>P</v>
          </cell>
          <cell r="T900">
            <v>48</v>
          </cell>
        </row>
        <row r="901">
          <cell r="H901" t="str">
            <v>PESSAC</v>
          </cell>
          <cell r="K901">
            <v>10588</v>
          </cell>
          <cell r="L901">
            <v>11537</v>
          </cell>
          <cell r="M901" t="str">
            <v>P</v>
          </cell>
          <cell r="T901">
            <v>41</v>
          </cell>
        </row>
        <row r="902">
          <cell r="H902" t="str">
            <v>PESSAC</v>
          </cell>
          <cell r="K902">
            <v>10587</v>
          </cell>
          <cell r="L902">
            <v>11540</v>
          </cell>
          <cell r="M902" t="str">
            <v>P</v>
          </cell>
          <cell r="T902">
            <v>73</v>
          </cell>
        </row>
        <row r="903">
          <cell r="H903" t="str">
            <v>PESSAC</v>
          </cell>
          <cell r="K903">
            <v>10587</v>
          </cell>
          <cell r="L903">
            <v>11544</v>
          </cell>
          <cell r="M903" t="str">
            <v>P</v>
          </cell>
          <cell r="T903">
            <v>20</v>
          </cell>
        </row>
        <row r="904">
          <cell r="H904" t="str">
            <v>PESSAC</v>
          </cell>
          <cell r="K904">
            <v>10587</v>
          </cell>
          <cell r="L904">
            <v>11546</v>
          </cell>
          <cell r="M904" t="str">
            <v>P</v>
          </cell>
          <cell r="T904">
            <v>62</v>
          </cell>
        </row>
        <row r="905">
          <cell r="H905" t="str">
            <v>PESSAC</v>
          </cell>
          <cell r="K905">
            <v>10589</v>
          </cell>
          <cell r="L905">
            <v>11547</v>
          </cell>
          <cell r="M905" t="str">
            <v>E</v>
          </cell>
          <cell r="T905">
            <v>12</v>
          </cell>
        </row>
        <row r="906">
          <cell r="H906" t="str">
            <v>PESSAC</v>
          </cell>
          <cell r="K906" t="str">
            <v/>
          </cell>
          <cell r="L906">
            <v>11548</v>
          </cell>
          <cell r="M906" t="str">
            <v>P</v>
          </cell>
          <cell r="T906">
            <v>73</v>
          </cell>
        </row>
        <row r="907">
          <cell r="H907" t="str">
            <v>PESSAC</v>
          </cell>
          <cell r="K907">
            <v>10589</v>
          </cell>
          <cell r="L907">
            <v>11549</v>
          </cell>
          <cell r="M907" t="str">
            <v>P</v>
          </cell>
          <cell r="T907">
            <v>80</v>
          </cell>
        </row>
        <row r="908">
          <cell r="H908" t="str">
            <v>PESSAC</v>
          </cell>
          <cell r="K908">
            <v>10591</v>
          </cell>
          <cell r="L908">
            <v>11556</v>
          </cell>
          <cell r="M908" t="str">
            <v>P</v>
          </cell>
          <cell r="T908">
            <v>80</v>
          </cell>
        </row>
        <row r="909">
          <cell r="H909" t="str">
            <v>PESSAC</v>
          </cell>
          <cell r="K909">
            <v>10591</v>
          </cell>
          <cell r="L909">
            <v>11558</v>
          </cell>
          <cell r="M909" t="str">
            <v>P</v>
          </cell>
          <cell r="T909">
            <v>87</v>
          </cell>
        </row>
        <row r="910">
          <cell r="H910" t="str">
            <v>PESSAC</v>
          </cell>
          <cell r="K910">
            <v>10592</v>
          </cell>
          <cell r="L910">
            <v>11559</v>
          </cell>
          <cell r="M910" t="str">
            <v>P</v>
          </cell>
          <cell r="T910">
            <v>46</v>
          </cell>
        </row>
        <row r="911">
          <cell r="H911" t="str">
            <v>PESSAC</v>
          </cell>
          <cell r="K911">
            <v>10592</v>
          </cell>
          <cell r="L911">
            <v>11560</v>
          </cell>
          <cell r="M911" t="str">
            <v>P</v>
          </cell>
          <cell r="T911">
            <v>75</v>
          </cell>
        </row>
        <row r="912">
          <cell r="H912" t="str">
            <v>PESSAC</v>
          </cell>
          <cell r="K912">
            <v>10592</v>
          </cell>
          <cell r="L912">
            <v>11561</v>
          </cell>
          <cell r="M912" t="str">
            <v>P</v>
          </cell>
          <cell r="T912">
            <v>53</v>
          </cell>
        </row>
        <row r="913">
          <cell r="H913" t="str">
            <v>PESSAC</v>
          </cell>
          <cell r="K913">
            <v>10592</v>
          </cell>
          <cell r="L913">
            <v>11562</v>
          </cell>
          <cell r="M913" t="str">
            <v>P</v>
          </cell>
          <cell r="T913">
            <v>103</v>
          </cell>
        </row>
        <row r="914">
          <cell r="H914" t="str">
            <v>PESSAC</v>
          </cell>
          <cell r="K914">
            <v>10593</v>
          </cell>
          <cell r="L914">
            <v>11563</v>
          </cell>
          <cell r="M914" t="str">
            <v>P</v>
          </cell>
          <cell r="T914">
            <v>92</v>
          </cell>
        </row>
        <row r="915">
          <cell r="H915" t="str">
            <v>PESSAC</v>
          </cell>
          <cell r="K915">
            <v>10593</v>
          </cell>
          <cell r="L915">
            <v>11564</v>
          </cell>
          <cell r="M915" t="str">
            <v>P</v>
          </cell>
          <cell r="T915">
            <v>63</v>
          </cell>
        </row>
        <row r="916">
          <cell r="H916" t="str">
            <v>PESSAC</v>
          </cell>
          <cell r="K916">
            <v>10586</v>
          </cell>
          <cell r="L916">
            <v>11566</v>
          </cell>
          <cell r="M916" t="str">
            <v>P</v>
          </cell>
          <cell r="T916">
            <v>66</v>
          </cell>
        </row>
        <row r="917">
          <cell r="H917" t="str">
            <v>PESSAC</v>
          </cell>
          <cell r="K917">
            <v>10586</v>
          </cell>
          <cell r="L917">
            <v>11567</v>
          </cell>
          <cell r="M917" t="str">
            <v>P</v>
          </cell>
          <cell r="T917">
            <v>64</v>
          </cell>
        </row>
        <row r="918">
          <cell r="H918" t="str">
            <v>PESSAC</v>
          </cell>
          <cell r="K918">
            <v>10586</v>
          </cell>
          <cell r="L918">
            <v>11568</v>
          </cell>
          <cell r="M918" t="str">
            <v>P</v>
          </cell>
          <cell r="T918">
            <v>100</v>
          </cell>
        </row>
        <row r="919">
          <cell r="H919" t="str">
            <v>PESSAC</v>
          </cell>
          <cell r="K919">
            <v>10585</v>
          </cell>
          <cell r="L919">
            <v>11570</v>
          </cell>
          <cell r="M919" t="str">
            <v>P</v>
          </cell>
          <cell r="T919">
            <v>13</v>
          </cell>
        </row>
        <row r="920">
          <cell r="H920" t="str">
            <v>PESSAC</v>
          </cell>
          <cell r="K920">
            <v>10585</v>
          </cell>
          <cell r="L920">
            <v>11571</v>
          </cell>
          <cell r="M920" t="str">
            <v>P</v>
          </cell>
          <cell r="T920">
            <v>33</v>
          </cell>
        </row>
        <row r="921">
          <cell r="H921" t="str">
            <v>PESSAC</v>
          </cell>
          <cell r="K921">
            <v>10585</v>
          </cell>
          <cell r="L921">
            <v>11572</v>
          </cell>
          <cell r="M921" t="str">
            <v>P</v>
          </cell>
          <cell r="T921">
            <v>73</v>
          </cell>
        </row>
        <row r="922">
          <cell r="H922" t="str">
            <v>PESSAC</v>
          </cell>
          <cell r="K922">
            <v>10585</v>
          </cell>
          <cell r="L922">
            <v>11573</v>
          </cell>
          <cell r="M922" t="str">
            <v>P</v>
          </cell>
          <cell r="T922">
            <v>41</v>
          </cell>
        </row>
        <row r="923">
          <cell r="H923" t="str">
            <v>PESSAC</v>
          </cell>
          <cell r="K923">
            <v>10584</v>
          </cell>
          <cell r="L923">
            <v>11574</v>
          </cell>
          <cell r="M923" t="str">
            <v>E</v>
          </cell>
          <cell r="T923">
            <v>97</v>
          </cell>
        </row>
        <row r="924">
          <cell r="H924" t="str">
            <v>PESSAC</v>
          </cell>
          <cell r="K924">
            <v>10584</v>
          </cell>
          <cell r="L924">
            <v>11575</v>
          </cell>
          <cell r="M924" t="str">
            <v>E</v>
          </cell>
          <cell r="T924">
            <v>101</v>
          </cell>
        </row>
        <row r="925">
          <cell r="H925" t="str">
            <v>PESSAC</v>
          </cell>
          <cell r="K925" t="str">
            <v/>
          </cell>
          <cell r="L925">
            <v>11576</v>
          </cell>
          <cell r="M925" t="str">
            <v>P</v>
          </cell>
          <cell r="T925">
            <v>44</v>
          </cell>
        </row>
        <row r="926">
          <cell r="H926" t="str">
            <v>PESSAC</v>
          </cell>
          <cell r="K926">
            <v>10582</v>
          </cell>
          <cell r="L926">
            <v>11610</v>
          </cell>
          <cell r="M926" t="str">
            <v>E</v>
          </cell>
          <cell r="T926">
            <v>42</v>
          </cell>
        </row>
        <row r="927">
          <cell r="H927" t="str">
            <v>PESSAC</v>
          </cell>
          <cell r="K927">
            <v>10582</v>
          </cell>
          <cell r="L927">
            <v>11611</v>
          </cell>
          <cell r="M927" t="str">
            <v>E</v>
          </cell>
          <cell r="T927">
            <v>43</v>
          </cell>
        </row>
        <row r="928">
          <cell r="H928" t="str">
            <v>PESSAC</v>
          </cell>
          <cell r="K928" t="str">
            <v/>
          </cell>
          <cell r="L928">
            <v>11612</v>
          </cell>
          <cell r="M928" t="str">
            <v>P</v>
          </cell>
          <cell r="T928">
            <v>80</v>
          </cell>
        </row>
        <row r="929">
          <cell r="H929" t="str">
            <v>PESSAC</v>
          </cell>
          <cell r="K929">
            <v>10580</v>
          </cell>
          <cell r="L929">
            <v>11625</v>
          </cell>
          <cell r="M929" t="str">
            <v>E</v>
          </cell>
          <cell r="T929">
            <v>39</v>
          </cell>
        </row>
        <row r="930">
          <cell r="H930" t="str">
            <v>PESSAC</v>
          </cell>
          <cell r="K930" t="str">
            <v/>
          </cell>
          <cell r="L930">
            <v>11626</v>
          </cell>
          <cell r="M930" t="str">
            <v>E</v>
          </cell>
          <cell r="T930">
            <v>39</v>
          </cell>
        </row>
        <row r="931">
          <cell r="H931" t="str">
            <v>PESSAC</v>
          </cell>
          <cell r="K931" t="str">
            <v/>
          </cell>
          <cell r="L931">
            <v>11634</v>
          </cell>
          <cell r="M931" t="str">
            <v>E</v>
          </cell>
          <cell r="T931">
            <v>88</v>
          </cell>
        </row>
        <row r="932">
          <cell r="H932" t="str">
            <v>PESSAC</v>
          </cell>
          <cell r="K932" t="str">
            <v/>
          </cell>
          <cell r="L932">
            <v>11635</v>
          </cell>
          <cell r="M932" t="str">
            <v>E</v>
          </cell>
          <cell r="T932">
            <v>74</v>
          </cell>
        </row>
        <row r="933">
          <cell r="H933" t="str">
            <v>PESSAC</v>
          </cell>
          <cell r="K933">
            <v>10579</v>
          </cell>
          <cell r="L933">
            <v>11636</v>
          </cell>
          <cell r="M933" t="str">
            <v>E</v>
          </cell>
        </row>
        <row r="934">
          <cell r="H934" t="str">
            <v>PESSAC</v>
          </cell>
          <cell r="K934">
            <v>10583</v>
          </cell>
          <cell r="L934">
            <v>11637</v>
          </cell>
          <cell r="M934" t="str">
            <v>E</v>
          </cell>
          <cell r="T934">
            <v>49</v>
          </cell>
        </row>
        <row r="935">
          <cell r="H935" t="str">
            <v>PESSAC</v>
          </cell>
          <cell r="K935">
            <v>10583</v>
          </cell>
          <cell r="L935">
            <v>11638</v>
          </cell>
          <cell r="M935" t="str">
            <v>E</v>
          </cell>
          <cell r="T935">
            <v>67</v>
          </cell>
        </row>
        <row r="936">
          <cell r="H936" t="str">
            <v>PESSAC</v>
          </cell>
          <cell r="K936">
            <v>10583</v>
          </cell>
          <cell r="L936">
            <v>11639</v>
          </cell>
          <cell r="M936" t="str">
            <v>E</v>
          </cell>
          <cell r="T936">
            <v>69</v>
          </cell>
        </row>
        <row r="937">
          <cell r="H937" t="str">
            <v>PESSAC</v>
          </cell>
          <cell r="K937">
            <v>10578</v>
          </cell>
          <cell r="L937">
            <v>11643</v>
          </cell>
          <cell r="M937" t="str">
            <v>E</v>
          </cell>
          <cell r="T937">
            <v>100</v>
          </cell>
        </row>
        <row r="938">
          <cell r="H938" t="str">
            <v>PESSAC</v>
          </cell>
          <cell r="K938">
            <v>10578</v>
          </cell>
          <cell r="L938">
            <v>11644</v>
          </cell>
          <cell r="M938" t="str">
            <v>E</v>
          </cell>
          <cell r="T938">
            <v>32</v>
          </cell>
        </row>
        <row r="939">
          <cell r="H939" t="str">
            <v>BORDEAUX</v>
          </cell>
          <cell r="K939">
            <v>10716</v>
          </cell>
          <cell r="L939">
            <v>11688</v>
          </cell>
          <cell r="M939" t="str">
            <v>C</v>
          </cell>
          <cell r="T939">
            <v>16</v>
          </cell>
        </row>
        <row r="940">
          <cell r="H940" t="str">
            <v>BORDEAUX</v>
          </cell>
          <cell r="L940">
            <v>11688</v>
          </cell>
          <cell r="M940" t="str">
            <v>C</v>
          </cell>
          <cell r="T940">
            <v>18</v>
          </cell>
        </row>
        <row r="941">
          <cell r="H941" t="str">
            <v>BORDEAUX</v>
          </cell>
          <cell r="L941">
            <v>11688</v>
          </cell>
          <cell r="M941" t="str">
            <v>C</v>
          </cell>
          <cell r="T941">
            <v>5</v>
          </cell>
        </row>
        <row r="942">
          <cell r="H942" t="str">
            <v>MERIGNAC</v>
          </cell>
          <cell r="L942">
            <v>4329</v>
          </cell>
          <cell r="M942" t="str">
            <v>RAC</v>
          </cell>
          <cell r="T942">
            <v>7</v>
          </cell>
        </row>
        <row r="943">
          <cell r="H943" t="str">
            <v>ST AUBIN</v>
          </cell>
          <cell r="L943">
            <v>5185</v>
          </cell>
          <cell r="M943" t="str">
            <v>RAC</v>
          </cell>
          <cell r="T943">
            <v>15</v>
          </cell>
        </row>
        <row r="944">
          <cell r="H944" t="str">
            <v>BORDEAUX</v>
          </cell>
          <cell r="K944">
            <v>10716</v>
          </cell>
          <cell r="L944">
            <v>11690</v>
          </cell>
          <cell r="M944" t="str">
            <v>C</v>
          </cell>
          <cell r="T944">
            <v>38</v>
          </cell>
        </row>
        <row r="945">
          <cell r="H945" t="str">
            <v>BORDEAUX</v>
          </cell>
          <cell r="K945">
            <v>10716</v>
          </cell>
          <cell r="L945">
            <v>11693</v>
          </cell>
          <cell r="M945" t="str">
            <v>C</v>
          </cell>
          <cell r="T945">
            <v>25</v>
          </cell>
        </row>
        <row r="946">
          <cell r="H946" t="str">
            <v>BORDEAUX</v>
          </cell>
          <cell r="K946">
            <v>10717</v>
          </cell>
          <cell r="L946">
            <v>11700</v>
          </cell>
          <cell r="M946" t="str">
            <v>C</v>
          </cell>
          <cell r="T946">
            <v>9</v>
          </cell>
        </row>
        <row r="947">
          <cell r="H947" t="str">
            <v>BORDEAUX</v>
          </cell>
          <cell r="K947">
            <v>10717</v>
          </cell>
          <cell r="L947">
            <v>11701</v>
          </cell>
          <cell r="M947" t="str">
            <v>C</v>
          </cell>
          <cell r="T947">
            <v>14</v>
          </cell>
        </row>
        <row r="948">
          <cell r="H948" t="str">
            <v>BORDEAUX</v>
          </cell>
          <cell r="K948">
            <v>10718</v>
          </cell>
          <cell r="L948">
            <v>11726</v>
          </cell>
          <cell r="M948" t="str">
            <v>C</v>
          </cell>
          <cell r="T948">
            <v>18</v>
          </cell>
        </row>
        <row r="949">
          <cell r="H949" t="str">
            <v>BORDEAUX</v>
          </cell>
          <cell r="K949">
            <v>10718</v>
          </cell>
          <cell r="L949">
            <v>11728</v>
          </cell>
          <cell r="M949" t="str">
            <v>C</v>
          </cell>
          <cell r="T949">
            <v>21</v>
          </cell>
        </row>
        <row r="950">
          <cell r="H950" t="str">
            <v>BORDEAUX</v>
          </cell>
          <cell r="L950">
            <v>11770</v>
          </cell>
          <cell r="M950" t="str">
            <v>C</v>
          </cell>
          <cell r="T950">
            <v>4</v>
          </cell>
        </row>
        <row r="951">
          <cell r="H951" t="str">
            <v>BORDEAUX</v>
          </cell>
          <cell r="K951">
            <v>10720</v>
          </cell>
          <cell r="L951">
            <v>11775</v>
          </cell>
          <cell r="M951" t="str">
            <v>C</v>
          </cell>
          <cell r="T951">
            <v>8</v>
          </cell>
        </row>
        <row r="952">
          <cell r="H952" t="str">
            <v>BORDEAUX</v>
          </cell>
          <cell r="K952">
            <v>10720</v>
          </cell>
          <cell r="L952">
            <v>11776</v>
          </cell>
          <cell r="M952" t="str">
            <v>C</v>
          </cell>
          <cell r="T952">
            <v>42</v>
          </cell>
        </row>
        <row r="953">
          <cell r="H953" t="str">
            <v>ST MEDARD</v>
          </cell>
          <cell r="L953">
            <v>12099</v>
          </cell>
          <cell r="M953" t="str">
            <v>C</v>
          </cell>
          <cell r="T953">
            <v>108</v>
          </cell>
        </row>
        <row r="954">
          <cell r="H954" t="str">
            <v>ST MEDARD</v>
          </cell>
          <cell r="L954">
            <v>12100</v>
          </cell>
          <cell r="M954" t="str">
            <v>C</v>
          </cell>
          <cell r="T954">
            <v>34</v>
          </cell>
        </row>
        <row r="955">
          <cell r="H955" t="str">
            <v>ST MEDARD</v>
          </cell>
          <cell r="K955">
            <v>12029</v>
          </cell>
          <cell r="L955">
            <v>12102</v>
          </cell>
          <cell r="M955" t="str">
            <v>P</v>
          </cell>
        </row>
        <row r="956">
          <cell r="H956" t="str">
            <v>MERIGNAC</v>
          </cell>
          <cell r="K956" t="str">
            <v/>
          </cell>
          <cell r="L956">
            <v>12126</v>
          </cell>
          <cell r="M956" t="str">
            <v>TX</v>
          </cell>
          <cell r="T956">
            <v>35</v>
          </cell>
        </row>
        <row r="957">
          <cell r="H957" t="str">
            <v>MERIGNAC</v>
          </cell>
          <cell r="K957" t="str">
            <v/>
          </cell>
          <cell r="L957">
            <v>12127</v>
          </cell>
          <cell r="M957" t="str">
            <v>P</v>
          </cell>
          <cell r="T957">
            <v>91</v>
          </cell>
        </row>
        <row r="958">
          <cell r="H958" t="str">
            <v>PESSAC</v>
          </cell>
          <cell r="K958">
            <v>11043</v>
          </cell>
          <cell r="L958">
            <v>12160</v>
          </cell>
          <cell r="M958" t="str">
            <v>P</v>
          </cell>
          <cell r="T958">
            <v>58</v>
          </cell>
        </row>
        <row r="959">
          <cell r="H959" t="str">
            <v>ST MEDARD</v>
          </cell>
          <cell r="L959">
            <v>12483</v>
          </cell>
          <cell r="M959" t="str">
            <v>C</v>
          </cell>
          <cell r="T959">
            <v>19</v>
          </cell>
        </row>
        <row r="960">
          <cell r="H960" t="str">
            <v>ST MEDARD</v>
          </cell>
          <cell r="L960">
            <v>12485</v>
          </cell>
          <cell r="M960" t="str">
            <v>P</v>
          </cell>
          <cell r="T960">
            <v>16</v>
          </cell>
        </row>
        <row r="961">
          <cell r="H961" t="str">
            <v>ST MEDARD</v>
          </cell>
          <cell r="L961">
            <v>12486</v>
          </cell>
          <cell r="M961" t="str">
            <v>C</v>
          </cell>
          <cell r="T961">
            <v>16</v>
          </cell>
        </row>
        <row r="962">
          <cell r="H962" t="str">
            <v>GRADIGNAN</v>
          </cell>
          <cell r="K962">
            <v>12635</v>
          </cell>
          <cell r="L962">
            <v>13076</v>
          </cell>
          <cell r="M962" t="str">
            <v>E</v>
          </cell>
          <cell r="T962">
            <v>74</v>
          </cell>
        </row>
        <row r="963">
          <cell r="H963" t="str">
            <v>GRADIGNAN</v>
          </cell>
          <cell r="K963">
            <v>12635</v>
          </cell>
          <cell r="L963">
            <v>13077</v>
          </cell>
          <cell r="M963" t="str">
            <v>E</v>
          </cell>
          <cell r="T963">
            <v>73</v>
          </cell>
        </row>
        <row r="964">
          <cell r="H964" t="str">
            <v>GRADIGNAN</v>
          </cell>
          <cell r="K964">
            <v>12635</v>
          </cell>
          <cell r="L964">
            <v>13078</v>
          </cell>
          <cell r="M964" t="str">
            <v>E</v>
          </cell>
          <cell r="T964">
            <v>78</v>
          </cell>
        </row>
        <row r="965">
          <cell r="H965" t="str">
            <v>GRADIGNAN</v>
          </cell>
          <cell r="K965" t="str">
            <v>12634</v>
          </cell>
          <cell r="L965">
            <v>13079</v>
          </cell>
          <cell r="M965" t="str">
            <v>E</v>
          </cell>
          <cell r="T965">
            <v>84</v>
          </cell>
        </row>
        <row r="966">
          <cell r="H966" t="str">
            <v>GRADIGNAN</v>
          </cell>
          <cell r="K966" t="str">
            <v>12634</v>
          </cell>
          <cell r="L966">
            <v>13080</v>
          </cell>
          <cell r="M966" t="str">
            <v>ATT</v>
          </cell>
          <cell r="T966">
            <v>61</v>
          </cell>
        </row>
        <row r="967">
          <cell r="H967" t="str">
            <v>GRADIGNAN</v>
          </cell>
          <cell r="K967" t="str">
            <v>12634</v>
          </cell>
          <cell r="L967">
            <v>13081</v>
          </cell>
          <cell r="M967" t="str">
            <v>E</v>
          </cell>
          <cell r="T967">
            <v>109</v>
          </cell>
        </row>
        <row r="968">
          <cell r="H968" t="str">
            <v>GRADIGNAN</v>
          </cell>
          <cell r="K968" t="str">
            <v>12634</v>
          </cell>
          <cell r="L968">
            <v>13082</v>
          </cell>
          <cell r="M968" t="str">
            <v>O</v>
          </cell>
          <cell r="T968">
            <v>53</v>
          </cell>
        </row>
        <row r="969">
          <cell r="H969" t="str">
            <v>GRADIGNAN</v>
          </cell>
          <cell r="K969">
            <v>12635</v>
          </cell>
          <cell r="L969">
            <v>13084</v>
          </cell>
          <cell r="M969" t="str">
            <v>P</v>
          </cell>
          <cell r="T969">
            <v>80</v>
          </cell>
        </row>
        <row r="970">
          <cell r="H970" t="str">
            <v>GRADIGNAN</v>
          </cell>
          <cell r="K970">
            <v>12632</v>
          </cell>
          <cell r="L970">
            <v>13085</v>
          </cell>
          <cell r="M970" t="str">
            <v>P</v>
          </cell>
          <cell r="T970">
            <v>79</v>
          </cell>
        </row>
        <row r="971">
          <cell r="H971" t="str">
            <v>GRADIGNAN</v>
          </cell>
          <cell r="K971">
            <v>12632</v>
          </cell>
          <cell r="L971">
            <v>13086</v>
          </cell>
          <cell r="M971" t="str">
            <v>P</v>
          </cell>
          <cell r="T971">
            <v>58</v>
          </cell>
        </row>
        <row r="972">
          <cell r="H972" t="str">
            <v>GRADIGNAN</v>
          </cell>
          <cell r="K972">
            <v>12632</v>
          </cell>
          <cell r="L972">
            <v>13087</v>
          </cell>
          <cell r="M972" t="str">
            <v>P</v>
          </cell>
          <cell r="T972">
            <v>57</v>
          </cell>
        </row>
        <row r="973">
          <cell r="H973" t="str">
            <v>GRADIGNAN</v>
          </cell>
          <cell r="K973">
            <v>12631</v>
          </cell>
          <cell r="L973">
            <v>13091</v>
          </cell>
          <cell r="M973" t="str">
            <v>E</v>
          </cell>
          <cell r="T973">
            <v>14</v>
          </cell>
        </row>
        <row r="974">
          <cell r="H974" t="str">
            <v>PESSAC</v>
          </cell>
          <cell r="K974">
            <v>10591</v>
          </cell>
          <cell r="L974">
            <v>13143</v>
          </cell>
          <cell r="M974" t="str">
            <v>P</v>
          </cell>
          <cell r="T974">
            <v>69</v>
          </cell>
        </row>
        <row r="975">
          <cell r="H975" t="str">
            <v>PESSAC</v>
          </cell>
          <cell r="K975">
            <v>10589</v>
          </cell>
          <cell r="L975">
            <v>13144</v>
          </cell>
          <cell r="M975" t="str">
            <v>E</v>
          </cell>
          <cell r="T975">
            <v>31</v>
          </cell>
        </row>
        <row r="976">
          <cell r="H976" t="str">
            <v>PESSAC</v>
          </cell>
          <cell r="K976">
            <v>10579</v>
          </cell>
          <cell r="L976">
            <v>13157</v>
          </cell>
          <cell r="M976" t="str">
            <v>TX</v>
          </cell>
          <cell r="T976">
            <v>42</v>
          </cell>
        </row>
        <row r="977">
          <cell r="H977" t="str">
            <v>PESSAC</v>
          </cell>
          <cell r="K977">
            <v>10582</v>
          </cell>
          <cell r="L977">
            <v>13158</v>
          </cell>
          <cell r="M977" t="str">
            <v>TX</v>
          </cell>
          <cell r="T977">
            <v>25</v>
          </cell>
        </row>
        <row r="978">
          <cell r="H978" t="str">
            <v>PESSAC</v>
          </cell>
          <cell r="K978">
            <v>10583</v>
          </cell>
          <cell r="L978">
            <v>13159</v>
          </cell>
          <cell r="M978" t="str">
            <v>I</v>
          </cell>
          <cell r="T978">
            <v>71</v>
          </cell>
        </row>
        <row r="979">
          <cell r="H979" t="str">
            <v>PESSAC</v>
          </cell>
          <cell r="K979">
            <v>11044</v>
          </cell>
          <cell r="L979">
            <v>13521</v>
          </cell>
          <cell r="M979" t="str">
            <v>E</v>
          </cell>
          <cell r="T979">
            <v>70</v>
          </cell>
        </row>
        <row r="980">
          <cell r="H980" t="str">
            <v>PESSAC</v>
          </cell>
          <cell r="K980">
            <v>11044</v>
          </cell>
          <cell r="L980">
            <v>13522</v>
          </cell>
          <cell r="M980" t="str">
            <v>P</v>
          </cell>
          <cell r="T980">
            <v>61</v>
          </cell>
        </row>
        <row r="981">
          <cell r="H981" t="str">
            <v>PESSAC</v>
          </cell>
          <cell r="K981" t="str">
            <v/>
          </cell>
          <cell r="L981">
            <v>13528</v>
          </cell>
          <cell r="M981" t="str">
            <v>P</v>
          </cell>
          <cell r="T981">
            <v>46</v>
          </cell>
        </row>
        <row r="982">
          <cell r="H982" t="str">
            <v>PESSAC</v>
          </cell>
          <cell r="K982" t="str">
            <v/>
          </cell>
          <cell r="L982">
            <v>13529</v>
          </cell>
          <cell r="M982" t="str">
            <v>P</v>
          </cell>
          <cell r="T982">
            <v>67</v>
          </cell>
        </row>
        <row r="983">
          <cell r="H983" t="str">
            <v>PESSAC</v>
          </cell>
          <cell r="K983">
            <v>11044</v>
          </cell>
          <cell r="L983">
            <v>13530</v>
          </cell>
          <cell r="M983" t="str">
            <v>P</v>
          </cell>
          <cell r="T983">
            <v>78</v>
          </cell>
        </row>
        <row r="984">
          <cell r="H984" t="str">
            <v>PESSAC</v>
          </cell>
          <cell r="K984">
            <v>11044</v>
          </cell>
          <cell r="L984">
            <v>13531</v>
          </cell>
          <cell r="M984" t="str">
            <v>E</v>
          </cell>
          <cell r="T984">
            <v>63</v>
          </cell>
        </row>
        <row r="985">
          <cell r="H985" t="str">
            <v>GRADIGNAN</v>
          </cell>
          <cell r="K985">
            <v>12621</v>
          </cell>
          <cell r="L985">
            <v>13549</v>
          </cell>
          <cell r="M985" t="str">
            <v>TX</v>
          </cell>
          <cell r="T985">
            <v>4</v>
          </cell>
        </row>
        <row r="986">
          <cell r="H986" t="str">
            <v>GRADIGNAN</v>
          </cell>
          <cell r="K986">
            <v>12621</v>
          </cell>
          <cell r="L986">
            <v>13550</v>
          </cell>
          <cell r="M986" t="str">
            <v>I</v>
          </cell>
          <cell r="T986">
            <v>18</v>
          </cell>
        </row>
        <row r="987">
          <cell r="H987" t="str">
            <v>GRADIGNAN</v>
          </cell>
          <cell r="K987">
            <v>12621</v>
          </cell>
          <cell r="L987">
            <v>13551</v>
          </cell>
          <cell r="M987" t="str">
            <v>E</v>
          </cell>
          <cell r="T987">
            <v>37</v>
          </cell>
        </row>
        <row r="988">
          <cell r="H988" t="str">
            <v>GRADIGNAN</v>
          </cell>
          <cell r="K988">
            <v>12621</v>
          </cell>
          <cell r="L988">
            <v>13554</v>
          </cell>
          <cell r="M988" t="str">
            <v>TX</v>
          </cell>
          <cell r="T988">
            <v>11</v>
          </cell>
        </row>
        <row r="989">
          <cell r="H989" t="str">
            <v>GRADIGNAN</v>
          </cell>
          <cell r="K989" t="str">
            <v>12625</v>
          </cell>
          <cell r="L989">
            <v>13555</v>
          </cell>
          <cell r="M989" t="str">
            <v>TX</v>
          </cell>
          <cell r="T989">
            <v>25</v>
          </cell>
        </row>
        <row r="990">
          <cell r="H990" t="str">
            <v>GRADIGNAN</v>
          </cell>
          <cell r="K990">
            <v>12625</v>
          </cell>
          <cell r="L990">
            <v>13556</v>
          </cell>
          <cell r="M990" t="str">
            <v>P</v>
          </cell>
          <cell r="T990">
            <v>7</v>
          </cell>
        </row>
        <row r="991">
          <cell r="H991" t="str">
            <v>GRADIGNAN</v>
          </cell>
          <cell r="K991" t="str">
            <v/>
          </cell>
          <cell r="L991">
            <v>13557</v>
          </cell>
          <cell r="M991" t="str">
            <v>P</v>
          </cell>
          <cell r="T991">
            <v>10</v>
          </cell>
        </row>
        <row r="992">
          <cell r="H992" t="str">
            <v>PESSAC</v>
          </cell>
          <cell r="K992" t="str">
            <v/>
          </cell>
          <cell r="L992">
            <v>13636</v>
          </cell>
          <cell r="M992" t="str">
            <v>P</v>
          </cell>
          <cell r="T992">
            <v>94</v>
          </cell>
        </row>
        <row r="993">
          <cell r="H993" t="str">
            <v>ST MEDARD</v>
          </cell>
          <cell r="L993">
            <v>14195</v>
          </cell>
          <cell r="M993" t="str">
            <v>E</v>
          </cell>
        </row>
        <row r="994">
          <cell r="H994" t="str">
            <v>MERIGNAC</v>
          </cell>
          <cell r="K994">
            <v>3756</v>
          </cell>
          <cell r="L994">
            <v>4645</v>
          </cell>
          <cell r="M994" t="str">
            <v>RAC</v>
          </cell>
          <cell r="T994">
            <v>2</v>
          </cell>
        </row>
        <row r="995">
          <cell r="H995" t="str">
            <v>BRUGES</v>
          </cell>
          <cell r="K995" t="str">
            <v/>
          </cell>
          <cell r="L995">
            <v>14867</v>
          </cell>
          <cell r="M995" t="str">
            <v>P</v>
          </cell>
          <cell r="T995">
            <v>13</v>
          </cell>
        </row>
        <row r="996">
          <cell r="H996" t="str">
            <v>BRUGES</v>
          </cell>
          <cell r="K996" t="str">
            <v/>
          </cell>
          <cell r="L996">
            <v>14874</v>
          </cell>
          <cell r="M996" t="str">
            <v>P</v>
          </cell>
          <cell r="T996">
            <v>45</v>
          </cell>
        </row>
        <row r="997">
          <cell r="H997" t="str">
            <v>BRUGES</v>
          </cell>
          <cell r="K997" t="str">
            <v/>
          </cell>
          <cell r="L997">
            <v>14876</v>
          </cell>
          <cell r="M997" t="str">
            <v>P</v>
          </cell>
          <cell r="T997">
            <v>66</v>
          </cell>
        </row>
        <row r="998">
          <cell r="H998" t="str">
            <v>BRUGES</v>
          </cell>
          <cell r="K998" t="str">
            <v/>
          </cell>
          <cell r="L998">
            <v>14877</v>
          </cell>
          <cell r="M998" t="str">
            <v>P</v>
          </cell>
          <cell r="T998">
            <v>34</v>
          </cell>
        </row>
        <row r="999">
          <cell r="H999" t="str">
            <v>BRUGES</v>
          </cell>
          <cell r="K999" t="str">
            <v/>
          </cell>
          <cell r="L999">
            <v>14890</v>
          </cell>
          <cell r="M999" t="str">
            <v>P</v>
          </cell>
          <cell r="T999">
            <v>31</v>
          </cell>
        </row>
        <row r="1000">
          <cell r="H1000" t="str">
            <v>BRUGES</v>
          </cell>
          <cell r="K1000" t="str">
            <v/>
          </cell>
          <cell r="L1000">
            <v>14891</v>
          </cell>
          <cell r="M1000" t="str">
            <v>P</v>
          </cell>
          <cell r="T1000">
            <v>43</v>
          </cell>
        </row>
        <row r="1001">
          <cell r="H1001" t="str">
            <v>BRUGES</v>
          </cell>
          <cell r="K1001" t="str">
            <v/>
          </cell>
          <cell r="L1001">
            <v>14892</v>
          </cell>
          <cell r="M1001" t="str">
            <v>P</v>
          </cell>
          <cell r="T1001">
            <v>38</v>
          </cell>
        </row>
        <row r="1002">
          <cell r="H1002" t="str">
            <v>BRUGES</v>
          </cell>
          <cell r="K1002" t="str">
            <v/>
          </cell>
          <cell r="L1002">
            <v>14893</v>
          </cell>
          <cell r="M1002" t="str">
            <v>P</v>
          </cell>
          <cell r="T1002">
            <v>56</v>
          </cell>
        </row>
        <row r="1003">
          <cell r="H1003" t="str">
            <v>BRUGES</v>
          </cell>
          <cell r="K1003" t="str">
            <v/>
          </cell>
          <cell r="L1003">
            <v>14896</v>
          </cell>
          <cell r="M1003" t="str">
            <v>P</v>
          </cell>
          <cell r="T1003">
            <v>39</v>
          </cell>
        </row>
        <row r="1004">
          <cell r="H1004" t="str">
            <v>BRUGES</v>
          </cell>
          <cell r="K1004" t="str">
            <v/>
          </cell>
          <cell r="L1004">
            <v>14897</v>
          </cell>
          <cell r="M1004" t="str">
            <v>P</v>
          </cell>
          <cell r="T1004">
            <v>48</v>
          </cell>
        </row>
        <row r="1005">
          <cell r="H1005" t="str">
            <v>BRUGES</v>
          </cell>
          <cell r="K1005" t="str">
            <v/>
          </cell>
          <cell r="L1005">
            <v>14898</v>
          </cell>
          <cell r="M1005" t="str">
            <v>P</v>
          </cell>
          <cell r="T1005">
            <v>88</v>
          </cell>
        </row>
        <row r="1006">
          <cell r="H1006" t="str">
            <v>BRUGES</v>
          </cell>
          <cell r="K1006" t="str">
            <v/>
          </cell>
          <cell r="L1006">
            <v>14899</v>
          </cell>
          <cell r="M1006" t="str">
            <v>P</v>
          </cell>
          <cell r="T1006">
            <v>76</v>
          </cell>
        </row>
        <row r="1007">
          <cell r="H1007" t="str">
            <v>BRUGES</v>
          </cell>
          <cell r="K1007" t="str">
            <v/>
          </cell>
          <cell r="L1007">
            <v>14900</v>
          </cell>
          <cell r="M1007" t="str">
            <v>P</v>
          </cell>
          <cell r="T1007">
            <v>16</v>
          </cell>
        </row>
        <row r="1008">
          <cell r="H1008" t="str">
            <v>BRUGES</v>
          </cell>
          <cell r="K1008" t="str">
            <v/>
          </cell>
          <cell r="L1008">
            <v>14901</v>
          </cell>
          <cell r="M1008" t="str">
            <v>P</v>
          </cell>
          <cell r="T1008">
            <v>77</v>
          </cell>
        </row>
        <row r="1009">
          <cell r="H1009" t="str">
            <v>BRUGES</v>
          </cell>
          <cell r="K1009" t="str">
            <v/>
          </cell>
          <cell r="L1009">
            <v>14902</v>
          </cell>
          <cell r="M1009" t="str">
            <v>P</v>
          </cell>
          <cell r="T1009">
            <v>72</v>
          </cell>
        </row>
        <row r="1010">
          <cell r="H1010" t="str">
            <v>BRUGES</v>
          </cell>
          <cell r="K1010" t="str">
            <v/>
          </cell>
          <cell r="L1010">
            <v>14903</v>
          </cell>
          <cell r="M1010" t="str">
            <v>P</v>
          </cell>
          <cell r="T1010">
            <v>59</v>
          </cell>
        </row>
        <row r="1011">
          <cell r="H1011" t="str">
            <v>BRUGES</v>
          </cell>
          <cell r="K1011" t="str">
            <v/>
          </cell>
          <cell r="L1011">
            <v>14912</v>
          </cell>
          <cell r="M1011" t="str">
            <v>P</v>
          </cell>
          <cell r="T1011">
            <v>13</v>
          </cell>
        </row>
        <row r="1012">
          <cell r="H1012" t="str">
            <v>BRUGES</v>
          </cell>
          <cell r="K1012" t="str">
            <v/>
          </cell>
          <cell r="L1012">
            <v>14915</v>
          </cell>
          <cell r="M1012" t="str">
            <v>P</v>
          </cell>
          <cell r="T1012">
            <v>52</v>
          </cell>
        </row>
        <row r="1013">
          <cell r="H1013" t="str">
            <v>BRUGES</v>
          </cell>
          <cell r="K1013" t="str">
            <v/>
          </cell>
          <cell r="L1013">
            <v>14918</v>
          </cell>
          <cell r="M1013" t="str">
            <v>P</v>
          </cell>
          <cell r="T1013">
            <v>79</v>
          </cell>
        </row>
        <row r="1014">
          <cell r="H1014" t="str">
            <v>BRUGES</v>
          </cell>
          <cell r="K1014" t="str">
            <v/>
          </cell>
          <cell r="L1014">
            <v>14919</v>
          </cell>
          <cell r="M1014" t="str">
            <v>P</v>
          </cell>
          <cell r="T1014">
            <v>8</v>
          </cell>
        </row>
        <row r="1015">
          <cell r="H1015" t="str">
            <v>BRUGES</v>
          </cell>
          <cell r="K1015" t="str">
            <v/>
          </cell>
          <cell r="L1015">
            <v>14920</v>
          </cell>
          <cell r="M1015" t="str">
            <v>P</v>
          </cell>
          <cell r="T1015">
            <v>50</v>
          </cell>
        </row>
        <row r="1016">
          <cell r="H1016" t="str">
            <v>BRUGES</v>
          </cell>
          <cell r="K1016" t="str">
            <v/>
          </cell>
          <cell r="L1016">
            <v>14921</v>
          </cell>
          <cell r="M1016" t="str">
            <v>P</v>
          </cell>
          <cell r="T1016">
            <v>94</v>
          </cell>
        </row>
        <row r="1017">
          <cell r="H1017" t="str">
            <v>BRUGES</v>
          </cell>
          <cell r="K1017" t="str">
            <v/>
          </cell>
          <cell r="L1017">
            <v>14922</v>
          </cell>
          <cell r="M1017" t="str">
            <v>P</v>
          </cell>
          <cell r="T1017">
            <v>75</v>
          </cell>
        </row>
        <row r="1018">
          <cell r="H1018" t="str">
            <v>BRUGES</v>
          </cell>
          <cell r="K1018" t="str">
            <v/>
          </cell>
          <cell r="L1018">
            <v>14923</v>
          </cell>
          <cell r="M1018" t="str">
            <v>P</v>
          </cell>
          <cell r="T1018">
            <v>20</v>
          </cell>
        </row>
        <row r="1019">
          <cell r="H1019" t="str">
            <v>BRUGES</v>
          </cell>
          <cell r="K1019" t="str">
            <v/>
          </cell>
          <cell r="L1019">
            <v>14930</v>
          </cell>
          <cell r="M1019" t="str">
            <v>P</v>
          </cell>
          <cell r="T1019">
            <v>38</v>
          </cell>
        </row>
        <row r="1020">
          <cell r="H1020" t="str">
            <v>BRUGES</v>
          </cell>
          <cell r="K1020" t="str">
            <v/>
          </cell>
          <cell r="L1020">
            <v>14932</v>
          </cell>
          <cell r="M1020" t="str">
            <v>P</v>
          </cell>
          <cell r="T1020">
            <v>58</v>
          </cell>
        </row>
        <row r="1021">
          <cell r="H1021" t="str">
            <v>BRUGES</v>
          </cell>
          <cell r="K1021" t="str">
            <v/>
          </cell>
          <cell r="L1021">
            <v>14933</v>
          </cell>
          <cell r="M1021" t="str">
            <v>P</v>
          </cell>
          <cell r="T1021">
            <v>23</v>
          </cell>
        </row>
        <row r="1022">
          <cell r="H1022" t="str">
            <v>BRUGES</v>
          </cell>
          <cell r="K1022" t="str">
            <v/>
          </cell>
          <cell r="L1022">
            <v>14934</v>
          </cell>
          <cell r="M1022" t="str">
            <v>P</v>
          </cell>
          <cell r="T1022">
            <v>14</v>
          </cell>
        </row>
        <row r="1023">
          <cell r="H1023" t="str">
            <v>LE HAILLAN</v>
          </cell>
          <cell r="L1023">
            <v>15454</v>
          </cell>
          <cell r="M1023" t="str">
            <v>P</v>
          </cell>
        </row>
        <row r="1024">
          <cell r="H1024" t="str">
            <v>LE HAILLAN</v>
          </cell>
          <cell r="K1024">
            <v>15276</v>
          </cell>
          <cell r="L1024">
            <v>15455</v>
          </cell>
          <cell r="M1024" t="str">
            <v>P</v>
          </cell>
        </row>
        <row r="1026">
          <cell r="H1026" t="str">
            <v>BORDEAUX</v>
          </cell>
          <cell r="K1026" t="str">
            <v>06744</v>
          </cell>
          <cell r="M1026" t="str">
            <v>BL</v>
          </cell>
          <cell r="T1026">
            <v>78</v>
          </cell>
        </row>
        <row r="1027">
          <cell r="H1027" t="str">
            <v>BORDEAUX</v>
          </cell>
          <cell r="K1027" t="str">
            <v>07003</v>
          </cell>
          <cell r="M1027" t="str">
            <v>BL</v>
          </cell>
          <cell r="T1027">
            <v>81</v>
          </cell>
        </row>
        <row r="1028">
          <cell r="H1028" t="str">
            <v>BORDEAUX</v>
          </cell>
          <cell r="K1028" t="str">
            <v>10275</v>
          </cell>
          <cell r="M1028" t="str">
            <v>BL</v>
          </cell>
          <cell r="T1028">
            <v>91</v>
          </cell>
        </row>
        <row r="1029">
          <cell r="H1029" t="str">
            <v>BORDEAUX</v>
          </cell>
          <cell r="K1029" t="str">
            <v>10279</v>
          </cell>
          <cell r="M1029" t="str">
            <v>BL</v>
          </cell>
          <cell r="T1029">
            <v>113</v>
          </cell>
        </row>
        <row r="1030">
          <cell r="H1030" t="str">
            <v>BORDEAUX</v>
          </cell>
          <cell r="K1030" t="str">
            <v>10356</v>
          </cell>
          <cell r="M1030" t="str">
            <v>BL</v>
          </cell>
          <cell r="T1030">
            <v>111</v>
          </cell>
        </row>
        <row r="1031">
          <cell r="H1031" t="str">
            <v>BORDEAUX</v>
          </cell>
          <cell r="K1031" t="str">
            <v>10359</v>
          </cell>
          <cell r="M1031" t="str">
            <v>BL</v>
          </cell>
          <cell r="T1031">
            <v>99</v>
          </cell>
        </row>
        <row r="1032">
          <cell r="H1032" t="str">
            <v>BORDEAUX</v>
          </cell>
          <cell r="K1032" t="str">
            <v>10361</v>
          </cell>
          <cell r="M1032" t="str">
            <v>BL</v>
          </cell>
          <cell r="T1032">
            <v>89</v>
          </cell>
        </row>
        <row r="1033">
          <cell r="H1033" t="str">
            <v>BORDEAUX</v>
          </cell>
          <cell r="K1033" t="str">
            <v>10381</v>
          </cell>
          <cell r="M1033" t="str">
            <v>BL</v>
          </cell>
          <cell r="T1033">
            <v>81</v>
          </cell>
        </row>
        <row r="1034">
          <cell r="H1034" t="str">
            <v>BORDEAUX</v>
          </cell>
          <cell r="K1034" t="str">
            <v>10388</v>
          </cell>
          <cell r="M1034" t="str">
            <v>BL</v>
          </cell>
          <cell r="T1034">
            <v>89</v>
          </cell>
        </row>
        <row r="1035">
          <cell r="H1035" t="str">
            <v>BORDEAUX</v>
          </cell>
          <cell r="K1035" t="str">
            <v>10389</v>
          </cell>
          <cell r="M1035" t="str">
            <v>BL</v>
          </cell>
          <cell r="T1035">
            <v>95</v>
          </cell>
        </row>
        <row r="1036">
          <cell r="H1036" t="str">
            <v>BORDEAUX</v>
          </cell>
          <cell r="K1036" t="str">
            <v>10390</v>
          </cell>
          <cell r="M1036" t="str">
            <v>BL</v>
          </cell>
          <cell r="T1036">
            <v>89</v>
          </cell>
        </row>
        <row r="1037">
          <cell r="H1037" t="str">
            <v>BORDEAUX</v>
          </cell>
          <cell r="K1037" t="str">
            <v>10392</v>
          </cell>
          <cell r="M1037" t="str">
            <v>BL</v>
          </cell>
          <cell r="T1037">
            <v>92</v>
          </cell>
        </row>
        <row r="1038">
          <cell r="H1038" t="str">
            <v>BORDEAUX</v>
          </cell>
          <cell r="K1038" t="str">
            <v>10528</v>
          </cell>
          <cell r="M1038" t="str">
            <v>BL</v>
          </cell>
          <cell r="T1038">
            <v>117</v>
          </cell>
        </row>
        <row r="1039">
          <cell r="H1039" t="str">
            <v>BORDEAUX</v>
          </cell>
          <cell r="K1039" t="str">
            <v>11944</v>
          </cell>
          <cell r="M1039" t="str">
            <v>BL</v>
          </cell>
          <cell r="T1039">
            <v>126</v>
          </cell>
        </row>
        <row r="1040">
          <cell r="H1040" t="str">
            <v>BORDEAUX</v>
          </cell>
          <cell r="K1040" t="str">
            <v>11945</v>
          </cell>
          <cell r="M1040" t="str">
            <v>BL</v>
          </cell>
          <cell r="T1040">
            <v>118</v>
          </cell>
        </row>
        <row r="1041">
          <cell r="H1041" t="str">
            <v>BORDEAUX</v>
          </cell>
          <cell r="K1041" t="str">
            <v>10186</v>
          </cell>
          <cell r="M1041" t="str">
            <v>C</v>
          </cell>
          <cell r="T1041">
            <v>0</v>
          </cell>
        </row>
        <row r="1042">
          <cell r="H1042" t="str">
            <v>BORDEAUX</v>
          </cell>
          <cell r="K1042">
            <v>11427</v>
          </cell>
          <cell r="M1042" t="str">
            <v>E</v>
          </cell>
          <cell r="T1042">
            <v>88</v>
          </cell>
        </row>
        <row r="1043">
          <cell r="H1043" t="str">
            <v>BORDEAUX</v>
          </cell>
          <cell r="K1043" t="str">
            <v>09975</v>
          </cell>
          <cell r="M1043" t="str">
            <v>E</v>
          </cell>
          <cell r="T1043">
            <v>86</v>
          </cell>
        </row>
        <row r="1044">
          <cell r="H1044" t="str">
            <v>BORDEAUX</v>
          </cell>
          <cell r="K1044" t="str">
            <v>09976</v>
          </cell>
          <cell r="M1044" t="str">
            <v>E</v>
          </cell>
          <cell r="T1044">
            <v>44</v>
          </cell>
        </row>
        <row r="1045">
          <cell r="H1045" t="str">
            <v>BORDEAUX</v>
          </cell>
          <cell r="K1045" t="str">
            <v>10002</v>
          </cell>
          <cell r="M1045" t="str">
            <v>I</v>
          </cell>
          <cell r="T1045">
            <v>55</v>
          </cell>
        </row>
        <row r="1046">
          <cell r="H1046" t="str">
            <v>BORDEAUX</v>
          </cell>
          <cell r="K1046" t="str">
            <v>10277</v>
          </cell>
          <cell r="M1046" t="str">
            <v>E</v>
          </cell>
          <cell r="T1046">
            <v>115</v>
          </cell>
        </row>
        <row r="1047">
          <cell r="H1047" t="str">
            <v>BORDEAUX</v>
          </cell>
          <cell r="K1047" t="str">
            <v>10371</v>
          </cell>
          <cell r="M1047" t="str">
            <v>E</v>
          </cell>
          <cell r="T1047">
            <v>119</v>
          </cell>
        </row>
        <row r="1048">
          <cell r="H1048" t="str">
            <v>BORDEAUX</v>
          </cell>
          <cell r="K1048" t="str">
            <v>10512</v>
          </cell>
          <cell r="M1048" t="str">
            <v>E</v>
          </cell>
        </row>
        <row r="1049">
          <cell r="H1049" t="str">
            <v>BORDEAUX</v>
          </cell>
          <cell r="K1049" t="str">
            <v>11428</v>
          </cell>
          <cell r="M1049" t="str">
            <v>E</v>
          </cell>
          <cell r="T1049">
            <v>73</v>
          </cell>
        </row>
        <row r="1050">
          <cell r="H1050" t="str">
            <v>BORDEAUX</v>
          </cell>
          <cell r="K1050" t="str">
            <v>11940</v>
          </cell>
          <cell r="M1050" t="str">
            <v>E</v>
          </cell>
          <cell r="T1050">
            <v>100</v>
          </cell>
        </row>
        <row r="1051">
          <cell r="H1051" t="str">
            <v>BORDEAUX</v>
          </cell>
          <cell r="K1051" t="str">
            <v>11941</v>
          </cell>
          <cell r="M1051" t="str">
            <v>E</v>
          </cell>
          <cell r="T1051">
            <v>98</v>
          </cell>
        </row>
        <row r="1052">
          <cell r="H1052" t="str">
            <v>BORDEAUX</v>
          </cell>
          <cell r="K1052" t="str">
            <v>11943</v>
          </cell>
          <cell r="M1052" t="str">
            <v>E</v>
          </cell>
          <cell r="T1052">
            <v>91</v>
          </cell>
        </row>
        <row r="1053">
          <cell r="H1053" t="str">
            <v>BORDEAUX</v>
          </cell>
          <cell r="K1053">
            <v>6467</v>
          </cell>
          <cell r="M1053" t="str">
            <v>E</v>
          </cell>
        </row>
        <row r="1054">
          <cell r="H1054" t="str">
            <v>BORDEAUX</v>
          </cell>
          <cell r="K1054">
            <v>6747</v>
          </cell>
          <cell r="M1054" t="str">
            <v>E</v>
          </cell>
        </row>
        <row r="1055">
          <cell r="H1055" t="str">
            <v>BORDEAUX</v>
          </cell>
          <cell r="K1055">
            <v>7007</v>
          </cell>
          <cell r="M1055" t="str">
            <v>E</v>
          </cell>
        </row>
        <row r="1056">
          <cell r="H1056" t="str">
            <v>BORDEAUX</v>
          </cell>
          <cell r="K1056" t="str">
            <v>09973</v>
          </cell>
          <cell r="M1056" t="str">
            <v>I</v>
          </cell>
          <cell r="T1056">
            <v>84</v>
          </cell>
        </row>
        <row r="1057">
          <cell r="H1057" t="str">
            <v>BORDEAUX</v>
          </cell>
          <cell r="K1057" t="str">
            <v>10188</v>
          </cell>
          <cell r="M1057" t="str">
            <v>I</v>
          </cell>
          <cell r="T1057">
            <v>62</v>
          </cell>
        </row>
        <row r="1058">
          <cell r="H1058" t="str">
            <v>BORDEAUX</v>
          </cell>
          <cell r="K1058" t="str">
            <v>10280</v>
          </cell>
          <cell r="M1058" t="str">
            <v>I</v>
          </cell>
          <cell r="T1058">
            <v>81</v>
          </cell>
        </row>
        <row r="1059">
          <cell r="H1059" t="str">
            <v>BORDEAUX</v>
          </cell>
          <cell r="K1059">
            <v>10665</v>
          </cell>
          <cell r="M1059" t="str">
            <v>P</v>
          </cell>
        </row>
        <row r="1060">
          <cell r="H1060" t="str">
            <v>BORDEAUX</v>
          </cell>
          <cell r="K1060">
            <v>10667</v>
          </cell>
          <cell r="M1060" t="str">
            <v>P</v>
          </cell>
        </row>
        <row r="1061">
          <cell r="H1061" t="str">
            <v>BORDEAUX</v>
          </cell>
          <cell r="K1061">
            <v>10679</v>
          </cell>
          <cell r="M1061" t="str">
            <v>P</v>
          </cell>
        </row>
        <row r="1062">
          <cell r="H1062" t="str">
            <v>BORDEAUX</v>
          </cell>
          <cell r="K1062">
            <v>10680</v>
          </cell>
          <cell r="M1062" t="str">
            <v>P</v>
          </cell>
        </row>
        <row r="1063">
          <cell r="H1063" t="str">
            <v>BORDEAUX</v>
          </cell>
          <cell r="K1063">
            <v>10688</v>
          </cell>
          <cell r="M1063" t="str">
            <v>P</v>
          </cell>
        </row>
        <row r="1064">
          <cell r="H1064" t="str">
            <v>BORDEAUX</v>
          </cell>
          <cell r="K1064">
            <v>10833</v>
          </cell>
          <cell r="M1064" t="str">
            <v>P</v>
          </cell>
        </row>
        <row r="1065">
          <cell r="H1065" t="str">
            <v>BORDEAUX</v>
          </cell>
          <cell r="K1065">
            <v>10834</v>
          </cell>
          <cell r="M1065" t="str">
            <v>P</v>
          </cell>
        </row>
        <row r="1066">
          <cell r="H1066" t="str">
            <v>BORDEAUX</v>
          </cell>
          <cell r="K1066" t="str">
            <v>09974</v>
          </cell>
          <cell r="M1066" t="str">
            <v>P</v>
          </cell>
          <cell r="T1066">
            <v>84</v>
          </cell>
        </row>
        <row r="1067">
          <cell r="H1067" t="str">
            <v>BORDEAUX</v>
          </cell>
          <cell r="K1067" t="str">
            <v>10342</v>
          </cell>
          <cell r="M1067" t="str">
            <v>P</v>
          </cell>
          <cell r="T1067">
            <v>84</v>
          </cell>
        </row>
        <row r="1068">
          <cell r="H1068" t="str">
            <v>BORDEAUX</v>
          </cell>
          <cell r="K1068" t="str">
            <v>10357</v>
          </cell>
          <cell r="M1068" t="str">
            <v>P</v>
          </cell>
          <cell r="T1068">
            <v>84</v>
          </cell>
        </row>
        <row r="1069">
          <cell r="H1069" t="str">
            <v>BORDEAUX</v>
          </cell>
          <cell r="K1069" t="str">
            <v>10362</v>
          </cell>
          <cell r="M1069" t="str">
            <v>P</v>
          </cell>
          <cell r="T1069">
            <v>98</v>
          </cell>
        </row>
        <row r="1070">
          <cell r="H1070" t="str">
            <v>BEGLES</v>
          </cell>
          <cell r="K1070">
            <v>4797</v>
          </cell>
          <cell r="M1070" t="str">
            <v>P</v>
          </cell>
        </row>
        <row r="1071">
          <cell r="H1071" t="str">
            <v>BORDEAUX</v>
          </cell>
          <cell r="K1071">
            <v>6510</v>
          </cell>
          <cell r="M1071" t="str">
            <v>P</v>
          </cell>
        </row>
        <row r="1072">
          <cell r="H1072" t="str">
            <v>NIORT</v>
          </cell>
          <cell r="M1072" t="str">
            <v>P</v>
          </cell>
        </row>
        <row r="1073">
          <cell r="H1073" t="str">
            <v>BORDEAUX</v>
          </cell>
          <cell r="K1073" t="str">
            <v>10066</v>
          </cell>
          <cell r="M1073" t="str">
            <v>TX</v>
          </cell>
          <cell r="T1073">
            <v>43</v>
          </cell>
        </row>
        <row r="1074">
          <cell r="H1074" t="str">
            <v>BORDEAUX</v>
          </cell>
          <cell r="K1074" t="str">
            <v>10067</v>
          </cell>
          <cell r="M1074" t="str">
            <v>TX</v>
          </cell>
          <cell r="T1074">
            <v>36</v>
          </cell>
        </row>
        <row r="1075">
          <cell r="H1075" t="str">
            <v>BORDEAUX</v>
          </cell>
          <cell r="K1075" t="str">
            <v>10187</v>
          </cell>
          <cell r="M1075" t="str">
            <v>TX</v>
          </cell>
          <cell r="T1075">
            <v>47</v>
          </cell>
        </row>
        <row r="1076">
          <cell r="H1076" t="str">
            <v>BORDEAUX</v>
          </cell>
          <cell r="K1076" t="str">
            <v>10343</v>
          </cell>
          <cell r="M1076" t="str">
            <v>TX</v>
          </cell>
          <cell r="T1076">
            <v>64</v>
          </cell>
        </row>
        <row r="1077">
          <cell r="H1077" t="str">
            <v>BORDEAUX</v>
          </cell>
          <cell r="K1077" t="str">
            <v>11942</v>
          </cell>
          <cell r="M1077" t="str">
            <v>TX</v>
          </cell>
          <cell r="T1077">
            <v>86</v>
          </cell>
        </row>
        <row r="1078">
          <cell r="H1078" t="str">
            <v>NIORT</v>
          </cell>
          <cell r="K1078">
            <v>33</v>
          </cell>
          <cell r="L1078">
            <v>146</v>
          </cell>
          <cell r="M1078" t="str">
            <v>P</v>
          </cell>
        </row>
        <row r="1079">
          <cell r="H1079" t="str">
            <v>NIORT</v>
          </cell>
          <cell r="K1079">
            <v>25</v>
          </cell>
          <cell r="L1079">
            <v>50</v>
          </cell>
          <cell r="M1079" t="str">
            <v>P</v>
          </cell>
        </row>
        <row r="1080">
          <cell r="H1080" t="str">
            <v>NIORT</v>
          </cell>
          <cell r="K1080">
            <v>24</v>
          </cell>
          <cell r="L1080">
            <v>48</v>
          </cell>
          <cell r="M1080" t="str">
            <v>P</v>
          </cell>
        </row>
        <row r="1081">
          <cell r="H1081" t="str">
            <v>GRADIGNAN</v>
          </cell>
          <cell r="K1081">
            <v>12631</v>
          </cell>
          <cell r="L1081">
            <v>13090</v>
          </cell>
          <cell r="M1081" t="str">
            <v>P</v>
          </cell>
        </row>
        <row r="1082">
          <cell r="H1082" t="str">
            <v>GRADIGNAN</v>
          </cell>
          <cell r="K1082">
            <v>12619</v>
          </cell>
          <cell r="L1082">
            <v>13561</v>
          </cell>
          <cell r="M1082" t="str">
            <v>ATT</v>
          </cell>
        </row>
        <row r="1083">
          <cell r="H1083" t="str">
            <v>PESSAC</v>
          </cell>
          <cell r="K1083">
            <v>6829</v>
          </cell>
          <cell r="L1083">
            <v>7163</v>
          </cell>
          <cell r="M1083" t="str">
            <v>P</v>
          </cell>
        </row>
      </sheetData>
      <sheetData sheetId="1">
        <row r="17">
          <cell r="H17" t="str">
            <v>PESSAC</v>
          </cell>
          <cell r="N17" t="str">
            <v>P</v>
          </cell>
          <cell r="U17">
            <v>6</v>
          </cell>
        </row>
        <row r="18">
          <cell r="D18" t="str">
            <v>Formule Régis</v>
          </cell>
          <cell r="H18" t="str">
            <v>PESSAC</v>
          </cell>
          <cell r="N18" t="str">
            <v>O</v>
          </cell>
          <cell r="U18">
            <v>4</v>
          </cell>
        </row>
        <row r="19">
          <cell r="D19" t="str">
            <v>Formule Régis</v>
          </cell>
          <cell r="H19" t="str">
            <v>PESSAC</v>
          </cell>
          <cell r="N19" t="str">
            <v>O</v>
          </cell>
          <cell r="U19">
            <v>5</v>
          </cell>
        </row>
        <row r="20">
          <cell r="D20" t="str">
            <v>Formule Régis</v>
          </cell>
          <cell r="H20" t="str">
            <v>PESSAC</v>
          </cell>
          <cell r="N20" t="str">
            <v>TX</v>
          </cell>
          <cell r="U20">
            <v>4</v>
          </cell>
        </row>
        <row r="21">
          <cell r="D21" t="str">
            <v>Formule Régis</v>
          </cell>
          <cell r="H21" t="str">
            <v>PESSAC</v>
          </cell>
          <cell r="N21" t="str">
            <v>O</v>
          </cell>
          <cell r="U21">
            <v>20</v>
          </cell>
        </row>
        <row r="22">
          <cell r="D22" t="str">
            <v>Formule Régis</v>
          </cell>
          <cell r="H22" t="str">
            <v>PESSAC</v>
          </cell>
          <cell r="N22" t="str">
            <v>O</v>
          </cell>
        </row>
        <row r="23">
          <cell r="D23" t="str">
            <v>Formule Régis</v>
          </cell>
          <cell r="H23" t="str">
            <v>PESSAC</v>
          </cell>
          <cell r="N23" t="str">
            <v>O</v>
          </cell>
          <cell r="U23">
            <v>5</v>
          </cell>
        </row>
        <row r="24">
          <cell r="D24" t="str">
            <v>Formule Régis</v>
          </cell>
          <cell r="H24" t="str">
            <v>PESSAC</v>
          </cell>
          <cell r="N24" t="str">
            <v>O</v>
          </cell>
          <cell r="U24">
            <v>6</v>
          </cell>
        </row>
        <row r="25">
          <cell r="D25" t="str">
            <v>Formule Régis</v>
          </cell>
          <cell r="H25" t="str">
            <v>PESSAC</v>
          </cell>
          <cell r="J25" t="str">
            <v>PMZ</v>
          </cell>
          <cell r="K25">
            <v>4</v>
          </cell>
          <cell r="N25" t="str">
            <v>O</v>
          </cell>
          <cell r="U25">
            <v>7</v>
          </cell>
        </row>
        <row r="26">
          <cell r="D26" t="str">
            <v>Formule Régis</v>
          </cell>
          <cell r="H26" t="str">
            <v>PESSAC</v>
          </cell>
          <cell r="J26" t="str">
            <v>PMZ</v>
          </cell>
          <cell r="K26">
            <v>4</v>
          </cell>
          <cell r="N26" t="str">
            <v>O</v>
          </cell>
          <cell r="U26">
            <v>3</v>
          </cell>
        </row>
        <row r="27">
          <cell r="D27" t="str">
            <v>Formule Régis</v>
          </cell>
          <cell r="H27" t="str">
            <v>PESSAC</v>
          </cell>
          <cell r="J27" t="str">
            <v>PMZ</v>
          </cell>
          <cell r="K27">
            <v>4</v>
          </cell>
          <cell r="N27" t="str">
            <v>TX</v>
          </cell>
          <cell r="U27">
            <v>3</v>
          </cell>
        </row>
        <row r="28">
          <cell r="D28" t="str">
            <v>Formule Régis</v>
          </cell>
          <cell r="H28" t="str">
            <v>PESSAC</v>
          </cell>
          <cell r="N28" t="str">
            <v>I</v>
          </cell>
          <cell r="U28">
            <v>5</v>
          </cell>
        </row>
        <row r="29">
          <cell r="D29" t="str">
            <v>Formule Régis</v>
          </cell>
          <cell r="H29" t="str">
            <v>PESSAC</v>
          </cell>
          <cell r="N29" t="str">
            <v>BL</v>
          </cell>
          <cell r="U29">
            <v>5</v>
          </cell>
        </row>
        <row r="30">
          <cell r="D30" t="str">
            <v>Formule Régis</v>
          </cell>
          <cell r="H30" t="str">
            <v>PESSAC</v>
          </cell>
          <cell r="N30" t="str">
            <v>I</v>
          </cell>
          <cell r="U30">
            <v>1</v>
          </cell>
        </row>
        <row r="31">
          <cell r="D31" t="str">
            <v>Formule Régis</v>
          </cell>
          <cell r="H31" t="str">
            <v>PESSAC</v>
          </cell>
          <cell r="N31" t="str">
            <v>BL</v>
          </cell>
          <cell r="U31">
            <v>1</v>
          </cell>
        </row>
        <row r="32">
          <cell r="D32" t="str">
            <v>Formule Régis</v>
          </cell>
          <cell r="H32" t="str">
            <v>PESSAC</v>
          </cell>
          <cell r="N32" t="str">
            <v>I</v>
          </cell>
          <cell r="U32">
            <v>5</v>
          </cell>
        </row>
        <row r="33">
          <cell r="D33" t="str">
            <v>Formule Régis</v>
          </cell>
          <cell r="H33" t="str">
            <v>PESSAC</v>
          </cell>
          <cell r="N33" t="str">
            <v>I</v>
          </cell>
          <cell r="U33">
            <v>3</v>
          </cell>
        </row>
        <row r="34">
          <cell r="H34" t="str">
            <v>NIORT</v>
          </cell>
          <cell r="N34" t="str">
            <v>BL</v>
          </cell>
          <cell r="U34">
            <v>11</v>
          </cell>
        </row>
        <row r="35">
          <cell r="D35" t="str">
            <v>Formule Régis</v>
          </cell>
          <cell r="H35" t="str">
            <v>PESSAC</v>
          </cell>
          <cell r="N35" t="str">
            <v>TX</v>
          </cell>
          <cell r="U35">
            <v>1</v>
          </cell>
        </row>
        <row r="36">
          <cell r="D36" t="str">
            <v>Formule Régis</v>
          </cell>
          <cell r="H36" t="str">
            <v>PESSAC</v>
          </cell>
          <cell r="N36" t="str">
            <v>TX</v>
          </cell>
          <cell r="U36">
            <v>1</v>
          </cell>
        </row>
        <row r="37">
          <cell r="D37" t="str">
            <v>Formule Régis</v>
          </cell>
          <cell r="H37" t="str">
            <v>PESSAC</v>
          </cell>
          <cell r="N37" t="str">
            <v>O</v>
          </cell>
          <cell r="U37">
            <v>13</v>
          </cell>
        </row>
        <row r="38">
          <cell r="D38" t="str">
            <v>Formule Régis</v>
          </cell>
          <cell r="H38" t="str">
            <v>PESSAC</v>
          </cell>
          <cell r="N38" t="str">
            <v>TX</v>
          </cell>
          <cell r="U38">
            <v>13</v>
          </cell>
        </row>
        <row r="39">
          <cell r="D39" t="str">
            <v>Formule Régis</v>
          </cell>
          <cell r="H39" t="str">
            <v>PESSAC</v>
          </cell>
          <cell r="N39" t="str">
            <v>TX</v>
          </cell>
          <cell r="U39">
            <v>11</v>
          </cell>
        </row>
        <row r="40">
          <cell r="D40" t="str">
            <v>Formule Régis</v>
          </cell>
          <cell r="H40" t="str">
            <v>PESSAC</v>
          </cell>
          <cell r="N40" t="str">
            <v>C</v>
          </cell>
          <cell r="U40">
            <v>4</v>
          </cell>
        </row>
        <row r="41">
          <cell r="D41" t="str">
            <v>Formule Régis</v>
          </cell>
          <cell r="H41" t="str">
            <v>PESSAC</v>
          </cell>
          <cell r="N41" t="str">
            <v>O</v>
          </cell>
          <cell r="U41">
            <v>8</v>
          </cell>
        </row>
        <row r="42">
          <cell r="D42" t="str">
            <v>Formule Régis</v>
          </cell>
          <cell r="H42" t="str">
            <v>PESSAC</v>
          </cell>
          <cell r="N42" t="str">
            <v>A</v>
          </cell>
          <cell r="U42">
            <v>23</v>
          </cell>
        </row>
        <row r="43">
          <cell r="D43" t="str">
            <v>Formule Régis</v>
          </cell>
          <cell r="H43" t="str">
            <v>PESSAC</v>
          </cell>
          <cell r="N43" t="str">
            <v>I</v>
          </cell>
          <cell r="U43">
            <v>10</v>
          </cell>
        </row>
        <row r="44">
          <cell r="D44" t="str">
            <v>Formule Régis</v>
          </cell>
          <cell r="H44" t="str">
            <v>PESSAC</v>
          </cell>
          <cell r="N44" t="str">
            <v>BL</v>
          </cell>
          <cell r="U44">
            <v>6</v>
          </cell>
        </row>
        <row r="45">
          <cell r="D45" t="str">
            <v>Formule Régis</v>
          </cell>
          <cell r="H45" t="str">
            <v>PESSAC</v>
          </cell>
          <cell r="N45" t="str">
            <v>BL</v>
          </cell>
          <cell r="U45">
            <v>11</v>
          </cell>
        </row>
        <row r="46">
          <cell r="D46" t="str">
            <v>Formule Régis</v>
          </cell>
          <cell r="H46" t="str">
            <v>PESSAC</v>
          </cell>
          <cell r="N46" t="str">
            <v>I</v>
          </cell>
          <cell r="U46">
            <v>10</v>
          </cell>
        </row>
        <row r="47">
          <cell r="D47" t="str">
            <v>Formule Régis</v>
          </cell>
          <cell r="H47" t="str">
            <v>PESSAC</v>
          </cell>
          <cell r="N47" t="str">
            <v>I</v>
          </cell>
          <cell r="U47">
            <v>11</v>
          </cell>
        </row>
        <row r="48">
          <cell r="H48" t="str">
            <v>NIORT</v>
          </cell>
          <cell r="N48" t="str">
            <v>P</v>
          </cell>
          <cell r="U48">
            <v>19</v>
          </cell>
        </row>
        <row r="49">
          <cell r="H49" t="str">
            <v>PESSAC</v>
          </cell>
          <cell r="N49" t="str">
            <v>BL</v>
          </cell>
          <cell r="U49">
            <v>4</v>
          </cell>
        </row>
        <row r="50">
          <cell r="H50" t="str">
            <v>PESSAC</v>
          </cell>
          <cell r="N50" t="str">
            <v>BL</v>
          </cell>
          <cell r="U50">
            <v>7</v>
          </cell>
        </row>
        <row r="51">
          <cell r="H51" t="str">
            <v>PESSAC</v>
          </cell>
          <cell r="N51" t="str">
            <v>BL</v>
          </cell>
          <cell r="U51">
            <v>14</v>
          </cell>
        </row>
        <row r="52">
          <cell r="H52" t="str">
            <v>PESSAC</v>
          </cell>
          <cell r="N52" t="str">
            <v>ATT</v>
          </cell>
          <cell r="U52">
            <v>25</v>
          </cell>
        </row>
        <row r="53">
          <cell r="D53" t="str">
            <v>Formule Régis</v>
          </cell>
          <cell r="H53" t="str">
            <v>PESSAC</v>
          </cell>
          <cell r="N53" t="str">
            <v>C</v>
          </cell>
          <cell r="U53">
            <v>9</v>
          </cell>
        </row>
        <row r="54">
          <cell r="H54" t="str">
            <v>NIORT</v>
          </cell>
          <cell r="N54" t="str">
            <v>E</v>
          </cell>
          <cell r="U54">
            <v>5</v>
          </cell>
        </row>
        <row r="55">
          <cell r="D55" t="str">
            <v>Formule Régis</v>
          </cell>
          <cell r="H55" t="str">
            <v>PESSAC</v>
          </cell>
          <cell r="N55" t="str">
            <v>BL</v>
          </cell>
          <cell r="U55">
            <v>18</v>
          </cell>
        </row>
        <row r="56">
          <cell r="D56" t="str">
            <v>Formule Régis</v>
          </cell>
          <cell r="H56" t="str">
            <v>PESSAC</v>
          </cell>
          <cell r="N56" t="str">
            <v>I</v>
          </cell>
          <cell r="U56">
            <v>5</v>
          </cell>
        </row>
        <row r="57">
          <cell r="D57" t="str">
            <v>Formule Régis</v>
          </cell>
          <cell r="H57" t="str">
            <v>PESSAC</v>
          </cell>
          <cell r="N57" t="str">
            <v>I</v>
          </cell>
          <cell r="U57">
            <v>3</v>
          </cell>
        </row>
        <row r="58">
          <cell r="H58" t="str">
            <v>NIORT</v>
          </cell>
          <cell r="N58" t="str">
            <v>P</v>
          </cell>
          <cell r="U58">
            <v>32</v>
          </cell>
        </row>
        <row r="59">
          <cell r="H59" t="str">
            <v>PESSAC</v>
          </cell>
          <cell r="N59" t="str">
            <v>C</v>
          </cell>
          <cell r="U59">
            <v>6</v>
          </cell>
        </row>
        <row r="60">
          <cell r="H60" t="str">
            <v>PESSAC</v>
          </cell>
          <cell r="N60" t="str">
            <v>C</v>
          </cell>
          <cell r="U60">
            <v>6</v>
          </cell>
        </row>
        <row r="61">
          <cell r="H61" t="str">
            <v>PESSAC</v>
          </cell>
          <cell r="N61" t="str">
            <v>C</v>
          </cell>
          <cell r="U61">
            <v>9</v>
          </cell>
        </row>
        <row r="62">
          <cell r="H62" t="str">
            <v>PESSAC</v>
          </cell>
          <cell r="N62" t="str">
            <v>BL</v>
          </cell>
          <cell r="U62">
            <v>6</v>
          </cell>
        </row>
        <row r="63">
          <cell r="H63" t="str">
            <v>PESSAC</v>
          </cell>
          <cell r="N63" t="str">
            <v>BL</v>
          </cell>
          <cell r="U63">
            <v>11</v>
          </cell>
        </row>
        <row r="64">
          <cell r="H64" t="str">
            <v>PESSAC</v>
          </cell>
          <cell r="N64" t="str">
            <v>TX</v>
          </cell>
          <cell r="U64">
            <v>7</v>
          </cell>
        </row>
        <row r="65">
          <cell r="H65" t="str">
            <v>PESSAC</v>
          </cell>
          <cell r="N65" t="str">
            <v>TX</v>
          </cell>
          <cell r="U65">
            <v>21</v>
          </cell>
        </row>
        <row r="66">
          <cell r="H66" t="str">
            <v>PESSAC</v>
          </cell>
          <cell r="N66" t="str">
            <v>C</v>
          </cell>
          <cell r="U66">
            <v>5</v>
          </cell>
        </row>
        <row r="67">
          <cell r="H67" t="str">
            <v>PESSAC</v>
          </cell>
          <cell r="N67" t="str">
            <v>TX</v>
          </cell>
          <cell r="U67">
            <v>12</v>
          </cell>
        </row>
        <row r="68">
          <cell r="H68" t="str">
            <v>PESSAC</v>
          </cell>
          <cell r="N68" t="str">
            <v>C</v>
          </cell>
          <cell r="U68">
            <v>12</v>
          </cell>
        </row>
        <row r="69">
          <cell r="H69" t="str">
            <v>PESSAC</v>
          </cell>
          <cell r="N69" t="str">
            <v>TX</v>
          </cell>
          <cell r="U69">
            <v>24</v>
          </cell>
        </row>
        <row r="70">
          <cell r="H70" t="str">
            <v>PESSAC</v>
          </cell>
          <cell r="N70" t="str">
            <v>BL</v>
          </cell>
          <cell r="U70">
            <v>6</v>
          </cell>
        </row>
        <row r="71">
          <cell r="H71" t="str">
            <v>PESSAC</v>
          </cell>
          <cell r="N71" t="str">
            <v>BL</v>
          </cell>
          <cell r="U71">
            <v>10</v>
          </cell>
        </row>
        <row r="72">
          <cell r="H72" t="str">
            <v>PESSAC</v>
          </cell>
          <cell r="N72" t="str">
            <v>BL</v>
          </cell>
          <cell r="U72">
            <v>32</v>
          </cell>
        </row>
        <row r="73">
          <cell r="H73" t="str">
            <v>PESSAC</v>
          </cell>
          <cell r="J73" t="str">
            <v>PMZ</v>
          </cell>
          <cell r="K73">
            <v>9</v>
          </cell>
          <cell r="N73" t="str">
            <v>I</v>
          </cell>
          <cell r="U73">
            <v>5</v>
          </cell>
        </row>
        <row r="74">
          <cell r="H74" t="str">
            <v>PESSAC</v>
          </cell>
          <cell r="J74" t="str">
            <v>PMZ</v>
          </cell>
          <cell r="K74">
            <v>9</v>
          </cell>
          <cell r="N74" t="str">
            <v>I</v>
          </cell>
          <cell r="U74">
            <v>7</v>
          </cell>
        </row>
        <row r="75">
          <cell r="H75" t="str">
            <v>PESSAC</v>
          </cell>
          <cell r="J75" t="str">
            <v>PMZ</v>
          </cell>
          <cell r="K75">
            <v>9</v>
          </cell>
          <cell r="N75" t="str">
            <v>I</v>
          </cell>
          <cell r="U75">
            <v>6</v>
          </cell>
        </row>
        <row r="76">
          <cell r="D76" t="str">
            <v>Formule Régis</v>
          </cell>
          <cell r="H76" t="str">
            <v>PESSAC</v>
          </cell>
          <cell r="J76" t="str">
            <v>PMZ</v>
          </cell>
          <cell r="K76">
            <v>9</v>
          </cell>
          <cell r="N76" t="str">
            <v>I</v>
          </cell>
          <cell r="U76">
            <v>16</v>
          </cell>
        </row>
        <row r="77">
          <cell r="H77" t="str">
            <v>PESSAC</v>
          </cell>
          <cell r="J77" t="str">
            <v>PMZ</v>
          </cell>
          <cell r="K77">
            <v>9</v>
          </cell>
          <cell r="N77" t="str">
            <v>I</v>
          </cell>
          <cell r="U77">
            <v>8</v>
          </cell>
        </row>
        <row r="78">
          <cell r="D78" t="str">
            <v>Formule Régis</v>
          </cell>
          <cell r="H78" t="str">
            <v>PESSAC</v>
          </cell>
          <cell r="J78" t="str">
            <v>PMZ</v>
          </cell>
          <cell r="K78">
            <v>9</v>
          </cell>
          <cell r="N78" t="str">
            <v>I</v>
          </cell>
          <cell r="U78">
            <v>5</v>
          </cell>
        </row>
        <row r="79">
          <cell r="D79" t="str">
            <v>Formule Régis</v>
          </cell>
          <cell r="H79" t="str">
            <v>PESSAC</v>
          </cell>
          <cell r="N79" t="str">
            <v>TX</v>
          </cell>
          <cell r="U79">
            <v>6</v>
          </cell>
        </row>
        <row r="80">
          <cell r="H80" t="str">
            <v>PESSAC</v>
          </cell>
          <cell r="N80" t="str">
            <v>C</v>
          </cell>
          <cell r="U80">
            <v>3</v>
          </cell>
        </row>
        <row r="81">
          <cell r="D81" t="str">
            <v>Formule Régis</v>
          </cell>
          <cell r="H81" t="str">
            <v>PESSAC</v>
          </cell>
          <cell r="N81" t="str">
            <v>C</v>
          </cell>
          <cell r="U81">
            <v>2</v>
          </cell>
        </row>
        <row r="82">
          <cell r="D82" t="str">
            <v>Formule Régis</v>
          </cell>
          <cell r="H82" t="str">
            <v>PESSAC</v>
          </cell>
          <cell r="N82" t="str">
            <v>C</v>
          </cell>
          <cell r="U82">
            <v>5</v>
          </cell>
        </row>
        <row r="83">
          <cell r="D83" t="str">
            <v>Formule Régis</v>
          </cell>
          <cell r="H83" t="str">
            <v>PESSAC</v>
          </cell>
          <cell r="N83" t="str">
            <v>A</v>
          </cell>
          <cell r="U83">
            <v>5</v>
          </cell>
        </row>
        <row r="84">
          <cell r="D84" t="str">
            <v>Formule Régis</v>
          </cell>
          <cell r="H84" t="str">
            <v>PESSAC</v>
          </cell>
          <cell r="N84" t="str">
            <v>C</v>
          </cell>
          <cell r="U84">
            <v>5</v>
          </cell>
        </row>
        <row r="85">
          <cell r="D85" t="str">
            <v>Formule Régis</v>
          </cell>
          <cell r="H85" t="str">
            <v>PESSAC</v>
          </cell>
          <cell r="N85" t="str">
            <v>RAC</v>
          </cell>
          <cell r="U85">
            <v>6</v>
          </cell>
        </row>
        <row r="86">
          <cell r="H86" t="str">
            <v>NIORT</v>
          </cell>
          <cell r="N86" t="str">
            <v>ATT</v>
          </cell>
          <cell r="U86">
            <v>31</v>
          </cell>
        </row>
        <row r="87">
          <cell r="D87" t="str">
            <v>Formule Régis</v>
          </cell>
          <cell r="H87" t="str">
            <v>PESSAC</v>
          </cell>
          <cell r="N87" t="str">
            <v>I</v>
          </cell>
          <cell r="U87">
            <v>9</v>
          </cell>
        </row>
        <row r="88">
          <cell r="H88" t="str">
            <v>PESSAC</v>
          </cell>
          <cell r="N88" t="str">
            <v>I</v>
          </cell>
          <cell r="U88">
            <v>4</v>
          </cell>
        </row>
        <row r="89">
          <cell r="D89" t="str">
            <v>Formule Régis</v>
          </cell>
          <cell r="H89" t="str">
            <v>PESSAC</v>
          </cell>
          <cell r="N89" t="str">
            <v>BL</v>
          </cell>
          <cell r="U89">
            <v>71</v>
          </cell>
        </row>
        <row r="90">
          <cell r="H90" t="str">
            <v>PESSAC</v>
          </cell>
          <cell r="N90" t="str">
            <v>BL</v>
          </cell>
        </row>
        <row r="91">
          <cell r="H91" t="str">
            <v>PESSAC</v>
          </cell>
          <cell r="N91" t="str">
            <v>BL</v>
          </cell>
          <cell r="U91">
            <v>10</v>
          </cell>
        </row>
        <row r="92">
          <cell r="D92" t="str">
            <v>Formule Régis</v>
          </cell>
          <cell r="H92" t="str">
            <v>MERIGNAC</v>
          </cell>
          <cell r="N92" t="str">
            <v>I</v>
          </cell>
          <cell r="U92">
            <v>22</v>
          </cell>
        </row>
        <row r="93">
          <cell r="D93" t="str">
            <v>Formule Régis</v>
          </cell>
          <cell r="H93" t="str">
            <v>MERIGNAC</v>
          </cell>
          <cell r="N93" t="str">
            <v>I</v>
          </cell>
          <cell r="U93">
            <v>7</v>
          </cell>
        </row>
        <row r="94">
          <cell r="D94" t="str">
            <v>Formule Régis</v>
          </cell>
          <cell r="H94" t="str">
            <v>MERIGNAC</v>
          </cell>
          <cell r="N94" t="str">
            <v>BL</v>
          </cell>
          <cell r="U94">
            <v>7</v>
          </cell>
        </row>
        <row r="95">
          <cell r="D95" t="str">
            <v>Formule Régis</v>
          </cell>
          <cell r="H95" t="str">
            <v>MERIGNAC</v>
          </cell>
          <cell r="N95" t="str">
            <v>I</v>
          </cell>
          <cell r="U95">
            <v>34</v>
          </cell>
        </row>
        <row r="96">
          <cell r="D96" t="str">
            <v>Formule Régis</v>
          </cell>
          <cell r="H96" t="str">
            <v>MERIGNAC</v>
          </cell>
          <cell r="N96" t="str">
            <v>I</v>
          </cell>
          <cell r="U96">
            <v>1</v>
          </cell>
        </row>
        <row r="97">
          <cell r="H97" t="str">
            <v>PESSAC</v>
          </cell>
          <cell r="N97" t="str">
            <v>ATT</v>
          </cell>
          <cell r="U97">
            <v>1</v>
          </cell>
        </row>
        <row r="98">
          <cell r="H98" t="str">
            <v>NIORT</v>
          </cell>
          <cell r="N98" t="str">
            <v>P</v>
          </cell>
          <cell r="U98">
            <v>8</v>
          </cell>
        </row>
        <row r="99">
          <cell r="H99" t="str">
            <v>NIORT</v>
          </cell>
          <cell r="N99" t="str">
            <v>C</v>
          </cell>
          <cell r="U99">
            <v>12</v>
          </cell>
        </row>
        <row r="100">
          <cell r="H100" t="str">
            <v>NIORT</v>
          </cell>
          <cell r="N100" t="str">
            <v>C</v>
          </cell>
          <cell r="U100">
            <v>6</v>
          </cell>
        </row>
        <row r="101">
          <cell r="H101" t="str">
            <v>NIORT</v>
          </cell>
          <cell r="N101" t="str">
            <v>P</v>
          </cell>
          <cell r="U101">
            <v>5</v>
          </cell>
        </row>
        <row r="102">
          <cell r="H102" t="str">
            <v>NIORT</v>
          </cell>
          <cell r="N102" t="str">
            <v>E</v>
          </cell>
          <cell r="U102">
            <v>3</v>
          </cell>
        </row>
        <row r="103">
          <cell r="H103" t="str">
            <v>NIORT</v>
          </cell>
          <cell r="N103" t="str">
            <v>P</v>
          </cell>
          <cell r="U103">
            <v>36</v>
          </cell>
        </row>
        <row r="104">
          <cell r="H104" t="str">
            <v>NIORT</v>
          </cell>
          <cell r="N104" t="str">
            <v>ATT</v>
          </cell>
          <cell r="U104">
            <v>12</v>
          </cell>
        </row>
        <row r="105">
          <cell r="H105" t="str">
            <v>NIORT</v>
          </cell>
          <cell r="N105" t="str">
            <v>O</v>
          </cell>
          <cell r="U105">
            <v>15</v>
          </cell>
        </row>
        <row r="106">
          <cell r="H106" t="str">
            <v>NIORT</v>
          </cell>
          <cell r="N106" t="str">
            <v>ATT</v>
          </cell>
          <cell r="U106">
            <v>42</v>
          </cell>
        </row>
        <row r="107">
          <cell r="H107" t="str">
            <v>NIORT</v>
          </cell>
          <cell r="N107" t="str">
            <v>ATT</v>
          </cell>
          <cell r="U107">
            <v>21</v>
          </cell>
        </row>
        <row r="108">
          <cell r="D108" t="str">
            <v>Formule Régis</v>
          </cell>
          <cell r="H108" t="str">
            <v>NIORT</v>
          </cell>
          <cell r="N108" t="str">
            <v>C</v>
          </cell>
          <cell r="U108">
            <v>11</v>
          </cell>
        </row>
        <row r="109">
          <cell r="D109" t="str">
            <v>Formule Régis</v>
          </cell>
          <cell r="H109" t="str">
            <v>NIORT</v>
          </cell>
          <cell r="N109" t="str">
            <v>C</v>
          </cell>
          <cell r="U109">
            <v>2</v>
          </cell>
        </row>
        <row r="110">
          <cell r="D110" t="str">
            <v>Formule Régis</v>
          </cell>
          <cell r="H110" t="str">
            <v>NIORT</v>
          </cell>
          <cell r="N110" t="str">
            <v>TX</v>
          </cell>
          <cell r="U110">
            <v>16</v>
          </cell>
        </row>
        <row r="111">
          <cell r="H111" t="str">
            <v>NIORT</v>
          </cell>
          <cell r="N111" t="str">
            <v>ATT</v>
          </cell>
          <cell r="U111">
            <v>31</v>
          </cell>
        </row>
        <row r="112">
          <cell r="H112" t="str">
            <v>NIORT</v>
          </cell>
          <cell r="N112" t="str">
            <v>BL</v>
          </cell>
          <cell r="U112">
            <v>6</v>
          </cell>
        </row>
        <row r="113">
          <cell r="H113" t="str">
            <v>NIORT</v>
          </cell>
          <cell r="N113" t="str">
            <v>A</v>
          </cell>
          <cell r="U113">
            <v>17</v>
          </cell>
        </row>
        <row r="114">
          <cell r="H114" t="str">
            <v>NIORT</v>
          </cell>
          <cell r="N114" t="str">
            <v>BL</v>
          </cell>
          <cell r="U114">
            <v>20</v>
          </cell>
        </row>
        <row r="115">
          <cell r="H115" t="str">
            <v>NIORT</v>
          </cell>
          <cell r="N115" t="str">
            <v>BL</v>
          </cell>
          <cell r="U115">
            <v>11</v>
          </cell>
        </row>
        <row r="116">
          <cell r="D116" t="str">
            <v>Formule Régis</v>
          </cell>
          <cell r="H116" t="str">
            <v>NIORT</v>
          </cell>
          <cell r="N116" t="str">
            <v>O</v>
          </cell>
          <cell r="U116">
            <v>12</v>
          </cell>
        </row>
        <row r="117">
          <cell r="D117" t="str">
            <v>Formule Régis</v>
          </cell>
          <cell r="H117" t="str">
            <v>NIORT</v>
          </cell>
          <cell r="N117" t="str">
            <v>RAC</v>
          </cell>
          <cell r="U117">
            <v>6</v>
          </cell>
        </row>
        <row r="118">
          <cell r="D118" t="str">
            <v>Formule Régis</v>
          </cell>
          <cell r="H118" t="str">
            <v>NIORT</v>
          </cell>
          <cell r="N118" t="str">
            <v>BL</v>
          </cell>
          <cell r="U118">
            <v>11</v>
          </cell>
        </row>
        <row r="119">
          <cell r="D119" t="str">
            <v>Formule Régis</v>
          </cell>
          <cell r="H119" t="str">
            <v>NIORT</v>
          </cell>
          <cell r="N119" t="str">
            <v>A</v>
          </cell>
          <cell r="U119">
            <v>6</v>
          </cell>
        </row>
        <row r="120">
          <cell r="H120" t="str">
            <v>NIORT</v>
          </cell>
          <cell r="N120" t="str">
            <v>BL</v>
          </cell>
          <cell r="U120">
            <v>8</v>
          </cell>
        </row>
        <row r="121">
          <cell r="H121" t="str">
            <v>NIORT</v>
          </cell>
          <cell r="N121" t="str">
            <v>ATT</v>
          </cell>
          <cell r="U121">
            <v>8</v>
          </cell>
        </row>
        <row r="122">
          <cell r="H122" t="str">
            <v>NIORT</v>
          </cell>
          <cell r="N122" t="str">
            <v>BL</v>
          </cell>
          <cell r="U122">
            <v>5</v>
          </cell>
        </row>
        <row r="123">
          <cell r="D123" t="str">
            <v>Formule Régis</v>
          </cell>
          <cell r="H123" t="str">
            <v>NIORT</v>
          </cell>
          <cell r="N123" t="str">
            <v>RAC</v>
          </cell>
          <cell r="Q123">
            <v>4</v>
          </cell>
          <cell r="U123">
            <v>4</v>
          </cell>
        </row>
        <row r="124">
          <cell r="D124" t="str">
            <v>Formule Régis</v>
          </cell>
          <cell r="H124" t="str">
            <v>NIORT</v>
          </cell>
          <cell r="N124" t="str">
            <v>BL</v>
          </cell>
          <cell r="Q124">
            <v>12</v>
          </cell>
          <cell r="U124">
            <v>12</v>
          </cell>
        </row>
        <row r="125">
          <cell r="D125" t="str">
            <v>Formule Régis</v>
          </cell>
          <cell r="H125" t="str">
            <v>NIORT</v>
          </cell>
          <cell r="N125" t="str">
            <v>O</v>
          </cell>
          <cell r="Q125">
            <v>9</v>
          </cell>
          <cell r="U125">
            <v>9</v>
          </cell>
        </row>
        <row r="126">
          <cell r="D126" t="str">
            <v>Formule Régis</v>
          </cell>
          <cell r="H126" t="str">
            <v>NIORT</v>
          </cell>
          <cell r="N126" t="str">
            <v>TX</v>
          </cell>
          <cell r="Q126">
            <v>5</v>
          </cell>
          <cell r="U126">
            <v>5</v>
          </cell>
        </row>
        <row r="127">
          <cell r="D127" t="str">
            <v>Formule Régis</v>
          </cell>
          <cell r="H127" t="str">
            <v>NIORT</v>
          </cell>
          <cell r="N127" t="str">
            <v>O</v>
          </cell>
          <cell r="Q127">
            <v>6</v>
          </cell>
          <cell r="U127">
            <v>6</v>
          </cell>
        </row>
        <row r="128">
          <cell r="D128" t="str">
            <v>Formule Régis</v>
          </cell>
          <cell r="H128" t="str">
            <v>NIORT</v>
          </cell>
          <cell r="N128" t="str">
            <v>BL</v>
          </cell>
          <cell r="Q128">
            <v>17</v>
          </cell>
          <cell r="U128">
            <v>17</v>
          </cell>
        </row>
        <row r="129">
          <cell r="D129" t="str">
            <v>Formule Régis</v>
          </cell>
          <cell r="H129" t="str">
            <v>NIORT</v>
          </cell>
          <cell r="J129" t="str">
            <v>PMZ</v>
          </cell>
          <cell r="K129">
            <v>35</v>
          </cell>
          <cell r="N129" t="str">
            <v>E</v>
          </cell>
          <cell r="U129">
            <v>11</v>
          </cell>
        </row>
        <row r="130">
          <cell r="D130" t="str">
            <v>Formule Régis</v>
          </cell>
          <cell r="H130" t="str">
            <v>NIORT</v>
          </cell>
          <cell r="J130" t="str">
            <v>PMZ</v>
          </cell>
          <cell r="K130">
            <v>35</v>
          </cell>
          <cell r="N130" t="str">
            <v>E</v>
          </cell>
          <cell r="U130">
            <v>11</v>
          </cell>
        </row>
        <row r="131">
          <cell r="D131" t="str">
            <v>Formule Régis</v>
          </cell>
          <cell r="H131" t="str">
            <v>NIORT</v>
          </cell>
          <cell r="J131" t="str">
            <v>PMZ</v>
          </cell>
          <cell r="K131">
            <v>35</v>
          </cell>
          <cell r="N131" t="str">
            <v>E</v>
          </cell>
          <cell r="U131">
            <v>6</v>
          </cell>
        </row>
        <row r="132">
          <cell r="D132" t="str">
            <v>Formule Régis</v>
          </cell>
          <cell r="H132" t="str">
            <v>NIORT</v>
          </cell>
          <cell r="J132" t="str">
            <v>PMZ</v>
          </cell>
          <cell r="K132">
            <v>35</v>
          </cell>
          <cell r="N132" t="str">
            <v>E</v>
          </cell>
          <cell r="U132">
            <v>6</v>
          </cell>
        </row>
        <row r="133">
          <cell r="D133" t="str">
            <v>Formule Régis</v>
          </cell>
          <cell r="H133" t="str">
            <v>NIORT</v>
          </cell>
          <cell r="J133" t="str">
            <v>PMZ</v>
          </cell>
          <cell r="K133">
            <v>35</v>
          </cell>
          <cell r="N133" t="str">
            <v>E</v>
          </cell>
          <cell r="U133">
            <v>6</v>
          </cell>
        </row>
        <row r="134">
          <cell r="D134" t="str">
            <v>Formule Régis</v>
          </cell>
          <cell r="H134" t="str">
            <v>NIORT</v>
          </cell>
          <cell r="J134" t="str">
            <v>PMZ</v>
          </cell>
          <cell r="K134">
            <v>35</v>
          </cell>
          <cell r="N134" t="str">
            <v>E</v>
          </cell>
          <cell r="U134">
            <v>6</v>
          </cell>
        </row>
        <row r="135">
          <cell r="D135" t="str">
            <v>Formule Régis</v>
          </cell>
          <cell r="H135" t="str">
            <v>NIORT</v>
          </cell>
          <cell r="J135" t="str">
            <v>PMZ</v>
          </cell>
          <cell r="K135">
            <v>35</v>
          </cell>
          <cell r="N135" t="str">
            <v>E</v>
          </cell>
          <cell r="U135">
            <v>10</v>
          </cell>
        </row>
        <row r="136">
          <cell r="D136" t="str">
            <v>Formule Régis</v>
          </cell>
          <cell r="H136" t="str">
            <v>NIORT</v>
          </cell>
          <cell r="J136" t="str">
            <v>PMZ</v>
          </cell>
          <cell r="K136">
            <v>35</v>
          </cell>
          <cell r="N136" t="str">
            <v>E</v>
          </cell>
          <cell r="U136">
            <v>5</v>
          </cell>
        </row>
        <row r="137">
          <cell r="D137" t="str">
            <v>Formule Régis</v>
          </cell>
          <cell r="H137" t="str">
            <v>NIORT</v>
          </cell>
          <cell r="J137" t="str">
            <v>PMZ</v>
          </cell>
          <cell r="K137">
            <v>35</v>
          </cell>
          <cell r="N137" t="str">
            <v>E</v>
          </cell>
          <cell r="U137">
            <v>18</v>
          </cell>
        </row>
        <row r="138">
          <cell r="D138" t="str">
            <v>Formule Régis</v>
          </cell>
          <cell r="H138" t="str">
            <v>NIORT</v>
          </cell>
          <cell r="J138" t="str">
            <v>PMZ</v>
          </cell>
          <cell r="K138">
            <v>35</v>
          </cell>
          <cell r="N138" t="str">
            <v>E</v>
          </cell>
          <cell r="U138">
            <v>18</v>
          </cell>
        </row>
        <row r="139">
          <cell r="D139" t="str">
            <v>Formule Régis</v>
          </cell>
          <cell r="H139" t="str">
            <v>NIORT</v>
          </cell>
          <cell r="N139" t="str">
            <v>E</v>
          </cell>
        </row>
        <row r="140">
          <cell r="D140" t="str">
            <v>Formule Régis</v>
          </cell>
          <cell r="H140" t="str">
            <v>NIORT</v>
          </cell>
          <cell r="N140" t="str">
            <v>E</v>
          </cell>
        </row>
        <row r="141">
          <cell r="H141" t="str">
            <v>NIORT</v>
          </cell>
          <cell r="N141" t="str">
            <v>ATT</v>
          </cell>
          <cell r="U141">
            <v>18</v>
          </cell>
        </row>
        <row r="142">
          <cell r="D142" t="str">
            <v>Formule Régis</v>
          </cell>
          <cell r="H142" t="str">
            <v>NIORT</v>
          </cell>
          <cell r="K142" t="str">
            <v/>
          </cell>
          <cell r="N142" t="str">
            <v>E</v>
          </cell>
          <cell r="U142">
            <v>0</v>
          </cell>
        </row>
        <row r="143">
          <cell r="H143" t="str">
            <v>NIORT</v>
          </cell>
          <cell r="N143" t="str">
            <v>BL</v>
          </cell>
          <cell r="U143">
            <v>10</v>
          </cell>
        </row>
        <row r="144">
          <cell r="D144" t="str">
            <v>Formule Régis</v>
          </cell>
          <cell r="H144" t="str">
            <v>NIORT</v>
          </cell>
          <cell r="K144" t="str">
            <v/>
          </cell>
          <cell r="N144" t="str">
            <v>E</v>
          </cell>
          <cell r="U144">
            <v>0</v>
          </cell>
        </row>
        <row r="145">
          <cell r="H145" t="str">
            <v>NIORT</v>
          </cell>
          <cell r="N145" t="str">
            <v>BL</v>
          </cell>
          <cell r="U145">
            <v>5</v>
          </cell>
        </row>
        <row r="146">
          <cell r="D146" t="str">
            <v>Formule Régis</v>
          </cell>
          <cell r="H146" t="str">
            <v>NIORT</v>
          </cell>
          <cell r="K146" t="str">
            <v/>
          </cell>
          <cell r="N146" t="str">
            <v>E</v>
          </cell>
          <cell r="U146">
            <v>0</v>
          </cell>
        </row>
        <row r="147">
          <cell r="H147" t="str">
            <v>NIORT</v>
          </cell>
          <cell r="N147" t="str">
            <v>BL</v>
          </cell>
          <cell r="U147">
            <v>4</v>
          </cell>
        </row>
        <row r="148">
          <cell r="D148" t="str">
            <v>Formule Régis</v>
          </cell>
          <cell r="H148" t="str">
            <v>NIORT</v>
          </cell>
          <cell r="K148" t="str">
            <v/>
          </cell>
          <cell r="N148" t="str">
            <v>E</v>
          </cell>
          <cell r="U148">
            <v>0</v>
          </cell>
        </row>
        <row r="149">
          <cell r="H149" t="str">
            <v>NIORT</v>
          </cell>
          <cell r="N149" t="str">
            <v>BL</v>
          </cell>
          <cell r="U149">
            <v>6</v>
          </cell>
        </row>
        <row r="150">
          <cell r="H150" t="str">
            <v>NIORT</v>
          </cell>
          <cell r="N150" t="str">
            <v>BL</v>
          </cell>
          <cell r="U150">
            <v>15</v>
          </cell>
        </row>
        <row r="151">
          <cell r="H151" t="str">
            <v>NIORT</v>
          </cell>
          <cell r="N151" t="str">
            <v>BL</v>
          </cell>
          <cell r="U151">
            <v>10</v>
          </cell>
        </row>
        <row r="152">
          <cell r="H152" t="str">
            <v>NIORT</v>
          </cell>
          <cell r="N152" t="str">
            <v>ATT</v>
          </cell>
          <cell r="U152">
            <v>28</v>
          </cell>
        </row>
        <row r="153">
          <cell r="D153" t="str">
            <v>Formule Régis</v>
          </cell>
          <cell r="H153" t="str">
            <v>NIORT</v>
          </cell>
          <cell r="N153" t="str">
            <v>TX</v>
          </cell>
          <cell r="Q153">
            <v>1</v>
          </cell>
          <cell r="U153">
            <v>1</v>
          </cell>
        </row>
        <row r="154">
          <cell r="D154" t="str">
            <v>Formule Régis</v>
          </cell>
          <cell r="H154" t="str">
            <v>NIORT</v>
          </cell>
          <cell r="N154" t="str">
            <v>BL</v>
          </cell>
          <cell r="Q154">
            <v>9</v>
          </cell>
          <cell r="U154">
            <v>9</v>
          </cell>
        </row>
        <row r="155">
          <cell r="H155" t="str">
            <v>NIORT</v>
          </cell>
          <cell r="N155" t="str">
            <v>BL</v>
          </cell>
          <cell r="U155">
            <v>16</v>
          </cell>
        </row>
        <row r="156">
          <cell r="H156" t="str">
            <v>NIORT</v>
          </cell>
          <cell r="N156" t="str">
            <v>ATT</v>
          </cell>
          <cell r="U156">
            <v>23</v>
          </cell>
        </row>
        <row r="157">
          <cell r="H157" t="str">
            <v>NIORT</v>
          </cell>
          <cell r="N157" t="str">
            <v>A</v>
          </cell>
          <cell r="U157">
            <v>4</v>
          </cell>
        </row>
        <row r="158">
          <cell r="H158" t="str">
            <v>NIORT</v>
          </cell>
          <cell r="N158" t="str">
            <v>BL</v>
          </cell>
          <cell r="U158">
            <v>6</v>
          </cell>
        </row>
        <row r="159">
          <cell r="H159" t="str">
            <v>NIORT</v>
          </cell>
          <cell r="N159" t="str">
            <v>BL</v>
          </cell>
          <cell r="U159">
            <v>9</v>
          </cell>
        </row>
        <row r="160">
          <cell r="H160" t="str">
            <v>NIORT</v>
          </cell>
          <cell r="N160" t="str">
            <v>RC</v>
          </cell>
          <cell r="U160">
            <v>6</v>
          </cell>
        </row>
        <row r="161">
          <cell r="H161" t="str">
            <v>NIORT</v>
          </cell>
          <cell r="N161" t="str">
            <v>RC</v>
          </cell>
          <cell r="U161">
            <v>6</v>
          </cell>
        </row>
        <row r="162">
          <cell r="H162" t="str">
            <v>NIORT</v>
          </cell>
          <cell r="N162" t="str">
            <v>ATT</v>
          </cell>
          <cell r="U162">
            <v>4</v>
          </cell>
        </row>
        <row r="163">
          <cell r="H163" t="str">
            <v>NIORT</v>
          </cell>
          <cell r="N163" t="str">
            <v>BL</v>
          </cell>
          <cell r="U163">
            <v>6</v>
          </cell>
        </row>
        <row r="164">
          <cell r="H164" t="str">
            <v>NIORT</v>
          </cell>
          <cell r="N164" t="str">
            <v>RC</v>
          </cell>
          <cell r="U164">
            <v>3</v>
          </cell>
        </row>
        <row r="165">
          <cell r="H165" t="str">
            <v>NIORT</v>
          </cell>
          <cell r="N165" t="str">
            <v>RC</v>
          </cell>
          <cell r="U165">
            <v>6</v>
          </cell>
        </row>
        <row r="166">
          <cell r="H166" t="str">
            <v>NIORT</v>
          </cell>
          <cell r="N166" t="str">
            <v>E</v>
          </cell>
          <cell r="U166">
            <v>17</v>
          </cell>
        </row>
        <row r="167">
          <cell r="H167" t="str">
            <v>NIORT</v>
          </cell>
          <cell r="N167" t="str">
            <v>ATT</v>
          </cell>
          <cell r="U167">
            <v>6</v>
          </cell>
        </row>
        <row r="168">
          <cell r="H168" t="str">
            <v>NIORT</v>
          </cell>
          <cell r="N168" t="str">
            <v>ATT</v>
          </cell>
          <cell r="U168">
            <v>38</v>
          </cell>
        </row>
        <row r="169">
          <cell r="H169" t="str">
            <v>NIORT</v>
          </cell>
          <cell r="N169" t="str">
            <v>ATT</v>
          </cell>
          <cell r="U169">
            <v>23</v>
          </cell>
        </row>
        <row r="170">
          <cell r="H170" t="str">
            <v>NIORT</v>
          </cell>
          <cell r="N170" t="str">
            <v>ATT</v>
          </cell>
          <cell r="U170">
            <v>24</v>
          </cell>
        </row>
        <row r="171">
          <cell r="H171" t="str">
            <v>NIORT</v>
          </cell>
          <cell r="N171" t="str">
            <v>ATT</v>
          </cell>
          <cell r="U171">
            <v>6</v>
          </cell>
        </row>
        <row r="172">
          <cell r="H172" t="str">
            <v>NIORT</v>
          </cell>
          <cell r="N172" t="str">
            <v>ATT</v>
          </cell>
          <cell r="U172">
            <v>5</v>
          </cell>
        </row>
        <row r="173">
          <cell r="H173" t="str">
            <v>NIORT</v>
          </cell>
          <cell r="N173" t="str">
            <v>ATT</v>
          </cell>
          <cell r="U173">
            <v>30</v>
          </cell>
        </row>
        <row r="174">
          <cell r="H174" t="str">
            <v>NIORT</v>
          </cell>
          <cell r="N174" t="str">
            <v>ATT</v>
          </cell>
          <cell r="U174">
            <v>5</v>
          </cell>
        </row>
        <row r="175">
          <cell r="D175" t="str">
            <v>Formule Régis</v>
          </cell>
          <cell r="H175" t="str">
            <v>NIORT</v>
          </cell>
          <cell r="N175" t="str">
            <v>C</v>
          </cell>
          <cell r="U175">
            <v>10</v>
          </cell>
        </row>
        <row r="176">
          <cell r="H176" t="str">
            <v>NIORT</v>
          </cell>
          <cell r="N176" t="str">
            <v>P</v>
          </cell>
          <cell r="U176">
            <v>93</v>
          </cell>
        </row>
        <row r="177">
          <cell r="H177" t="str">
            <v>NIORT</v>
          </cell>
          <cell r="N177" t="str">
            <v>P</v>
          </cell>
          <cell r="U177">
            <v>28</v>
          </cell>
        </row>
        <row r="178">
          <cell r="H178" t="str">
            <v>NIORT</v>
          </cell>
          <cell r="N178" t="str">
            <v>ATT</v>
          </cell>
          <cell r="U178">
            <v>47</v>
          </cell>
        </row>
        <row r="179">
          <cell r="H179" t="str">
            <v>NIORT</v>
          </cell>
          <cell r="N179" t="str">
            <v>ATT</v>
          </cell>
          <cell r="U179">
            <v>14</v>
          </cell>
        </row>
        <row r="180">
          <cell r="H180" t="str">
            <v>NIORT</v>
          </cell>
          <cell r="N180" t="str">
            <v>P</v>
          </cell>
          <cell r="U180">
            <v>14</v>
          </cell>
        </row>
        <row r="181">
          <cell r="H181" t="str">
            <v>NIORT</v>
          </cell>
          <cell r="N181" t="str">
            <v>P</v>
          </cell>
          <cell r="U181">
            <v>42</v>
          </cell>
        </row>
        <row r="182">
          <cell r="H182" t="str">
            <v>NIORT</v>
          </cell>
          <cell r="N182" t="str">
            <v>P</v>
          </cell>
          <cell r="U182">
            <v>46</v>
          </cell>
        </row>
        <row r="183">
          <cell r="D183" t="str">
            <v>Formule Régis</v>
          </cell>
          <cell r="H183" t="str">
            <v>NIORT</v>
          </cell>
          <cell r="N183" t="str">
            <v>C</v>
          </cell>
          <cell r="U183">
            <v>4</v>
          </cell>
        </row>
        <row r="184">
          <cell r="D184" t="str">
            <v>Formule Régis</v>
          </cell>
          <cell r="H184" t="str">
            <v>NIORT</v>
          </cell>
          <cell r="N184" t="str">
            <v>C</v>
          </cell>
          <cell r="U184">
            <v>5</v>
          </cell>
        </row>
        <row r="185">
          <cell r="D185" t="str">
            <v>Formule Régis</v>
          </cell>
          <cell r="H185" t="str">
            <v>NIORT</v>
          </cell>
          <cell r="N185" t="str">
            <v>C</v>
          </cell>
          <cell r="U185">
            <v>17</v>
          </cell>
        </row>
        <row r="186">
          <cell r="H186" t="str">
            <v>NIORT</v>
          </cell>
          <cell r="N186" t="str">
            <v>ATT</v>
          </cell>
          <cell r="U186">
            <v>45</v>
          </cell>
        </row>
        <row r="187">
          <cell r="H187" t="str">
            <v>NIORT</v>
          </cell>
          <cell r="N187" t="str">
            <v>ATT</v>
          </cell>
          <cell r="U187">
            <v>64</v>
          </cell>
        </row>
        <row r="188">
          <cell r="H188" t="str">
            <v>NIORT</v>
          </cell>
          <cell r="N188" t="str">
            <v>ATT</v>
          </cell>
          <cell r="U188">
            <v>47</v>
          </cell>
        </row>
        <row r="189">
          <cell r="H189" t="str">
            <v>NIORT</v>
          </cell>
          <cell r="N189" t="str">
            <v>P</v>
          </cell>
          <cell r="U189">
            <v>36</v>
          </cell>
        </row>
        <row r="190">
          <cell r="H190" t="str">
            <v>NIORT</v>
          </cell>
          <cell r="N190" t="str">
            <v>ATT</v>
          </cell>
          <cell r="U190">
            <v>65</v>
          </cell>
        </row>
        <row r="191">
          <cell r="H191" t="str">
            <v>NIORT</v>
          </cell>
          <cell r="N191" t="str">
            <v>BL</v>
          </cell>
          <cell r="U191">
            <v>22</v>
          </cell>
        </row>
        <row r="192">
          <cell r="H192" t="str">
            <v>NIORT</v>
          </cell>
          <cell r="N192" t="str">
            <v>BL</v>
          </cell>
          <cell r="U192">
            <v>3</v>
          </cell>
        </row>
        <row r="193">
          <cell r="H193" t="str">
            <v>NIORT</v>
          </cell>
          <cell r="N193" t="str">
            <v>ATT</v>
          </cell>
          <cell r="U193">
            <v>9</v>
          </cell>
        </row>
        <row r="194">
          <cell r="H194" t="str">
            <v>NIORT</v>
          </cell>
          <cell r="N194" t="str">
            <v>P</v>
          </cell>
          <cell r="U194">
            <v>95</v>
          </cell>
        </row>
        <row r="195">
          <cell r="H195" t="str">
            <v>NIORT</v>
          </cell>
          <cell r="N195" t="str">
            <v>ATT</v>
          </cell>
          <cell r="U195">
            <v>44</v>
          </cell>
        </row>
        <row r="196">
          <cell r="H196" t="str">
            <v>NIORT</v>
          </cell>
          <cell r="N196" t="str">
            <v>P</v>
          </cell>
          <cell r="U196">
            <v>45</v>
          </cell>
        </row>
        <row r="197">
          <cell r="H197" t="str">
            <v>NIORT</v>
          </cell>
          <cell r="N197" t="str">
            <v>ATT</v>
          </cell>
          <cell r="U197">
            <v>66</v>
          </cell>
        </row>
        <row r="198">
          <cell r="H198" t="str">
            <v>NIORT</v>
          </cell>
          <cell r="N198" t="str">
            <v>ATT</v>
          </cell>
          <cell r="U198">
            <v>70</v>
          </cell>
        </row>
        <row r="199">
          <cell r="H199" t="str">
            <v>NIORT</v>
          </cell>
          <cell r="N199" t="str">
            <v>BL</v>
          </cell>
          <cell r="U199">
            <v>8</v>
          </cell>
        </row>
        <row r="200">
          <cell r="H200" t="str">
            <v>NIORT</v>
          </cell>
          <cell r="N200" t="str">
            <v>ATT</v>
          </cell>
          <cell r="U200">
            <v>3</v>
          </cell>
        </row>
        <row r="201">
          <cell r="H201" t="str">
            <v>NIORT</v>
          </cell>
          <cell r="N201" t="str">
            <v>ATT</v>
          </cell>
          <cell r="U201">
            <v>5</v>
          </cell>
        </row>
        <row r="202">
          <cell r="D202" t="str">
            <v>Formule Régis</v>
          </cell>
          <cell r="H202" t="str">
            <v>NIORT</v>
          </cell>
          <cell r="N202" t="str">
            <v>A</v>
          </cell>
          <cell r="U202">
            <v>10</v>
          </cell>
        </row>
        <row r="203">
          <cell r="H203" t="str">
            <v>NIORT</v>
          </cell>
          <cell r="N203" t="str">
            <v>ATT</v>
          </cell>
          <cell r="U203">
            <v>5</v>
          </cell>
        </row>
        <row r="204">
          <cell r="D204" t="str">
            <v>Formule Régis</v>
          </cell>
          <cell r="H204" t="str">
            <v>BASSENS</v>
          </cell>
          <cell r="N204" t="str">
            <v>C</v>
          </cell>
          <cell r="U204">
            <v>6</v>
          </cell>
        </row>
        <row r="205">
          <cell r="H205" t="str">
            <v>NIORT</v>
          </cell>
          <cell r="N205" t="str">
            <v>C</v>
          </cell>
          <cell r="U205">
            <v>6</v>
          </cell>
        </row>
        <row r="206">
          <cell r="H206" t="str">
            <v>NIORT</v>
          </cell>
          <cell r="N206" t="str">
            <v>E</v>
          </cell>
          <cell r="U206">
            <v>5</v>
          </cell>
        </row>
        <row r="207">
          <cell r="D207" t="str">
            <v>Formule Régis</v>
          </cell>
          <cell r="H207" t="str">
            <v>NIORT</v>
          </cell>
          <cell r="K207" t="str">
            <v/>
          </cell>
          <cell r="N207" t="str">
            <v>A</v>
          </cell>
          <cell r="U207">
            <v>9</v>
          </cell>
        </row>
        <row r="208">
          <cell r="D208" t="str">
            <v>Formule Régis</v>
          </cell>
          <cell r="H208" t="str">
            <v>NIORT</v>
          </cell>
          <cell r="K208" t="str">
            <v/>
          </cell>
          <cell r="N208" t="str">
            <v>O</v>
          </cell>
          <cell r="U208">
            <v>6</v>
          </cell>
        </row>
        <row r="209">
          <cell r="D209" t="str">
            <v>Formule Régis</v>
          </cell>
          <cell r="H209" t="str">
            <v>NIORT</v>
          </cell>
          <cell r="K209" t="str">
            <v/>
          </cell>
          <cell r="N209" t="str">
            <v>I</v>
          </cell>
          <cell r="U209">
            <v>6</v>
          </cell>
        </row>
        <row r="210">
          <cell r="D210" t="str">
            <v>Formule Régis</v>
          </cell>
          <cell r="H210" t="str">
            <v>NIORT</v>
          </cell>
          <cell r="K210" t="str">
            <v/>
          </cell>
          <cell r="N210" t="str">
            <v>O</v>
          </cell>
          <cell r="U210">
            <v>6</v>
          </cell>
        </row>
        <row r="211">
          <cell r="D211" t="str">
            <v>Formule Régis</v>
          </cell>
          <cell r="H211" t="str">
            <v>NIORT</v>
          </cell>
          <cell r="K211" t="str">
            <v/>
          </cell>
          <cell r="N211" t="str">
            <v>O</v>
          </cell>
          <cell r="U211">
            <v>2</v>
          </cell>
        </row>
        <row r="212">
          <cell r="D212" t="str">
            <v>Formule Régis</v>
          </cell>
          <cell r="H212" t="str">
            <v>NIORT</v>
          </cell>
          <cell r="K212" t="str">
            <v/>
          </cell>
          <cell r="N212" t="str">
            <v>BL</v>
          </cell>
          <cell r="U212">
            <v>17</v>
          </cell>
        </row>
        <row r="213">
          <cell r="D213" t="str">
            <v>Formule Régis</v>
          </cell>
          <cell r="H213" t="str">
            <v>NIORT</v>
          </cell>
          <cell r="K213" t="str">
            <v/>
          </cell>
          <cell r="N213" t="str">
            <v>BL</v>
          </cell>
          <cell r="U213">
            <v>4</v>
          </cell>
        </row>
        <row r="214">
          <cell r="D214" t="str">
            <v>Formule Régis</v>
          </cell>
          <cell r="H214" t="str">
            <v>NIORT</v>
          </cell>
          <cell r="K214" t="str">
            <v/>
          </cell>
          <cell r="N214" t="str">
            <v>TX</v>
          </cell>
          <cell r="U214">
            <v>0</v>
          </cell>
        </row>
        <row r="215">
          <cell r="D215" t="str">
            <v>Formule Régis</v>
          </cell>
          <cell r="H215" t="str">
            <v>NIORT</v>
          </cell>
          <cell r="J215" t="str">
            <v>PMZ</v>
          </cell>
          <cell r="K215">
            <v>515</v>
          </cell>
          <cell r="N215" t="str">
            <v>E</v>
          </cell>
          <cell r="U215">
            <v>12</v>
          </cell>
        </row>
        <row r="216">
          <cell r="D216" t="str">
            <v>Formule Régis</v>
          </cell>
          <cell r="H216" t="str">
            <v>NIORT</v>
          </cell>
          <cell r="K216" t="str">
            <v/>
          </cell>
          <cell r="N216" t="str">
            <v>BL</v>
          </cell>
          <cell r="U216">
            <v>6</v>
          </cell>
        </row>
        <row r="217">
          <cell r="D217" t="str">
            <v>Formule Régis</v>
          </cell>
          <cell r="H217" t="str">
            <v>NIORT</v>
          </cell>
          <cell r="K217" t="str">
            <v/>
          </cell>
          <cell r="N217" t="str">
            <v>TX</v>
          </cell>
          <cell r="U217">
            <v>6</v>
          </cell>
        </row>
        <row r="218">
          <cell r="D218" t="str">
            <v>Formule Régis</v>
          </cell>
          <cell r="H218" t="str">
            <v>NIORT</v>
          </cell>
          <cell r="N218" t="str">
            <v>E</v>
          </cell>
          <cell r="U218">
            <v>22</v>
          </cell>
        </row>
        <row r="219">
          <cell r="D219" t="str">
            <v>Formule Régis</v>
          </cell>
          <cell r="H219" t="str">
            <v>NIORT</v>
          </cell>
          <cell r="K219" t="str">
            <v/>
          </cell>
          <cell r="N219" t="str">
            <v>TX</v>
          </cell>
          <cell r="U219">
            <v>2</v>
          </cell>
        </row>
        <row r="220">
          <cell r="D220" t="str">
            <v>Formule Régis</v>
          </cell>
          <cell r="H220" t="str">
            <v>NIORT</v>
          </cell>
          <cell r="K220" t="str">
            <v/>
          </cell>
          <cell r="N220" t="str">
            <v>C</v>
          </cell>
          <cell r="U220">
            <v>3</v>
          </cell>
        </row>
        <row r="221">
          <cell r="D221" t="str">
            <v>Formule Régis</v>
          </cell>
          <cell r="H221" t="str">
            <v>NIORT</v>
          </cell>
          <cell r="N221" t="str">
            <v>E</v>
          </cell>
          <cell r="Q221">
            <v>38</v>
          </cell>
          <cell r="U221">
            <v>26</v>
          </cell>
        </row>
        <row r="222">
          <cell r="D222" t="str">
            <v>Formule Régis</v>
          </cell>
          <cell r="H222" t="str">
            <v>CHATELLERAULT</v>
          </cell>
          <cell r="K222" t="str">
            <v/>
          </cell>
          <cell r="N222" t="str">
            <v>ATT</v>
          </cell>
          <cell r="U222">
            <v>46</v>
          </cell>
        </row>
        <row r="223">
          <cell r="D223" t="str">
            <v>Formule Régis</v>
          </cell>
          <cell r="H223" t="str">
            <v>CHATELLERAULT</v>
          </cell>
          <cell r="N223" t="str">
            <v>ATT</v>
          </cell>
          <cell r="U223">
            <v>15</v>
          </cell>
        </row>
        <row r="224">
          <cell r="D224" t="str">
            <v>Formule Régis</v>
          </cell>
          <cell r="H224" t="str">
            <v>CHATELLERAULT</v>
          </cell>
          <cell r="N224" t="str">
            <v>ATT</v>
          </cell>
          <cell r="U224">
            <v>6</v>
          </cell>
        </row>
        <row r="225">
          <cell r="D225" t="str">
            <v>Formule Régis</v>
          </cell>
          <cell r="H225" t="str">
            <v>CHATELLERAULT</v>
          </cell>
          <cell r="N225" t="str">
            <v>ATT</v>
          </cell>
          <cell r="U225">
            <v>11</v>
          </cell>
        </row>
        <row r="226">
          <cell r="D226" t="str">
            <v>Formule Régis</v>
          </cell>
          <cell r="H226" t="str">
            <v>CHATELLERAULT</v>
          </cell>
          <cell r="N226" t="str">
            <v>ATT</v>
          </cell>
          <cell r="U226">
            <v>9</v>
          </cell>
        </row>
        <row r="227">
          <cell r="D227" t="str">
            <v>Formule Régis</v>
          </cell>
          <cell r="H227" t="str">
            <v>CHATELLERAULT</v>
          </cell>
          <cell r="N227" t="str">
            <v>ATT</v>
          </cell>
          <cell r="U227">
            <v>24</v>
          </cell>
        </row>
        <row r="228">
          <cell r="D228" t="str">
            <v>Formule Régis</v>
          </cell>
          <cell r="H228" t="str">
            <v>CHATELLERAULT</v>
          </cell>
          <cell r="K228" t="str">
            <v/>
          </cell>
          <cell r="N228" t="str">
            <v>ATT</v>
          </cell>
          <cell r="U228">
            <v>12</v>
          </cell>
        </row>
        <row r="229">
          <cell r="H229" t="str">
            <v>LE BOUSCAT</v>
          </cell>
          <cell r="N229" t="str">
            <v>ATT</v>
          </cell>
          <cell r="U229">
            <v>17</v>
          </cell>
        </row>
        <row r="230">
          <cell r="H230" t="str">
            <v>LE BOUSCAT</v>
          </cell>
          <cell r="N230" t="str">
            <v>ATT</v>
          </cell>
          <cell r="U230">
            <v>12</v>
          </cell>
        </row>
        <row r="231">
          <cell r="H231" t="str">
            <v>LE BOUSCAT</v>
          </cell>
          <cell r="N231" t="str">
            <v>ATT</v>
          </cell>
          <cell r="U231">
            <v>43</v>
          </cell>
        </row>
        <row r="232">
          <cell r="H232" t="str">
            <v>LE BOUSCAT</v>
          </cell>
          <cell r="N232" t="str">
            <v>ATT</v>
          </cell>
          <cell r="U232">
            <v>6</v>
          </cell>
        </row>
        <row r="233">
          <cell r="H233" t="str">
            <v>LE BOUSCAT</v>
          </cell>
          <cell r="N233" t="str">
            <v>ATT</v>
          </cell>
          <cell r="U233">
            <v>6</v>
          </cell>
        </row>
        <row r="234">
          <cell r="H234" t="str">
            <v>LE BOUSCAT</v>
          </cell>
          <cell r="N234" t="str">
            <v>ATT</v>
          </cell>
          <cell r="U234">
            <v>6</v>
          </cell>
        </row>
        <row r="235">
          <cell r="H235" t="str">
            <v>LE BOUSCAT</v>
          </cell>
          <cell r="N235" t="str">
            <v>ATT</v>
          </cell>
          <cell r="U235">
            <v>22</v>
          </cell>
        </row>
        <row r="236">
          <cell r="H236" t="str">
            <v>LE BOUSCAT</v>
          </cell>
          <cell r="N236" t="str">
            <v>E</v>
          </cell>
          <cell r="U236">
            <v>6</v>
          </cell>
        </row>
        <row r="237">
          <cell r="H237" t="str">
            <v>LE BOUSCAT</v>
          </cell>
          <cell r="N237" t="str">
            <v>ATT</v>
          </cell>
          <cell r="U237">
            <v>52</v>
          </cell>
        </row>
        <row r="238">
          <cell r="H238" t="str">
            <v>LE BOUSCAT</v>
          </cell>
          <cell r="N238" t="str">
            <v>ATT</v>
          </cell>
          <cell r="U238">
            <v>30</v>
          </cell>
        </row>
        <row r="239">
          <cell r="H239" t="str">
            <v>LE BOUSCAT</v>
          </cell>
          <cell r="N239" t="str">
            <v>E</v>
          </cell>
          <cell r="U239">
            <v>35</v>
          </cell>
        </row>
        <row r="240">
          <cell r="H240" t="str">
            <v>LE BOUSCAT</v>
          </cell>
          <cell r="N240" t="str">
            <v>ATT</v>
          </cell>
          <cell r="U240">
            <v>11</v>
          </cell>
        </row>
        <row r="241">
          <cell r="H241" t="str">
            <v>LE BOUSCAT</v>
          </cell>
          <cell r="N241" t="str">
            <v>ATT</v>
          </cell>
          <cell r="U241">
            <v>5</v>
          </cell>
        </row>
        <row r="242">
          <cell r="H242" t="str">
            <v>LE BOUSCAT</v>
          </cell>
          <cell r="N242" t="str">
            <v>ATT</v>
          </cell>
          <cell r="U242">
            <v>25</v>
          </cell>
        </row>
        <row r="243">
          <cell r="H243" t="str">
            <v>LE BOUSCAT</v>
          </cell>
          <cell r="N243" t="str">
            <v>ATT</v>
          </cell>
          <cell r="U243">
            <v>25</v>
          </cell>
        </row>
        <row r="244">
          <cell r="H244" t="str">
            <v>LE BOUSCAT</v>
          </cell>
          <cell r="N244" t="str">
            <v>E</v>
          </cell>
          <cell r="U244">
            <v>15</v>
          </cell>
        </row>
        <row r="245">
          <cell r="H245" t="str">
            <v>LE BOUSCAT</v>
          </cell>
          <cell r="N245" t="str">
            <v>ATT</v>
          </cell>
          <cell r="U245">
            <v>7</v>
          </cell>
        </row>
        <row r="246">
          <cell r="H246" t="str">
            <v>LE BOUSCAT</v>
          </cell>
          <cell r="N246" t="str">
            <v>ATT</v>
          </cell>
          <cell r="U246">
            <v>17</v>
          </cell>
        </row>
        <row r="247">
          <cell r="H247" t="str">
            <v>LE BOUSCAT</v>
          </cell>
          <cell r="N247" t="str">
            <v>P</v>
          </cell>
          <cell r="U247">
            <v>5</v>
          </cell>
        </row>
        <row r="248">
          <cell r="H248" t="str">
            <v>LE BOUSCAT</v>
          </cell>
          <cell r="N248" t="str">
            <v>P</v>
          </cell>
          <cell r="U248">
            <v>10</v>
          </cell>
        </row>
        <row r="249">
          <cell r="H249" t="str">
            <v>LE BOUSCAT</v>
          </cell>
          <cell r="N249" t="str">
            <v>P</v>
          </cell>
          <cell r="U249">
            <v>23</v>
          </cell>
        </row>
        <row r="250">
          <cell r="H250" t="str">
            <v>LE BOUSCAT</v>
          </cell>
          <cell r="N250" t="str">
            <v>P</v>
          </cell>
          <cell r="U250">
            <v>6</v>
          </cell>
        </row>
        <row r="251">
          <cell r="H251" t="str">
            <v>LE BOUSCAT</v>
          </cell>
          <cell r="N251" t="str">
            <v>P</v>
          </cell>
          <cell r="U251">
            <v>11</v>
          </cell>
        </row>
        <row r="252">
          <cell r="H252" t="str">
            <v>MERIGNAC</v>
          </cell>
          <cell r="N252" t="str">
            <v>P</v>
          </cell>
          <cell r="U252">
            <v>5</v>
          </cell>
        </row>
        <row r="253">
          <cell r="H253" t="str">
            <v>MERIGNAC</v>
          </cell>
          <cell r="N253" t="str">
            <v>ATT</v>
          </cell>
          <cell r="U253">
            <v>4</v>
          </cell>
        </row>
        <row r="254">
          <cell r="D254" t="str">
            <v>Formule Régis</v>
          </cell>
          <cell r="H254" t="str">
            <v>MERIGNAC</v>
          </cell>
          <cell r="N254" t="str">
            <v>C</v>
          </cell>
          <cell r="U254">
            <v>5</v>
          </cell>
        </row>
        <row r="255">
          <cell r="H255" t="str">
            <v>MERIGNAC</v>
          </cell>
          <cell r="N255" t="str">
            <v>P</v>
          </cell>
          <cell r="U255">
            <v>11</v>
          </cell>
        </row>
        <row r="256">
          <cell r="H256" t="str">
            <v>MERIGNAC</v>
          </cell>
          <cell r="N256" t="str">
            <v>E</v>
          </cell>
          <cell r="U256">
            <v>14</v>
          </cell>
        </row>
        <row r="257">
          <cell r="H257" t="str">
            <v>MERIGNAC</v>
          </cell>
          <cell r="N257" t="str">
            <v>ATT</v>
          </cell>
          <cell r="U257">
            <v>5</v>
          </cell>
        </row>
        <row r="258">
          <cell r="H258" t="str">
            <v>MERIGNAC</v>
          </cell>
          <cell r="N258" t="str">
            <v>C</v>
          </cell>
          <cell r="U258">
            <v>5</v>
          </cell>
        </row>
        <row r="259">
          <cell r="H259" t="str">
            <v>MERIGNAC</v>
          </cell>
          <cell r="N259" t="str">
            <v>A</v>
          </cell>
          <cell r="U259">
            <v>14</v>
          </cell>
        </row>
        <row r="260">
          <cell r="D260" t="str">
            <v>Formule Régis</v>
          </cell>
          <cell r="H260" t="str">
            <v>MERIGNAC</v>
          </cell>
          <cell r="N260" t="str">
            <v>TX</v>
          </cell>
          <cell r="U260">
            <v>46</v>
          </cell>
        </row>
        <row r="261">
          <cell r="D261" t="str">
            <v>Formule Régis</v>
          </cell>
          <cell r="H261" t="str">
            <v>MERIGNAC</v>
          </cell>
          <cell r="N261" t="str">
            <v>A</v>
          </cell>
          <cell r="U261">
            <v>6</v>
          </cell>
        </row>
        <row r="262">
          <cell r="D262" t="str">
            <v>Formule Régis</v>
          </cell>
          <cell r="H262" t="str">
            <v>MERIGNAC</v>
          </cell>
          <cell r="N262" t="str">
            <v>RAC</v>
          </cell>
          <cell r="U262">
            <v>3</v>
          </cell>
        </row>
        <row r="263">
          <cell r="D263" t="str">
            <v>Formule Régis</v>
          </cell>
          <cell r="H263" t="str">
            <v>MERIGNAC</v>
          </cell>
          <cell r="N263" t="str">
            <v>TX</v>
          </cell>
          <cell r="U263">
            <v>38</v>
          </cell>
        </row>
        <row r="264">
          <cell r="D264" t="str">
            <v>Formule Régis</v>
          </cell>
          <cell r="H264" t="str">
            <v>MERIGNAC</v>
          </cell>
          <cell r="N264" t="str">
            <v>BL</v>
          </cell>
          <cell r="U264">
            <v>19</v>
          </cell>
        </row>
        <row r="265">
          <cell r="D265" t="str">
            <v>Formule Régis</v>
          </cell>
          <cell r="H265" t="str">
            <v>MERIGNAC</v>
          </cell>
          <cell r="N265" t="str">
            <v>E</v>
          </cell>
          <cell r="U265">
            <v>13</v>
          </cell>
        </row>
        <row r="266">
          <cell r="D266" t="str">
            <v>Formule Régis</v>
          </cell>
          <cell r="H266" t="str">
            <v>MERIGNAC</v>
          </cell>
          <cell r="N266" t="str">
            <v>E</v>
          </cell>
          <cell r="U266">
            <v>6</v>
          </cell>
        </row>
        <row r="267">
          <cell r="D267" t="str">
            <v>Formule Régis</v>
          </cell>
          <cell r="H267" t="str">
            <v>MERIGNAC</v>
          </cell>
          <cell r="N267" t="str">
            <v>BL</v>
          </cell>
          <cell r="U267">
            <v>2</v>
          </cell>
        </row>
        <row r="268">
          <cell r="D268" t="str">
            <v>Formule Régis</v>
          </cell>
          <cell r="H268" t="str">
            <v>MERIGNAC</v>
          </cell>
          <cell r="N268" t="str">
            <v>E</v>
          </cell>
          <cell r="U268">
            <v>7</v>
          </cell>
        </row>
        <row r="269">
          <cell r="D269" t="str">
            <v>Formule Régis</v>
          </cell>
          <cell r="H269" t="str">
            <v>MERIGNAC</v>
          </cell>
          <cell r="N269" t="str">
            <v>O</v>
          </cell>
          <cell r="U269">
            <v>9</v>
          </cell>
        </row>
        <row r="270">
          <cell r="D270" t="str">
            <v>Formule Régis</v>
          </cell>
          <cell r="H270" t="str">
            <v>MERIGNAC</v>
          </cell>
          <cell r="N270" t="str">
            <v>RAC</v>
          </cell>
          <cell r="U270">
            <v>5</v>
          </cell>
        </row>
        <row r="271">
          <cell r="D271" t="str">
            <v>Formule Régis</v>
          </cell>
          <cell r="H271" t="str">
            <v>MERIGNAC</v>
          </cell>
          <cell r="N271" t="str">
            <v>RAC</v>
          </cell>
          <cell r="U271">
            <v>5</v>
          </cell>
        </row>
        <row r="272">
          <cell r="D272" t="str">
            <v>Formule Régis</v>
          </cell>
          <cell r="H272" t="str">
            <v>MERIGNAC</v>
          </cell>
          <cell r="N272" t="str">
            <v>RAC</v>
          </cell>
          <cell r="U272">
            <v>2</v>
          </cell>
        </row>
        <row r="273">
          <cell r="D273" t="str">
            <v>Formule Régis</v>
          </cell>
          <cell r="H273" t="str">
            <v>MERIGNAC</v>
          </cell>
          <cell r="N273" t="str">
            <v>O</v>
          </cell>
          <cell r="U273">
            <v>6</v>
          </cell>
        </row>
        <row r="274">
          <cell r="H274" t="str">
            <v>MERIGNAC</v>
          </cell>
          <cell r="N274" t="str">
            <v>C</v>
          </cell>
          <cell r="U274">
            <v>6</v>
          </cell>
        </row>
        <row r="275">
          <cell r="H275" t="str">
            <v>MERIGNAC</v>
          </cell>
          <cell r="N275" t="str">
            <v>C</v>
          </cell>
          <cell r="U275">
            <v>6</v>
          </cell>
        </row>
        <row r="276">
          <cell r="H276" t="str">
            <v>MERIGNAC</v>
          </cell>
          <cell r="N276" t="str">
            <v>I</v>
          </cell>
          <cell r="U276">
            <v>13</v>
          </cell>
        </row>
        <row r="277">
          <cell r="H277" t="str">
            <v>MERIGNAC</v>
          </cell>
          <cell r="N277" t="str">
            <v>I</v>
          </cell>
          <cell r="U277">
            <v>13</v>
          </cell>
        </row>
        <row r="278">
          <cell r="H278" t="str">
            <v>MERIGNAC</v>
          </cell>
          <cell r="N278" t="str">
            <v>E</v>
          </cell>
          <cell r="U278">
            <v>6</v>
          </cell>
        </row>
        <row r="279">
          <cell r="H279" t="str">
            <v>MERIGNAC</v>
          </cell>
          <cell r="N279" t="str">
            <v>BL</v>
          </cell>
          <cell r="U279">
            <v>5</v>
          </cell>
        </row>
        <row r="280">
          <cell r="H280" t="str">
            <v>MERIGNAC</v>
          </cell>
          <cell r="N280" t="str">
            <v>BL</v>
          </cell>
          <cell r="U280">
            <v>23</v>
          </cell>
        </row>
        <row r="281">
          <cell r="H281" t="str">
            <v>MERIGNAC</v>
          </cell>
          <cell r="N281" t="str">
            <v>I</v>
          </cell>
          <cell r="U281">
            <v>18</v>
          </cell>
        </row>
        <row r="282">
          <cell r="D282" t="str">
            <v>Formule Régis</v>
          </cell>
          <cell r="H282" t="str">
            <v>MERIGNAC</v>
          </cell>
          <cell r="N282" t="str">
            <v>I</v>
          </cell>
          <cell r="U282">
            <v>22</v>
          </cell>
        </row>
        <row r="283">
          <cell r="D283" t="str">
            <v>Formule Régis</v>
          </cell>
          <cell r="H283" t="str">
            <v>MERIGNAC</v>
          </cell>
          <cell r="N283" t="str">
            <v>I</v>
          </cell>
          <cell r="U283">
            <v>1</v>
          </cell>
        </row>
        <row r="284">
          <cell r="D284" t="str">
            <v>Formule Régis</v>
          </cell>
          <cell r="H284" t="str">
            <v>TALENCE</v>
          </cell>
          <cell r="N284" t="str">
            <v>C</v>
          </cell>
          <cell r="U284">
            <v>5</v>
          </cell>
        </row>
        <row r="285">
          <cell r="H285" t="str">
            <v>TALENCE</v>
          </cell>
          <cell r="N285" t="str">
            <v>ATT</v>
          </cell>
          <cell r="U285">
            <v>0</v>
          </cell>
        </row>
        <row r="286">
          <cell r="H286" t="str">
            <v>TALENCE</v>
          </cell>
          <cell r="N286" t="str">
            <v>ATT</v>
          </cell>
          <cell r="U286">
            <v>6</v>
          </cell>
        </row>
        <row r="287">
          <cell r="H287" t="str">
            <v>TALENCE</v>
          </cell>
          <cell r="N287" t="str">
            <v>ATT</v>
          </cell>
          <cell r="U287">
            <v>10</v>
          </cell>
        </row>
        <row r="288">
          <cell r="H288" t="str">
            <v>TALENCE</v>
          </cell>
          <cell r="N288" t="str">
            <v>ATT</v>
          </cell>
          <cell r="U288">
            <v>0</v>
          </cell>
        </row>
        <row r="289">
          <cell r="H289" t="str">
            <v>TALENCE</v>
          </cell>
          <cell r="N289" t="str">
            <v>ATT</v>
          </cell>
          <cell r="U289">
            <v>15</v>
          </cell>
        </row>
        <row r="290">
          <cell r="H290" t="str">
            <v>TALENCE</v>
          </cell>
          <cell r="N290" t="str">
            <v>ATT</v>
          </cell>
          <cell r="U290">
            <v>13</v>
          </cell>
        </row>
        <row r="291">
          <cell r="H291" t="str">
            <v>TALENCE</v>
          </cell>
          <cell r="N291" t="str">
            <v>ATT</v>
          </cell>
          <cell r="U291">
            <v>11</v>
          </cell>
        </row>
        <row r="292">
          <cell r="H292" t="str">
            <v>TALENCE</v>
          </cell>
          <cell r="N292" t="str">
            <v>ATT</v>
          </cell>
          <cell r="U292">
            <v>5</v>
          </cell>
        </row>
        <row r="293">
          <cell r="H293" t="str">
            <v>TALENCE</v>
          </cell>
          <cell r="N293" t="str">
            <v>ATT</v>
          </cell>
          <cell r="U293">
            <v>13</v>
          </cell>
        </row>
        <row r="294">
          <cell r="H294" t="str">
            <v>TALENCE</v>
          </cell>
          <cell r="J294" t="str">
            <v>PMZ</v>
          </cell>
          <cell r="K294">
            <v>4446</v>
          </cell>
          <cell r="N294" t="str">
            <v>E</v>
          </cell>
          <cell r="U294">
            <v>5</v>
          </cell>
        </row>
        <row r="295">
          <cell r="D295" t="str">
            <v>Formule Régis</v>
          </cell>
          <cell r="H295" t="str">
            <v>TALENCE</v>
          </cell>
          <cell r="J295" t="str">
            <v>PMZ</v>
          </cell>
          <cell r="K295">
            <v>4446</v>
          </cell>
          <cell r="N295" t="str">
            <v>E</v>
          </cell>
          <cell r="U295">
            <v>5</v>
          </cell>
        </row>
        <row r="296">
          <cell r="H296" t="str">
            <v>TALENCE</v>
          </cell>
          <cell r="N296" t="str">
            <v>ATT</v>
          </cell>
          <cell r="U296">
            <v>8</v>
          </cell>
        </row>
        <row r="297">
          <cell r="H297" t="str">
            <v>TALENCE</v>
          </cell>
          <cell r="N297" t="str">
            <v>ATT</v>
          </cell>
          <cell r="U297">
            <v>8</v>
          </cell>
        </row>
        <row r="298">
          <cell r="H298" t="str">
            <v>TALENCE</v>
          </cell>
          <cell r="N298" t="str">
            <v>ATT</v>
          </cell>
          <cell r="U298">
            <v>0</v>
          </cell>
        </row>
        <row r="299">
          <cell r="H299" t="str">
            <v>TALENCE</v>
          </cell>
          <cell r="N299" t="str">
            <v>ATT</v>
          </cell>
          <cell r="U299">
            <v>6</v>
          </cell>
        </row>
        <row r="300">
          <cell r="H300" t="str">
            <v>TALENCE</v>
          </cell>
          <cell r="N300" t="str">
            <v>ATT</v>
          </cell>
          <cell r="U300">
            <v>5</v>
          </cell>
        </row>
        <row r="301">
          <cell r="H301" t="str">
            <v>TALENCE</v>
          </cell>
          <cell r="N301" t="str">
            <v>ATT</v>
          </cell>
          <cell r="U301">
            <v>0</v>
          </cell>
        </row>
        <row r="302">
          <cell r="H302" t="str">
            <v>TALENCE</v>
          </cell>
          <cell r="N302" t="str">
            <v>ATT</v>
          </cell>
          <cell r="U302">
            <v>6</v>
          </cell>
        </row>
        <row r="303">
          <cell r="H303" t="str">
            <v>TALENCE</v>
          </cell>
          <cell r="N303" t="str">
            <v>ATT</v>
          </cell>
          <cell r="U303">
            <v>0</v>
          </cell>
        </row>
        <row r="304">
          <cell r="H304" t="str">
            <v>TALENCE</v>
          </cell>
          <cell r="N304" t="str">
            <v>ATT</v>
          </cell>
          <cell r="U304">
            <v>12</v>
          </cell>
        </row>
        <row r="305">
          <cell r="H305" t="str">
            <v>TALENCE</v>
          </cell>
          <cell r="N305" t="str">
            <v>ATT</v>
          </cell>
          <cell r="U305">
            <v>12</v>
          </cell>
        </row>
        <row r="306">
          <cell r="H306" t="str">
            <v>TALENCE</v>
          </cell>
          <cell r="N306" t="str">
            <v>ATT</v>
          </cell>
          <cell r="U306">
            <v>54</v>
          </cell>
        </row>
        <row r="307">
          <cell r="H307" t="str">
            <v>TALENCE</v>
          </cell>
          <cell r="N307" t="str">
            <v>ATT</v>
          </cell>
          <cell r="U307">
            <v>50</v>
          </cell>
        </row>
        <row r="308">
          <cell r="H308" t="str">
            <v>TALENCE</v>
          </cell>
          <cell r="N308" t="str">
            <v>ATT</v>
          </cell>
          <cell r="U308">
            <v>3</v>
          </cell>
        </row>
        <row r="309">
          <cell r="D309" t="str">
            <v>Formule Régis</v>
          </cell>
          <cell r="H309" t="str">
            <v>BEGLES</v>
          </cell>
          <cell r="N309" t="str">
            <v>C</v>
          </cell>
          <cell r="U309">
            <v>5</v>
          </cell>
        </row>
        <row r="310">
          <cell r="H310" t="str">
            <v>BEGLES</v>
          </cell>
          <cell r="N310" t="str">
            <v>E</v>
          </cell>
          <cell r="U310">
            <v>59</v>
          </cell>
        </row>
        <row r="311">
          <cell r="D311" t="str">
            <v>Formule Régis</v>
          </cell>
          <cell r="H311" t="str">
            <v>BEGLES</v>
          </cell>
          <cell r="N311" t="str">
            <v>C</v>
          </cell>
          <cell r="U311">
            <v>6</v>
          </cell>
        </row>
        <row r="312">
          <cell r="D312" t="str">
            <v>Formule Régis</v>
          </cell>
          <cell r="H312" t="str">
            <v>BEGLES</v>
          </cell>
          <cell r="N312" t="str">
            <v>TX</v>
          </cell>
          <cell r="U312">
            <v>5</v>
          </cell>
        </row>
        <row r="313">
          <cell r="D313" t="str">
            <v>Formule Régis</v>
          </cell>
          <cell r="H313" t="str">
            <v>BEGLES</v>
          </cell>
          <cell r="N313" t="str">
            <v>BL</v>
          </cell>
          <cell r="U313">
            <v>6</v>
          </cell>
        </row>
        <row r="314">
          <cell r="H314" t="str">
            <v>BEGLES</v>
          </cell>
          <cell r="N314" t="str">
            <v>E</v>
          </cell>
          <cell r="U314">
            <v>32</v>
          </cell>
        </row>
        <row r="315">
          <cell r="D315" t="str">
            <v>Formule Régis</v>
          </cell>
          <cell r="H315" t="str">
            <v>BEGLES</v>
          </cell>
          <cell r="N315" t="str">
            <v>TX</v>
          </cell>
          <cell r="U315">
            <v>6</v>
          </cell>
        </row>
        <row r="316">
          <cell r="D316" t="str">
            <v>Formule Régis</v>
          </cell>
          <cell r="H316" t="str">
            <v>BEGLES</v>
          </cell>
          <cell r="N316" t="str">
            <v>TX</v>
          </cell>
          <cell r="U316">
            <v>4</v>
          </cell>
        </row>
        <row r="317">
          <cell r="D317" t="str">
            <v>Formule Régis</v>
          </cell>
          <cell r="H317" t="str">
            <v>BEGLES</v>
          </cell>
          <cell r="N317" t="str">
            <v>TX</v>
          </cell>
          <cell r="U317">
            <v>5</v>
          </cell>
        </row>
        <row r="318">
          <cell r="D318" t="str">
            <v>Formule Régis</v>
          </cell>
          <cell r="H318" t="str">
            <v>BEGLES</v>
          </cell>
          <cell r="N318" t="str">
            <v>A</v>
          </cell>
          <cell r="U318">
            <v>26</v>
          </cell>
        </row>
        <row r="319">
          <cell r="D319" t="str">
            <v>Formule Régis</v>
          </cell>
          <cell r="H319" t="str">
            <v>BEGLES</v>
          </cell>
          <cell r="N319" t="str">
            <v>A</v>
          </cell>
          <cell r="U319">
            <v>3</v>
          </cell>
        </row>
        <row r="320">
          <cell r="D320" t="str">
            <v>Formule Régis</v>
          </cell>
          <cell r="H320" t="str">
            <v>BEGLES</v>
          </cell>
          <cell r="N320" t="str">
            <v>A</v>
          </cell>
          <cell r="U320">
            <v>4</v>
          </cell>
        </row>
        <row r="321">
          <cell r="D321" t="str">
            <v>Formule Régis</v>
          </cell>
          <cell r="H321" t="str">
            <v>BEGLES</v>
          </cell>
          <cell r="N321" t="str">
            <v>TX</v>
          </cell>
          <cell r="U321">
            <v>10</v>
          </cell>
        </row>
        <row r="322">
          <cell r="D322" t="str">
            <v>Formule Régis</v>
          </cell>
          <cell r="H322" t="str">
            <v>BEGLES</v>
          </cell>
          <cell r="N322" t="str">
            <v>TX</v>
          </cell>
          <cell r="U322">
            <v>2</v>
          </cell>
        </row>
        <row r="323">
          <cell r="D323" t="str">
            <v>Formule Régis</v>
          </cell>
          <cell r="H323" t="str">
            <v>BEGLES</v>
          </cell>
          <cell r="N323" t="str">
            <v>TX</v>
          </cell>
          <cell r="U323">
            <v>1</v>
          </cell>
        </row>
        <row r="324">
          <cell r="D324" t="str">
            <v>Formule Régis</v>
          </cell>
          <cell r="H324" t="str">
            <v>BEGLES</v>
          </cell>
          <cell r="N324" t="str">
            <v>TX</v>
          </cell>
          <cell r="U324">
            <v>6</v>
          </cell>
        </row>
        <row r="325">
          <cell r="D325" t="str">
            <v>Formule Régis</v>
          </cell>
          <cell r="H325" t="str">
            <v>BEGLES</v>
          </cell>
          <cell r="N325" t="str">
            <v>BL</v>
          </cell>
          <cell r="U325">
            <v>4</v>
          </cell>
        </row>
        <row r="326">
          <cell r="D326" t="str">
            <v>Formule Régis</v>
          </cell>
          <cell r="H326" t="str">
            <v>BEGLES</v>
          </cell>
          <cell r="N326" t="str">
            <v>RAC</v>
          </cell>
          <cell r="U326">
            <v>6</v>
          </cell>
        </row>
        <row r="327">
          <cell r="D327" t="str">
            <v>Formule Régis</v>
          </cell>
          <cell r="H327" t="str">
            <v>BEGLES</v>
          </cell>
          <cell r="N327" t="str">
            <v>A</v>
          </cell>
          <cell r="U327">
            <v>4</v>
          </cell>
        </row>
        <row r="328">
          <cell r="D328" t="str">
            <v>Formule Régis</v>
          </cell>
          <cell r="H328" t="str">
            <v>BEGLES</v>
          </cell>
          <cell r="N328" t="str">
            <v>RAC</v>
          </cell>
          <cell r="U328">
            <v>7</v>
          </cell>
        </row>
        <row r="329">
          <cell r="H329" t="str">
            <v>BEGLES</v>
          </cell>
          <cell r="N329" t="str">
            <v>E</v>
          </cell>
          <cell r="U329">
            <v>20</v>
          </cell>
        </row>
        <row r="330">
          <cell r="H330" t="str">
            <v>BEGLES</v>
          </cell>
          <cell r="N330" t="str">
            <v>A</v>
          </cell>
          <cell r="U330">
            <v>5</v>
          </cell>
        </row>
        <row r="331">
          <cell r="H331" t="str">
            <v>BEGLES</v>
          </cell>
          <cell r="N331" t="str">
            <v>E</v>
          </cell>
          <cell r="U331">
            <v>8</v>
          </cell>
        </row>
        <row r="332">
          <cell r="H332" t="str">
            <v>BEGLES</v>
          </cell>
          <cell r="N332" t="str">
            <v>E</v>
          </cell>
          <cell r="U332">
            <v>10</v>
          </cell>
        </row>
        <row r="333">
          <cell r="D333" t="str">
            <v>Formule Régis</v>
          </cell>
          <cell r="H333" t="str">
            <v>BEGLES</v>
          </cell>
          <cell r="N333" t="str">
            <v>TX</v>
          </cell>
          <cell r="U333">
            <v>5</v>
          </cell>
        </row>
        <row r="334">
          <cell r="D334" t="str">
            <v>Formule Régis</v>
          </cell>
          <cell r="H334" t="str">
            <v>BEGLES</v>
          </cell>
          <cell r="N334" t="str">
            <v>BL</v>
          </cell>
          <cell r="U334">
            <v>5</v>
          </cell>
        </row>
        <row r="335">
          <cell r="H335" t="str">
            <v>BEGLES</v>
          </cell>
          <cell r="N335" t="str">
            <v>E</v>
          </cell>
          <cell r="U335">
            <v>21</v>
          </cell>
        </row>
        <row r="336">
          <cell r="D336" t="str">
            <v>Formule Régis</v>
          </cell>
          <cell r="H336" t="str">
            <v>BEGLES</v>
          </cell>
          <cell r="N336" t="str">
            <v>C</v>
          </cell>
          <cell r="Q336">
            <v>5</v>
          </cell>
          <cell r="U336">
            <v>5</v>
          </cell>
        </row>
        <row r="337">
          <cell r="D337" t="str">
            <v>Formule Régis</v>
          </cell>
          <cell r="H337" t="str">
            <v>BEGLES</v>
          </cell>
          <cell r="N337" t="str">
            <v>TX</v>
          </cell>
          <cell r="Q337">
            <v>11</v>
          </cell>
          <cell r="U337">
            <v>11</v>
          </cell>
        </row>
        <row r="338">
          <cell r="H338" t="str">
            <v>BEGLES</v>
          </cell>
          <cell r="N338" t="str">
            <v>E</v>
          </cell>
          <cell r="U338">
            <v>17</v>
          </cell>
        </row>
        <row r="339">
          <cell r="H339" t="str">
            <v>BEGLES</v>
          </cell>
          <cell r="N339" t="str">
            <v>A</v>
          </cell>
          <cell r="U339">
            <v>6</v>
          </cell>
        </row>
        <row r="340">
          <cell r="H340" t="str">
            <v>BEGLES</v>
          </cell>
          <cell r="N340" t="str">
            <v>A</v>
          </cell>
          <cell r="U340">
            <v>12</v>
          </cell>
        </row>
        <row r="341">
          <cell r="D341" t="str">
            <v>Formule Régis</v>
          </cell>
          <cell r="H341" t="str">
            <v>BEGLES</v>
          </cell>
          <cell r="N341" t="str">
            <v>C</v>
          </cell>
          <cell r="U341">
            <v>5</v>
          </cell>
        </row>
        <row r="342">
          <cell r="D342" t="str">
            <v>Formule Régis</v>
          </cell>
          <cell r="H342" t="str">
            <v>BEGLES</v>
          </cell>
          <cell r="N342" t="str">
            <v>C</v>
          </cell>
          <cell r="U342">
            <v>4</v>
          </cell>
        </row>
        <row r="343">
          <cell r="D343" t="str">
            <v>Formule Régis</v>
          </cell>
          <cell r="H343" t="str">
            <v>BEGLES</v>
          </cell>
          <cell r="N343" t="str">
            <v>C</v>
          </cell>
          <cell r="U343">
            <v>2</v>
          </cell>
        </row>
        <row r="344">
          <cell r="D344" t="str">
            <v>Formule Régis</v>
          </cell>
          <cell r="H344" t="str">
            <v>BEGLES</v>
          </cell>
          <cell r="N344" t="str">
            <v>A</v>
          </cell>
          <cell r="Q344">
            <v>9</v>
          </cell>
          <cell r="U344">
            <v>9</v>
          </cell>
        </row>
        <row r="345">
          <cell r="D345" t="str">
            <v>Formule Régis</v>
          </cell>
          <cell r="H345" t="str">
            <v>BEGLES</v>
          </cell>
          <cell r="N345" t="str">
            <v>TX</v>
          </cell>
          <cell r="Q345">
            <v>22</v>
          </cell>
          <cell r="U345">
            <v>22</v>
          </cell>
        </row>
        <row r="346">
          <cell r="D346" t="str">
            <v>Formule Régis</v>
          </cell>
          <cell r="H346" t="str">
            <v>BEGLES</v>
          </cell>
          <cell r="N346" t="str">
            <v>C</v>
          </cell>
          <cell r="U346">
            <v>5</v>
          </cell>
        </row>
        <row r="347">
          <cell r="D347" t="str">
            <v>Formule Régis</v>
          </cell>
          <cell r="H347" t="str">
            <v>BEGLES</v>
          </cell>
          <cell r="N347" t="str">
            <v>A</v>
          </cell>
          <cell r="Q347">
            <v>12</v>
          </cell>
          <cell r="U347">
            <v>12</v>
          </cell>
        </row>
        <row r="348">
          <cell r="H348" t="str">
            <v>MERIGNAC</v>
          </cell>
          <cell r="N348" t="str">
            <v>P</v>
          </cell>
          <cell r="U348">
            <v>6</v>
          </cell>
        </row>
        <row r="349">
          <cell r="D349" t="str">
            <v>Formule Régis</v>
          </cell>
          <cell r="H349" t="str">
            <v>MERIGNAC</v>
          </cell>
          <cell r="N349" t="str">
            <v>TX</v>
          </cell>
          <cell r="U349">
            <v>5</v>
          </cell>
        </row>
        <row r="350">
          <cell r="H350" t="str">
            <v>MERIGNAC</v>
          </cell>
          <cell r="N350" t="str">
            <v>C</v>
          </cell>
          <cell r="U350">
            <v>5</v>
          </cell>
        </row>
        <row r="351">
          <cell r="D351" t="str">
            <v>Formule Régis</v>
          </cell>
          <cell r="H351" t="str">
            <v>MERIGNAC</v>
          </cell>
          <cell r="N351" t="str">
            <v>RAC</v>
          </cell>
          <cell r="U351">
            <v>9</v>
          </cell>
        </row>
        <row r="352">
          <cell r="H352" t="str">
            <v>MERIGNAC</v>
          </cell>
          <cell r="N352" t="str">
            <v>BL</v>
          </cell>
          <cell r="U352">
            <v>3</v>
          </cell>
        </row>
        <row r="353">
          <cell r="H353" t="str">
            <v>MERIGNAC</v>
          </cell>
          <cell r="N353" t="str">
            <v>A</v>
          </cell>
          <cell r="U353">
            <v>3</v>
          </cell>
        </row>
        <row r="354">
          <cell r="H354" t="str">
            <v>MERIGNAC</v>
          </cell>
          <cell r="N354" t="str">
            <v>BL</v>
          </cell>
          <cell r="U354">
            <v>11</v>
          </cell>
        </row>
        <row r="355">
          <cell r="H355" t="str">
            <v>MERIGNAC</v>
          </cell>
          <cell r="N355" t="str">
            <v>BL</v>
          </cell>
          <cell r="U355">
            <v>5</v>
          </cell>
        </row>
        <row r="356">
          <cell r="H356" t="str">
            <v>MERIGNAC</v>
          </cell>
          <cell r="N356" t="str">
            <v>TX</v>
          </cell>
          <cell r="U356">
            <v>2</v>
          </cell>
        </row>
        <row r="357">
          <cell r="H357" t="str">
            <v>CENON</v>
          </cell>
          <cell r="N357" t="str">
            <v>TX</v>
          </cell>
          <cell r="U357">
            <v>5</v>
          </cell>
        </row>
        <row r="358">
          <cell r="H358" t="str">
            <v>CENON</v>
          </cell>
          <cell r="N358" t="str">
            <v>TX</v>
          </cell>
          <cell r="U358">
            <v>6</v>
          </cell>
        </row>
        <row r="359">
          <cell r="H359" t="str">
            <v>BRUGES</v>
          </cell>
          <cell r="N359" t="str">
            <v>P</v>
          </cell>
          <cell r="U359">
            <v>14</v>
          </cell>
        </row>
        <row r="360">
          <cell r="H360" t="str">
            <v>BRUGES</v>
          </cell>
          <cell r="N360" t="str">
            <v>E</v>
          </cell>
          <cell r="U360">
            <v>27</v>
          </cell>
        </row>
        <row r="361">
          <cell r="D361" t="str">
            <v>Formule Régis</v>
          </cell>
          <cell r="H361" t="str">
            <v>BRUGES</v>
          </cell>
          <cell r="N361" t="str">
            <v>RAC</v>
          </cell>
          <cell r="U361">
            <v>4</v>
          </cell>
        </row>
        <row r="362">
          <cell r="D362" t="str">
            <v>Formule Régis</v>
          </cell>
          <cell r="H362" t="str">
            <v>BRUGES</v>
          </cell>
          <cell r="N362" t="str">
            <v>BL</v>
          </cell>
          <cell r="U362">
            <v>7</v>
          </cell>
        </row>
        <row r="363">
          <cell r="H363" t="str">
            <v>BRUGES</v>
          </cell>
          <cell r="N363" t="str">
            <v>E</v>
          </cell>
          <cell r="U363">
            <v>6</v>
          </cell>
        </row>
        <row r="364">
          <cell r="H364" t="str">
            <v>BRUGES</v>
          </cell>
          <cell r="N364" t="str">
            <v>A</v>
          </cell>
          <cell r="U364">
            <v>30</v>
          </cell>
        </row>
        <row r="365">
          <cell r="H365" t="str">
            <v>BRUGES</v>
          </cell>
          <cell r="N365" t="str">
            <v>RAC</v>
          </cell>
          <cell r="U365">
            <v>3</v>
          </cell>
        </row>
        <row r="366">
          <cell r="H366" t="str">
            <v>BRUGES</v>
          </cell>
          <cell r="N366" t="str">
            <v>TX</v>
          </cell>
          <cell r="U366">
            <v>20</v>
          </cell>
        </row>
        <row r="367">
          <cell r="H367" t="str">
            <v>BRUGES</v>
          </cell>
          <cell r="N367" t="str">
            <v>A</v>
          </cell>
          <cell r="U367">
            <v>4</v>
          </cell>
        </row>
        <row r="368">
          <cell r="H368" t="str">
            <v>BRUGES</v>
          </cell>
          <cell r="N368" t="str">
            <v>E</v>
          </cell>
          <cell r="U368">
            <v>18</v>
          </cell>
        </row>
        <row r="369">
          <cell r="H369" t="str">
            <v>BRUGES</v>
          </cell>
          <cell r="N369" t="str">
            <v>TX</v>
          </cell>
          <cell r="U369">
            <v>6</v>
          </cell>
        </row>
        <row r="370">
          <cell r="H370" t="str">
            <v>BRUGES</v>
          </cell>
          <cell r="N370" t="str">
            <v>TX</v>
          </cell>
          <cell r="U370">
            <v>12</v>
          </cell>
        </row>
        <row r="371">
          <cell r="H371" t="str">
            <v>BRUGES</v>
          </cell>
          <cell r="N371" t="str">
            <v>A</v>
          </cell>
          <cell r="U371">
            <v>12</v>
          </cell>
        </row>
        <row r="372">
          <cell r="H372" t="str">
            <v>BRUGES</v>
          </cell>
          <cell r="N372" t="str">
            <v>BL</v>
          </cell>
          <cell r="U372">
            <v>5</v>
          </cell>
        </row>
        <row r="373">
          <cell r="H373" t="str">
            <v>BRUGES</v>
          </cell>
          <cell r="N373" t="str">
            <v>BL</v>
          </cell>
          <cell r="U373">
            <v>13</v>
          </cell>
        </row>
        <row r="374">
          <cell r="H374" t="str">
            <v>BRUGES</v>
          </cell>
          <cell r="N374" t="str">
            <v>TX</v>
          </cell>
          <cell r="U374">
            <v>9</v>
          </cell>
        </row>
        <row r="375">
          <cell r="H375" t="str">
            <v>BRUGES</v>
          </cell>
          <cell r="N375" t="str">
            <v>C</v>
          </cell>
          <cell r="U375">
            <v>4</v>
          </cell>
        </row>
        <row r="376">
          <cell r="H376" t="str">
            <v>BRUGES</v>
          </cell>
          <cell r="N376" t="str">
            <v>TX</v>
          </cell>
          <cell r="U376">
            <v>18</v>
          </cell>
        </row>
        <row r="377">
          <cell r="H377" t="str">
            <v>BRUGES</v>
          </cell>
          <cell r="N377" t="str">
            <v>TX</v>
          </cell>
          <cell r="U377">
            <v>32</v>
          </cell>
        </row>
        <row r="378">
          <cell r="H378" t="str">
            <v>BRUGES</v>
          </cell>
          <cell r="N378" t="str">
            <v>BL</v>
          </cell>
          <cell r="U378">
            <v>10</v>
          </cell>
        </row>
        <row r="379">
          <cell r="H379" t="str">
            <v>BEGLES</v>
          </cell>
          <cell r="N379" t="str">
            <v>C</v>
          </cell>
          <cell r="U379">
            <v>3</v>
          </cell>
        </row>
        <row r="380">
          <cell r="D380" t="str">
            <v>Formule Régis</v>
          </cell>
          <cell r="H380" t="str">
            <v>BEGLES</v>
          </cell>
          <cell r="N380" t="str">
            <v>RAC</v>
          </cell>
          <cell r="U380">
            <v>4</v>
          </cell>
        </row>
        <row r="381">
          <cell r="H381" t="str">
            <v>PESSAC</v>
          </cell>
          <cell r="N381" t="str">
            <v>A</v>
          </cell>
          <cell r="U381">
            <v>9</v>
          </cell>
        </row>
        <row r="382">
          <cell r="H382" t="str">
            <v>PESSAC</v>
          </cell>
          <cell r="N382" t="str">
            <v>TX</v>
          </cell>
          <cell r="U382">
            <v>2</v>
          </cell>
        </row>
        <row r="383">
          <cell r="H383" t="str">
            <v>PESSAC</v>
          </cell>
          <cell r="N383" t="str">
            <v>TX</v>
          </cell>
          <cell r="U383">
            <v>6</v>
          </cell>
        </row>
        <row r="384">
          <cell r="H384" t="str">
            <v>PESSAC</v>
          </cell>
          <cell r="N384" t="str">
            <v>TX</v>
          </cell>
          <cell r="U384">
            <v>6</v>
          </cell>
        </row>
        <row r="385">
          <cell r="D385" t="str">
            <v>Formule Régis</v>
          </cell>
          <cell r="H385" t="str">
            <v>PESSAC</v>
          </cell>
          <cell r="N385" t="str">
            <v>TX</v>
          </cell>
          <cell r="U385">
            <v>7</v>
          </cell>
        </row>
        <row r="386">
          <cell r="D386" t="str">
            <v>Formule Régis</v>
          </cell>
          <cell r="H386" t="str">
            <v>PESSAC</v>
          </cell>
          <cell r="N386" t="str">
            <v>TX</v>
          </cell>
          <cell r="U386">
            <v>15</v>
          </cell>
        </row>
        <row r="387">
          <cell r="D387" t="str">
            <v>Formule Régis</v>
          </cell>
          <cell r="H387" t="str">
            <v>PESSAC</v>
          </cell>
          <cell r="N387" t="str">
            <v>A</v>
          </cell>
          <cell r="U387">
            <v>16</v>
          </cell>
        </row>
        <row r="388">
          <cell r="D388" t="str">
            <v>Formule Régis</v>
          </cell>
          <cell r="H388" t="str">
            <v>PESSAC</v>
          </cell>
          <cell r="N388" t="str">
            <v>A</v>
          </cell>
          <cell r="U388">
            <v>6</v>
          </cell>
        </row>
        <row r="389">
          <cell r="D389" t="str">
            <v>Formule Régis</v>
          </cell>
          <cell r="H389" t="str">
            <v>PESSAC</v>
          </cell>
          <cell r="N389" t="str">
            <v>C</v>
          </cell>
          <cell r="U389">
            <v>8</v>
          </cell>
        </row>
        <row r="390">
          <cell r="H390" t="str">
            <v>PESSAC</v>
          </cell>
          <cell r="N390" t="str">
            <v>BL</v>
          </cell>
          <cell r="U390">
            <v>5</v>
          </cell>
        </row>
        <row r="391">
          <cell r="H391" t="str">
            <v>PESSAC</v>
          </cell>
          <cell r="N391" t="str">
            <v>BL</v>
          </cell>
          <cell r="U391">
            <v>10</v>
          </cell>
        </row>
        <row r="392">
          <cell r="H392" t="str">
            <v>PESSAC</v>
          </cell>
          <cell r="N392" t="str">
            <v>A</v>
          </cell>
          <cell r="U392">
            <v>6</v>
          </cell>
        </row>
        <row r="393">
          <cell r="H393" t="str">
            <v>PESSAC</v>
          </cell>
          <cell r="N393" t="str">
            <v>A</v>
          </cell>
          <cell r="U393">
            <v>18</v>
          </cell>
        </row>
        <row r="394">
          <cell r="H394" t="str">
            <v>PESSAC</v>
          </cell>
          <cell r="N394" t="str">
            <v>A</v>
          </cell>
          <cell r="U394">
            <v>5</v>
          </cell>
        </row>
        <row r="395">
          <cell r="H395" t="str">
            <v>PESSAC</v>
          </cell>
          <cell r="N395" t="str">
            <v>BL</v>
          </cell>
          <cell r="U395">
            <v>12</v>
          </cell>
        </row>
        <row r="396">
          <cell r="H396" t="str">
            <v>PESSAC</v>
          </cell>
          <cell r="N396" t="str">
            <v>BL</v>
          </cell>
          <cell r="U396">
            <v>6</v>
          </cell>
        </row>
        <row r="397">
          <cell r="H397" t="str">
            <v>PESSAC</v>
          </cell>
          <cell r="N397" t="str">
            <v>C</v>
          </cell>
          <cell r="U397">
            <v>6</v>
          </cell>
        </row>
        <row r="398">
          <cell r="H398" t="str">
            <v>PESSAC</v>
          </cell>
          <cell r="N398" t="str">
            <v>C</v>
          </cell>
          <cell r="U398">
            <v>6</v>
          </cell>
        </row>
        <row r="399">
          <cell r="H399" t="str">
            <v>PESSAC</v>
          </cell>
          <cell r="N399" t="str">
            <v>TX</v>
          </cell>
          <cell r="U399">
            <v>11</v>
          </cell>
        </row>
        <row r="400">
          <cell r="H400" t="str">
            <v>PESSAC</v>
          </cell>
          <cell r="N400" t="str">
            <v>C</v>
          </cell>
          <cell r="U400">
            <v>4</v>
          </cell>
        </row>
        <row r="401">
          <cell r="H401" t="str">
            <v>PESSAC</v>
          </cell>
          <cell r="N401" t="str">
            <v>TX</v>
          </cell>
          <cell r="U401">
            <v>10</v>
          </cell>
        </row>
        <row r="402">
          <cell r="H402" t="str">
            <v>PESSAC</v>
          </cell>
          <cell r="N402" t="str">
            <v>TX</v>
          </cell>
          <cell r="U402">
            <v>2</v>
          </cell>
        </row>
        <row r="403">
          <cell r="H403" t="str">
            <v>PESSAC</v>
          </cell>
          <cell r="N403" t="str">
            <v>BL</v>
          </cell>
          <cell r="U403">
            <v>6</v>
          </cell>
        </row>
        <row r="404">
          <cell r="H404" t="str">
            <v>PESSAC</v>
          </cell>
          <cell r="N404" t="str">
            <v>O</v>
          </cell>
          <cell r="U404">
            <v>14</v>
          </cell>
        </row>
        <row r="405">
          <cell r="H405" t="str">
            <v>PESSAC</v>
          </cell>
          <cell r="N405" t="str">
            <v>O</v>
          </cell>
          <cell r="U405">
            <v>6</v>
          </cell>
        </row>
        <row r="406">
          <cell r="H406" t="str">
            <v>PESSAC</v>
          </cell>
          <cell r="N406" t="str">
            <v>BL</v>
          </cell>
          <cell r="U406">
            <v>6</v>
          </cell>
        </row>
        <row r="407">
          <cell r="H407" t="str">
            <v>PESSAC</v>
          </cell>
          <cell r="N407" t="str">
            <v>O</v>
          </cell>
          <cell r="U407">
            <v>6</v>
          </cell>
        </row>
        <row r="408">
          <cell r="D408" t="str">
            <v>Formule Régis</v>
          </cell>
          <cell r="H408" t="str">
            <v>PESSAC</v>
          </cell>
          <cell r="N408" t="str">
            <v>C</v>
          </cell>
          <cell r="U408">
            <v>4</v>
          </cell>
        </row>
        <row r="409">
          <cell r="H409" t="str">
            <v>PESSAC</v>
          </cell>
          <cell r="N409" t="str">
            <v>P</v>
          </cell>
          <cell r="U409">
            <v>40</v>
          </cell>
        </row>
        <row r="410">
          <cell r="D410" t="str">
            <v>Formule Régis</v>
          </cell>
          <cell r="H410" t="str">
            <v>PESSAC</v>
          </cell>
          <cell r="N410" t="str">
            <v>TX</v>
          </cell>
          <cell r="U410">
            <v>6</v>
          </cell>
        </row>
        <row r="411">
          <cell r="H411" t="str">
            <v>PESSAC</v>
          </cell>
          <cell r="N411" t="str">
            <v>BL</v>
          </cell>
          <cell r="U411">
            <v>5</v>
          </cell>
        </row>
        <row r="412">
          <cell r="H412" t="str">
            <v>PESSAC</v>
          </cell>
          <cell r="N412" t="str">
            <v>BL</v>
          </cell>
          <cell r="U412">
            <v>22</v>
          </cell>
        </row>
        <row r="413">
          <cell r="H413" t="str">
            <v>PESSAC</v>
          </cell>
          <cell r="N413" t="str">
            <v>TX</v>
          </cell>
          <cell r="U413">
            <v>15</v>
          </cell>
        </row>
        <row r="414">
          <cell r="D414" t="str">
            <v>Formule Régis</v>
          </cell>
          <cell r="H414" t="str">
            <v>PESSAC</v>
          </cell>
          <cell r="N414" t="str">
            <v>C</v>
          </cell>
          <cell r="U414">
            <v>12</v>
          </cell>
        </row>
        <row r="415">
          <cell r="D415" t="str">
            <v>Formule Régis</v>
          </cell>
          <cell r="H415" t="str">
            <v>PESSAC</v>
          </cell>
          <cell r="N415" t="str">
            <v>TX</v>
          </cell>
          <cell r="U415">
            <v>4</v>
          </cell>
        </row>
        <row r="416">
          <cell r="H416" t="str">
            <v>PESSAC</v>
          </cell>
          <cell r="N416" t="str">
            <v>TX</v>
          </cell>
          <cell r="U416">
            <v>27</v>
          </cell>
        </row>
        <row r="417">
          <cell r="H417" t="str">
            <v>PESSAC</v>
          </cell>
          <cell r="N417" t="str">
            <v>C</v>
          </cell>
          <cell r="U417">
            <v>6</v>
          </cell>
        </row>
        <row r="418">
          <cell r="H418" t="str">
            <v>PESSAC</v>
          </cell>
          <cell r="N418" t="str">
            <v>A</v>
          </cell>
          <cell r="U418">
            <v>10</v>
          </cell>
        </row>
        <row r="419">
          <cell r="H419" t="str">
            <v>PESSAC</v>
          </cell>
          <cell r="N419" t="str">
            <v>E</v>
          </cell>
          <cell r="U419">
            <v>12</v>
          </cell>
        </row>
        <row r="420">
          <cell r="H420" t="str">
            <v>PESSAC</v>
          </cell>
          <cell r="N420" t="str">
            <v>E</v>
          </cell>
          <cell r="U420">
            <v>9</v>
          </cell>
        </row>
        <row r="421">
          <cell r="H421" t="str">
            <v>MERIGNAC</v>
          </cell>
          <cell r="N421" t="str">
            <v>A</v>
          </cell>
          <cell r="U421">
            <v>6</v>
          </cell>
        </row>
        <row r="422">
          <cell r="H422" t="str">
            <v>MERIGNAC</v>
          </cell>
          <cell r="N422" t="str">
            <v>TX</v>
          </cell>
          <cell r="U422">
            <v>4</v>
          </cell>
        </row>
        <row r="423">
          <cell r="H423" t="str">
            <v>MERIGNAC</v>
          </cell>
          <cell r="N423" t="str">
            <v>TX</v>
          </cell>
          <cell r="U423">
            <v>12</v>
          </cell>
        </row>
        <row r="424">
          <cell r="H424" t="str">
            <v>MERIGNAC</v>
          </cell>
          <cell r="N424" t="str">
            <v>TX</v>
          </cell>
          <cell r="U424">
            <v>4</v>
          </cell>
        </row>
        <row r="425">
          <cell r="H425" t="str">
            <v>MERIGNAC</v>
          </cell>
          <cell r="N425" t="str">
            <v>A</v>
          </cell>
          <cell r="U425">
            <v>8</v>
          </cell>
        </row>
        <row r="426">
          <cell r="H426" t="str">
            <v>MERIGNAC</v>
          </cell>
          <cell r="N426" t="str">
            <v>A</v>
          </cell>
          <cell r="U426">
            <v>5</v>
          </cell>
        </row>
        <row r="427">
          <cell r="H427" t="str">
            <v>MERIGNAC</v>
          </cell>
          <cell r="N427" t="str">
            <v>TX</v>
          </cell>
          <cell r="U427">
            <v>3</v>
          </cell>
        </row>
        <row r="428">
          <cell r="H428" t="str">
            <v>MERIGNAC</v>
          </cell>
          <cell r="N428" t="str">
            <v>A</v>
          </cell>
          <cell r="U428">
            <v>6</v>
          </cell>
        </row>
        <row r="429">
          <cell r="H429" t="str">
            <v>MERIGNAC</v>
          </cell>
          <cell r="N429" t="str">
            <v>A</v>
          </cell>
          <cell r="U429">
            <v>5</v>
          </cell>
        </row>
        <row r="430">
          <cell r="H430" t="str">
            <v>MERIGNAC</v>
          </cell>
          <cell r="N430" t="str">
            <v>BL</v>
          </cell>
          <cell r="U430">
            <v>6</v>
          </cell>
        </row>
        <row r="431">
          <cell r="H431" t="str">
            <v>MERIGNAC</v>
          </cell>
          <cell r="N431" t="str">
            <v>A</v>
          </cell>
          <cell r="U431">
            <v>10</v>
          </cell>
        </row>
        <row r="432">
          <cell r="H432" t="str">
            <v>MERIGNAC</v>
          </cell>
          <cell r="N432" t="str">
            <v>A</v>
          </cell>
          <cell r="U432">
            <v>17</v>
          </cell>
        </row>
        <row r="433">
          <cell r="H433" t="str">
            <v>MERIGNAC</v>
          </cell>
          <cell r="N433" t="str">
            <v>E</v>
          </cell>
          <cell r="U433">
            <v>6</v>
          </cell>
        </row>
        <row r="434">
          <cell r="H434" t="str">
            <v>MERIGNAC</v>
          </cell>
          <cell r="N434" t="str">
            <v>E</v>
          </cell>
          <cell r="U434">
            <v>10</v>
          </cell>
        </row>
        <row r="435">
          <cell r="H435" t="str">
            <v>MERIGNAC</v>
          </cell>
          <cell r="N435" t="str">
            <v>E</v>
          </cell>
          <cell r="U435">
            <v>6</v>
          </cell>
        </row>
        <row r="436">
          <cell r="H436" t="str">
            <v>MERIGNAC</v>
          </cell>
          <cell r="N436" t="str">
            <v>E</v>
          </cell>
          <cell r="U436">
            <v>4</v>
          </cell>
        </row>
        <row r="437">
          <cell r="H437" t="str">
            <v>MERIGNAC</v>
          </cell>
          <cell r="N437" t="str">
            <v>E</v>
          </cell>
          <cell r="U437">
            <v>6</v>
          </cell>
        </row>
        <row r="438">
          <cell r="H438" t="str">
            <v>MERIGNAC</v>
          </cell>
          <cell r="N438" t="str">
            <v>A</v>
          </cell>
          <cell r="U438">
            <v>3</v>
          </cell>
        </row>
        <row r="439">
          <cell r="H439" t="str">
            <v>MERIGNAC</v>
          </cell>
          <cell r="N439" t="str">
            <v>P</v>
          </cell>
          <cell r="U439">
            <v>11</v>
          </cell>
        </row>
        <row r="440">
          <cell r="H440" t="str">
            <v>MERIGNAC</v>
          </cell>
          <cell r="N440" t="str">
            <v>TX</v>
          </cell>
          <cell r="U440">
            <v>6</v>
          </cell>
        </row>
        <row r="441">
          <cell r="H441" t="str">
            <v>MERIGNAC</v>
          </cell>
          <cell r="N441" t="str">
            <v>A</v>
          </cell>
          <cell r="U441">
            <v>12</v>
          </cell>
        </row>
        <row r="442">
          <cell r="H442" t="str">
            <v>MERIGNAC</v>
          </cell>
          <cell r="N442" t="str">
            <v>BL</v>
          </cell>
          <cell r="U442">
            <v>6</v>
          </cell>
        </row>
        <row r="443">
          <cell r="H443" t="str">
            <v>MERIGNAC</v>
          </cell>
          <cell r="N443" t="str">
            <v>TX</v>
          </cell>
          <cell r="U443">
            <v>15</v>
          </cell>
        </row>
        <row r="444">
          <cell r="H444" t="str">
            <v>MERIGNAC</v>
          </cell>
          <cell r="N444" t="str">
            <v>TX</v>
          </cell>
          <cell r="U444">
            <v>4</v>
          </cell>
        </row>
        <row r="445">
          <cell r="H445" t="str">
            <v>MERIGNAC</v>
          </cell>
          <cell r="N445" t="str">
            <v>TX</v>
          </cell>
          <cell r="U445">
            <v>3</v>
          </cell>
        </row>
        <row r="446">
          <cell r="H446" t="str">
            <v>MERIGNAC</v>
          </cell>
          <cell r="N446" t="str">
            <v>A</v>
          </cell>
          <cell r="U446">
            <v>6</v>
          </cell>
        </row>
        <row r="447">
          <cell r="H447" t="str">
            <v>MERIGNAC</v>
          </cell>
          <cell r="N447" t="str">
            <v>A</v>
          </cell>
          <cell r="U447">
            <v>16</v>
          </cell>
        </row>
        <row r="448">
          <cell r="H448" t="str">
            <v>MERIGNAC</v>
          </cell>
          <cell r="N448" t="str">
            <v>TX</v>
          </cell>
          <cell r="U448">
            <v>10</v>
          </cell>
        </row>
        <row r="449">
          <cell r="H449" t="str">
            <v>MERIGNAC</v>
          </cell>
          <cell r="N449" t="str">
            <v>A</v>
          </cell>
          <cell r="U449">
            <v>6</v>
          </cell>
        </row>
        <row r="450">
          <cell r="D450" t="str">
            <v>Formule Régis</v>
          </cell>
          <cell r="H450" t="str">
            <v>PESSAC</v>
          </cell>
          <cell r="N450" t="str">
            <v>C</v>
          </cell>
          <cell r="U450">
            <v>3</v>
          </cell>
        </row>
        <row r="451">
          <cell r="H451" t="str">
            <v>PESSAC</v>
          </cell>
          <cell r="N451" t="str">
            <v>TX</v>
          </cell>
          <cell r="U451">
            <v>7</v>
          </cell>
        </row>
        <row r="452">
          <cell r="H452" t="str">
            <v>PESSAC</v>
          </cell>
          <cell r="N452" t="str">
            <v>O</v>
          </cell>
          <cell r="U452">
            <v>4</v>
          </cell>
        </row>
        <row r="453">
          <cell r="H453" t="str">
            <v>PESSAC</v>
          </cell>
          <cell r="N453" t="str">
            <v>ATT</v>
          </cell>
          <cell r="U453">
            <v>3</v>
          </cell>
        </row>
        <row r="454">
          <cell r="D454" t="str">
            <v>Formule Régis</v>
          </cell>
          <cell r="H454" t="str">
            <v>VILLENAVE D'ORNON</v>
          </cell>
          <cell r="N454" t="str">
            <v>TX</v>
          </cell>
          <cell r="U454">
            <v>5</v>
          </cell>
        </row>
        <row r="455">
          <cell r="D455" t="str">
            <v>Formule Régis</v>
          </cell>
          <cell r="H455" t="str">
            <v>VILLENAVE D'ORNON</v>
          </cell>
          <cell r="N455" t="str">
            <v>TX</v>
          </cell>
          <cell r="U455">
            <v>16</v>
          </cell>
        </row>
        <row r="456">
          <cell r="H456" t="str">
            <v>VILLENAVE D'ORNON</v>
          </cell>
          <cell r="N456" t="str">
            <v>A</v>
          </cell>
          <cell r="U456">
            <v>15</v>
          </cell>
        </row>
        <row r="457">
          <cell r="H457" t="str">
            <v>VILLENAVE D'ORNON</v>
          </cell>
          <cell r="N457" t="str">
            <v>TX</v>
          </cell>
          <cell r="U457">
            <v>4</v>
          </cell>
        </row>
        <row r="458">
          <cell r="H458" t="str">
            <v>VILLENAVE D'ORNON</v>
          </cell>
          <cell r="N458" t="str">
            <v>TX</v>
          </cell>
          <cell r="U458">
            <v>3</v>
          </cell>
        </row>
        <row r="459">
          <cell r="D459" t="str">
            <v>Formule Régis</v>
          </cell>
          <cell r="H459" t="str">
            <v>BASSENS</v>
          </cell>
          <cell r="N459" t="str">
            <v>BL</v>
          </cell>
          <cell r="Q459">
            <v>19</v>
          </cell>
          <cell r="U459">
            <v>19</v>
          </cell>
        </row>
        <row r="460">
          <cell r="D460" t="str">
            <v>Formule Régis</v>
          </cell>
          <cell r="H460" t="str">
            <v>BASSENS</v>
          </cell>
          <cell r="N460" t="str">
            <v>A</v>
          </cell>
          <cell r="Q460">
            <v>17</v>
          </cell>
          <cell r="U460">
            <v>17</v>
          </cell>
        </row>
        <row r="461">
          <cell r="D461" t="str">
            <v>Formule Régis</v>
          </cell>
          <cell r="H461" t="str">
            <v>BASSENS</v>
          </cell>
          <cell r="N461" t="str">
            <v>BL</v>
          </cell>
          <cell r="Q461">
            <v>10</v>
          </cell>
          <cell r="U461">
            <v>10</v>
          </cell>
        </row>
        <row r="462">
          <cell r="H462" t="str">
            <v>BLANQUEFORT</v>
          </cell>
          <cell r="N462" t="str">
            <v>C</v>
          </cell>
          <cell r="U462">
            <v>3</v>
          </cell>
        </row>
        <row r="463">
          <cell r="D463" t="str">
            <v>Formule Régis</v>
          </cell>
          <cell r="H463" t="str">
            <v>BLANQUEFORT</v>
          </cell>
          <cell r="N463" t="str">
            <v>I</v>
          </cell>
          <cell r="U463">
            <v>18</v>
          </cell>
        </row>
        <row r="464">
          <cell r="H464" t="str">
            <v>BLANQUEFORT</v>
          </cell>
          <cell r="N464" t="str">
            <v>E</v>
          </cell>
          <cell r="U464">
            <v>13</v>
          </cell>
        </row>
        <row r="465">
          <cell r="H465" t="str">
            <v>BLANQUEFORT</v>
          </cell>
          <cell r="N465" t="str">
            <v>BL</v>
          </cell>
          <cell r="U465">
            <v>6</v>
          </cell>
        </row>
        <row r="466">
          <cell r="H466" t="str">
            <v>BLANQUEFORT</v>
          </cell>
          <cell r="N466" t="str">
            <v>BL</v>
          </cell>
          <cell r="U466">
            <v>3</v>
          </cell>
        </row>
        <row r="467">
          <cell r="H467" t="str">
            <v>BLANQUEFORT</v>
          </cell>
          <cell r="N467" t="str">
            <v>BL</v>
          </cell>
          <cell r="U467">
            <v>6</v>
          </cell>
        </row>
        <row r="468">
          <cell r="D468" t="str">
            <v>Formule Régis</v>
          </cell>
          <cell r="H468" t="str">
            <v>BLANQUEFORT</v>
          </cell>
          <cell r="N468" t="str">
            <v>TX</v>
          </cell>
          <cell r="U468">
            <v>21</v>
          </cell>
        </row>
        <row r="469">
          <cell r="D469" t="str">
            <v>Formule Régis</v>
          </cell>
          <cell r="H469" t="str">
            <v>BLANQUEFORT</v>
          </cell>
          <cell r="N469" t="str">
            <v>A</v>
          </cell>
          <cell r="U469">
            <v>12</v>
          </cell>
        </row>
        <row r="470">
          <cell r="D470" t="str">
            <v>Formule Régis</v>
          </cell>
          <cell r="H470" t="str">
            <v>BLANQUEFORT</v>
          </cell>
          <cell r="N470" t="str">
            <v>A</v>
          </cell>
          <cell r="U470">
            <v>20</v>
          </cell>
        </row>
        <row r="471">
          <cell r="D471" t="str">
            <v>Formule Régis</v>
          </cell>
          <cell r="H471" t="str">
            <v>BLANQUEFORT</v>
          </cell>
          <cell r="N471" t="str">
            <v>TX</v>
          </cell>
          <cell r="U471">
            <v>5</v>
          </cell>
        </row>
        <row r="472">
          <cell r="H472" t="str">
            <v>BLANQUEFORT</v>
          </cell>
          <cell r="N472" t="str">
            <v>C</v>
          </cell>
          <cell r="U472">
            <v>4</v>
          </cell>
        </row>
        <row r="473">
          <cell r="H473" t="str">
            <v>ST AUBIN</v>
          </cell>
          <cell r="N473" t="str">
            <v>C</v>
          </cell>
          <cell r="U473">
            <v>7</v>
          </cell>
        </row>
        <row r="474">
          <cell r="H474" t="str">
            <v>ST AUBIN</v>
          </cell>
          <cell r="N474" t="str">
            <v>C</v>
          </cell>
          <cell r="U474">
            <v>3</v>
          </cell>
        </row>
        <row r="475">
          <cell r="H475" t="str">
            <v>ST MEDARD</v>
          </cell>
          <cell r="N475" t="str">
            <v>E</v>
          </cell>
          <cell r="U475">
            <v>29</v>
          </cell>
        </row>
        <row r="476">
          <cell r="H476" t="str">
            <v>ST MEDARD</v>
          </cell>
          <cell r="N476" t="str">
            <v>E</v>
          </cell>
          <cell r="U476">
            <v>57</v>
          </cell>
        </row>
        <row r="477">
          <cell r="D477" t="str">
            <v>Formule Régis</v>
          </cell>
          <cell r="H477" t="str">
            <v>ST MEDARD</v>
          </cell>
          <cell r="N477" t="str">
            <v>ATT</v>
          </cell>
          <cell r="U477">
            <v>21</v>
          </cell>
        </row>
        <row r="478">
          <cell r="D478" t="str">
            <v>Formule Régis</v>
          </cell>
          <cell r="H478" t="str">
            <v>ST MEDARD</v>
          </cell>
          <cell r="N478" t="str">
            <v>ATT</v>
          </cell>
          <cell r="U478">
            <v>18</v>
          </cell>
        </row>
        <row r="479">
          <cell r="D479" t="str">
            <v>Formule Régis</v>
          </cell>
          <cell r="H479" t="str">
            <v>ST MEDARD</v>
          </cell>
          <cell r="N479" t="str">
            <v>BL</v>
          </cell>
          <cell r="U479">
            <v>54</v>
          </cell>
        </row>
        <row r="480">
          <cell r="D480" t="str">
            <v>Formule Régis</v>
          </cell>
          <cell r="H480" t="str">
            <v>ST MEDARD</v>
          </cell>
          <cell r="N480" t="str">
            <v>ATT</v>
          </cell>
          <cell r="U480">
            <v>12</v>
          </cell>
        </row>
        <row r="481">
          <cell r="D481" t="str">
            <v>Formule Régis</v>
          </cell>
          <cell r="H481" t="str">
            <v>ST MEDARD</v>
          </cell>
          <cell r="N481" t="str">
            <v>ATT</v>
          </cell>
          <cell r="U481">
            <v>14</v>
          </cell>
        </row>
        <row r="482">
          <cell r="H482" t="str">
            <v>ST MEDARD</v>
          </cell>
          <cell r="N482" t="str">
            <v>TX</v>
          </cell>
          <cell r="U482">
            <v>4</v>
          </cell>
        </row>
        <row r="483">
          <cell r="H483" t="str">
            <v>ST MEDARD</v>
          </cell>
          <cell r="N483" t="str">
            <v>TX</v>
          </cell>
          <cell r="U483">
            <v>50</v>
          </cell>
        </row>
        <row r="484">
          <cell r="H484" t="str">
            <v>ST MEDARD</v>
          </cell>
          <cell r="N484" t="str">
            <v>TX</v>
          </cell>
          <cell r="U484">
            <v>23</v>
          </cell>
        </row>
        <row r="485">
          <cell r="H485" t="str">
            <v>ST MEDARD</v>
          </cell>
          <cell r="N485" t="str">
            <v>BL</v>
          </cell>
          <cell r="U485">
            <v>95</v>
          </cell>
        </row>
        <row r="486">
          <cell r="D486" t="str">
            <v>Formule Régis</v>
          </cell>
          <cell r="H486" t="str">
            <v>ST MEDARD</v>
          </cell>
          <cell r="N486" t="str">
            <v>O</v>
          </cell>
          <cell r="U486">
            <v>44</v>
          </cell>
        </row>
        <row r="487">
          <cell r="D487" t="str">
            <v>Formule Régis</v>
          </cell>
          <cell r="H487" t="str">
            <v>ST MEDARD</v>
          </cell>
          <cell r="N487" t="str">
            <v>C</v>
          </cell>
          <cell r="U487">
            <v>5</v>
          </cell>
        </row>
        <row r="488">
          <cell r="D488" t="str">
            <v>Formule Régis</v>
          </cell>
          <cell r="H488" t="str">
            <v>ST MEDARD</v>
          </cell>
          <cell r="N488" t="str">
            <v>O</v>
          </cell>
          <cell r="U488">
            <v>42</v>
          </cell>
        </row>
        <row r="489">
          <cell r="D489" t="str">
            <v>Formule Régis</v>
          </cell>
          <cell r="H489" t="str">
            <v>ST MEDARD</v>
          </cell>
          <cell r="N489" t="str">
            <v>TX</v>
          </cell>
          <cell r="U489">
            <v>9</v>
          </cell>
        </row>
        <row r="490">
          <cell r="D490" t="str">
            <v>Formule Régis</v>
          </cell>
          <cell r="H490" t="str">
            <v>ST MEDARD</v>
          </cell>
          <cell r="N490" t="str">
            <v>C</v>
          </cell>
          <cell r="U490">
            <v>6</v>
          </cell>
        </row>
        <row r="491">
          <cell r="D491" t="str">
            <v>Formule Régis</v>
          </cell>
          <cell r="H491" t="str">
            <v>ST MEDARD</v>
          </cell>
          <cell r="N491" t="str">
            <v>BL</v>
          </cell>
          <cell r="U491">
            <v>5</v>
          </cell>
        </row>
        <row r="492">
          <cell r="H492" t="str">
            <v>ST MEDARD</v>
          </cell>
          <cell r="N492" t="str">
            <v>E</v>
          </cell>
          <cell r="U492">
            <v>15</v>
          </cell>
        </row>
        <row r="493">
          <cell r="H493" t="str">
            <v>ST MEDARD</v>
          </cell>
          <cell r="N493" t="str">
            <v>E</v>
          </cell>
          <cell r="U493">
            <v>72</v>
          </cell>
        </row>
        <row r="494">
          <cell r="D494" t="str">
            <v>Formule Régis</v>
          </cell>
          <cell r="H494" t="str">
            <v>ST MEDARD</v>
          </cell>
          <cell r="N494" t="str">
            <v>C</v>
          </cell>
          <cell r="U494">
            <v>6</v>
          </cell>
        </row>
        <row r="495">
          <cell r="D495" t="str">
            <v>Formule Régis</v>
          </cell>
          <cell r="H495" t="str">
            <v>ST MEDARD</v>
          </cell>
          <cell r="N495" t="str">
            <v>C</v>
          </cell>
          <cell r="U495">
            <v>6</v>
          </cell>
        </row>
        <row r="496">
          <cell r="D496" t="str">
            <v>Formule Régis</v>
          </cell>
          <cell r="H496" t="str">
            <v>ST MEDARD</v>
          </cell>
          <cell r="N496" t="str">
            <v>C</v>
          </cell>
          <cell r="U496">
            <v>5</v>
          </cell>
        </row>
        <row r="497">
          <cell r="D497" t="str">
            <v>Formule Régis</v>
          </cell>
          <cell r="H497" t="str">
            <v>ST MEDARD</v>
          </cell>
          <cell r="N497" t="str">
            <v>BL</v>
          </cell>
          <cell r="U497">
            <v>7</v>
          </cell>
        </row>
        <row r="498">
          <cell r="D498" t="str">
            <v>Formule Régis</v>
          </cell>
          <cell r="H498" t="str">
            <v>ST MEDARD</v>
          </cell>
          <cell r="N498" t="str">
            <v>BL</v>
          </cell>
          <cell r="U498">
            <v>5</v>
          </cell>
        </row>
        <row r="499">
          <cell r="D499" t="str">
            <v>Formule Régis</v>
          </cell>
          <cell r="H499" t="str">
            <v>ST MEDARD</v>
          </cell>
          <cell r="N499" t="str">
            <v>TX</v>
          </cell>
          <cell r="U499">
            <v>7</v>
          </cell>
        </row>
        <row r="500">
          <cell r="H500" t="str">
            <v>ST MEDARD</v>
          </cell>
          <cell r="N500" t="str">
            <v>E</v>
          </cell>
          <cell r="U500">
            <v>30</v>
          </cell>
        </row>
        <row r="501">
          <cell r="H501" t="str">
            <v>ST MEDARD</v>
          </cell>
          <cell r="N501" t="str">
            <v>E</v>
          </cell>
          <cell r="U501">
            <v>13</v>
          </cell>
        </row>
        <row r="502">
          <cell r="D502" t="str">
            <v>Formule Régis</v>
          </cell>
          <cell r="H502" t="str">
            <v>ST MEDARD</v>
          </cell>
          <cell r="N502" t="str">
            <v>RAC</v>
          </cell>
          <cell r="U502">
            <v>2</v>
          </cell>
        </row>
        <row r="503">
          <cell r="H503" t="str">
            <v>ST MEDARD</v>
          </cell>
          <cell r="N503" t="str">
            <v>E</v>
          </cell>
          <cell r="U503">
            <v>6</v>
          </cell>
        </row>
        <row r="504">
          <cell r="H504" t="str">
            <v>ST MEDARD</v>
          </cell>
          <cell r="N504" t="str">
            <v>P</v>
          </cell>
          <cell r="U504">
            <v>16</v>
          </cell>
        </row>
        <row r="505">
          <cell r="H505" t="str">
            <v>ST MEDARD</v>
          </cell>
          <cell r="N505" t="str">
            <v>TX</v>
          </cell>
          <cell r="U505">
            <v>9</v>
          </cell>
        </row>
        <row r="506">
          <cell r="H506" t="str">
            <v>ST MEDARD</v>
          </cell>
          <cell r="N506" t="str">
            <v>BL</v>
          </cell>
          <cell r="U506">
            <v>13</v>
          </cell>
        </row>
        <row r="507">
          <cell r="H507" t="str">
            <v>ST AUBIN</v>
          </cell>
          <cell r="N507" t="str">
            <v>C</v>
          </cell>
          <cell r="U507">
            <v>13</v>
          </cell>
        </row>
        <row r="508">
          <cell r="H508" t="str">
            <v>ST AUBIN</v>
          </cell>
          <cell r="N508" t="str">
            <v>C</v>
          </cell>
          <cell r="U508">
            <v>33</v>
          </cell>
        </row>
        <row r="509">
          <cell r="H509" t="str">
            <v>ST AUBIN</v>
          </cell>
          <cell r="N509" t="str">
            <v>C</v>
          </cell>
          <cell r="U509">
            <v>10</v>
          </cell>
        </row>
        <row r="510">
          <cell r="H510" t="str">
            <v>ST AUBIN</v>
          </cell>
          <cell r="N510" t="str">
            <v>C</v>
          </cell>
          <cell r="U510">
            <v>5</v>
          </cell>
        </row>
        <row r="511">
          <cell r="H511" t="str">
            <v>ST AUBIN</v>
          </cell>
          <cell r="N511" t="str">
            <v>BL</v>
          </cell>
          <cell r="U511">
            <v>4</v>
          </cell>
        </row>
        <row r="512">
          <cell r="H512" t="str">
            <v>ST AUBIN</v>
          </cell>
          <cell r="N512" t="str">
            <v>RAC</v>
          </cell>
          <cell r="U512">
            <v>6</v>
          </cell>
        </row>
        <row r="513">
          <cell r="H513" t="str">
            <v>ST AUBIN</v>
          </cell>
          <cell r="N513" t="str">
            <v>RAC</v>
          </cell>
          <cell r="U513">
            <v>5</v>
          </cell>
        </row>
        <row r="514">
          <cell r="H514" t="str">
            <v>ST AUBIN</v>
          </cell>
          <cell r="N514" t="str">
            <v>DOE</v>
          </cell>
          <cell r="U514">
            <v>31</v>
          </cell>
        </row>
        <row r="515">
          <cell r="D515" t="str">
            <v>Formule Régis</v>
          </cell>
          <cell r="H515" t="str">
            <v>ST AUBIN</v>
          </cell>
          <cell r="N515" t="str">
            <v>RAC</v>
          </cell>
          <cell r="U515">
            <v>12</v>
          </cell>
        </row>
        <row r="516">
          <cell r="H516" t="str">
            <v>ST AUBIN</v>
          </cell>
          <cell r="N516" t="str">
            <v>TX</v>
          </cell>
          <cell r="U516">
            <v>40</v>
          </cell>
        </row>
        <row r="517">
          <cell r="H517" t="str">
            <v>ST AUBIN</v>
          </cell>
          <cell r="N517" t="str">
            <v>BL</v>
          </cell>
          <cell r="U517">
            <v>12</v>
          </cell>
        </row>
        <row r="518">
          <cell r="H518" t="str">
            <v>LE HAILLAN</v>
          </cell>
          <cell r="N518" t="str">
            <v>TX</v>
          </cell>
          <cell r="U518">
            <v>10</v>
          </cell>
        </row>
        <row r="519">
          <cell r="H519" t="str">
            <v>ST AUBIN</v>
          </cell>
          <cell r="N519" t="str">
            <v>C</v>
          </cell>
          <cell r="U519">
            <v>57</v>
          </cell>
        </row>
        <row r="520">
          <cell r="H520" t="str">
            <v>PAREMPUYRE</v>
          </cell>
          <cell r="J520" t="str">
            <v>PMZ</v>
          </cell>
          <cell r="K520">
            <v>4922</v>
          </cell>
          <cell r="N520" t="str">
            <v>E</v>
          </cell>
          <cell r="U520">
            <v>62</v>
          </cell>
        </row>
        <row r="521">
          <cell r="H521" t="str">
            <v>PAREMPUYRE</v>
          </cell>
          <cell r="J521" t="str">
            <v>PMZ</v>
          </cell>
          <cell r="K521">
            <v>4922</v>
          </cell>
          <cell r="N521" t="str">
            <v>E</v>
          </cell>
          <cell r="U521">
            <v>20</v>
          </cell>
        </row>
        <row r="522">
          <cell r="H522" t="str">
            <v>PAREMPUYRE</v>
          </cell>
          <cell r="J522" t="str">
            <v>PMZ</v>
          </cell>
          <cell r="K522">
            <v>4922</v>
          </cell>
          <cell r="N522" t="str">
            <v>E</v>
          </cell>
          <cell r="U522">
            <v>2</v>
          </cell>
        </row>
        <row r="523">
          <cell r="H523" t="str">
            <v>PAREMPUYRE</v>
          </cell>
          <cell r="N523" t="str">
            <v>P</v>
          </cell>
          <cell r="U523">
            <v>33</v>
          </cell>
        </row>
        <row r="524">
          <cell r="H524" t="str">
            <v>PAREMPUYRE</v>
          </cell>
          <cell r="J524" t="str">
            <v>PMZ</v>
          </cell>
          <cell r="K524">
            <v>4921</v>
          </cell>
          <cell r="N524" t="str">
            <v>TX</v>
          </cell>
          <cell r="U524">
            <v>41</v>
          </cell>
        </row>
        <row r="525">
          <cell r="D525" t="str">
            <v>Formule Régis</v>
          </cell>
          <cell r="H525" t="str">
            <v>PAREMPUYRE</v>
          </cell>
          <cell r="J525" t="str">
            <v>PMZ</v>
          </cell>
          <cell r="K525" t="str">
            <v>04921</v>
          </cell>
          <cell r="N525" t="str">
            <v>P</v>
          </cell>
          <cell r="U525">
            <v>87</v>
          </cell>
        </row>
        <row r="526">
          <cell r="D526" t="str">
            <v>Formule Régis</v>
          </cell>
          <cell r="H526" t="str">
            <v>PAREMPUYRE</v>
          </cell>
          <cell r="N526" t="str">
            <v>TX</v>
          </cell>
          <cell r="U526">
            <v>56</v>
          </cell>
        </row>
        <row r="527">
          <cell r="D527" t="str">
            <v>Formule Régis</v>
          </cell>
          <cell r="H527" t="str">
            <v>PAREMPUYRE</v>
          </cell>
          <cell r="N527" t="str">
            <v>TX</v>
          </cell>
          <cell r="U527">
            <v>5</v>
          </cell>
        </row>
        <row r="528">
          <cell r="H528" t="str">
            <v>PAREMPUYRE</v>
          </cell>
          <cell r="J528" t="str">
            <v>PMZ</v>
          </cell>
          <cell r="K528">
            <v>4920</v>
          </cell>
          <cell r="N528" t="str">
            <v>TX</v>
          </cell>
          <cell r="U528">
            <v>60</v>
          </cell>
        </row>
        <row r="529">
          <cell r="D529" t="str">
            <v>Formule Régis</v>
          </cell>
          <cell r="H529" t="str">
            <v>PAREMPUYRE</v>
          </cell>
          <cell r="J529" t="str">
            <v>PMZ</v>
          </cell>
          <cell r="K529" t="str">
            <v>04921</v>
          </cell>
          <cell r="N529" t="str">
            <v>P</v>
          </cell>
          <cell r="U529">
            <v>45</v>
          </cell>
        </row>
        <row r="530">
          <cell r="H530" t="str">
            <v>PAREMPUYRE</v>
          </cell>
          <cell r="J530" t="str">
            <v>PMZ</v>
          </cell>
          <cell r="K530">
            <v>5920</v>
          </cell>
          <cell r="N530" t="str">
            <v>TX</v>
          </cell>
          <cell r="U530">
            <v>4</v>
          </cell>
        </row>
        <row r="531">
          <cell r="H531" t="str">
            <v>PAREMPUYRE</v>
          </cell>
          <cell r="N531" t="str">
            <v>A</v>
          </cell>
          <cell r="U531">
            <v>38</v>
          </cell>
        </row>
        <row r="532">
          <cell r="H532" t="str">
            <v>PAREMPUYRE</v>
          </cell>
          <cell r="N532" t="str">
            <v>A</v>
          </cell>
          <cell r="U532">
            <v>9</v>
          </cell>
        </row>
        <row r="533">
          <cell r="H533" t="str">
            <v>PAREMPUYRE</v>
          </cell>
          <cell r="N533" t="str">
            <v>E</v>
          </cell>
          <cell r="U533">
            <v>15</v>
          </cell>
        </row>
        <row r="534">
          <cell r="H534" t="str">
            <v>PAREMPUYRE</v>
          </cell>
          <cell r="N534" t="str">
            <v>TX</v>
          </cell>
          <cell r="U534">
            <v>16</v>
          </cell>
        </row>
        <row r="535">
          <cell r="H535" t="str">
            <v>PAREMPUYRE</v>
          </cell>
          <cell r="N535" t="str">
            <v>TX</v>
          </cell>
          <cell r="U535">
            <v>16</v>
          </cell>
        </row>
        <row r="536">
          <cell r="H536" t="str">
            <v>PAREMPUYRE</v>
          </cell>
          <cell r="N536" t="str">
            <v>C</v>
          </cell>
          <cell r="U536">
            <v>6</v>
          </cell>
        </row>
        <row r="537">
          <cell r="H537" t="str">
            <v>PAREMPUYRE</v>
          </cell>
          <cell r="N537" t="str">
            <v>TX</v>
          </cell>
          <cell r="U537">
            <v>17</v>
          </cell>
        </row>
        <row r="538">
          <cell r="H538" t="str">
            <v>PAREMPUYRE</v>
          </cell>
          <cell r="N538" t="str">
            <v>BL</v>
          </cell>
          <cell r="U538">
            <v>5</v>
          </cell>
        </row>
        <row r="539">
          <cell r="H539" t="str">
            <v>PAREMPUYRE</v>
          </cell>
          <cell r="N539" t="str">
            <v>BL</v>
          </cell>
          <cell r="U539">
            <v>5</v>
          </cell>
        </row>
        <row r="540">
          <cell r="H540" t="str">
            <v>MERIGNAC</v>
          </cell>
          <cell r="N540" t="str">
            <v>A</v>
          </cell>
          <cell r="U540">
            <v>9</v>
          </cell>
        </row>
        <row r="541">
          <cell r="H541" t="str">
            <v>MERIGNAC</v>
          </cell>
          <cell r="N541" t="str">
            <v>O</v>
          </cell>
          <cell r="U541">
            <v>8</v>
          </cell>
        </row>
        <row r="542">
          <cell r="H542" t="str">
            <v>MERIGNAC</v>
          </cell>
          <cell r="N542" t="str">
            <v>A</v>
          </cell>
          <cell r="U542">
            <v>11</v>
          </cell>
        </row>
        <row r="543">
          <cell r="H543" t="str">
            <v>MERIGNAC</v>
          </cell>
          <cell r="N543" t="str">
            <v>C</v>
          </cell>
          <cell r="U543">
            <v>4</v>
          </cell>
        </row>
        <row r="544">
          <cell r="H544" t="str">
            <v>MERIGNAC</v>
          </cell>
          <cell r="N544" t="str">
            <v>C</v>
          </cell>
          <cell r="U544">
            <v>4</v>
          </cell>
        </row>
        <row r="545">
          <cell r="D545" t="str">
            <v>Formule Régis</v>
          </cell>
          <cell r="H545" t="str">
            <v>MERIGNAC</v>
          </cell>
          <cell r="N545" t="str">
            <v>DOE</v>
          </cell>
          <cell r="U545">
            <v>6</v>
          </cell>
        </row>
        <row r="546">
          <cell r="D546" t="str">
            <v>Formule Régis</v>
          </cell>
          <cell r="H546" t="str">
            <v>MERIGNAC</v>
          </cell>
          <cell r="N546" t="str">
            <v>BL</v>
          </cell>
          <cell r="U546">
            <v>6</v>
          </cell>
        </row>
        <row r="547">
          <cell r="D547" t="str">
            <v>Formule Régis</v>
          </cell>
          <cell r="H547" t="str">
            <v>MERIGNAC</v>
          </cell>
          <cell r="N547" t="str">
            <v>A</v>
          </cell>
          <cell r="U547">
            <v>6</v>
          </cell>
        </row>
        <row r="548">
          <cell r="H548" t="str">
            <v>MERIGNAC</v>
          </cell>
          <cell r="N548" t="str">
            <v>A</v>
          </cell>
          <cell r="U548">
            <v>11</v>
          </cell>
        </row>
        <row r="549">
          <cell r="H549" t="str">
            <v>MERIGNAC</v>
          </cell>
          <cell r="N549" t="str">
            <v>A</v>
          </cell>
          <cell r="U549">
            <v>10</v>
          </cell>
        </row>
        <row r="550">
          <cell r="H550" t="str">
            <v>MERIGNAC</v>
          </cell>
          <cell r="N550" t="str">
            <v>A</v>
          </cell>
          <cell r="U550">
            <v>7</v>
          </cell>
        </row>
        <row r="551">
          <cell r="H551" t="str">
            <v>MERIGNAC</v>
          </cell>
          <cell r="N551" t="str">
            <v>C</v>
          </cell>
          <cell r="U551">
            <v>4</v>
          </cell>
        </row>
        <row r="552">
          <cell r="H552" t="str">
            <v>MERIGNAC</v>
          </cell>
          <cell r="N552" t="str">
            <v>TX</v>
          </cell>
          <cell r="U552">
            <v>9</v>
          </cell>
        </row>
        <row r="553">
          <cell r="H553" t="str">
            <v>MERIGNAC</v>
          </cell>
          <cell r="N553" t="str">
            <v>TX</v>
          </cell>
          <cell r="U553">
            <v>9</v>
          </cell>
        </row>
        <row r="554">
          <cell r="H554" t="str">
            <v>MERIGNAC</v>
          </cell>
          <cell r="N554" t="str">
            <v>A</v>
          </cell>
          <cell r="U554">
            <v>12</v>
          </cell>
        </row>
        <row r="555">
          <cell r="H555" t="str">
            <v>MERIGNAC</v>
          </cell>
          <cell r="N555" t="str">
            <v>TX</v>
          </cell>
          <cell r="U555">
            <v>2</v>
          </cell>
        </row>
        <row r="556">
          <cell r="H556" t="str">
            <v>MERIGNAC</v>
          </cell>
          <cell r="N556" t="str">
            <v>C</v>
          </cell>
          <cell r="U556">
            <v>6</v>
          </cell>
        </row>
        <row r="557">
          <cell r="H557" t="str">
            <v>MERIGNAC</v>
          </cell>
          <cell r="N557" t="str">
            <v>C</v>
          </cell>
          <cell r="U557">
            <v>6</v>
          </cell>
        </row>
        <row r="558">
          <cell r="H558" t="str">
            <v>MERIGNAC</v>
          </cell>
          <cell r="N558" t="str">
            <v>A</v>
          </cell>
          <cell r="U558">
            <v>6</v>
          </cell>
        </row>
        <row r="559">
          <cell r="H559" t="str">
            <v>MERIGNAC</v>
          </cell>
          <cell r="N559" t="str">
            <v>A</v>
          </cell>
          <cell r="U559">
            <v>4</v>
          </cell>
        </row>
        <row r="560">
          <cell r="H560" t="str">
            <v>MERIGNAC</v>
          </cell>
          <cell r="N560" t="str">
            <v>A</v>
          </cell>
          <cell r="U560">
            <v>3</v>
          </cell>
        </row>
        <row r="561">
          <cell r="H561" t="str">
            <v>MERIGNAC</v>
          </cell>
          <cell r="N561" t="str">
            <v>TX</v>
          </cell>
          <cell r="U561">
            <v>5</v>
          </cell>
        </row>
        <row r="562">
          <cell r="H562" t="str">
            <v>MERIGNAC</v>
          </cell>
          <cell r="N562" t="str">
            <v>BL</v>
          </cell>
          <cell r="U562">
            <v>12</v>
          </cell>
        </row>
        <row r="563">
          <cell r="H563" t="str">
            <v>MERIGNAC</v>
          </cell>
          <cell r="N563" t="str">
            <v>TX</v>
          </cell>
          <cell r="U563">
            <v>6</v>
          </cell>
        </row>
        <row r="564">
          <cell r="H564" t="str">
            <v>MERIGNAC</v>
          </cell>
          <cell r="N564" t="str">
            <v>TX</v>
          </cell>
          <cell r="U564">
            <v>6</v>
          </cell>
        </row>
        <row r="565">
          <cell r="H565" t="str">
            <v>MERIGNAC</v>
          </cell>
          <cell r="N565" t="str">
            <v>TX</v>
          </cell>
          <cell r="U565">
            <v>6</v>
          </cell>
        </row>
        <row r="566">
          <cell r="H566" t="str">
            <v>MERIGNAC</v>
          </cell>
          <cell r="N566" t="str">
            <v>TX</v>
          </cell>
          <cell r="U566">
            <v>13</v>
          </cell>
        </row>
        <row r="567">
          <cell r="H567" t="str">
            <v>MERIGNAC</v>
          </cell>
          <cell r="N567" t="str">
            <v>RC</v>
          </cell>
          <cell r="U567">
            <v>6</v>
          </cell>
        </row>
        <row r="568">
          <cell r="H568" t="str">
            <v>MERIGNAC</v>
          </cell>
          <cell r="N568" t="str">
            <v>E</v>
          </cell>
          <cell r="U568">
            <v>11</v>
          </cell>
        </row>
        <row r="569">
          <cell r="H569" t="str">
            <v>MERIGNAC</v>
          </cell>
          <cell r="N569" t="str">
            <v>E</v>
          </cell>
          <cell r="U569">
            <v>9</v>
          </cell>
        </row>
        <row r="570">
          <cell r="H570" t="str">
            <v>MERIGNAC</v>
          </cell>
          <cell r="N570" t="str">
            <v>E</v>
          </cell>
          <cell r="U570">
            <v>10</v>
          </cell>
        </row>
        <row r="571">
          <cell r="H571" t="str">
            <v>MERIGNAC</v>
          </cell>
          <cell r="N571" t="str">
            <v>E</v>
          </cell>
          <cell r="U571">
            <v>6</v>
          </cell>
        </row>
        <row r="572">
          <cell r="H572" t="str">
            <v>MERIGNAC</v>
          </cell>
          <cell r="N572" t="str">
            <v>A</v>
          </cell>
          <cell r="U572">
            <v>12</v>
          </cell>
        </row>
        <row r="573">
          <cell r="D573" t="str">
            <v>Formule Régis</v>
          </cell>
          <cell r="H573" t="str">
            <v>MERIGNAC</v>
          </cell>
          <cell r="N573" t="str">
            <v>TX</v>
          </cell>
          <cell r="U573">
            <v>6</v>
          </cell>
        </row>
        <row r="574">
          <cell r="D574" t="str">
            <v>Formule Régis</v>
          </cell>
          <cell r="H574" t="str">
            <v>MERIGNAC</v>
          </cell>
          <cell r="N574" t="str">
            <v>TX</v>
          </cell>
          <cell r="U574">
            <v>8</v>
          </cell>
        </row>
        <row r="575">
          <cell r="H575" t="str">
            <v>MERIGNAC</v>
          </cell>
          <cell r="N575" t="str">
            <v>C</v>
          </cell>
          <cell r="U575">
            <v>6</v>
          </cell>
        </row>
        <row r="576">
          <cell r="D576" t="str">
            <v>Formule Régis</v>
          </cell>
          <cell r="H576" t="str">
            <v>MERIGNAC</v>
          </cell>
          <cell r="N576" t="str">
            <v>A</v>
          </cell>
          <cell r="U576">
            <v>4</v>
          </cell>
        </row>
        <row r="577">
          <cell r="H577" t="str">
            <v>MERIGNAC</v>
          </cell>
          <cell r="N577" t="str">
            <v>TX</v>
          </cell>
          <cell r="U577">
            <v>11</v>
          </cell>
        </row>
        <row r="578">
          <cell r="H578" t="str">
            <v>MERIGNAC</v>
          </cell>
          <cell r="N578" t="str">
            <v>BL</v>
          </cell>
          <cell r="U578">
            <v>5</v>
          </cell>
        </row>
        <row r="579">
          <cell r="D579" t="str">
            <v>Formule Régis</v>
          </cell>
          <cell r="H579" t="str">
            <v>MERIGNAC</v>
          </cell>
          <cell r="N579" t="str">
            <v>I</v>
          </cell>
          <cell r="U579">
            <v>6</v>
          </cell>
        </row>
        <row r="580">
          <cell r="D580" t="str">
            <v>Formule Régis</v>
          </cell>
          <cell r="H580" t="str">
            <v>MERIGNAC</v>
          </cell>
          <cell r="N580" t="str">
            <v>I</v>
          </cell>
          <cell r="U580">
            <v>10</v>
          </cell>
        </row>
        <row r="581">
          <cell r="H581" t="str">
            <v>LE HAILLAN</v>
          </cell>
          <cell r="N581" t="str">
            <v>C</v>
          </cell>
          <cell r="U581">
            <v>8</v>
          </cell>
        </row>
        <row r="582">
          <cell r="H582" t="str">
            <v>MERIGNAC</v>
          </cell>
          <cell r="N582" t="str">
            <v>C</v>
          </cell>
          <cell r="U582">
            <v>6</v>
          </cell>
        </row>
        <row r="583">
          <cell r="H583" t="str">
            <v>MERIGNAC</v>
          </cell>
          <cell r="N583" t="str">
            <v>C</v>
          </cell>
          <cell r="U583">
            <v>6</v>
          </cell>
        </row>
        <row r="584">
          <cell r="H584" t="str">
            <v>MERIGNAC</v>
          </cell>
          <cell r="N584" t="str">
            <v>BL</v>
          </cell>
          <cell r="U584">
            <v>10</v>
          </cell>
        </row>
        <row r="585">
          <cell r="H585" t="str">
            <v>MERIGNAC</v>
          </cell>
          <cell r="N585" t="str">
            <v>A</v>
          </cell>
          <cell r="U585">
            <v>12</v>
          </cell>
        </row>
        <row r="586">
          <cell r="H586" t="str">
            <v>MERIGNAC</v>
          </cell>
          <cell r="N586" t="str">
            <v>A</v>
          </cell>
          <cell r="U586">
            <v>6</v>
          </cell>
        </row>
        <row r="587">
          <cell r="H587" t="str">
            <v>MERIGNAC</v>
          </cell>
          <cell r="N587" t="str">
            <v>BL</v>
          </cell>
          <cell r="U587">
            <v>11</v>
          </cell>
        </row>
        <row r="588">
          <cell r="H588" t="str">
            <v>MERIGNAC</v>
          </cell>
          <cell r="N588" t="str">
            <v>A</v>
          </cell>
          <cell r="U588">
            <v>9</v>
          </cell>
        </row>
        <row r="589">
          <cell r="H589" t="str">
            <v>MERIGNAC</v>
          </cell>
          <cell r="N589" t="str">
            <v>C</v>
          </cell>
          <cell r="U589">
            <v>3</v>
          </cell>
        </row>
        <row r="590">
          <cell r="H590" t="str">
            <v>MERIGNAC</v>
          </cell>
          <cell r="N590" t="str">
            <v>A</v>
          </cell>
          <cell r="U590">
            <v>11</v>
          </cell>
        </row>
        <row r="591">
          <cell r="H591" t="str">
            <v>MERIGNAC</v>
          </cell>
          <cell r="N591" t="str">
            <v>A</v>
          </cell>
          <cell r="U591">
            <v>5</v>
          </cell>
        </row>
        <row r="592">
          <cell r="H592" t="str">
            <v>MERIGNAC</v>
          </cell>
          <cell r="N592" t="str">
            <v>A</v>
          </cell>
          <cell r="U592">
            <v>5</v>
          </cell>
        </row>
        <row r="593">
          <cell r="H593" t="str">
            <v>MERIGNAC</v>
          </cell>
          <cell r="N593" t="str">
            <v>TX</v>
          </cell>
          <cell r="U593">
            <v>4</v>
          </cell>
        </row>
        <row r="594">
          <cell r="H594" t="str">
            <v>MERIGNAC</v>
          </cell>
          <cell r="N594" t="str">
            <v>C</v>
          </cell>
          <cell r="U594">
            <v>6</v>
          </cell>
        </row>
        <row r="595">
          <cell r="H595" t="str">
            <v>BRUGES</v>
          </cell>
          <cell r="N595" t="str">
            <v>BL</v>
          </cell>
          <cell r="U595">
            <v>13</v>
          </cell>
        </row>
        <row r="596">
          <cell r="D596" t="str">
            <v>Formule Régis</v>
          </cell>
          <cell r="H596" t="str">
            <v>EYSINES</v>
          </cell>
          <cell r="N596" t="str">
            <v>TX</v>
          </cell>
          <cell r="U596">
            <v>6</v>
          </cell>
        </row>
        <row r="597">
          <cell r="H597" t="str">
            <v>EYSINES</v>
          </cell>
          <cell r="N597" t="str">
            <v>ATT</v>
          </cell>
          <cell r="U597">
            <v>16</v>
          </cell>
        </row>
        <row r="598">
          <cell r="H598" t="str">
            <v>EYSINES</v>
          </cell>
          <cell r="N598" t="str">
            <v>ATT</v>
          </cell>
          <cell r="U598">
            <v>18</v>
          </cell>
        </row>
        <row r="599">
          <cell r="H599" t="str">
            <v>BRUGES</v>
          </cell>
          <cell r="N599" t="str">
            <v>TX</v>
          </cell>
          <cell r="U599">
            <v>21</v>
          </cell>
        </row>
        <row r="600">
          <cell r="H600" t="str">
            <v>BRUGES</v>
          </cell>
          <cell r="N600" t="str">
            <v>E</v>
          </cell>
          <cell r="U600">
            <v>11</v>
          </cell>
        </row>
        <row r="601">
          <cell r="H601" t="str">
            <v>EYSINES</v>
          </cell>
          <cell r="N601" t="str">
            <v>ATT</v>
          </cell>
          <cell r="U601">
            <v>13</v>
          </cell>
        </row>
        <row r="602">
          <cell r="D602" t="str">
            <v>Formule Régis</v>
          </cell>
          <cell r="H602" t="str">
            <v>BRUGES</v>
          </cell>
          <cell r="N602" t="str">
            <v>P</v>
          </cell>
          <cell r="U602">
            <v>29</v>
          </cell>
        </row>
        <row r="603">
          <cell r="H603" t="str">
            <v>BRUGES</v>
          </cell>
          <cell r="N603" t="str">
            <v>C</v>
          </cell>
          <cell r="U603">
            <v>6</v>
          </cell>
        </row>
        <row r="604">
          <cell r="H604" t="str">
            <v>BRUGES</v>
          </cell>
          <cell r="N604" t="str">
            <v>P</v>
          </cell>
          <cell r="U604">
            <v>29</v>
          </cell>
        </row>
        <row r="605">
          <cell r="H605" t="str">
            <v>BRUGES</v>
          </cell>
          <cell r="N605" t="str">
            <v>A</v>
          </cell>
          <cell r="U605">
            <v>7</v>
          </cell>
        </row>
        <row r="606">
          <cell r="H606" t="str">
            <v>BRUGES</v>
          </cell>
          <cell r="N606" t="str">
            <v>E</v>
          </cell>
          <cell r="U606">
            <v>31</v>
          </cell>
        </row>
        <row r="607">
          <cell r="H607" t="str">
            <v>BRUGES</v>
          </cell>
          <cell r="N607" t="str">
            <v>P</v>
          </cell>
          <cell r="U607">
            <v>49</v>
          </cell>
        </row>
        <row r="608">
          <cell r="H608" t="str">
            <v>BRUGES</v>
          </cell>
          <cell r="N608" t="str">
            <v>P</v>
          </cell>
          <cell r="U608">
            <v>26</v>
          </cell>
        </row>
        <row r="609">
          <cell r="H609" t="str">
            <v>BRUGES</v>
          </cell>
          <cell r="N609" t="str">
            <v>E</v>
          </cell>
          <cell r="U609">
            <v>16</v>
          </cell>
        </row>
        <row r="610">
          <cell r="H610" t="str">
            <v>BRUGES</v>
          </cell>
          <cell r="N610" t="str">
            <v>A</v>
          </cell>
          <cell r="U610">
            <v>11</v>
          </cell>
        </row>
        <row r="611">
          <cell r="H611" t="str">
            <v>BRUGES</v>
          </cell>
          <cell r="N611" t="str">
            <v>BL</v>
          </cell>
          <cell r="U611">
            <v>18</v>
          </cell>
        </row>
        <row r="612">
          <cell r="H612" t="str">
            <v>BRUGES</v>
          </cell>
          <cell r="N612" t="str">
            <v>A</v>
          </cell>
          <cell r="U612">
            <v>6</v>
          </cell>
        </row>
        <row r="613">
          <cell r="H613" t="str">
            <v>BRUGES</v>
          </cell>
          <cell r="N613" t="str">
            <v>TX</v>
          </cell>
          <cell r="U613">
            <v>18</v>
          </cell>
        </row>
        <row r="614">
          <cell r="H614" t="str">
            <v>MERIGNAC</v>
          </cell>
          <cell r="N614" t="str">
            <v>A</v>
          </cell>
          <cell r="U614">
            <v>14</v>
          </cell>
        </row>
        <row r="615">
          <cell r="H615" t="str">
            <v>MERIGNAC</v>
          </cell>
          <cell r="N615" t="str">
            <v>C</v>
          </cell>
          <cell r="U615">
            <v>6</v>
          </cell>
        </row>
        <row r="616">
          <cell r="H616" t="str">
            <v>MERIGNAC</v>
          </cell>
          <cell r="N616" t="str">
            <v>A</v>
          </cell>
          <cell r="U616">
            <v>6</v>
          </cell>
        </row>
        <row r="617">
          <cell r="H617" t="str">
            <v>MERIGNAC</v>
          </cell>
          <cell r="N617" t="str">
            <v>C</v>
          </cell>
          <cell r="U617">
            <v>9</v>
          </cell>
        </row>
        <row r="618">
          <cell r="H618" t="str">
            <v>MERIGNAC</v>
          </cell>
          <cell r="N618" t="str">
            <v>A</v>
          </cell>
          <cell r="U618">
            <v>12</v>
          </cell>
        </row>
        <row r="619">
          <cell r="H619" t="str">
            <v>MERIGNAC</v>
          </cell>
          <cell r="N619" t="str">
            <v>TX</v>
          </cell>
          <cell r="U619">
            <v>10</v>
          </cell>
        </row>
        <row r="620">
          <cell r="H620" t="str">
            <v>MERIGNAC</v>
          </cell>
          <cell r="N620" t="str">
            <v>A</v>
          </cell>
          <cell r="U620">
            <v>6</v>
          </cell>
        </row>
        <row r="621">
          <cell r="H621" t="str">
            <v>MERIGNAC</v>
          </cell>
          <cell r="N621" t="str">
            <v>A</v>
          </cell>
          <cell r="U621">
            <v>21</v>
          </cell>
        </row>
        <row r="622">
          <cell r="H622" t="str">
            <v>MERIGNAC</v>
          </cell>
          <cell r="N622" t="str">
            <v>TX</v>
          </cell>
          <cell r="U622">
            <v>5</v>
          </cell>
        </row>
        <row r="623">
          <cell r="H623" t="str">
            <v>MERIGNAC</v>
          </cell>
          <cell r="N623" t="str">
            <v>C</v>
          </cell>
          <cell r="U623">
            <v>6</v>
          </cell>
        </row>
        <row r="624">
          <cell r="H624" t="str">
            <v>MERIGNAC</v>
          </cell>
          <cell r="N624" t="str">
            <v>E</v>
          </cell>
          <cell r="Q624">
            <v>14</v>
          </cell>
          <cell r="U624">
            <v>13</v>
          </cell>
        </row>
        <row r="625">
          <cell r="H625" t="str">
            <v>MERIGNAC</v>
          </cell>
          <cell r="N625" t="str">
            <v>O</v>
          </cell>
          <cell r="U625">
            <v>6</v>
          </cell>
        </row>
        <row r="626">
          <cell r="H626" t="str">
            <v>MERIGNAC</v>
          </cell>
          <cell r="N626" t="str">
            <v>C</v>
          </cell>
          <cell r="U626">
            <v>5</v>
          </cell>
        </row>
        <row r="627">
          <cell r="H627" t="str">
            <v>MERIGNAC</v>
          </cell>
          <cell r="N627" t="str">
            <v>TX</v>
          </cell>
          <cell r="U627">
            <v>30</v>
          </cell>
        </row>
        <row r="628">
          <cell r="H628" t="str">
            <v>MERIGNAC</v>
          </cell>
          <cell r="N628" t="str">
            <v>A</v>
          </cell>
          <cell r="U628">
            <v>4</v>
          </cell>
        </row>
        <row r="629">
          <cell r="H629" t="str">
            <v>MERIGNAC</v>
          </cell>
          <cell r="N629" t="str">
            <v>A</v>
          </cell>
          <cell r="U629">
            <v>12</v>
          </cell>
        </row>
        <row r="630">
          <cell r="H630" t="str">
            <v>MERIGNAC</v>
          </cell>
          <cell r="N630" t="str">
            <v>A</v>
          </cell>
          <cell r="U630">
            <v>43</v>
          </cell>
        </row>
        <row r="631">
          <cell r="H631" t="str">
            <v>MERIGNAC</v>
          </cell>
          <cell r="N631" t="str">
            <v>C</v>
          </cell>
          <cell r="U631">
            <v>6</v>
          </cell>
        </row>
        <row r="632">
          <cell r="H632" t="str">
            <v>MERIGNAC</v>
          </cell>
          <cell r="N632" t="str">
            <v>C</v>
          </cell>
          <cell r="U632">
            <v>4</v>
          </cell>
        </row>
        <row r="633">
          <cell r="H633" t="str">
            <v>MERIGNAC</v>
          </cell>
          <cell r="N633" t="str">
            <v>A</v>
          </cell>
          <cell r="U633">
            <v>6</v>
          </cell>
        </row>
        <row r="634">
          <cell r="H634" t="str">
            <v>MERIGNAC</v>
          </cell>
          <cell r="N634" t="str">
            <v>C</v>
          </cell>
          <cell r="U634">
            <v>6</v>
          </cell>
        </row>
        <row r="635">
          <cell r="H635" t="str">
            <v>MERIGNAC</v>
          </cell>
          <cell r="N635" t="str">
            <v>A</v>
          </cell>
          <cell r="U635">
            <v>4</v>
          </cell>
        </row>
        <row r="636">
          <cell r="H636" t="str">
            <v>MERIGNAC</v>
          </cell>
          <cell r="N636" t="str">
            <v>A</v>
          </cell>
          <cell r="U636">
            <v>12</v>
          </cell>
        </row>
        <row r="637">
          <cell r="H637" t="str">
            <v>MERIGNAC</v>
          </cell>
          <cell r="N637" t="str">
            <v>A</v>
          </cell>
          <cell r="U637">
            <v>19</v>
          </cell>
        </row>
        <row r="638">
          <cell r="D638" t="str">
            <v>Formule Régis</v>
          </cell>
          <cell r="H638" t="str">
            <v>MERIGNAC</v>
          </cell>
          <cell r="N638" t="str">
            <v>RAC</v>
          </cell>
          <cell r="U638">
            <v>6</v>
          </cell>
        </row>
        <row r="639">
          <cell r="D639" t="str">
            <v>Formule Régis</v>
          </cell>
          <cell r="H639" t="str">
            <v>MERIGNAC</v>
          </cell>
          <cell r="N639" t="str">
            <v>A</v>
          </cell>
          <cell r="U639">
            <v>6</v>
          </cell>
        </row>
        <row r="640">
          <cell r="D640" t="str">
            <v>Formule Régis</v>
          </cell>
          <cell r="H640" t="str">
            <v>MERIGNAC</v>
          </cell>
          <cell r="N640" t="str">
            <v>RAC</v>
          </cell>
          <cell r="U640">
            <v>12</v>
          </cell>
        </row>
        <row r="641">
          <cell r="H641" t="str">
            <v>MERIGNAC</v>
          </cell>
          <cell r="N641" t="str">
            <v>A</v>
          </cell>
          <cell r="U641">
            <v>13</v>
          </cell>
        </row>
        <row r="642">
          <cell r="H642" t="str">
            <v>MERIGNAC</v>
          </cell>
          <cell r="N642" t="str">
            <v>C</v>
          </cell>
          <cell r="U642">
            <v>6</v>
          </cell>
        </row>
        <row r="643">
          <cell r="H643" t="str">
            <v>MERIGNAC</v>
          </cell>
          <cell r="N643" t="str">
            <v>A</v>
          </cell>
          <cell r="U643">
            <v>12</v>
          </cell>
        </row>
        <row r="644">
          <cell r="H644" t="str">
            <v>MERIGNAC</v>
          </cell>
          <cell r="N644" t="str">
            <v>A</v>
          </cell>
          <cell r="U644">
            <v>5</v>
          </cell>
        </row>
        <row r="645">
          <cell r="H645" t="str">
            <v>MERIGNAC</v>
          </cell>
          <cell r="N645" t="str">
            <v>A</v>
          </cell>
          <cell r="U645">
            <v>12</v>
          </cell>
        </row>
        <row r="646">
          <cell r="H646" t="str">
            <v>MERIGNAC</v>
          </cell>
          <cell r="N646" t="str">
            <v>C</v>
          </cell>
          <cell r="U646">
            <v>6</v>
          </cell>
        </row>
        <row r="647">
          <cell r="H647" t="str">
            <v>MERIGNAC</v>
          </cell>
          <cell r="N647" t="str">
            <v>A</v>
          </cell>
          <cell r="U647">
            <v>6</v>
          </cell>
        </row>
        <row r="648">
          <cell r="H648" t="str">
            <v>MERIGNAC</v>
          </cell>
          <cell r="N648" t="str">
            <v>A</v>
          </cell>
          <cell r="U648">
            <v>6</v>
          </cell>
        </row>
        <row r="649">
          <cell r="H649" t="str">
            <v>MERIGNAC</v>
          </cell>
          <cell r="N649" t="str">
            <v>C</v>
          </cell>
          <cell r="U649">
            <v>6</v>
          </cell>
        </row>
        <row r="650">
          <cell r="H650" t="str">
            <v>MERIGNAC</v>
          </cell>
          <cell r="N650" t="str">
            <v>BL</v>
          </cell>
          <cell r="U650">
            <v>15</v>
          </cell>
        </row>
        <row r="651">
          <cell r="H651" t="str">
            <v>MERIGNAC</v>
          </cell>
          <cell r="N651" t="str">
            <v>BL</v>
          </cell>
          <cell r="U651">
            <v>17</v>
          </cell>
        </row>
        <row r="652">
          <cell r="H652" t="str">
            <v>MERIGNAC</v>
          </cell>
          <cell r="N652" t="str">
            <v>TX</v>
          </cell>
          <cell r="U652">
            <v>5</v>
          </cell>
        </row>
        <row r="653">
          <cell r="D653" t="str">
            <v>Formule Régis</v>
          </cell>
          <cell r="H653" t="str">
            <v>MERIGNAC</v>
          </cell>
          <cell r="N653" t="str">
            <v>C</v>
          </cell>
          <cell r="U653">
            <v>6</v>
          </cell>
        </row>
        <row r="654">
          <cell r="H654" t="str">
            <v>MERIGNAC</v>
          </cell>
          <cell r="N654" t="str">
            <v>TX</v>
          </cell>
          <cell r="U654">
            <v>4</v>
          </cell>
        </row>
        <row r="655">
          <cell r="H655" t="str">
            <v>MERIGNAC</v>
          </cell>
          <cell r="N655" t="str">
            <v>A</v>
          </cell>
          <cell r="U655">
            <v>9</v>
          </cell>
        </row>
        <row r="656">
          <cell r="H656" t="str">
            <v>MERIGNAC</v>
          </cell>
          <cell r="N656" t="str">
            <v>TX</v>
          </cell>
          <cell r="U656">
            <v>6</v>
          </cell>
        </row>
        <row r="657">
          <cell r="H657" t="str">
            <v>MERIGNAC</v>
          </cell>
          <cell r="N657" t="str">
            <v>A</v>
          </cell>
          <cell r="U657">
            <v>6</v>
          </cell>
        </row>
        <row r="658">
          <cell r="H658" t="str">
            <v>MERIGNAC</v>
          </cell>
          <cell r="N658" t="str">
            <v>A</v>
          </cell>
          <cell r="U658">
            <v>6</v>
          </cell>
        </row>
        <row r="659">
          <cell r="H659" t="str">
            <v>MERIGNAC</v>
          </cell>
          <cell r="N659" t="str">
            <v>C</v>
          </cell>
          <cell r="U659">
            <v>6</v>
          </cell>
        </row>
        <row r="660">
          <cell r="H660" t="str">
            <v>MERIGNAC</v>
          </cell>
          <cell r="N660" t="str">
            <v>C</v>
          </cell>
          <cell r="U660">
            <v>6</v>
          </cell>
        </row>
        <row r="661">
          <cell r="H661" t="str">
            <v>MERIGNAC</v>
          </cell>
          <cell r="N661" t="str">
            <v>A</v>
          </cell>
          <cell r="U661">
            <v>6</v>
          </cell>
        </row>
        <row r="662">
          <cell r="H662" t="str">
            <v>MERIGNAC</v>
          </cell>
          <cell r="N662" t="str">
            <v>C</v>
          </cell>
          <cell r="U662">
            <v>6</v>
          </cell>
        </row>
        <row r="663">
          <cell r="H663" t="str">
            <v>MERIGNAC</v>
          </cell>
          <cell r="N663" t="str">
            <v>BL</v>
          </cell>
          <cell r="U663">
            <v>9</v>
          </cell>
        </row>
        <row r="664">
          <cell r="H664" t="str">
            <v>MERIGNAC</v>
          </cell>
          <cell r="N664" t="str">
            <v>A</v>
          </cell>
          <cell r="U664">
            <v>6</v>
          </cell>
        </row>
        <row r="665">
          <cell r="H665" t="str">
            <v>MERIGNAC</v>
          </cell>
          <cell r="N665" t="str">
            <v>TX</v>
          </cell>
          <cell r="U665">
            <v>6</v>
          </cell>
        </row>
        <row r="666">
          <cell r="H666" t="str">
            <v>MERIGNAC</v>
          </cell>
          <cell r="N666" t="str">
            <v>BL</v>
          </cell>
          <cell r="U666">
            <v>13</v>
          </cell>
        </row>
        <row r="667">
          <cell r="H667" t="str">
            <v>MERIGNAC</v>
          </cell>
          <cell r="N667" t="str">
            <v>TX</v>
          </cell>
          <cell r="U667">
            <v>13</v>
          </cell>
        </row>
        <row r="668">
          <cell r="H668" t="str">
            <v>MERIGNAC</v>
          </cell>
          <cell r="N668" t="str">
            <v>C</v>
          </cell>
          <cell r="U668">
            <v>6</v>
          </cell>
        </row>
        <row r="669">
          <cell r="H669" t="str">
            <v>MERIGNAC</v>
          </cell>
          <cell r="N669" t="str">
            <v>C</v>
          </cell>
          <cell r="U669">
            <v>5</v>
          </cell>
        </row>
        <row r="670">
          <cell r="H670" t="str">
            <v>MERIGNAC</v>
          </cell>
          <cell r="N670" t="str">
            <v>C</v>
          </cell>
          <cell r="U670">
            <v>6</v>
          </cell>
        </row>
        <row r="671">
          <cell r="H671" t="str">
            <v>MERIGNAC</v>
          </cell>
          <cell r="N671" t="str">
            <v>A</v>
          </cell>
          <cell r="U671">
            <v>29</v>
          </cell>
        </row>
        <row r="672">
          <cell r="H672" t="str">
            <v>MERIGNAC</v>
          </cell>
          <cell r="N672" t="str">
            <v>A</v>
          </cell>
          <cell r="U672">
            <v>11</v>
          </cell>
        </row>
        <row r="673">
          <cell r="H673" t="str">
            <v>MERIGNAC</v>
          </cell>
          <cell r="N673" t="str">
            <v>TX</v>
          </cell>
          <cell r="U673">
            <v>6</v>
          </cell>
        </row>
        <row r="674">
          <cell r="D674" t="str">
            <v>Formule Régis</v>
          </cell>
          <cell r="H674" t="str">
            <v>LE BOUSCAT</v>
          </cell>
          <cell r="N674" t="str">
            <v>TX</v>
          </cell>
          <cell r="U674">
            <v>6</v>
          </cell>
        </row>
        <row r="675">
          <cell r="D675" t="str">
            <v>Formule Régis</v>
          </cell>
          <cell r="H675" t="str">
            <v>LE BOUSCAT</v>
          </cell>
          <cell r="N675" t="str">
            <v>TX</v>
          </cell>
          <cell r="U675">
            <v>6</v>
          </cell>
        </row>
        <row r="676">
          <cell r="H676" t="str">
            <v>LE BOUSCAT</v>
          </cell>
          <cell r="N676" t="str">
            <v>E</v>
          </cell>
          <cell r="U676">
            <v>24</v>
          </cell>
        </row>
        <row r="677">
          <cell r="H677" t="str">
            <v>LE BOUSCAT</v>
          </cell>
          <cell r="N677" t="str">
            <v>I</v>
          </cell>
          <cell r="U677">
            <v>6</v>
          </cell>
        </row>
        <row r="678">
          <cell r="H678" t="str">
            <v>LE BOUSCAT</v>
          </cell>
          <cell r="N678" t="str">
            <v>E</v>
          </cell>
          <cell r="U678">
            <v>26</v>
          </cell>
        </row>
        <row r="679">
          <cell r="H679" t="str">
            <v>LE BOUSCAT</v>
          </cell>
          <cell r="N679" t="str">
            <v>ATT</v>
          </cell>
          <cell r="U679">
            <v>38</v>
          </cell>
        </row>
        <row r="680">
          <cell r="H680" t="str">
            <v>LE BOUSCAT</v>
          </cell>
          <cell r="N680" t="str">
            <v>ATT</v>
          </cell>
          <cell r="U680">
            <v>17</v>
          </cell>
        </row>
        <row r="681">
          <cell r="H681" t="str">
            <v>LE BOUSCAT</v>
          </cell>
          <cell r="N681" t="str">
            <v>ATT</v>
          </cell>
          <cell r="U681">
            <v>23</v>
          </cell>
        </row>
        <row r="682">
          <cell r="H682" t="str">
            <v>LE BOUSCAT</v>
          </cell>
          <cell r="N682" t="str">
            <v>C</v>
          </cell>
          <cell r="U682">
            <v>4</v>
          </cell>
        </row>
        <row r="683">
          <cell r="H683" t="str">
            <v>LE BOUSCAT</v>
          </cell>
          <cell r="N683" t="str">
            <v>ATT</v>
          </cell>
          <cell r="U683">
            <v>16</v>
          </cell>
        </row>
        <row r="684">
          <cell r="H684" t="str">
            <v>LE BOUSCAT</v>
          </cell>
          <cell r="N684" t="str">
            <v>A</v>
          </cell>
          <cell r="U684">
            <v>6</v>
          </cell>
        </row>
        <row r="685">
          <cell r="H685" t="str">
            <v>LE BOUSCAT</v>
          </cell>
          <cell r="N685" t="str">
            <v>BL</v>
          </cell>
          <cell r="U685">
            <v>20</v>
          </cell>
        </row>
        <row r="686">
          <cell r="H686" t="str">
            <v>LE BOUSCAT</v>
          </cell>
          <cell r="N686" t="str">
            <v>A</v>
          </cell>
          <cell r="U686">
            <v>6</v>
          </cell>
        </row>
        <row r="687">
          <cell r="H687" t="str">
            <v>LE BOUSCAT</v>
          </cell>
          <cell r="N687" t="str">
            <v>A</v>
          </cell>
          <cell r="U687">
            <v>6</v>
          </cell>
        </row>
        <row r="688">
          <cell r="H688" t="str">
            <v>LE BOUSCAT</v>
          </cell>
          <cell r="N688" t="str">
            <v>ATT</v>
          </cell>
          <cell r="U688">
            <v>4</v>
          </cell>
        </row>
        <row r="689">
          <cell r="H689" t="str">
            <v>LE BOUSCAT</v>
          </cell>
          <cell r="N689" t="str">
            <v>E</v>
          </cell>
          <cell r="U689">
            <v>6</v>
          </cell>
        </row>
        <row r="690">
          <cell r="H690" t="str">
            <v>LE BOUSCAT</v>
          </cell>
          <cell r="N690" t="str">
            <v>ATT</v>
          </cell>
          <cell r="U690">
            <v>1</v>
          </cell>
        </row>
        <row r="691">
          <cell r="D691" t="str">
            <v>Formule Régis</v>
          </cell>
          <cell r="H691" t="str">
            <v>TALENCE</v>
          </cell>
          <cell r="N691" t="str">
            <v>C</v>
          </cell>
          <cell r="U691">
            <v>6</v>
          </cell>
        </row>
        <row r="692">
          <cell r="H692" t="str">
            <v>BRUGES</v>
          </cell>
          <cell r="N692" t="str">
            <v>P</v>
          </cell>
          <cell r="U692">
            <v>20</v>
          </cell>
        </row>
        <row r="693">
          <cell r="D693" t="str">
            <v>Formule Régis</v>
          </cell>
          <cell r="H693" t="str">
            <v>BRUGES</v>
          </cell>
          <cell r="N693" t="str">
            <v>TX</v>
          </cell>
          <cell r="U693">
            <v>21</v>
          </cell>
        </row>
        <row r="694">
          <cell r="D694" t="str">
            <v>Formule Régis</v>
          </cell>
          <cell r="H694" t="str">
            <v>BRUGES</v>
          </cell>
          <cell r="N694" t="str">
            <v>TX</v>
          </cell>
          <cell r="U694">
            <v>24</v>
          </cell>
        </row>
        <row r="695">
          <cell r="H695" t="str">
            <v>BRUGES</v>
          </cell>
          <cell r="N695" t="str">
            <v>C</v>
          </cell>
          <cell r="U695">
            <v>6</v>
          </cell>
        </row>
        <row r="696">
          <cell r="D696" t="str">
            <v>Formule Régis</v>
          </cell>
          <cell r="H696" t="str">
            <v>BRUGES</v>
          </cell>
          <cell r="N696" t="str">
            <v>A</v>
          </cell>
          <cell r="U696">
            <v>15</v>
          </cell>
        </row>
        <row r="697">
          <cell r="H697" t="str">
            <v>BRUGES</v>
          </cell>
          <cell r="N697" t="str">
            <v>P</v>
          </cell>
          <cell r="U697">
            <v>24</v>
          </cell>
        </row>
        <row r="698">
          <cell r="D698" t="str">
            <v>Formule Régis</v>
          </cell>
          <cell r="H698" t="str">
            <v>BRUGES</v>
          </cell>
          <cell r="N698" t="str">
            <v>BL</v>
          </cell>
          <cell r="U698">
            <v>38</v>
          </cell>
        </row>
        <row r="699">
          <cell r="D699" t="str">
            <v>Formule Régis</v>
          </cell>
          <cell r="H699" t="str">
            <v>BRUGES</v>
          </cell>
          <cell r="N699" t="str">
            <v>BL</v>
          </cell>
          <cell r="U699">
            <v>12</v>
          </cell>
        </row>
        <row r="700">
          <cell r="D700" t="str">
            <v>Formule Régis</v>
          </cell>
          <cell r="H700" t="str">
            <v>BRUGES</v>
          </cell>
          <cell r="N700" t="str">
            <v>BL</v>
          </cell>
          <cell r="U700">
            <v>4</v>
          </cell>
        </row>
        <row r="701">
          <cell r="D701" t="str">
            <v>Formule Régis</v>
          </cell>
          <cell r="H701" t="str">
            <v>BRUGES</v>
          </cell>
          <cell r="N701" t="str">
            <v>BL</v>
          </cell>
          <cell r="U701">
            <v>5</v>
          </cell>
        </row>
        <row r="702">
          <cell r="D702" t="str">
            <v>Formule Régis</v>
          </cell>
          <cell r="H702" t="str">
            <v>EYSINES</v>
          </cell>
          <cell r="N702" t="str">
            <v>E</v>
          </cell>
          <cell r="U702">
            <v>45</v>
          </cell>
        </row>
        <row r="703">
          <cell r="D703" t="str">
            <v>Formule Régis</v>
          </cell>
          <cell r="H703" t="str">
            <v>EYSINES</v>
          </cell>
          <cell r="N703" t="str">
            <v>P</v>
          </cell>
          <cell r="U703">
            <v>15</v>
          </cell>
        </row>
        <row r="704">
          <cell r="H704" t="str">
            <v>TALENCE</v>
          </cell>
          <cell r="N704" t="str">
            <v>TX</v>
          </cell>
          <cell r="U704">
            <v>5</v>
          </cell>
        </row>
        <row r="705">
          <cell r="H705" t="str">
            <v>TALENCE</v>
          </cell>
          <cell r="N705" t="str">
            <v>ATT</v>
          </cell>
          <cell r="U705">
            <v>5</v>
          </cell>
        </row>
        <row r="706">
          <cell r="H706" t="str">
            <v>TALENCE</v>
          </cell>
          <cell r="N706" t="str">
            <v>ATT</v>
          </cell>
          <cell r="U706">
            <v>5</v>
          </cell>
        </row>
        <row r="707">
          <cell r="H707" t="str">
            <v>TALENCE</v>
          </cell>
          <cell r="N707" t="str">
            <v>ATT</v>
          </cell>
          <cell r="U707">
            <v>1</v>
          </cell>
        </row>
        <row r="708">
          <cell r="D708" t="str">
            <v>Formule Régis</v>
          </cell>
          <cell r="H708" t="str">
            <v>TALENCE</v>
          </cell>
          <cell r="N708" t="str">
            <v>E</v>
          </cell>
          <cell r="Q708">
            <v>24</v>
          </cell>
          <cell r="U708">
            <v>5</v>
          </cell>
        </row>
        <row r="709">
          <cell r="H709" t="str">
            <v>LE BOUSCAT</v>
          </cell>
          <cell r="N709" t="str">
            <v>ATT</v>
          </cell>
          <cell r="U709">
            <v>7</v>
          </cell>
        </row>
        <row r="710">
          <cell r="H710" t="str">
            <v>LE BOUSCAT</v>
          </cell>
          <cell r="N710" t="str">
            <v>E</v>
          </cell>
          <cell r="U710">
            <v>6</v>
          </cell>
        </row>
        <row r="711">
          <cell r="H711" t="str">
            <v>LE BOUSCAT</v>
          </cell>
          <cell r="N711" t="str">
            <v>TX</v>
          </cell>
          <cell r="U711">
            <v>18</v>
          </cell>
        </row>
        <row r="712">
          <cell r="H712" t="str">
            <v>LE BOUSCAT</v>
          </cell>
          <cell r="N712" t="str">
            <v>ATT</v>
          </cell>
          <cell r="U712">
            <v>29</v>
          </cell>
        </row>
        <row r="713">
          <cell r="H713" t="str">
            <v>LE BOUSCAT</v>
          </cell>
          <cell r="N713" t="str">
            <v>A</v>
          </cell>
          <cell r="U713">
            <v>14</v>
          </cell>
        </row>
        <row r="714">
          <cell r="H714" t="str">
            <v>LE BOUSCAT</v>
          </cell>
          <cell r="N714" t="str">
            <v>A</v>
          </cell>
          <cell r="U714">
            <v>12</v>
          </cell>
        </row>
        <row r="715">
          <cell r="H715" t="str">
            <v>LE BOUSCAT</v>
          </cell>
          <cell r="N715" t="str">
            <v>P</v>
          </cell>
          <cell r="U715">
            <v>5</v>
          </cell>
        </row>
        <row r="716">
          <cell r="H716" t="str">
            <v>LE BOUSCAT</v>
          </cell>
          <cell r="N716" t="str">
            <v>BL</v>
          </cell>
          <cell r="U716">
            <v>11</v>
          </cell>
        </row>
        <row r="717">
          <cell r="H717" t="str">
            <v>LE BOUSCAT</v>
          </cell>
          <cell r="N717" t="str">
            <v>A</v>
          </cell>
          <cell r="U717">
            <v>11</v>
          </cell>
        </row>
        <row r="718">
          <cell r="H718" t="str">
            <v>LE BOUSCAT</v>
          </cell>
          <cell r="N718" t="str">
            <v>TX</v>
          </cell>
          <cell r="U718">
            <v>6</v>
          </cell>
        </row>
        <row r="719">
          <cell r="H719" t="str">
            <v>LE BOUSCAT</v>
          </cell>
          <cell r="N719" t="str">
            <v>TX</v>
          </cell>
          <cell r="U719">
            <v>6</v>
          </cell>
        </row>
        <row r="720">
          <cell r="H720" t="str">
            <v>LE BOUSCAT</v>
          </cell>
          <cell r="N720" t="str">
            <v>A</v>
          </cell>
          <cell r="U720">
            <v>12</v>
          </cell>
        </row>
        <row r="721">
          <cell r="H721" t="str">
            <v>LE BOUSCAT</v>
          </cell>
          <cell r="N721" t="str">
            <v>TX</v>
          </cell>
          <cell r="U721">
            <v>6</v>
          </cell>
        </row>
        <row r="722">
          <cell r="H722" t="str">
            <v>LE BOUSCAT</v>
          </cell>
          <cell r="N722" t="str">
            <v>A</v>
          </cell>
          <cell r="U722">
            <v>12</v>
          </cell>
        </row>
        <row r="723">
          <cell r="H723" t="str">
            <v>LE BOUSCAT</v>
          </cell>
          <cell r="N723" t="str">
            <v>A</v>
          </cell>
          <cell r="U723">
            <v>5</v>
          </cell>
        </row>
        <row r="724">
          <cell r="H724" t="str">
            <v>LE BOUSCAT</v>
          </cell>
          <cell r="N724" t="str">
            <v>C</v>
          </cell>
          <cell r="U724">
            <v>10</v>
          </cell>
        </row>
        <row r="725">
          <cell r="D725" t="str">
            <v>Formule Régis</v>
          </cell>
          <cell r="H725" t="str">
            <v>LE BOUSCAT</v>
          </cell>
          <cell r="N725" t="str">
            <v>TX</v>
          </cell>
          <cell r="U725">
            <v>1</v>
          </cell>
        </row>
        <row r="726">
          <cell r="H726" t="str">
            <v>LE BOUSCAT</v>
          </cell>
          <cell r="N726" t="str">
            <v>C</v>
          </cell>
          <cell r="U726">
            <v>4</v>
          </cell>
        </row>
        <row r="727">
          <cell r="H727" t="str">
            <v>LE BOUSCAT</v>
          </cell>
          <cell r="N727" t="str">
            <v>A</v>
          </cell>
          <cell r="U727">
            <v>5</v>
          </cell>
        </row>
        <row r="728">
          <cell r="H728" t="str">
            <v>LE BOUSCAT</v>
          </cell>
          <cell r="N728" t="str">
            <v>A</v>
          </cell>
          <cell r="U728">
            <v>6</v>
          </cell>
        </row>
        <row r="729">
          <cell r="H729" t="str">
            <v>LE BOUSCAT</v>
          </cell>
          <cell r="J729" t="str">
            <v>PMZ</v>
          </cell>
          <cell r="K729">
            <v>2769</v>
          </cell>
          <cell r="N729" t="str">
            <v>E</v>
          </cell>
          <cell r="U729">
            <v>14</v>
          </cell>
        </row>
        <row r="730">
          <cell r="D730" t="str">
            <v>Formule Régis</v>
          </cell>
          <cell r="H730" t="str">
            <v>EYSINES</v>
          </cell>
          <cell r="N730" t="str">
            <v>O</v>
          </cell>
          <cell r="U730">
            <v>22</v>
          </cell>
        </row>
        <row r="731">
          <cell r="H731" t="str">
            <v>PESSAC</v>
          </cell>
          <cell r="N731" t="str">
            <v>ATT</v>
          </cell>
          <cell r="U731">
            <v>12</v>
          </cell>
        </row>
        <row r="732">
          <cell r="D732" t="str">
            <v>Formule Régis</v>
          </cell>
          <cell r="H732" t="str">
            <v>PESSAC</v>
          </cell>
          <cell r="N732" t="str">
            <v>C</v>
          </cell>
          <cell r="U732">
            <v>4</v>
          </cell>
        </row>
        <row r="733">
          <cell r="H733" t="str">
            <v>PESSAC</v>
          </cell>
          <cell r="N733" t="str">
            <v>E</v>
          </cell>
          <cell r="U733">
            <v>34</v>
          </cell>
        </row>
        <row r="734">
          <cell r="H734" t="str">
            <v>MERIGNAC</v>
          </cell>
          <cell r="N734" t="str">
            <v>E</v>
          </cell>
          <cell r="U734">
            <v>19</v>
          </cell>
        </row>
        <row r="735">
          <cell r="D735" t="str">
            <v>Formule Régis</v>
          </cell>
          <cell r="H735" t="str">
            <v>PESSAC</v>
          </cell>
          <cell r="K735" t="str">
            <v/>
          </cell>
          <cell r="N735" t="str">
            <v>E</v>
          </cell>
          <cell r="U735">
            <v>6</v>
          </cell>
        </row>
        <row r="736">
          <cell r="D736" t="str">
            <v>Formule Régis</v>
          </cell>
          <cell r="H736" t="str">
            <v>PESSAC</v>
          </cell>
          <cell r="K736" t="str">
            <v/>
          </cell>
          <cell r="N736" t="str">
            <v>E</v>
          </cell>
          <cell r="U736">
            <v>6</v>
          </cell>
        </row>
        <row r="737">
          <cell r="D737" t="str">
            <v>Formule Régis</v>
          </cell>
          <cell r="H737" t="str">
            <v>PESSAC</v>
          </cell>
          <cell r="K737" t="str">
            <v/>
          </cell>
          <cell r="N737" t="str">
            <v>E</v>
          </cell>
          <cell r="U737">
            <v>35</v>
          </cell>
        </row>
        <row r="738">
          <cell r="D738" t="str">
            <v>Formule Régis</v>
          </cell>
          <cell r="H738" t="str">
            <v>PESSAC</v>
          </cell>
          <cell r="J738" t="str">
            <v>PMZ</v>
          </cell>
          <cell r="K738">
            <v>6813</v>
          </cell>
          <cell r="N738" t="str">
            <v>E</v>
          </cell>
          <cell r="U738">
            <v>10</v>
          </cell>
        </row>
        <row r="739">
          <cell r="D739" t="str">
            <v>Formule Régis</v>
          </cell>
          <cell r="H739" t="str">
            <v>PESSAC</v>
          </cell>
          <cell r="K739" t="str">
            <v/>
          </cell>
          <cell r="N739" t="str">
            <v>RAC</v>
          </cell>
          <cell r="U739">
            <v>6</v>
          </cell>
        </row>
        <row r="740">
          <cell r="D740" t="str">
            <v>Formule Régis</v>
          </cell>
          <cell r="H740" t="str">
            <v>PESSAC</v>
          </cell>
          <cell r="K740" t="str">
            <v/>
          </cell>
          <cell r="N740" t="str">
            <v>BL</v>
          </cell>
          <cell r="U740">
            <v>19</v>
          </cell>
        </row>
        <row r="741">
          <cell r="D741" t="str">
            <v>Formule Régis</v>
          </cell>
          <cell r="H741" t="str">
            <v>PESSAC</v>
          </cell>
          <cell r="K741" t="str">
            <v/>
          </cell>
          <cell r="N741" t="str">
            <v>BL</v>
          </cell>
          <cell r="U741">
            <v>8</v>
          </cell>
        </row>
        <row r="742">
          <cell r="D742" t="str">
            <v>Formule Régis</v>
          </cell>
          <cell r="H742" t="str">
            <v>PESSAC</v>
          </cell>
          <cell r="K742" t="str">
            <v/>
          </cell>
          <cell r="N742" t="str">
            <v>E</v>
          </cell>
          <cell r="U742">
            <v>6</v>
          </cell>
        </row>
        <row r="743">
          <cell r="D743" t="str">
            <v>Formule Régis</v>
          </cell>
          <cell r="H743" t="str">
            <v>PESSAC</v>
          </cell>
          <cell r="K743" t="str">
            <v/>
          </cell>
          <cell r="N743" t="str">
            <v>C</v>
          </cell>
          <cell r="U743">
            <v>22</v>
          </cell>
        </row>
        <row r="744">
          <cell r="D744" t="str">
            <v>Formule Régis</v>
          </cell>
          <cell r="H744" t="str">
            <v>PESSAC</v>
          </cell>
          <cell r="N744" t="str">
            <v>DOE</v>
          </cell>
          <cell r="U744">
            <v>5</v>
          </cell>
        </row>
        <row r="745">
          <cell r="D745" t="str">
            <v>Formule Régis</v>
          </cell>
          <cell r="H745" t="str">
            <v>PESSAC</v>
          </cell>
          <cell r="K745" t="str">
            <v/>
          </cell>
          <cell r="N745" t="str">
            <v>C</v>
          </cell>
          <cell r="U745">
            <v>18</v>
          </cell>
        </row>
        <row r="746">
          <cell r="D746" t="str">
            <v>Formule Régis</v>
          </cell>
          <cell r="H746" t="str">
            <v>PESSAC</v>
          </cell>
          <cell r="N746" t="str">
            <v>TX</v>
          </cell>
          <cell r="U746">
            <v>6</v>
          </cell>
        </row>
        <row r="747">
          <cell r="D747" t="str">
            <v>Formule Régis</v>
          </cell>
          <cell r="H747" t="str">
            <v>PESSAC</v>
          </cell>
          <cell r="N747" t="str">
            <v>DOE</v>
          </cell>
          <cell r="U747">
            <v>6</v>
          </cell>
        </row>
        <row r="748">
          <cell r="D748" t="str">
            <v>Formule Régis</v>
          </cell>
          <cell r="H748" t="str">
            <v>PESSAC</v>
          </cell>
          <cell r="N748" t="str">
            <v>DOE</v>
          </cell>
          <cell r="U748">
            <v>6</v>
          </cell>
        </row>
        <row r="749">
          <cell r="D749" t="str">
            <v>Formule Régis</v>
          </cell>
          <cell r="H749" t="str">
            <v>PESSAC</v>
          </cell>
          <cell r="N749" t="str">
            <v>TX</v>
          </cell>
          <cell r="U749">
            <v>6</v>
          </cell>
        </row>
        <row r="750">
          <cell r="D750" t="str">
            <v>Formule Régis</v>
          </cell>
          <cell r="H750" t="str">
            <v>PESSAC</v>
          </cell>
          <cell r="N750" t="str">
            <v>DOE</v>
          </cell>
          <cell r="U750">
            <v>11</v>
          </cell>
        </row>
        <row r="751">
          <cell r="D751" t="str">
            <v>Formule Régis</v>
          </cell>
          <cell r="H751" t="str">
            <v>PESSAC</v>
          </cell>
          <cell r="K751" t="str">
            <v/>
          </cell>
          <cell r="N751" t="str">
            <v>I</v>
          </cell>
          <cell r="U751">
            <v>4</v>
          </cell>
        </row>
        <row r="752">
          <cell r="D752" t="str">
            <v>Formule Régis</v>
          </cell>
          <cell r="H752" t="str">
            <v>PESSAC</v>
          </cell>
          <cell r="N752" t="str">
            <v>I</v>
          </cell>
          <cell r="U752">
            <v>6</v>
          </cell>
        </row>
        <row r="753">
          <cell r="D753" t="str">
            <v>Formule Régis</v>
          </cell>
          <cell r="H753" t="str">
            <v>PESSAC</v>
          </cell>
          <cell r="N753" t="str">
            <v>I</v>
          </cell>
          <cell r="U753">
            <v>5</v>
          </cell>
        </row>
        <row r="754">
          <cell r="D754" t="str">
            <v>Formule Régis</v>
          </cell>
          <cell r="H754" t="str">
            <v>PESSAC</v>
          </cell>
          <cell r="N754" t="str">
            <v>I</v>
          </cell>
          <cell r="U754">
            <v>4</v>
          </cell>
        </row>
        <row r="755">
          <cell r="D755" t="str">
            <v>Formule Régis</v>
          </cell>
          <cell r="H755" t="str">
            <v>PESSAC</v>
          </cell>
          <cell r="N755" t="str">
            <v>I</v>
          </cell>
          <cell r="U755">
            <v>6</v>
          </cell>
        </row>
        <row r="756">
          <cell r="D756" t="str">
            <v>Formule Régis</v>
          </cell>
          <cell r="H756" t="str">
            <v>PESSAC</v>
          </cell>
          <cell r="N756" t="str">
            <v>I</v>
          </cell>
          <cell r="U756">
            <v>6</v>
          </cell>
        </row>
        <row r="757">
          <cell r="D757" t="str">
            <v>Formule Régis</v>
          </cell>
          <cell r="H757" t="str">
            <v>PESSAC</v>
          </cell>
          <cell r="N757" t="str">
            <v>I</v>
          </cell>
          <cell r="U757">
            <v>6</v>
          </cell>
        </row>
        <row r="758">
          <cell r="D758" t="str">
            <v>Formule Régis</v>
          </cell>
          <cell r="H758" t="str">
            <v>PESSAC</v>
          </cell>
          <cell r="N758" t="str">
            <v>I</v>
          </cell>
          <cell r="U758">
            <v>6</v>
          </cell>
        </row>
        <row r="759">
          <cell r="D759" t="str">
            <v>Formule Régis</v>
          </cell>
          <cell r="H759" t="str">
            <v>PESSAC</v>
          </cell>
          <cell r="K759" t="str">
            <v/>
          </cell>
          <cell r="N759" t="str">
            <v>E</v>
          </cell>
          <cell r="U759">
            <v>48</v>
          </cell>
        </row>
        <row r="760">
          <cell r="D760" t="str">
            <v>Formule Régis</v>
          </cell>
          <cell r="H760" t="str">
            <v>PESSAC</v>
          </cell>
          <cell r="N760" t="str">
            <v>C</v>
          </cell>
          <cell r="U760">
            <v>6</v>
          </cell>
        </row>
        <row r="761">
          <cell r="D761" t="str">
            <v>Formule Régis</v>
          </cell>
          <cell r="H761" t="str">
            <v>PESSAC</v>
          </cell>
          <cell r="N761" t="str">
            <v>C</v>
          </cell>
          <cell r="U761">
            <v>6</v>
          </cell>
        </row>
        <row r="762">
          <cell r="D762" t="str">
            <v>Formule Régis</v>
          </cell>
          <cell r="H762" t="str">
            <v>PESSAC</v>
          </cell>
          <cell r="K762" t="str">
            <v/>
          </cell>
          <cell r="N762" t="str">
            <v>ATT</v>
          </cell>
          <cell r="U762">
            <v>12</v>
          </cell>
        </row>
        <row r="763">
          <cell r="D763" t="str">
            <v>Formule Régis</v>
          </cell>
          <cell r="H763" t="str">
            <v>PESSAC</v>
          </cell>
          <cell r="K763" t="str">
            <v/>
          </cell>
          <cell r="N763" t="str">
            <v>A</v>
          </cell>
          <cell r="U763">
            <v>16</v>
          </cell>
        </row>
        <row r="764">
          <cell r="D764" t="str">
            <v>Formule Régis</v>
          </cell>
          <cell r="H764" t="str">
            <v>PESSAC</v>
          </cell>
          <cell r="J764" t="str">
            <v>PMZ</v>
          </cell>
          <cell r="K764">
            <v>6819</v>
          </cell>
          <cell r="N764" t="str">
            <v>E</v>
          </cell>
          <cell r="U764">
            <v>6</v>
          </cell>
        </row>
        <row r="765">
          <cell r="D765" t="str">
            <v>Formule Régis</v>
          </cell>
          <cell r="H765" t="str">
            <v>PESSAC</v>
          </cell>
          <cell r="J765" t="str">
            <v>PMZ</v>
          </cell>
          <cell r="K765">
            <v>6819</v>
          </cell>
          <cell r="N765" t="str">
            <v>E</v>
          </cell>
          <cell r="U765">
            <v>11</v>
          </cell>
        </row>
        <row r="766">
          <cell r="D766" t="str">
            <v>Formule Régis</v>
          </cell>
          <cell r="H766" t="str">
            <v>PESSAC</v>
          </cell>
          <cell r="J766" t="str">
            <v>PMZ</v>
          </cell>
          <cell r="K766">
            <v>6819</v>
          </cell>
          <cell r="N766" t="str">
            <v>E</v>
          </cell>
          <cell r="U766">
            <v>21</v>
          </cell>
        </row>
        <row r="767">
          <cell r="H767" t="str">
            <v>PESSAC</v>
          </cell>
          <cell r="N767" t="str">
            <v>TX</v>
          </cell>
          <cell r="U767">
            <v>11</v>
          </cell>
        </row>
        <row r="768">
          <cell r="D768" t="str">
            <v>Formule Régis</v>
          </cell>
          <cell r="H768" t="str">
            <v>PESSAC</v>
          </cell>
          <cell r="N768" t="str">
            <v>C</v>
          </cell>
          <cell r="U768">
            <v>6</v>
          </cell>
        </row>
        <row r="769">
          <cell r="D769" t="str">
            <v>Formule Régis</v>
          </cell>
          <cell r="H769" t="str">
            <v>PESSAC</v>
          </cell>
          <cell r="N769" t="str">
            <v>C</v>
          </cell>
          <cell r="U769">
            <v>5</v>
          </cell>
        </row>
        <row r="770">
          <cell r="D770" t="str">
            <v>Formule Régis</v>
          </cell>
          <cell r="H770" t="str">
            <v>PESSAC</v>
          </cell>
          <cell r="N770" t="str">
            <v>TX</v>
          </cell>
          <cell r="U770">
            <v>14</v>
          </cell>
        </row>
        <row r="771">
          <cell r="D771" t="str">
            <v>Formule Régis</v>
          </cell>
          <cell r="H771" t="str">
            <v>PESSAC</v>
          </cell>
          <cell r="K771" t="str">
            <v/>
          </cell>
          <cell r="N771" t="str">
            <v>E</v>
          </cell>
          <cell r="U771">
            <v>16</v>
          </cell>
        </row>
        <row r="772">
          <cell r="D772" t="str">
            <v>Formule Régis</v>
          </cell>
          <cell r="H772" t="str">
            <v>PESSAC</v>
          </cell>
          <cell r="K772" t="str">
            <v/>
          </cell>
          <cell r="N772" t="str">
            <v>E</v>
          </cell>
          <cell r="U772">
            <v>6</v>
          </cell>
        </row>
        <row r="773">
          <cell r="D773" t="str">
            <v>Formule Régis</v>
          </cell>
          <cell r="H773" t="str">
            <v>PESSAC</v>
          </cell>
          <cell r="K773" t="str">
            <v/>
          </cell>
          <cell r="N773" t="str">
            <v>E</v>
          </cell>
          <cell r="U773">
            <v>23</v>
          </cell>
        </row>
        <row r="774">
          <cell r="H774" t="str">
            <v>PESSAC</v>
          </cell>
          <cell r="N774" t="str">
            <v>TX</v>
          </cell>
          <cell r="U774">
            <v>6</v>
          </cell>
        </row>
        <row r="775">
          <cell r="H775" t="str">
            <v>PESSAC</v>
          </cell>
          <cell r="N775" t="str">
            <v>E</v>
          </cell>
          <cell r="U775">
            <v>29</v>
          </cell>
        </row>
        <row r="776">
          <cell r="H776" t="str">
            <v>PESSAC</v>
          </cell>
          <cell r="N776" t="str">
            <v>BL</v>
          </cell>
          <cell r="U776">
            <v>16</v>
          </cell>
        </row>
        <row r="777">
          <cell r="D777" t="str">
            <v>Formule Régis</v>
          </cell>
          <cell r="H777" t="str">
            <v>PESSAC</v>
          </cell>
          <cell r="N777" t="str">
            <v>A</v>
          </cell>
          <cell r="U777">
            <v>21</v>
          </cell>
        </row>
        <row r="778">
          <cell r="D778" t="str">
            <v>Formule Régis</v>
          </cell>
          <cell r="H778" t="str">
            <v>PESSAC</v>
          </cell>
          <cell r="N778" t="str">
            <v>A</v>
          </cell>
          <cell r="U778">
            <v>5</v>
          </cell>
        </row>
        <row r="779">
          <cell r="H779" t="str">
            <v>PESSAC</v>
          </cell>
          <cell r="N779" t="str">
            <v>TX</v>
          </cell>
          <cell r="U779">
            <v>12</v>
          </cell>
        </row>
        <row r="780">
          <cell r="H780" t="str">
            <v>PESSAC</v>
          </cell>
          <cell r="N780" t="str">
            <v>TX</v>
          </cell>
          <cell r="U780">
            <v>13</v>
          </cell>
        </row>
        <row r="781">
          <cell r="H781" t="str">
            <v>PESSAC</v>
          </cell>
          <cell r="N781" t="str">
            <v>TX</v>
          </cell>
          <cell r="U781">
            <v>6</v>
          </cell>
        </row>
        <row r="782">
          <cell r="D782" t="str">
            <v>Formule Régis</v>
          </cell>
          <cell r="H782" t="str">
            <v>PESSAC</v>
          </cell>
          <cell r="K782" t="str">
            <v/>
          </cell>
          <cell r="N782" t="str">
            <v>E</v>
          </cell>
          <cell r="U782">
            <v>0</v>
          </cell>
        </row>
        <row r="783">
          <cell r="D783" t="str">
            <v>Formule Régis</v>
          </cell>
          <cell r="H783" t="str">
            <v>PESSAC</v>
          </cell>
          <cell r="J783" t="str">
            <v>PMZ</v>
          </cell>
          <cell r="K783">
            <v>6822</v>
          </cell>
          <cell r="N783" t="str">
            <v>ATT</v>
          </cell>
          <cell r="U783">
            <v>12</v>
          </cell>
        </row>
        <row r="784">
          <cell r="D784" t="str">
            <v>Formule Régis</v>
          </cell>
          <cell r="H784" t="str">
            <v>BORDEAUX</v>
          </cell>
          <cell r="J784" t="str">
            <v>PMR</v>
          </cell>
          <cell r="K784">
            <v>10188</v>
          </cell>
          <cell r="N784" t="str">
            <v>E</v>
          </cell>
          <cell r="U784">
            <v>17</v>
          </cell>
        </row>
        <row r="785">
          <cell r="D785" t="str">
            <v>Formule Régis</v>
          </cell>
          <cell r="H785" t="str">
            <v>PESSAC</v>
          </cell>
          <cell r="J785" t="str">
            <v>PMZ</v>
          </cell>
          <cell r="K785">
            <v>6822</v>
          </cell>
          <cell r="N785" t="str">
            <v>ATT</v>
          </cell>
          <cell r="U785">
            <v>6</v>
          </cell>
        </row>
        <row r="786">
          <cell r="D786" t="str">
            <v>Formule Régis</v>
          </cell>
          <cell r="H786" t="str">
            <v>PESSAC</v>
          </cell>
          <cell r="J786" t="str">
            <v>PMZ</v>
          </cell>
          <cell r="K786">
            <v>6822</v>
          </cell>
          <cell r="N786" t="str">
            <v>ATT</v>
          </cell>
          <cell r="U786">
            <v>22</v>
          </cell>
        </row>
        <row r="787">
          <cell r="D787" t="str">
            <v>Formule Régis</v>
          </cell>
          <cell r="H787" t="str">
            <v>PESSAC</v>
          </cell>
          <cell r="J787" t="str">
            <v>PMZ</v>
          </cell>
          <cell r="K787">
            <v>6822</v>
          </cell>
          <cell r="N787" t="str">
            <v>ATT</v>
          </cell>
          <cell r="U787">
            <v>5</v>
          </cell>
        </row>
        <row r="788">
          <cell r="H788" t="str">
            <v>PESSAC</v>
          </cell>
          <cell r="N788" t="str">
            <v>O</v>
          </cell>
          <cell r="U788">
            <v>4</v>
          </cell>
        </row>
        <row r="789">
          <cell r="H789" t="str">
            <v>PESSAC</v>
          </cell>
          <cell r="N789" t="str">
            <v>O</v>
          </cell>
          <cell r="U789">
            <v>6</v>
          </cell>
        </row>
        <row r="790">
          <cell r="D790" t="str">
            <v>Formule Régis</v>
          </cell>
          <cell r="H790" t="str">
            <v>PESSAC</v>
          </cell>
          <cell r="K790" t="str">
            <v/>
          </cell>
          <cell r="N790" t="str">
            <v>E</v>
          </cell>
          <cell r="U790">
            <v>36</v>
          </cell>
        </row>
        <row r="791">
          <cell r="D791" t="str">
            <v>Formule Régis</v>
          </cell>
          <cell r="H791" t="str">
            <v>PESSAC</v>
          </cell>
          <cell r="K791" t="str">
            <v/>
          </cell>
          <cell r="N791" t="str">
            <v>E</v>
          </cell>
          <cell r="U791">
            <v>21</v>
          </cell>
        </row>
        <row r="792">
          <cell r="D792" t="str">
            <v>Formule Régis</v>
          </cell>
          <cell r="H792" t="str">
            <v>PESSAC</v>
          </cell>
          <cell r="K792" t="str">
            <v/>
          </cell>
          <cell r="N792" t="str">
            <v>TX</v>
          </cell>
          <cell r="U792">
            <v>6</v>
          </cell>
        </row>
        <row r="793">
          <cell r="D793" t="str">
            <v>Formule Régis</v>
          </cell>
          <cell r="H793" t="str">
            <v>PESSAC</v>
          </cell>
          <cell r="N793" t="str">
            <v>TX</v>
          </cell>
          <cell r="U793">
            <v>5</v>
          </cell>
        </row>
        <row r="794">
          <cell r="D794" t="str">
            <v>Formule Régis</v>
          </cell>
          <cell r="H794" t="str">
            <v>BEGLES</v>
          </cell>
          <cell r="N794" t="str">
            <v>E</v>
          </cell>
          <cell r="Q794">
            <v>78</v>
          </cell>
          <cell r="U794">
            <v>38</v>
          </cell>
        </row>
        <row r="795">
          <cell r="D795" t="str">
            <v>Formule Régis</v>
          </cell>
          <cell r="H795" t="str">
            <v>PESSAC</v>
          </cell>
          <cell r="J795" t="str">
            <v>PMZ</v>
          </cell>
          <cell r="K795">
            <v>6824</v>
          </cell>
          <cell r="N795" t="str">
            <v>E</v>
          </cell>
          <cell r="Q795">
            <v>32</v>
          </cell>
          <cell r="U795">
            <v>6</v>
          </cell>
        </row>
        <row r="796">
          <cell r="D796" t="str">
            <v>Formule Régis</v>
          </cell>
          <cell r="H796" t="str">
            <v>PESSAC</v>
          </cell>
          <cell r="J796" t="str">
            <v>PMZ</v>
          </cell>
          <cell r="K796">
            <v>6824</v>
          </cell>
          <cell r="N796" t="str">
            <v>E</v>
          </cell>
          <cell r="Q796">
            <v>32</v>
          </cell>
          <cell r="U796">
            <v>5</v>
          </cell>
        </row>
        <row r="797">
          <cell r="D797" t="str">
            <v>Formule Régis</v>
          </cell>
          <cell r="H797" t="str">
            <v>PESSAC</v>
          </cell>
          <cell r="J797" t="str">
            <v>PMZ</v>
          </cell>
          <cell r="K797">
            <v>6824</v>
          </cell>
          <cell r="N797" t="str">
            <v>E</v>
          </cell>
          <cell r="Q797">
            <v>32</v>
          </cell>
          <cell r="U797">
            <v>6</v>
          </cell>
        </row>
        <row r="798">
          <cell r="D798" t="str">
            <v>Formule Régis</v>
          </cell>
          <cell r="H798" t="str">
            <v>PESSAC</v>
          </cell>
          <cell r="J798" t="str">
            <v>PMZ</v>
          </cell>
          <cell r="K798">
            <v>6824</v>
          </cell>
          <cell r="N798" t="str">
            <v>E</v>
          </cell>
          <cell r="Q798">
            <v>32</v>
          </cell>
          <cell r="U798">
            <v>6</v>
          </cell>
        </row>
        <row r="799">
          <cell r="D799" t="str">
            <v>Formule Régis</v>
          </cell>
          <cell r="H799" t="str">
            <v>PESSAC</v>
          </cell>
          <cell r="N799" t="str">
            <v>C</v>
          </cell>
          <cell r="U799">
            <v>6</v>
          </cell>
        </row>
        <row r="800">
          <cell r="D800" t="str">
            <v>Formule Régis</v>
          </cell>
          <cell r="H800" t="str">
            <v>PESSAC</v>
          </cell>
          <cell r="N800" t="str">
            <v>C</v>
          </cell>
          <cell r="U800">
            <v>5</v>
          </cell>
        </row>
        <row r="801">
          <cell r="D801" t="str">
            <v>Formule Régis</v>
          </cell>
          <cell r="H801" t="str">
            <v>PESSAC</v>
          </cell>
          <cell r="N801" t="str">
            <v>O</v>
          </cell>
          <cell r="U801">
            <v>11</v>
          </cell>
        </row>
        <row r="802">
          <cell r="D802" t="str">
            <v>Formule Régis</v>
          </cell>
          <cell r="H802" t="str">
            <v>PESSAC</v>
          </cell>
          <cell r="N802" t="str">
            <v>O</v>
          </cell>
          <cell r="U802">
            <v>12</v>
          </cell>
        </row>
        <row r="803">
          <cell r="D803" t="str">
            <v>Formule Régis</v>
          </cell>
          <cell r="H803" t="str">
            <v>PESSAC</v>
          </cell>
          <cell r="K803" t="str">
            <v/>
          </cell>
          <cell r="N803" t="str">
            <v>E</v>
          </cell>
          <cell r="U803">
            <v>6</v>
          </cell>
        </row>
        <row r="804">
          <cell r="D804" t="str">
            <v>Formule Régis</v>
          </cell>
          <cell r="H804" t="str">
            <v>PESSAC</v>
          </cell>
          <cell r="K804" t="str">
            <v/>
          </cell>
          <cell r="N804" t="str">
            <v>E</v>
          </cell>
          <cell r="U804">
            <v>6</v>
          </cell>
        </row>
        <row r="805">
          <cell r="D805" t="str">
            <v>Formule Régis</v>
          </cell>
          <cell r="H805" t="str">
            <v>PESSAC</v>
          </cell>
          <cell r="K805" t="str">
            <v/>
          </cell>
          <cell r="N805" t="str">
            <v>E</v>
          </cell>
          <cell r="U805">
            <v>17</v>
          </cell>
        </row>
        <row r="806">
          <cell r="D806" t="str">
            <v>Formule Régis</v>
          </cell>
          <cell r="H806" t="str">
            <v>PESSAC</v>
          </cell>
          <cell r="K806" t="str">
            <v/>
          </cell>
          <cell r="N806" t="str">
            <v>C</v>
          </cell>
          <cell r="U806">
            <v>4</v>
          </cell>
        </row>
        <row r="807">
          <cell r="D807" t="str">
            <v>Formule Régis</v>
          </cell>
          <cell r="H807" t="str">
            <v>BEGLES</v>
          </cell>
          <cell r="J807" t="str">
            <v>PMZ</v>
          </cell>
          <cell r="K807">
            <v>6805</v>
          </cell>
          <cell r="N807" t="str">
            <v>I</v>
          </cell>
          <cell r="U807">
            <v>6</v>
          </cell>
        </row>
        <row r="808">
          <cell r="D808" t="str">
            <v>Formule Régis</v>
          </cell>
          <cell r="H808" t="str">
            <v>BEGLES</v>
          </cell>
          <cell r="N808" t="str">
            <v>E</v>
          </cell>
          <cell r="U808">
            <v>6</v>
          </cell>
        </row>
        <row r="809">
          <cell r="D809" t="str">
            <v>Formule Régis</v>
          </cell>
          <cell r="H809" t="str">
            <v>PESSAC</v>
          </cell>
          <cell r="K809" t="str">
            <v/>
          </cell>
          <cell r="N809" t="str">
            <v>E</v>
          </cell>
          <cell r="U809">
            <v>73</v>
          </cell>
        </row>
        <row r="810">
          <cell r="D810" t="str">
            <v>Formule Régis</v>
          </cell>
          <cell r="H810" t="str">
            <v>PESSAC</v>
          </cell>
          <cell r="K810" t="str">
            <v/>
          </cell>
          <cell r="N810" t="str">
            <v>I</v>
          </cell>
          <cell r="U810">
            <v>6</v>
          </cell>
        </row>
        <row r="811">
          <cell r="D811" t="str">
            <v>Formule Régis</v>
          </cell>
          <cell r="H811" t="str">
            <v>PESSAC</v>
          </cell>
          <cell r="K811" t="str">
            <v/>
          </cell>
          <cell r="N811" t="str">
            <v>A</v>
          </cell>
          <cell r="U811">
            <v>6</v>
          </cell>
        </row>
        <row r="812">
          <cell r="D812" t="str">
            <v>Formule Régis</v>
          </cell>
          <cell r="H812" t="str">
            <v>PESSAC</v>
          </cell>
          <cell r="K812" t="str">
            <v/>
          </cell>
          <cell r="N812" t="str">
            <v>RAC</v>
          </cell>
          <cell r="U812">
            <v>6</v>
          </cell>
        </row>
        <row r="813">
          <cell r="H813" t="str">
            <v>PESSAC</v>
          </cell>
          <cell r="N813" t="str">
            <v>BL</v>
          </cell>
          <cell r="U813">
            <v>12</v>
          </cell>
        </row>
        <row r="814">
          <cell r="H814" t="str">
            <v>PESSAC</v>
          </cell>
          <cell r="N814" t="str">
            <v>A</v>
          </cell>
          <cell r="U814">
            <v>6</v>
          </cell>
        </row>
        <row r="815">
          <cell r="D815" t="str">
            <v>Formule Régis</v>
          </cell>
          <cell r="H815" t="str">
            <v>BEGLES</v>
          </cell>
          <cell r="K815" t="str">
            <v/>
          </cell>
          <cell r="N815" t="str">
            <v>P</v>
          </cell>
          <cell r="U815">
            <v>21</v>
          </cell>
        </row>
        <row r="816">
          <cell r="D816" t="str">
            <v>Formule Régis</v>
          </cell>
          <cell r="H816" t="str">
            <v>PESSAC</v>
          </cell>
          <cell r="K816" t="str">
            <v/>
          </cell>
          <cell r="N816" t="str">
            <v>E</v>
          </cell>
          <cell r="U816">
            <v>18</v>
          </cell>
        </row>
        <row r="817">
          <cell r="D817" t="str">
            <v>Formule Régis</v>
          </cell>
          <cell r="H817" t="str">
            <v>PESSAC</v>
          </cell>
          <cell r="K817" t="str">
            <v/>
          </cell>
          <cell r="N817" t="str">
            <v>E</v>
          </cell>
          <cell r="U817">
            <v>6</v>
          </cell>
        </row>
        <row r="818">
          <cell r="D818" t="str">
            <v>Formule Régis</v>
          </cell>
          <cell r="H818" t="str">
            <v>PESSAC</v>
          </cell>
          <cell r="K818" t="str">
            <v/>
          </cell>
          <cell r="N818" t="str">
            <v>E</v>
          </cell>
          <cell r="U818">
            <v>8</v>
          </cell>
        </row>
        <row r="819">
          <cell r="D819" t="str">
            <v>Formule Régis</v>
          </cell>
          <cell r="H819" t="str">
            <v>PESSAC</v>
          </cell>
          <cell r="K819" t="str">
            <v/>
          </cell>
          <cell r="N819" t="str">
            <v>E</v>
          </cell>
          <cell r="U819">
            <v>6</v>
          </cell>
        </row>
        <row r="820">
          <cell r="D820" t="str">
            <v>Formule Régis</v>
          </cell>
          <cell r="H820" t="str">
            <v>PESSAC</v>
          </cell>
          <cell r="K820" t="str">
            <v/>
          </cell>
          <cell r="N820" t="str">
            <v>E</v>
          </cell>
          <cell r="U820">
            <v>8</v>
          </cell>
        </row>
        <row r="821">
          <cell r="D821" t="str">
            <v>Formule Régis</v>
          </cell>
          <cell r="H821" t="str">
            <v>PESSAC</v>
          </cell>
          <cell r="K821" t="str">
            <v/>
          </cell>
          <cell r="N821" t="str">
            <v>E</v>
          </cell>
          <cell r="U821">
            <v>12</v>
          </cell>
        </row>
        <row r="822">
          <cell r="D822" t="str">
            <v>Formule Régis</v>
          </cell>
          <cell r="H822" t="str">
            <v>BEGLES</v>
          </cell>
          <cell r="K822" t="str">
            <v/>
          </cell>
          <cell r="N822" t="str">
            <v>E</v>
          </cell>
          <cell r="U822">
            <v>74</v>
          </cell>
        </row>
        <row r="823">
          <cell r="D823" t="str">
            <v>Formule Régis</v>
          </cell>
          <cell r="H823" t="str">
            <v>PESSAC</v>
          </cell>
          <cell r="K823" t="str">
            <v/>
          </cell>
          <cell r="N823" t="str">
            <v>E</v>
          </cell>
          <cell r="U823">
            <v>57</v>
          </cell>
        </row>
        <row r="824">
          <cell r="D824" t="str">
            <v>Formule Régis</v>
          </cell>
          <cell r="H824" t="str">
            <v>PESSAC</v>
          </cell>
          <cell r="K824" t="str">
            <v/>
          </cell>
          <cell r="N824" t="str">
            <v>RAC</v>
          </cell>
          <cell r="U824">
            <v>4</v>
          </cell>
        </row>
        <row r="825">
          <cell r="D825" t="str">
            <v>Formule Régis</v>
          </cell>
          <cell r="H825" t="str">
            <v>PESSAC</v>
          </cell>
          <cell r="K825" t="str">
            <v/>
          </cell>
          <cell r="N825" t="str">
            <v>A</v>
          </cell>
          <cell r="U825">
            <v>9</v>
          </cell>
        </row>
        <row r="826">
          <cell r="D826" t="str">
            <v>Formule Régis</v>
          </cell>
          <cell r="H826" t="str">
            <v>PESSAC</v>
          </cell>
          <cell r="K826" t="str">
            <v/>
          </cell>
          <cell r="N826" t="str">
            <v>A</v>
          </cell>
          <cell r="U826">
            <v>13</v>
          </cell>
        </row>
        <row r="827">
          <cell r="D827" t="str">
            <v>Formule Régis</v>
          </cell>
          <cell r="H827" t="str">
            <v>PESSAC</v>
          </cell>
          <cell r="K827" t="str">
            <v/>
          </cell>
          <cell r="N827" t="str">
            <v>A</v>
          </cell>
          <cell r="U827">
            <v>8</v>
          </cell>
        </row>
        <row r="828">
          <cell r="D828" t="str">
            <v>Formule Régis</v>
          </cell>
          <cell r="H828" t="str">
            <v>PESSAC</v>
          </cell>
          <cell r="K828" t="str">
            <v/>
          </cell>
          <cell r="N828" t="str">
            <v>A</v>
          </cell>
          <cell r="U828">
            <v>27</v>
          </cell>
        </row>
        <row r="829">
          <cell r="D829" t="str">
            <v>Formule Régis</v>
          </cell>
          <cell r="H829" t="str">
            <v>PESSAC</v>
          </cell>
          <cell r="K829" t="str">
            <v/>
          </cell>
          <cell r="N829" t="str">
            <v>RAC</v>
          </cell>
          <cell r="U829">
            <v>5</v>
          </cell>
        </row>
        <row r="830">
          <cell r="D830" t="str">
            <v>Formule Régis</v>
          </cell>
          <cell r="H830" t="str">
            <v>PESSAC</v>
          </cell>
          <cell r="K830" t="str">
            <v/>
          </cell>
          <cell r="N830" t="str">
            <v>TX</v>
          </cell>
          <cell r="U830">
            <v>3</v>
          </cell>
        </row>
        <row r="831">
          <cell r="D831" t="str">
            <v>Formule Régis</v>
          </cell>
          <cell r="H831" t="str">
            <v>PESSAC</v>
          </cell>
          <cell r="K831" t="str">
            <v/>
          </cell>
          <cell r="N831" t="str">
            <v>A</v>
          </cell>
          <cell r="U831">
            <v>4</v>
          </cell>
        </row>
        <row r="832">
          <cell r="D832" t="str">
            <v>Formule Régis</v>
          </cell>
          <cell r="H832" t="str">
            <v>PESSAC</v>
          </cell>
          <cell r="J832" t="str">
            <v>PMZ</v>
          </cell>
          <cell r="K832" t="str">
            <v/>
          </cell>
          <cell r="N832" t="str">
            <v>BL</v>
          </cell>
          <cell r="U832">
            <v>6</v>
          </cell>
        </row>
        <row r="833">
          <cell r="D833" t="str">
            <v>Formule Régis</v>
          </cell>
          <cell r="H833" t="str">
            <v>PESSAC</v>
          </cell>
          <cell r="J833" t="str">
            <v>PMZ</v>
          </cell>
          <cell r="N833" t="str">
            <v>I</v>
          </cell>
          <cell r="U833">
            <v>6</v>
          </cell>
        </row>
        <row r="834">
          <cell r="D834" t="str">
            <v>Formule Régis</v>
          </cell>
          <cell r="H834" t="str">
            <v>PESSAC</v>
          </cell>
          <cell r="J834" t="str">
            <v>PMZ</v>
          </cell>
          <cell r="N834" t="str">
            <v>I</v>
          </cell>
          <cell r="U834">
            <v>6</v>
          </cell>
        </row>
        <row r="835">
          <cell r="D835" t="str">
            <v>Formule Régis</v>
          </cell>
          <cell r="H835" t="str">
            <v>PESSAC</v>
          </cell>
          <cell r="J835" t="str">
            <v>PMZ</v>
          </cell>
          <cell r="N835" t="str">
            <v>I</v>
          </cell>
          <cell r="U835">
            <v>6</v>
          </cell>
        </row>
        <row r="836">
          <cell r="D836" t="str">
            <v>Formule Régis</v>
          </cell>
          <cell r="H836" t="str">
            <v>PESSAC</v>
          </cell>
          <cell r="J836" t="str">
            <v>PMZ</v>
          </cell>
          <cell r="N836" t="str">
            <v>I</v>
          </cell>
          <cell r="U836">
            <v>6</v>
          </cell>
        </row>
        <row r="837">
          <cell r="D837" t="str">
            <v>Formule Régis</v>
          </cell>
          <cell r="H837" t="str">
            <v>PESSAC</v>
          </cell>
          <cell r="J837" t="str">
            <v>PMZ</v>
          </cell>
          <cell r="N837" t="str">
            <v>I</v>
          </cell>
          <cell r="U837">
            <v>6</v>
          </cell>
        </row>
        <row r="838">
          <cell r="D838" t="str">
            <v>Formule Régis</v>
          </cell>
          <cell r="H838" t="str">
            <v>BEGLES</v>
          </cell>
          <cell r="J838" t="str">
            <v>PMZ</v>
          </cell>
          <cell r="K838">
            <v>6832</v>
          </cell>
          <cell r="N838" t="str">
            <v>ATT</v>
          </cell>
          <cell r="U838">
            <v>5</v>
          </cell>
        </row>
        <row r="839">
          <cell r="D839" t="str">
            <v>Formule Régis</v>
          </cell>
          <cell r="H839" t="str">
            <v>PESSAC</v>
          </cell>
          <cell r="N839" t="str">
            <v>E</v>
          </cell>
          <cell r="Q839">
            <v>72</v>
          </cell>
          <cell r="U839">
            <v>3</v>
          </cell>
        </row>
        <row r="840">
          <cell r="D840" t="str">
            <v>Formule Régis</v>
          </cell>
          <cell r="H840" t="str">
            <v>PESSAC</v>
          </cell>
          <cell r="K840" t="str">
            <v/>
          </cell>
          <cell r="N840" t="str">
            <v>BL</v>
          </cell>
          <cell r="U840">
            <v>6</v>
          </cell>
        </row>
        <row r="841">
          <cell r="D841" t="str">
            <v>Formule Régis</v>
          </cell>
          <cell r="H841" t="str">
            <v>PESSAC</v>
          </cell>
          <cell r="K841" t="str">
            <v/>
          </cell>
          <cell r="N841" t="str">
            <v>E</v>
          </cell>
          <cell r="U841">
            <v>27</v>
          </cell>
        </row>
        <row r="842">
          <cell r="D842" t="str">
            <v>Formule Régis</v>
          </cell>
          <cell r="H842" t="str">
            <v>PESSAC</v>
          </cell>
          <cell r="K842" t="str">
            <v/>
          </cell>
          <cell r="N842" t="str">
            <v>BL</v>
          </cell>
          <cell r="U842">
            <v>5</v>
          </cell>
        </row>
        <row r="843">
          <cell r="D843" t="str">
            <v>Formule Régis</v>
          </cell>
          <cell r="H843" t="str">
            <v>PESSAC</v>
          </cell>
          <cell r="K843" t="str">
            <v/>
          </cell>
          <cell r="N843" t="str">
            <v>I</v>
          </cell>
          <cell r="U843">
            <v>11</v>
          </cell>
        </row>
        <row r="844">
          <cell r="D844" t="str">
            <v>Formule Régis</v>
          </cell>
          <cell r="H844" t="str">
            <v>PESSAC</v>
          </cell>
          <cell r="N844" t="str">
            <v>I</v>
          </cell>
          <cell r="U844">
            <v>4</v>
          </cell>
        </row>
        <row r="845">
          <cell r="D845" t="str">
            <v>Formule Régis</v>
          </cell>
          <cell r="H845" t="str">
            <v>PESSAC</v>
          </cell>
          <cell r="K845" t="str">
            <v/>
          </cell>
          <cell r="N845" t="str">
            <v>E</v>
          </cell>
          <cell r="U845">
            <v>57</v>
          </cell>
        </row>
        <row r="846">
          <cell r="D846" t="str">
            <v>Formule Régis</v>
          </cell>
          <cell r="H846" t="str">
            <v>PESSAC</v>
          </cell>
          <cell r="N846" t="str">
            <v>TX</v>
          </cell>
          <cell r="U846">
            <v>6</v>
          </cell>
        </row>
        <row r="847">
          <cell r="D847" t="str">
            <v>Formule Régis</v>
          </cell>
          <cell r="H847" t="str">
            <v>PESSAC</v>
          </cell>
          <cell r="N847" t="str">
            <v>C</v>
          </cell>
          <cell r="U847">
            <v>5</v>
          </cell>
        </row>
        <row r="848">
          <cell r="D848" t="str">
            <v>Formule Régis</v>
          </cell>
          <cell r="H848" t="str">
            <v>PESSAC</v>
          </cell>
          <cell r="N848" t="str">
            <v>C</v>
          </cell>
          <cell r="U848">
            <v>5</v>
          </cell>
        </row>
        <row r="849">
          <cell r="D849" t="str">
            <v>Formule Régis</v>
          </cell>
          <cell r="H849" t="str">
            <v>PESSAC</v>
          </cell>
          <cell r="N849" t="str">
            <v>TX</v>
          </cell>
          <cell r="U849">
            <v>5</v>
          </cell>
        </row>
        <row r="850">
          <cell r="D850" t="str">
            <v>Formule Régis</v>
          </cell>
          <cell r="H850" t="str">
            <v>PESSAC</v>
          </cell>
          <cell r="N850" t="str">
            <v>TX</v>
          </cell>
          <cell r="U850">
            <v>5</v>
          </cell>
        </row>
        <row r="851">
          <cell r="D851" t="str">
            <v>Formule Régis</v>
          </cell>
          <cell r="H851" t="str">
            <v>PESSAC</v>
          </cell>
          <cell r="N851" t="str">
            <v>BL</v>
          </cell>
          <cell r="U851">
            <v>4</v>
          </cell>
        </row>
        <row r="852">
          <cell r="D852" t="str">
            <v>Formule Régis</v>
          </cell>
          <cell r="H852" t="str">
            <v>PESSAC</v>
          </cell>
          <cell r="N852" t="str">
            <v>TX</v>
          </cell>
          <cell r="U852">
            <v>5</v>
          </cell>
        </row>
        <row r="853">
          <cell r="D853" t="str">
            <v>Formule Régis</v>
          </cell>
          <cell r="H853" t="str">
            <v>PESSAC</v>
          </cell>
          <cell r="N853" t="str">
            <v>TX</v>
          </cell>
          <cell r="U853">
            <v>5</v>
          </cell>
        </row>
        <row r="854">
          <cell r="D854" t="str">
            <v>Formule Régis</v>
          </cell>
          <cell r="H854" t="str">
            <v>PESSAC</v>
          </cell>
          <cell r="N854" t="str">
            <v>BL</v>
          </cell>
          <cell r="U854">
            <v>6</v>
          </cell>
        </row>
        <row r="855">
          <cell r="D855" t="str">
            <v>Formule Régis</v>
          </cell>
          <cell r="H855" t="str">
            <v>PESSAC</v>
          </cell>
          <cell r="N855" t="str">
            <v>TX</v>
          </cell>
          <cell r="U855">
            <v>10</v>
          </cell>
        </row>
        <row r="856">
          <cell r="D856" t="str">
            <v>Formule Régis</v>
          </cell>
          <cell r="H856" t="str">
            <v>PESSAC</v>
          </cell>
          <cell r="K856" t="str">
            <v/>
          </cell>
          <cell r="N856" t="str">
            <v>O</v>
          </cell>
          <cell r="U856">
            <v>11</v>
          </cell>
        </row>
        <row r="857">
          <cell r="D857" t="str">
            <v>Formule Régis</v>
          </cell>
          <cell r="H857" t="str">
            <v>PESSAC</v>
          </cell>
          <cell r="K857" t="str">
            <v/>
          </cell>
          <cell r="N857" t="str">
            <v>O</v>
          </cell>
          <cell r="U857">
            <v>22</v>
          </cell>
        </row>
        <row r="858">
          <cell r="D858" t="str">
            <v>Formule Régis</v>
          </cell>
          <cell r="H858" t="str">
            <v>PESSAC</v>
          </cell>
          <cell r="K858" t="str">
            <v/>
          </cell>
          <cell r="N858" t="str">
            <v>BL</v>
          </cell>
          <cell r="U858">
            <v>6</v>
          </cell>
        </row>
        <row r="859">
          <cell r="D859" t="str">
            <v>Formule Régis</v>
          </cell>
          <cell r="H859" t="str">
            <v>BEGLES</v>
          </cell>
          <cell r="J859" t="str">
            <v>PMZ</v>
          </cell>
          <cell r="K859">
            <v>6839</v>
          </cell>
          <cell r="N859" t="str">
            <v>I</v>
          </cell>
          <cell r="Q859">
            <v>5</v>
          </cell>
          <cell r="U859">
            <v>5</v>
          </cell>
        </row>
        <row r="860">
          <cell r="H860" t="str">
            <v>MERIGNAC</v>
          </cell>
          <cell r="N860" t="str">
            <v>BL</v>
          </cell>
          <cell r="U860">
            <v>6</v>
          </cell>
        </row>
        <row r="861">
          <cell r="H861" t="str">
            <v>MERIGNAC</v>
          </cell>
          <cell r="N861" t="str">
            <v>BL</v>
          </cell>
          <cell r="U861">
            <v>6</v>
          </cell>
        </row>
        <row r="862">
          <cell r="H862" t="str">
            <v>MERIGNAC</v>
          </cell>
          <cell r="N862" t="str">
            <v>A</v>
          </cell>
          <cell r="U862">
            <v>7</v>
          </cell>
        </row>
        <row r="863">
          <cell r="H863" t="str">
            <v>MERIGNAC</v>
          </cell>
          <cell r="N863" t="str">
            <v>C</v>
          </cell>
          <cell r="U863">
            <v>12</v>
          </cell>
        </row>
        <row r="864">
          <cell r="H864" t="str">
            <v>MERIGNAC</v>
          </cell>
          <cell r="N864" t="str">
            <v>A</v>
          </cell>
          <cell r="U864">
            <v>5</v>
          </cell>
        </row>
        <row r="865">
          <cell r="H865" t="str">
            <v>MERIGNAC</v>
          </cell>
          <cell r="N865" t="str">
            <v>BL</v>
          </cell>
          <cell r="U865">
            <v>13</v>
          </cell>
        </row>
        <row r="866">
          <cell r="H866" t="str">
            <v>MERIGNAC</v>
          </cell>
          <cell r="N866" t="str">
            <v>C</v>
          </cell>
          <cell r="U866">
            <v>4</v>
          </cell>
        </row>
        <row r="867">
          <cell r="H867" t="str">
            <v>MERIGNAC</v>
          </cell>
          <cell r="N867" t="str">
            <v>O</v>
          </cell>
          <cell r="U867">
            <v>3</v>
          </cell>
        </row>
        <row r="868">
          <cell r="H868" t="str">
            <v>MERIGNAC</v>
          </cell>
          <cell r="N868" t="str">
            <v>C</v>
          </cell>
          <cell r="U868">
            <v>4</v>
          </cell>
        </row>
        <row r="869">
          <cell r="H869" t="str">
            <v>MERIGNAC</v>
          </cell>
          <cell r="N869" t="str">
            <v>A</v>
          </cell>
          <cell r="U869">
            <v>10</v>
          </cell>
        </row>
        <row r="870">
          <cell r="H870" t="str">
            <v>MERIGNAC</v>
          </cell>
          <cell r="N870" t="str">
            <v>A</v>
          </cell>
          <cell r="U870">
            <v>8</v>
          </cell>
        </row>
        <row r="871">
          <cell r="D871" t="str">
            <v>Formule Régis</v>
          </cell>
          <cell r="H871" t="str">
            <v>MERIGNAC</v>
          </cell>
          <cell r="N871" t="str">
            <v>E</v>
          </cell>
          <cell r="Q871">
            <v>44</v>
          </cell>
          <cell r="U871">
            <v>23</v>
          </cell>
        </row>
        <row r="872">
          <cell r="D872" t="str">
            <v>Formule Régis</v>
          </cell>
          <cell r="H872" t="str">
            <v>MERIGNAC</v>
          </cell>
          <cell r="N872" t="str">
            <v>C</v>
          </cell>
          <cell r="U872">
            <v>4</v>
          </cell>
        </row>
        <row r="873">
          <cell r="D873" t="str">
            <v>Formule Régis</v>
          </cell>
          <cell r="H873" t="str">
            <v>MERIGNAC</v>
          </cell>
          <cell r="N873" t="str">
            <v>A</v>
          </cell>
          <cell r="U873">
            <v>5</v>
          </cell>
        </row>
        <row r="874">
          <cell r="D874" t="str">
            <v>Formule Régis</v>
          </cell>
          <cell r="H874" t="str">
            <v>MERIGNAC</v>
          </cell>
          <cell r="N874" t="str">
            <v>A</v>
          </cell>
          <cell r="U874">
            <v>18</v>
          </cell>
        </row>
        <row r="875">
          <cell r="H875" t="str">
            <v>MERIGNAC</v>
          </cell>
          <cell r="N875" t="str">
            <v>A</v>
          </cell>
          <cell r="U875">
            <v>12</v>
          </cell>
        </row>
        <row r="876">
          <cell r="D876" t="str">
            <v>Formule Régis</v>
          </cell>
          <cell r="H876" t="str">
            <v>BORDEAUX</v>
          </cell>
          <cell r="N876" t="str">
            <v>E</v>
          </cell>
          <cell r="U876">
            <v>6</v>
          </cell>
        </row>
        <row r="877">
          <cell r="D877" t="str">
            <v>Formule Régis</v>
          </cell>
          <cell r="H877" t="str">
            <v>BORDEAUX</v>
          </cell>
          <cell r="N877" t="str">
            <v>E</v>
          </cell>
          <cell r="U877">
            <v>8</v>
          </cell>
        </row>
        <row r="878">
          <cell r="D878" t="str">
            <v>Formule Régis</v>
          </cell>
          <cell r="H878" t="str">
            <v>BORDEAUX</v>
          </cell>
          <cell r="N878" t="str">
            <v>E</v>
          </cell>
          <cell r="U878">
            <v>12</v>
          </cell>
        </row>
        <row r="879">
          <cell r="D879" t="str">
            <v>Formule Régis</v>
          </cell>
          <cell r="H879" t="str">
            <v>BORDEAUX</v>
          </cell>
          <cell r="N879" t="str">
            <v>E</v>
          </cell>
          <cell r="U879">
            <v>6</v>
          </cell>
        </row>
        <row r="880">
          <cell r="D880" t="str">
            <v>Formule Régis</v>
          </cell>
          <cell r="H880" t="str">
            <v>EYSINES</v>
          </cell>
          <cell r="N880" t="str">
            <v>E</v>
          </cell>
          <cell r="Q880">
            <v>78</v>
          </cell>
          <cell r="U880">
            <v>13</v>
          </cell>
        </row>
        <row r="881">
          <cell r="D881" t="str">
            <v>Formule Régis</v>
          </cell>
          <cell r="H881" t="str">
            <v>EYSINES</v>
          </cell>
          <cell r="J881" t="str">
            <v>PMZ</v>
          </cell>
          <cell r="K881">
            <v>5330</v>
          </cell>
          <cell r="N881" t="str">
            <v>E</v>
          </cell>
          <cell r="U881">
            <v>17</v>
          </cell>
        </row>
        <row r="882">
          <cell r="D882" t="str">
            <v>Formule Régis</v>
          </cell>
          <cell r="H882" t="str">
            <v>EYSINES</v>
          </cell>
          <cell r="J882" t="str">
            <v>PMZ</v>
          </cell>
          <cell r="K882">
            <v>5330</v>
          </cell>
          <cell r="N882" t="str">
            <v>E</v>
          </cell>
          <cell r="U882">
            <v>48</v>
          </cell>
        </row>
        <row r="883">
          <cell r="D883" t="str">
            <v>Formule Régis</v>
          </cell>
          <cell r="H883" t="str">
            <v>EYSINES</v>
          </cell>
          <cell r="J883" t="str">
            <v>PMZ</v>
          </cell>
          <cell r="K883">
            <v>5330</v>
          </cell>
          <cell r="N883" t="str">
            <v>E</v>
          </cell>
          <cell r="U883">
            <v>6</v>
          </cell>
        </row>
        <row r="884">
          <cell r="D884" t="str">
            <v>Formule Régis</v>
          </cell>
          <cell r="H884" t="str">
            <v>EYSINES</v>
          </cell>
          <cell r="J884" t="str">
            <v>PMZ</v>
          </cell>
          <cell r="K884">
            <v>5330</v>
          </cell>
          <cell r="N884" t="str">
            <v>I</v>
          </cell>
          <cell r="U884">
            <v>6</v>
          </cell>
        </row>
        <row r="885">
          <cell r="D885" t="str">
            <v>Formule Régis</v>
          </cell>
          <cell r="H885" t="str">
            <v>EYSINES</v>
          </cell>
          <cell r="N885" t="str">
            <v>E</v>
          </cell>
          <cell r="Q885">
            <v>67</v>
          </cell>
          <cell r="U885">
            <v>34</v>
          </cell>
        </row>
        <row r="886">
          <cell r="D886" t="str">
            <v>Formule Régis</v>
          </cell>
          <cell r="H886" t="str">
            <v>EYSINES</v>
          </cell>
          <cell r="N886" t="str">
            <v>E</v>
          </cell>
          <cell r="Q886">
            <v>54</v>
          </cell>
          <cell r="U886">
            <v>56</v>
          </cell>
        </row>
        <row r="887">
          <cell r="D887" t="str">
            <v>Formule Régis</v>
          </cell>
          <cell r="H887" t="str">
            <v>EYSINES</v>
          </cell>
          <cell r="N887" t="str">
            <v>E</v>
          </cell>
          <cell r="Q887">
            <v>88</v>
          </cell>
          <cell r="U887">
            <v>6</v>
          </cell>
        </row>
        <row r="888">
          <cell r="D888" t="str">
            <v>Formule Régis</v>
          </cell>
          <cell r="H888" t="str">
            <v>LE BOUSCAT</v>
          </cell>
          <cell r="N888" t="str">
            <v>A</v>
          </cell>
          <cell r="U888">
            <v>5</v>
          </cell>
        </row>
        <row r="889">
          <cell r="D889" t="str">
            <v>Formule Régis</v>
          </cell>
          <cell r="H889" t="str">
            <v>LE BOUSCAT</v>
          </cell>
          <cell r="N889" t="str">
            <v>A</v>
          </cell>
          <cell r="U889">
            <v>5</v>
          </cell>
        </row>
        <row r="890">
          <cell r="D890" t="str">
            <v>Formule Régis</v>
          </cell>
          <cell r="H890" t="str">
            <v>LE BOUSCAT</v>
          </cell>
          <cell r="N890" t="str">
            <v>C</v>
          </cell>
          <cell r="U890">
            <v>4</v>
          </cell>
        </row>
        <row r="891">
          <cell r="D891" t="str">
            <v>Formule Régis</v>
          </cell>
          <cell r="H891" t="str">
            <v>LE BOUSCAT</v>
          </cell>
          <cell r="N891" t="str">
            <v>C</v>
          </cell>
          <cell r="U891">
            <v>5</v>
          </cell>
        </row>
        <row r="892">
          <cell r="H892" t="str">
            <v>LE BOUSCAT</v>
          </cell>
          <cell r="N892" t="str">
            <v>ATT</v>
          </cell>
          <cell r="U892">
            <v>3</v>
          </cell>
        </row>
        <row r="893">
          <cell r="D893" t="str">
            <v>Formule Régis</v>
          </cell>
          <cell r="H893" t="str">
            <v>LE BOUSCAT</v>
          </cell>
          <cell r="N893" t="str">
            <v>C</v>
          </cell>
          <cell r="U893">
            <v>5</v>
          </cell>
        </row>
        <row r="894">
          <cell r="H894" t="str">
            <v>LE BOUSCAT</v>
          </cell>
          <cell r="N894" t="str">
            <v>E</v>
          </cell>
          <cell r="U894">
            <v>10</v>
          </cell>
        </row>
        <row r="895">
          <cell r="H895" t="str">
            <v>LE BOUSCAT</v>
          </cell>
          <cell r="N895" t="str">
            <v>TX</v>
          </cell>
          <cell r="U895">
            <v>3</v>
          </cell>
        </row>
        <row r="896">
          <cell r="H896" t="str">
            <v>LE BOUSCAT</v>
          </cell>
          <cell r="N896" t="str">
            <v>ATT</v>
          </cell>
          <cell r="U896">
            <v>23</v>
          </cell>
        </row>
        <row r="897">
          <cell r="H897" t="str">
            <v>BORDEAUX</v>
          </cell>
          <cell r="N897" t="str">
            <v>P</v>
          </cell>
          <cell r="U897">
            <v>30</v>
          </cell>
        </row>
        <row r="898">
          <cell r="H898" t="str">
            <v>BORDEAUX</v>
          </cell>
          <cell r="N898" t="str">
            <v>A</v>
          </cell>
          <cell r="U898">
            <v>4</v>
          </cell>
        </row>
        <row r="899">
          <cell r="H899" t="str">
            <v>BORDEAUX</v>
          </cell>
          <cell r="N899" t="str">
            <v>A</v>
          </cell>
          <cell r="U899">
            <v>27</v>
          </cell>
        </row>
        <row r="900">
          <cell r="D900" t="str">
            <v>Formule Régis</v>
          </cell>
          <cell r="H900" t="str">
            <v>BORDEAUX</v>
          </cell>
          <cell r="N900" t="str">
            <v>RAC</v>
          </cell>
          <cell r="U900">
            <v>5</v>
          </cell>
        </row>
        <row r="901">
          <cell r="D901" t="str">
            <v>Formule Régis</v>
          </cell>
          <cell r="H901" t="str">
            <v>BORDEAUX</v>
          </cell>
          <cell r="N901" t="str">
            <v>RAC</v>
          </cell>
          <cell r="U901">
            <v>4</v>
          </cell>
        </row>
        <row r="902">
          <cell r="D902" t="str">
            <v>Formule Régis</v>
          </cell>
          <cell r="H902" t="str">
            <v>BORDEAUX</v>
          </cell>
          <cell r="N902" t="str">
            <v>RAC</v>
          </cell>
          <cell r="U902">
            <v>6</v>
          </cell>
        </row>
        <row r="903">
          <cell r="D903" t="str">
            <v>Formule Régis</v>
          </cell>
          <cell r="H903" t="str">
            <v>BORDEAUX</v>
          </cell>
          <cell r="N903" t="str">
            <v>RAC</v>
          </cell>
          <cell r="U903">
            <v>4</v>
          </cell>
        </row>
        <row r="904">
          <cell r="D904" t="str">
            <v>Formule Régis</v>
          </cell>
          <cell r="H904" t="str">
            <v>BORDEAUX</v>
          </cell>
          <cell r="N904" t="str">
            <v>A</v>
          </cell>
          <cell r="U904">
            <v>10</v>
          </cell>
        </row>
        <row r="905">
          <cell r="H905" t="str">
            <v>BORDEAUX</v>
          </cell>
          <cell r="N905" t="str">
            <v>BL</v>
          </cell>
          <cell r="U905">
            <v>6</v>
          </cell>
        </row>
        <row r="906">
          <cell r="H906" t="str">
            <v>BORDEAUX</v>
          </cell>
          <cell r="N906" t="str">
            <v>BL</v>
          </cell>
          <cell r="U906">
            <v>18</v>
          </cell>
        </row>
        <row r="907">
          <cell r="H907" t="str">
            <v>BORDEAUX</v>
          </cell>
          <cell r="N907" t="str">
            <v>BL</v>
          </cell>
          <cell r="U907">
            <v>10</v>
          </cell>
        </row>
        <row r="908">
          <cell r="H908" t="str">
            <v>BORDEAUX</v>
          </cell>
          <cell r="N908" t="str">
            <v>BL</v>
          </cell>
          <cell r="U908">
            <v>15</v>
          </cell>
        </row>
        <row r="909">
          <cell r="H909" t="str">
            <v>BORDEAUX</v>
          </cell>
          <cell r="N909" t="str">
            <v>BL</v>
          </cell>
          <cell r="U909">
            <v>2</v>
          </cell>
        </row>
        <row r="910">
          <cell r="H910" t="str">
            <v>BORDEAUX</v>
          </cell>
          <cell r="N910" t="str">
            <v>BL</v>
          </cell>
          <cell r="U910">
            <v>9</v>
          </cell>
        </row>
        <row r="911">
          <cell r="H911" t="str">
            <v>BORDEAUX</v>
          </cell>
          <cell r="N911" t="str">
            <v>BL</v>
          </cell>
          <cell r="U911">
            <v>17</v>
          </cell>
        </row>
        <row r="912">
          <cell r="D912" t="str">
            <v>Formule Régis</v>
          </cell>
          <cell r="H912" t="str">
            <v>BORDEAUX</v>
          </cell>
          <cell r="N912" t="str">
            <v>TX</v>
          </cell>
          <cell r="U912">
            <v>5</v>
          </cell>
        </row>
        <row r="913">
          <cell r="D913" t="str">
            <v>Formule Régis</v>
          </cell>
          <cell r="H913" t="str">
            <v>BORDEAUX</v>
          </cell>
          <cell r="N913" t="str">
            <v>RAC</v>
          </cell>
          <cell r="U913">
            <v>12</v>
          </cell>
        </row>
        <row r="914">
          <cell r="D914" t="str">
            <v>Formule Régis</v>
          </cell>
          <cell r="H914" t="str">
            <v>BORDEAUX</v>
          </cell>
          <cell r="N914" t="str">
            <v>A</v>
          </cell>
          <cell r="U914">
            <v>16</v>
          </cell>
        </row>
        <row r="915">
          <cell r="H915" t="str">
            <v>BORDEAUX</v>
          </cell>
          <cell r="N915" t="str">
            <v>E</v>
          </cell>
          <cell r="U915">
            <v>20</v>
          </cell>
        </row>
        <row r="916">
          <cell r="H916" t="str">
            <v>BORDEAUX</v>
          </cell>
          <cell r="N916" t="str">
            <v>E</v>
          </cell>
          <cell r="U916">
            <v>12</v>
          </cell>
        </row>
        <row r="917">
          <cell r="H917" t="str">
            <v>BORDEAUX</v>
          </cell>
          <cell r="N917" t="str">
            <v>P</v>
          </cell>
          <cell r="U917">
            <v>10</v>
          </cell>
        </row>
        <row r="918">
          <cell r="H918" t="str">
            <v>BORDEAUX</v>
          </cell>
          <cell r="N918" t="str">
            <v>ATT</v>
          </cell>
          <cell r="U918">
            <v>25</v>
          </cell>
        </row>
        <row r="919">
          <cell r="H919" t="str">
            <v>BORDEAUX</v>
          </cell>
          <cell r="N919" t="str">
            <v>BL</v>
          </cell>
          <cell r="U919">
            <v>5</v>
          </cell>
        </row>
        <row r="920">
          <cell r="H920" t="str">
            <v>BORDEAUX</v>
          </cell>
          <cell r="N920" t="str">
            <v>BL</v>
          </cell>
          <cell r="U920">
            <v>17</v>
          </cell>
        </row>
        <row r="921">
          <cell r="D921" t="str">
            <v>Formule Régis</v>
          </cell>
          <cell r="H921" t="str">
            <v>BORDEAUX</v>
          </cell>
          <cell r="N921" t="str">
            <v>P</v>
          </cell>
          <cell r="Q921">
            <v>22</v>
          </cell>
          <cell r="U921">
            <v>22</v>
          </cell>
        </row>
        <row r="922">
          <cell r="H922" t="str">
            <v>BORDEAUX</v>
          </cell>
          <cell r="N922" t="str">
            <v>BL</v>
          </cell>
          <cell r="U922">
            <v>6</v>
          </cell>
        </row>
        <row r="923">
          <cell r="H923" t="str">
            <v>BORDEAUX</v>
          </cell>
          <cell r="N923" t="str">
            <v>BL</v>
          </cell>
          <cell r="U923">
            <v>5</v>
          </cell>
        </row>
        <row r="924">
          <cell r="H924" t="str">
            <v>BORDEAUX</v>
          </cell>
          <cell r="N924" t="str">
            <v>BL</v>
          </cell>
          <cell r="U924">
            <v>4</v>
          </cell>
        </row>
        <row r="925">
          <cell r="H925" t="str">
            <v>BORDEAUX</v>
          </cell>
          <cell r="N925" t="str">
            <v>A</v>
          </cell>
          <cell r="U925">
            <v>5</v>
          </cell>
        </row>
        <row r="926">
          <cell r="D926" t="str">
            <v>Formule Régis</v>
          </cell>
          <cell r="H926" t="str">
            <v>BORDEAUX</v>
          </cell>
          <cell r="N926" t="str">
            <v>O</v>
          </cell>
          <cell r="U926">
            <v>10</v>
          </cell>
        </row>
        <row r="927">
          <cell r="D927" t="str">
            <v>Formule Régis</v>
          </cell>
          <cell r="H927" t="str">
            <v>BORDEAUX</v>
          </cell>
          <cell r="N927" t="str">
            <v>O</v>
          </cell>
          <cell r="U927">
            <v>4</v>
          </cell>
        </row>
        <row r="928">
          <cell r="H928" t="str">
            <v>BORDEAUX</v>
          </cell>
          <cell r="N928" t="str">
            <v>E</v>
          </cell>
          <cell r="U928">
            <v>11</v>
          </cell>
        </row>
        <row r="929">
          <cell r="H929" t="str">
            <v>BORDEAUX</v>
          </cell>
          <cell r="N929" t="str">
            <v>E</v>
          </cell>
          <cell r="U929">
            <v>73</v>
          </cell>
        </row>
        <row r="930">
          <cell r="D930" t="str">
            <v>Formule Régis</v>
          </cell>
          <cell r="H930" t="str">
            <v>BORDEAUX</v>
          </cell>
          <cell r="N930" t="str">
            <v>E</v>
          </cell>
          <cell r="U930">
            <v>6</v>
          </cell>
        </row>
        <row r="931">
          <cell r="H931" t="str">
            <v>BORDEAUX</v>
          </cell>
          <cell r="N931" t="str">
            <v>P</v>
          </cell>
          <cell r="U931">
            <v>11</v>
          </cell>
        </row>
        <row r="932">
          <cell r="H932" t="str">
            <v>BORDEAUX</v>
          </cell>
          <cell r="N932" t="str">
            <v>P</v>
          </cell>
          <cell r="U932">
            <v>16</v>
          </cell>
        </row>
        <row r="933">
          <cell r="H933" t="str">
            <v>BORDEAUX</v>
          </cell>
          <cell r="N933" t="str">
            <v>P</v>
          </cell>
          <cell r="U933">
            <v>8</v>
          </cell>
        </row>
        <row r="934">
          <cell r="D934" t="str">
            <v>Formule Régis</v>
          </cell>
          <cell r="H934" t="str">
            <v>BORDEAUX</v>
          </cell>
          <cell r="N934" t="str">
            <v>RAC</v>
          </cell>
          <cell r="U934">
            <v>5</v>
          </cell>
        </row>
        <row r="935">
          <cell r="D935" t="str">
            <v>Formule Régis</v>
          </cell>
          <cell r="H935" t="str">
            <v>PESSAC</v>
          </cell>
          <cell r="N935" t="str">
            <v>E</v>
          </cell>
          <cell r="Q935">
            <v>54</v>
          </cell>
          <cell r="U935">
            <v>44</v>
          </cell>
        </row>
        <row r="936">
          <cell r="D936" t="str">
            <v>Formule Régis</v>
          </cell>
          <cell r="H936" t="str">
            <v>PESSAC</v>
          </cell>
          <cell r="J936" t="str">
            <v>PMZ</v>
          </cell>
          <cell r="K936">
            <v>10578</v>
          </cell>
          <cell r="N936" t="str">
            <v>E</v>
          </cell>
          <cell r="Q936">
            <v>93</v>
          </cell>
          <cell r="U936">
            <v>6</v>
          </cell>
        </row>
        <row r="937">
          <cell r="D937" t="str">
            <v>Formule Régis</v>
          </cell>
          <cell r="H937" t="str">
            <v>PESSAC</v>
          </cell>
          <cell r="J937" t="str">
            <v>PMZ</v>
          </cell>
          <cell r="K937">
            <v>10578</v>
          </cell>
          <cell r="N937" t="str">
            <v>E</v>
          </cell>
          <cell r="Q937">
            <v>42</v>
          </cell>
          <cell r="U937">
            <v>17</v>
          </cell>
        </row>
        <row r="938">
          <cell r="H938" t="str">
            <v>BORDEAUX</v>
          </cell>
          <cell r="N938" t="str">
            <v>E</v>
          </cell>
          <cell r="U938">
            <v>65</v>
          </cell>
        </row>
        <row r="939">
          <cell r="D939" t="str">
            <v>Formule Régis</v>
          </cell>
          <cell r="H939" t="str">
            <v>BORDEAUX</v>
          </cell>
          <cell r="N939" t="str">
            <v>O</v>
          </cell>
          <cell r="U939">
            <v>6</v>
          </cell>
        </row>
        <row r="940">
          <cell r="D940" t="str">
            <v>Formule Régis</v>
          </cell>
          <cell r="H940" t="str">
            <v>BORDEAUX</v>
          </cell>
          <cell r="N940" t="str">
            <v>RAC</v>
          </cell>
          <cell r="U940">
            <v>4</v>
          </cell>
        </row>
        <row r="941">
          <cell r="D941" t="str">
            <v>Formule Régis</v>
          </cell>
          <cell r="H941" t="str">
            <v>BORDEAUX</v>
          </cell>
          <cell r="N941" t="str">
            <v>A</v>
          </cell>
          <cell r="U941">
            <v>8</v>
          </cell>
        </row>
        <row r="942">
          <cell r="D942" t="str">
            <v>Formule Régis</v>
          </cell>
          <cell r="H942" t="str">
            <v>BORDEAUX</v>
          </cell>
          <cell r="N942" t="str">
            <v>BL</v>
          </cell>
          <cell r="U942">
            <v>11</v>
          </cell>
        </row>
        <row r="943">
          <cell r="D943" t="str">
            <v>Formule Régis</v>
          </cell>
          <cell r="H943" t="str">
            <v>BORDEAUX</v>
          </cell>
          <cell r="N943" t="str">
            <v>TX</v>
          </cell>
          <cell r="U943">
            <v>12</v>
          </cell>
        </row>
        <row r="944">
          <cell r="D944" t="str">
            <v>Formule Régis</v>
          </cell>
          <cell r="H944" t="str">
            <v>BORDEAUX</v>
          </cell>
          <cell r="N944" t="str">
            <v>A</v>
          </cell>
          <cell r="U944">
            <v>0</v>
          </cell>
        </row>
        <row r="945">
          <cell r="D945" t="str">
            <v>Formule Régis</v>
          </cell>
          <cell r="H945" t="str">
            <v>BORDEAUX</v>
          </cell>
          <cell r="N945" t="str">
            <v>TX</v>
          </cell>
          <cell r="U945">
            <v>6</v>
          </cell>
        </row>
        <row r="946">
          <cell r="D946" t="str">
            <v>Formule Régis</v>
          </cell>
          <cell r="H946" t="str">
            <v>BORDEAUX</v>
          </cell>
          <cell r="N946" t="str">
            <v>TX</v>
          </cell>
          <cell r="U946">
            <v>5</v>
          </cell>
        </row>
        <row r="947">
          <cell r="D947" t="str">
            <v>Formule Régis</v>
          </cell>
          <cell r="H947" t="str">
            <v>BORDEAUX</v>
          </cell>
          <cell r="N947" t="str">
            <v>TX</v>
          </cell>
          <cell r="U947">
            <v>9</v>
          </cell>
        </row>
        <row r="948">
          <cell r="H948" t="str">
            <v>BORDEAUX</v>
          </cell>
          <cell r="N948" t="str">
            <v>A</v>
          </cell>
          <cell r="U948">
            <v>9</v>
          </cell>
        </row>
        <row r="949">
          <cell r="H949" t="str">
            <v>BORDEAUX</v>
          </cell>
          <cell r="N949" t="str">
            <v>BL</v>
          </cell>
          <cell r="U949">
            <v>5</v>
          </cell>
        </row>
        <row r="950">
          <cell r="D950" t="str">
            <v>Formule Régis</v>
          </cell>
          <cell r="H950" t="str">
            <v>BORDEAUX</v>
          </cell>
          <cell r="N950" t="str">
            <v>TX</v>
          </cell>
          <cell r="U950">
            <v>3</v>
          </cell>
        </row>
        <row r="951">
          <cell r="D951" t="str">
            <v>Formule Régis</v>
          </cell>
          <cell r="H951" t="str">
            <v>BORDEAUX</v>
          </cell>
          <cell r="N951" t="str">
            <v>TX</v>
          </cell>
          <cell r="U951">
            <v>9</v>
          </cell>
        </row>
        <row r="952">
          <cell r="D952" t="str">
            <v>Formule Régis</v>
          </cell>
          <cell r="H952" t="str">
            <v>BORDEAUX</v>
          </cell>
          <cell r="N952" t="str">
            <v>RAC</v>
          </cell>
          <cell r="U952">
            <v>3</v>
          </cell>
        </row>
        <row r="953">
          <cell r="H953" t="str">
            <v>BORDEAUX</v>
          </cell>
          <cell r="N953" t="str">
            <v>BL</v>
          </cell>
          <cell r="U953">
            <v>4</v>
          </cell>
        </row>
        <row r="954">
          <cell r="H954" t="str">
            <v>BORDEAUX</v>
          </cell>
          <cell r="N954" t="str">
            <v>ATT</v>
          </cell>
          <cell r="U954">
            <v>27</v>
          </cell>
        </row>
        <row r="955">
          <cell r="D955" t="str">
            <v>Formule Régis</v>
          </cell>
          <cell r="H955" t="str">
            <v>ST MEDARD</v>
          </cell>
          <cell r="N955" t="str">
            <v>C</v>
          </cell>
          <cell r="U955">
            <v>10</v>
          </cell>
        </row>
        <row r="956">
          <cell r="D956" t="str">
            <v>Formule Régis</v>
          </cell>
          <cell r="H956" t="str">
            <v>ST MEDARD</v>
          </cell>
          <cell r="N956" t="str">
            <v>C</v>
          </cell>
          <cell r="U956">
            <v>13</v>
          </cell>
        </row>
        <row r="957">
          <cell r="D957" t="str">
            <v>Formule Régis</v>
          </cell>
          <cell r="H957" t="str">
            <v>ST MEDARD</v>
          </cell>
          <cell r="N957" t="str">
            <v>TX</v>
          </cell>
          <cell r="U957">
            <v>6</v>
          </cell>
        </row>
        <row r="958">
          <cell r="D958" t="str">
            <v>Formule Régis</v>
          </cell>
          <cell r="H958" t="str">
            <v>ST MEDARD</v>
          </cell>
          <cell r="N958" t="str">
            <v>C</v>
          </cell>
          <cell r="U958">
            <v>3</v>
          </cell>
        </row>
        <row r="959">
          <cell r="D959" t="str">
            <v>Formule Régis</v>
          </cell>
          <cell r="H959" t="str">
            <v>ST MEDARD</v>
          </cell>
          <cell r="N959" t="str">
            <v>C</v>
          </cell>
          <cell r="U959">
            <v>12</v>
          </cell>
        </row>
        <row r="960">
          <cell r="D960" t="str">
            <v>Formule Régis</v>
          </cell>
          <cell r="H960" t="str">
            <v>ST MEDARD</v>
          </cell>
          <cell r="N960" t="str">
            <v>TX</v>
          </cell>
          <cell r="U960">
            <v>23</v>
          </cell>
        </row>
        <row r="961">
          <cell r="D961" t="str">
            <v>Formule Régis</v>
          </cell>
          <cell r="H961" t="str">
            <v>MERIGNAC</v>
          </cell>
          <cell r="J961" t="str">
            <v>PMZ</v>
          </cell>
          <cell r="K961">
            <v>10846</v>
          </cell>
          <cell r="N961" t="str">
            <v>TX</v>
          </cell>
          <cell r="U961">
            <v>5</v>
          </cell>
        </row>
        <row r="962">
          <cell r="H962" t="str">
            <v>ST MEDARD</v>
          </cell>
          <cell r="N962" t="str">
            <v>ATT</v>
          </cell>
          <cell r="U962">
            <v>21</v>
          </cell>
        </row>
        <row r="963">
          <cell r="D963" t="str">
            <v>Formule Régis</v>
          </cell>
          <cell r="H963" t="str">
            <v>PESSAC</v>
          </cell>
          <cell r="N963" t="str">
            <v>E</v>
          </cell>
          <cell r="Q963">
            <v>57</v>
          </cell>
          <cell r="U963">
            <v>32</v>
          </cell>
        </row>
        <row r="964">
          <cell r="D964" t="str">
            <v>Formule Régis</v>
          </cell>
          <cell r="H964" t="str">
            <v>GRADIGNAN</v>
          </cell>
          <cell r="N964" t="str">
            <v>E</v>
          </cell>
          <cell r="Q964">
            <v>46</v>
          </cell>
          <cell r="U964">
            <v>12</v>
          </cell>
        </row>
        <row r="965">
          <cell r="D965" t="str">
            <v>Formule Régis</v>
          </cell>
          <cell r="H965" t="str">
            <v>BRUGES</v>
          </cell>
          <cell r="K965" t="str">
            <v/>
          </cell>
          <cell r="N965" t="str">
            <v>I</v>
          </cell>
          <cell r="U965">
            <v>5</v>
          </cell>
        </row>
        <row r="966">
          <cell r="D966" t="str">
            <v>Formule Régis</v>
          </cell>
          <cell r="H966" t="str">
            <v>BORDEAUX</v>
          </cell>
          <cell r="J966" t="str">
            <v>PMR</v>
          </cell>
          <cell r="K966" t="str">
            <v>09973</v>
          </cell>
          <cell r="N966" t="str">
            <v>E</v>
          </cell>
          <cell r="U966">
            <v>10</v>
          </cell>
        </row>
        <row r="967">
          <cell r="D967" t="str">
            <v>Formule Régis</v>
          </cell>
          <cell r="H967" t="str">
            <v>BORDEAUX</v>
          </cell>
          <cell r="J967" t="str">
            <v>PMR</v>
          </cell>
          <cell r="K967" t="str">
            <v>09976</v>
          </cell>
          <cell r="N967" t="str">
            <v>E</v>
          </cell>
          <cell r="U967">
            <v>46</v>
          </cell>
        </row>
        <row r="968">
          <cell r="D968" t="str">
            <v>Formule Régis</v>
          </cell>
          <cell r="H968" t="str">
            <v>BORDEAUX</v>
          </cell>
          <cell r="J968" t="str">
            <v>PMR</v>
          </cell>
          <cell r="K968" t="str">
            <v>10002</v>
          </cell>
          <cell r="N968" t="str">
            <v>E</v>
          </cell>
          <cell r="U968">
            <v>15</v>
          </cell>
        </row>
        <row r="969">
          <cell r="D969" t="str">
            <v>Formule Régis</v>
          </cell>
          <cell r="H969" t="str">
            <v>BORDEAUX</v>
          </cell>
          <cell r="J969" t="str">
            <v>PMR</v>
          </cell>
          <cell r="K969" t="str">
            <v>10066</v>
          </cell>
          <cell r="N969" t="str">
            <v>E</v>
          </cell>
          <cell r="Q969">
            <v>5</v>
          </cell>
          <cell r="U969">
            <v>5</v>
          </cell>
        </row>
        <row r="970">
          <cell r="D970" t="str">
            <v>Formule Régis</v>
          </cell>
          <cell r="H970" t="str">
            <v>BORDEAUX</v>
          </cell>
          <cell r="J970" t="str">
            <v>PMR</v>
          </cell>
          <cell r="K970" t="str">
            <v>10067</v>
          </cell>
          <cell r="N970" t="str">
            <v>TX</v>
          </cell>
          <cell r="U970">
            <v>6</v>
          </cell>
        </row>
        <row r="971">
          <cell r="D971" t="str">
            <v>Formule Régis</v>
          </cell>
          <cell r="H971" t="str">
            <v>BORDEAUX</v>
          </cell>
          <cell r="J971" t="str">
            <v>PMR</v>
          </cell>
          <cell r="K971" t="str">
            <v>10186</v>
          </cell>
          <cell r="N971" t="str">
            <v>BL</v>
          </cell>
          <cell r="U971">
            <v>12</v>
          </cell>
        </row>
        <row r="972">
          <cell r="D972" t="str">
            <v>Formule Régis</v>
          </cell>
          <cell r="H972" t="str">
            <v>BORDEAUX</v>
          </cell>
          <cell r="J972" t="str">
            <v>PMR</v>
          </cell>
          <cell r="K972" t="str">
            <v>10187</v>
          </cell>
          <cell r="N972" t="str">
            <v>E</v>
          </cell>
          <cell r="U972">
            <v>69</v>
          </cell>
        </row>
        <row r="973">
          <cell r="D973" t="str">
            <v>Formule Régis</v>
          </cell>
          <cell r="H973" t="str">
            <v>BORDEAUX</v>
          </cell>
          <cell r="J973" t="str">
            <v>PMR</v>
          </cell>
          <cell r="K973" t="str">
            <v>10188</v>
          </cell>
          <cell r="N973" t="str">
            <v>E</v>
          </cell>
          <cell r="U973">
            <v>7</v>
          </cell>
        </row>
        <row r="974">
          <cell r="D974" t="str">
            <v>Formule Régis</v>
          </cell>
          <cell r="H974" t="str">
            <v>BORDEAUX</v>
          </cell>
          <cell r="J974" t="str">
            <v>PMR</v>
          </cell>
          <cell r="K974" t="str">
            <v>10343</v>
          </cell>
          <cell r="N974" t="str">
            <v>E</v>
          </cell>
          <cell r="U974">
            <v>8</v>
          </cell>
        </row>
        <row r="975">
          <cell r="D975" t="str">
            <v>Formule Régis</v>
          </cell>
          <cell r="H975" t="str">
            <v>BORDEAUX</v>
          </cell>
          <cell r="J975" t="str">
            <v>PMR</v>
          </cell>
          <cell r="K975" t="str">
            <v>11942</v>
          </cell>
          <cell r="N975" t="str">
            <v>E</v>
          </cell>
          <cell r="U975">
            <v>0</v>
          </cell>
        </row>
        <row r="976">
          <cell r="D976" t="str">
            <v>Formule Régis</v>
          </cell>
          <cell r="H976" t="str">
            <v>BORDEAUX</v>
          </cell>
          <cell r="J976" t="str">
            <v>PMR</v>
          </cell>
          <cell r="K976" t="str">
            <v>11943</v>
          </cell>
          <cell r="N976" t="str">
            <v>E</v>
          </cell>
          <cell r="U976">
            <v>9</v>
          </cell>
        </row>
        <row r="977">
          <cell r="D977" t="str">
            <v>Formule Régis</v>
          </cell>
          <cell r="H977" t="str">
            <v>BORDEAUX</v>
          </cell>
          <cell r="J977" t="str">
            <v>PMR</v>
          </cell>
          <cell r="K977" t="str">
            <v>10186</v>
          </cell>
          <cell r="N977" t="str">
            <v>BL</v>
          </cell>
          <cell r="U977">
            <v>6</v>
          </cell>
        </row>
        <row r="978">
          <cell r="D978" t="str">
            <v>Formule Régis</v>
          </cell>
          <cell r="H978" t="str">
            <v>BORDEAUX</v>
          </cell>
          <cell r="J978" t="str">
            <v>PMR</v>
          </cell>
          <cell r="K978" t="str">
            <v>10186</v>
          </cell>
          <cell r="N978" t="str">
            <v>BL</v>
          </cell>
          <cell r="U978">
            <v>5</v>
          </cell>
        </row>
        <row r="979">
          <cell r="D979" t="str">
            <v>Formule Régis</v>
          </cell>
          <cell r="H979" t="str">
            <v>BORDEAUX</v>
          </cell>
          <cell r="J979" t="str">
            <v>PMR</v>
          </cell>
          <cell r="K979" t="str">
            <v>10186</v>
          </cell>
          <cell r="N979" t="str">
            <v>BL</v>
          </cell>
          <cell r="U979">
            <v>4</v>
          </cell>
        </row>
        <row r="980">
          <cell r="D980" t="str">
            <v>Formule Régis</v>
          </cell>
          <cell r="H980" t="str">
            <v>BORDEAUX</v>
          </cell>
          <cell r="J980" t="str">
            <v>PMR</v>
          </cell>
          <cell r="K980" t="str">
            <v>10186</v>
          </cell>
          <cell r="N980" t="str">
            <v>BL</v>
          </cell>
          <cell r="U980">
            <v>6</v>
          </cell>
        </row>
        <row r="981">
          <cell r="D981" t="str">
            <v>Formule Régis</v>
          </cell>
          <cell r="H981" t="str">
            <v>BORDEAUX</v>
          </cell>
          <cell r="J981" t="str">
            <v>PMR</v>
          </cell>
          <cell r="K981" t="str">
            <v>10186</v>
          </cell>
          <cell r="N981" t="str">
            <v>BL</v>
          </cell>
          <cell r="U981">
            <v>6</v>
          </cell>
        </row>
        <row r="982">
          <cell r="D982" t="str">
            <v>Formule Régis</v>
          </cell>
          <cell r="H982" t="str">
            <v>BORDEAUX</v>
          </cell>
          <cell r="J982" t="str">
            <v>PMR</v>
          </cell>
          <cell r="K982">
            <v>10186</v>
          </cell>
          <cell r="N982" t="str">
            <v>BL</v>
          </cell>
          <cell r="U982">
            <v>6</v>
          </cell>
        </row>
        <row r="983">
          <cell r="D983" t="str">
            <v>Formule Régis</v>
          </cell>
          <cell r="H983" t="str">
            <v>BORDEAUX</v>
          </cell>
          <cell r="J983" t="str">
            <v>PMR</v>
          </cell>
          <cell r="K983" t="str">
            <v>10186</v>
          </cell>
          <cell r="N983" t="str">
            <v>BL</v>
          </cell>
          <cell r="U983">
            <v>8</v>
          </cell>
        </row>
        <row r="984">
          <cell r="D984" t="str">
            <v>Formule Régis</v>
          </cell>
          <cell r="H984" t="str">
            <v>BORDEAUX</v>
          </cell>
          <cell r="J984" t="str">
            <v>PMR</v>
          </cell>
          <cell r="K984" t="str">
            <v>10186</v>
          </cell>
          <cell r="N984" t="str">
            <v>BL</v>
          </cell>
          <cell r="U984">
            <v>6</v>
          </cell>
        </row>
        <row r="985">
          <cell r="D985" t="str">
            <v>Formule Régis</v>
          </cell>
          <cell r="H985" t="str">
            <v>BORDEAUX</v>
          </cell>
          <cell r="J985" t="str">
            <v>PMR</v>
          </cell>
          <cell r="K985" t="str">
            <v>10186</v>
          </cell>
          <cell r="N985" t="str">
            <v>BL</v>
          </cell>
          <cell r="U985">
            <v>11</v>
          </cell>
        </row>
        <row r="986">
          <cell r="H986" t="str">
            <v>LE BOUSCAT</v>
          </cell>
          <cell r="N986" t="str">
            <v>ATT</v>
          </cell>
          <cell r="U986">
            <v>6</v>
          </cell>
        </row>
        <row r="987">
          <cell r="H987" t="str">
            <v>MERIGNAC</v>
          </cell>
          <cell r="N987" t="str">
            <v>TX</v>
          </cell>
          <cell r="U987">
            <v>12</v>
          </cell>
        </row>
        <row r="988">
          <cell r="H988" t="str">
            <v>MERIGNAC</v>
          </cell>
          <cell r="N988" t="str">
            <v>A</v>
          </cell>
          <cell r="U988">
            <v>16</v>
          </cell>
        </row>
        <row r="989">
          <cell r="D989" t="str">
            <v>Formule Régis</v>
          </cell>
          <cell r="H989" t="str">
            <v>BORDEAUX</v>
          </cell>
          <cell r="J989" t="str">
            <v>PMR</v>
          </cell>
          <cell r="K989">
            <v>9973</v>
          </cell>
          <cell r="N989" t="str">
            <v>E</v>
          </cell>
          <cell r="U989">
            <v>10</v>
          </cell>
        </row>
        <row r="990">
          <cell r="D990" t="str">
            <v>Formule Régis</v>
          </cell>
          <cell r="H990" t="str">
            <v>BORDEAUX</v>
          </cell>
          <cell r="J990" t="str">
            <v>PMR</v>
          </cell>
          <cell r="K990">
            <v>10066</v>
          </cell>
          <cell r="N990" t="str">
            <v>E</v>
          </cell>
          <cell r="U990">
            <v>6</v>
          </cell>
        </row>
        <row r="991">
          <cell r="D991" t="str">
            <v>Formule Régis</v>
          </cell>
          <cell r="H991" t="str">
            <v>BORDEAUX</v>
          </cell>
          <cell r="J991" t="str">
            <v>PMR</v>
          </cell>
          <cell r="K991">
            <v>9973</v>
          </cell>
          <cell r="N991" t="str">
            <v>E</v>
          </cell>
          <cell r="U991">
            <v>6</v>
          </cell>
        </row>
        <row r="992">
          <cell r="D992" t="str">
            <v>Formule Régis</v>
          </cell>
          <cell r="H992" t="str">
            <v>BORDEAUX</v>
          </cell>
          <cell r="J992" t="str">
            <v>PMR</v>
          </cell>
          <cell r="K992">
            <v>10066</v>
          </cell>
          <cell r="N992" t="str">
            <v>E</v>
          </cell>
          <cell r="U992">
            <v>3</v>
          </cell>
        </row>
        <row r="993">
          <cell r="D993" t="str">
            <v>Formule Régis</v>
          </cell>
          <cell r="H993" t="str">
            <v>BORDEAUX</v>
          </cell>
          <cell r="J993" t="str">
            <v>PMR</v>
          </cell>
          <cell r="K993">
            <v>9973</v>
          </cell>
          <cell r="N993" t="str">
            <v>E</v>
          </cell>
          <cell r="U993">
            <v>8</v>
          </cell>
        </row>
        <row r="994">
          <cell r="D994" t="str">
            <v>Formule Régis</v>
          </cell>
          <cell r="H994" t="str">
            <v>BORDEAUX</v>
          </cell>
          <cell r="J994" t="str">
            <v>PMR</v>
          </cell>
          <cell r="K994">
            <v>10066</v>
          </cell>
          <cell r="N994" t="str">
            <v>E</v>
          </cell>
          <cell r="U994">
            <v>4</v>
          </cell>
        </row>
        <row r="995">
          <cell r="D995" t="str">
            <v>Formule Régis</v>
          </cell>
          <cell r="H995" t="str">
            <v>PESSAC</v>
          </cell>
          <cell r="N995" t="str">
            <v>BL</v>
          </cell>
          <cell r="U995">
            <v>18</v>
          </cell>
        </row>
        <row r="996">
          <cell r="D996" t="str">
            <v>Formule Régis</v>
          </cell>
          <cell r="H996" t="str">
            <v>PESSAC</v>
          </cell>
          <cell r="N996" t="str">
            <v>E</v>
          </cell>
          <cell r="U996">
            <v>24</v>
          </cell>
        </row>
        <row r="997">
          <cell r="D997" t="str">
            <v>Formule Régis</v>
          </cell>
          <cell r="H997" t="str">
            <v>BORDEAUX</v>
          </cell>
          <cell r="J997" t="str">
            <v>PMR</v>
          </cell>
          <cell r="K997">
            <v>9973</v>
          </cell>
          <cell r="N997" t="str">
            <v>E</v>
          </cell>
          <cell r="U997">
            <v>5</v>
          </cell>
        </row>
        <row r="998">
          <cell r="D998" t="str">
            <v>Formule Régis</v>
          </cell>
          <cell r="H998" t="str">
            <v>BORDEAUX</v>
          </cell>
          <cell r="J998" t="str">
            <v>PMR</v>
          </cell>
          <cell r="K998">
            <v>10066</v>
          </cell>
          <cell r="N998" t="str">
            <v>E</v>
          </cell>
          <cell r="U998">
            <v>6</v>
          </cell>
        </row>
        <row r="999">
          <cell r="D999" t="str">
            <v>Formule Régis</v>
          </cell>
          <cell r="H999" t="str">
            <v>BORDEAUX</v>
          </cell>
          <cell r="J999" t="str">
            <v>PMR</v>
          </cell>
          <cell r="K999">
            <v>9973</v>
          </cell>
          <cell r="N999" t="str">
            <v>E</v>
          </cell>
          <cell r="U999">
            <v>6</v>
          </cell>
        </row>
        <row r="1000">
          <cell r="D1000" t="str">
            <v>Formule Régis</v>
          </cell>
          <cell r="H1000" t="str">
            <v>BORDEAUX</v>
          </cell>
          <cell r="J1000" t="str">
            <v>PMR</v>
          </cell>
          <cell r="K1000">
            <v>10066</v>
          </cell>
          <cell r="N1000" t="str">
            <v>E</v>
          </cell>
          <cell r="U1000">
            <v>5</v>
          </cell>
        </row>
        <row r="1001">
          <cell r="D1001" t="str">
            <v>Formule Régis</v>
          </cell>
          <cell r="H1001" t="str">
            <v>BORDEAUX</v>
          </cell>
          <cell r="J1001" t="str">
            <v>PMR</v>
          </cell>
          <cell r="K1001">
            <v>10066</v>
          </cell>
          <cell r="N1001" t="str">
            <v>E</v>
          </cell>
          <cell r="U1001">
            <v>4</v>
          </cell>
        </row>
        <row r="1002">
          <cell r="D1002" t="str">
            <v>Formule Régis</v>
          </cell>
          <cell r="H1002" t="str">
            <v>PESSAC</v>
          </cell>
          <cell r="N1002" t="str">
            <v>E</v>
          </cell>
          <cell r="U1002">
            <v>10</v>
          </cell>
        </row>
        <row r="1003">
          <cell r="D1003" t="str">
            <v>Formule Régis</v>
          </cell>
          <cell r="H1003" t="str">
            <v>PESSAC</v>
          </cell>
          <cell r="N1003" t="str">
            <v>I</v>
          </cell>
          <cell r="U1003">
            <v>6</v>
          </cell>
        </row>
        <row r="1004">
          <cell r="D1004" t="str">
            <v>Formule Régis</v>
          </cell>
          <cell r="H1004" t="str">
            <v>PESSAC</v>
          </cell>
          <cell r="N1004" t="str">
            <v>E</v>
          </cell>
          <cell r="U1004">
            <v>18</v>
          </cell>
        </row>
        <row r="1005">
          <cell r="D1005" t="str">
            <v>Formule Régis</v>
          </cell>
          <cell r="H1005" t="str">
            <v>BORDEAUX</v>
          </cell>
          <cell r="J1005" t="str">
            <v>PMR</v>
          </cell>
          <cell r="K1005">
            <v>10280</v>
          </cell>
          <cell r="N1005" t="str">
            <v>E</v>
          </cell>
          <cell r="U1005">
            <v>4</v>
          </cell>
        </row>
        <row r="1006">
          <cell r="D1006" t="str">
            <v>Formule Régis</v>
          </cell>
          <cell r="H1006" t="str">
            <v>BORDEAUX</v>
          </cell>
          <cell r="J1006" t="str">
            <v>PMR</v>
          </cell>
          <cell r="K1006">
            <v>10280</v>
          </cell>
          <cell r="N1006" t="str">
            <v>E</v>
          </cell>
          <cell r="U1006">
            <v>5</v>
          </cell>
        </row>
        <row r="1007">
          <cell r="D1007" t="str">
            <v>Formule Régis</v>
          </cell>
          <cell r="H1007" t="str">
            <v>BORDEAUX</v>
          </cell>
          <cell r="J1007" t="str">
            <v>PMR</v>
          </cell>
          <cell r="K1007">
            <v>10280</v>
          </cell>
          <cell r="N1007" t="str">
            <v>E</v>
          </cell>
          <cell r="U1007">
            <v>6</v>
          </cell>
        </row>
        <row r="1008">
          <cell r="D1008" t="str">
            <v>Formule Régis</v>
          </cell>
          <cell r="H1008" t="str">
            <v>BORDEAUX</v>
          </cell>
          <cell r="J1008" t="str">
            <v>PMR</v>
          </cell>
          <cell r="K1008">
            <v>10280</v>
          </cell>
          <cell r="N1008" t="str">
            <v>E</v>
          </cell>
          <cell r="U1008">
            <v>6</v>
          </cell>
        </row>
        <row r="1009">
          <cell r="D1009" t="str">
            <v>Formule Régis</v>
          </cell>
          <cell r="H1009" t="str">
            <v>BORDEAUX</v>
          </cell>
          <cell r="J1009" t="str">
            <v>PMR</v>
          </cell>
          <cell r="K1009">
            <v>10280</v>
          </cell>
          <cell r="N1009" t="str">
            <v>E</v>
          </cell>
          <cell r="U1009">
            <v>6</v>
          </cell>
        </row>
        <row r="1010">
          <cell r="D1010" t="str">
            <v>Formule Régis</v>
          </cell>
          <cell r="H1010" t="str">
            <v>BORDEAUX</v>
          </cell>
          <cell r="J1010" t="str">
            <v>PMR</v>
          </cell>
          <cell r="K1010">
            <v>10188</v>
          </cell>
          <cell r="N1010" t="str">
            <v>E</v>
          </cell>
          <cell r="U1010">
            <v>16</v>
          </cell>
        </row>
        <row r="1011">
          <cell r="D1011" t="str">
            <v>Formule Régis</v>
          </cell>
          <cell r="H1011" t="str">
            <v>BORDEAUX</v>
          </cell>
          <cell r="J1011" t="str">
            <v>PMR</v>
          </cell>
          <cell r="K1011">
            <v>10188</v>
          </cell>
          <cell r="N1011" t="str">
            <v>E</v>
          </cell>
          <cell r="U1011">
            <v>5</v>
          </cell>
        </row>
        <row r="1012">
          <cell r="D1012" t="str">
            <v>Formule Régis</v>
          </cell>
          <cell r="H1012" t="str">
            <v>BORDEAUX</v>
          </cell>
          <cell r="J1012" t="str">
            <v>PMR</v>
          </cell>
          <cell r="K1012">
            <v>10188</v>
          </cell>
          <cell r="N1012" t="str">
            <v>E</v>
          </cell>
          <cell r="U1012">
            <v>6</v>
          </cell>
        </row>
        <row r="1013">
          <cell r="D1013" t="str">
            <v>Formule Régis</v>
          </cell>
          <cell r="H1013" t="str">
            <v>BORDEAUX</v>
          </cell>
          <cell r="J1013" t="str">
            <v>PMR</v>
          </cell>
          <cell r="K1013">
            <v>10188</v>
          </cell>
          <cell r="N1013" t="str">
            <v>E</v>
          </cell>
          <cell r="U1013">
            <v>5</v>
          </cell>
        </row>
        <row r="1014">
          <cell r="D1014" t="str">
            <v>Formule Régis</v>
          </cell>
          <cell r="H1014" t="str">
            <v>BORDEAUX</v>
          </cell>
          <cell r="J1014" t="str">
            <v>PMR</v>
          </cell>
          <cell r="K1014">
            <v>10188</v>
          </cell>
          <cell r="N1014" t="str">
            <v>E</v>
          </cell>
          <cell r="U1014">
            <v>12</v>
          </cell>
        </row>
        <row r="1015">
          <cell r="D1015" t="str">
            <v>Formule Régis</v>
          </cell>
          <cell r="H1015" t="str">
            <v>BORDEAUX</v>
          </cell>
          <cell r="J1015" t="str">
            <v>PMR</v>
          </cell>
          <cell r="K1015">
            <v>10002</v>
          </cell>
          <cell r="N1015" t="str">
            <v>E</v>
          </cell>
          <cell r="U1015">
            <v>4</v>
          </cell>
        </row>
        <row r="1016">
          <cell r="D1016" t="str">
            <v>Formule Régis</v>
          </cell>
          <cell r="H1016" t="str">
            <v>BORDEAUX</v>
          </cell>
          <cell r="J1016" t="str">
            <v>PMR</v>
          </cell>
          <cell r="K1016">
            <v>10002</v>
          </cell>
          <cell r="N1016" t="str">
            <v>E</v>
          </cell>
          <cell r="U1016">
            <v>4</v>
          </cell>
        </row>
        <row r="1017">
          <cell r="D1017" t="str">
            <v>Formule Régis</v>
          </cell>
        </row>
      </sheetData>
      <sheetData sheetId="2">
        <row r="17">
          <cell r="H17" t="str">
            <v>TALENCE</v>
          </cell>
          <cell r="N17" t="str">
            <v>E</v>
          </cell>
          <cell r="U17">
            <v>6</v>
          </cell>
        </row>
        <row r="18">
          <cell r="H18" t="str">
            <v>BEGLES</v>
          </cell>
          <cell r="N18" t="str">
            <v>E</v>
          </cell>
          <cell r="U18">
            <v>9</v>
          </cell>
        </row>
        <row r="19">
          <cell r="H19" t="str">
            <v>BEGLES</v>
          </cell>
          <cell r="N19" t="str">
            <v>ATT</v>
          </cell>
          <cell r="U19">
            <v>6</v>
          </cell>
        </row>
        <row r="20">
          <cell r="H20" t="str">
            <v>BEGLES</v>
          </cell>
          <cell r="N20" t="str">
            <v>P</v>
          </cell>
          <cell r="U20">
            <v>27</v>
          </cell>
        </row>
        <row r="21">
          <cell r="H21" t="str">
            <v>BEGLES</v>
          </cell>
          <cell r="N21" t="str">
            <v>E</v>
          </cell>
          <cell r="U21">
            <v>30</v>
          </cell>
        </row>
        <row r="22">
          <cell r="H22" t="str">
            <v>BEGLES</v>
          </cell>
          <cell r="N22" t="str">
            <v>E</v>
          </cell>
          <cell r="U22">
            <v>29</v>
          </cell>
        </row>
        <row r="23">
          <cell r="H23" t="str">
            <v>BEGLES</v>
          </cell>
          <cell r="N23" t="str">
            <v>ATT</v>
          </cell>
          <cell r="U23">
            <v>15</v>
          </cell>
        </row>
        <row r="24">
          <cell r="H24" t="str">
            <v>BEGLES</v>
          </cell>
          <cell r="N24" t="str">
            <v>ATT</v>
          </cell>
          <cell r="U24">
            <v>6</v>
          </cell>
        </row>
        <row r="25">
          <cell r="H25" t="str">
            <v>BORDEAUX</v>
          </cell>
          <cell r="N25" t="str">
            <v>E</v>
          </cell>
          <cell r="U25">
            <v>12</v>
          </cell>
        </row>
        <row r="26">
          <cell r="H26" t="str">
            <v>BORDEAUX</v>
          </cell>
          <cell r="N26" t="str">
            <v>E</v>
          </cell>
          <cell r="U26">
            <v>5</v>
          </cell>
        </row>
        <row r="27">
          <cell r="H27" t="str">
            <v>BEGLES</v>
          </cell>
          <cell r="N27" t="str">
            <v>E</v>
          </cell>
          <cell r="U27">
            <v>14</v>
          </cell>
        </row>
        <row r="28">
          <cell r="H28" t="str">
            <v>BEGLES</v>
          </cell>
          <cell r="N28" t="str">
            <v>E</v>
          </cell>
          <cell r="U28">
            <v>32</v>
          </cell>
        </row>
        <row r="29">
          <cell r="H29" t="str">
            <v>BEGLES</v>
          </cell>
          <cell r="N29" t="str">
            <v>E</v>
          </cell>
          <cell r="U29">
            <v>10</v>
          </cell>
        </row>
        <row r="30">
          <cell r="H30" t="str">
            <v>BEGLES</v>
          </cell>
          <cell r="N30" t="str">
            <v>E</v>
          </cell>
          <cell r="U30">
            <v>5</v>
          </cell>
        </row>
        <row r="31">
          <cell r="H31" t="str">
            <v>BEGLES</v>
          </cell>
          <cell r="N31" t="str">
            <v>E</v>
          </cell>
          <cell r="U31">
            <v>12</v>
          </cell>
        </row>
        <row r="32">
          <cell r="H32" t="str">
            <v>BEGLES</v>
          </cell>
          <cell r="N32" t="str">
            <v>E</v>
          </cell>
          <cell r="U32">
            <v>12</v>
          </cell>
        </row>
        <row r="33">
          <cell r="H33" t="str">
            <v>BORDEAUX</v>
          </cell>
          <cell r="N33" t="str">
            <v>E</v>
          </cell>
          <cell r="U33">
            <v>2</v>
          </cell>
        </row>
        <row r="34">
          <cell r="H34" t="str">
            <v>BRUGES</v>
          </cell>
          <cell r="N34" t="str">
            <v>E</v>
          </cell>
          <cell r="U34">
            <v>4</v>
          </cell>
        </row>
        <row r="35">
          <cell r="H35" t="str">
            <v>LE BOUSCAT</v>
          </cell>
          <cell r="N35" t="str">
            <v>E</v>
          </cell>
          <cell r="U35">
            <v>6</v>
          </cell>
        </row>
        <row r="36">
          <cell r="H36" t="str">
            <v>LE BOUSCAT</v>
          </cell>
          <cell r="N36" t="str">
            <v>E</v>
          </cell>
          <cell r="U36">
            <v>8</v>
          </cell>
        </row>
        <row r="37">
          <cell r="H37" t="str">
            <v>MERIGNAC</v>
          </cell>
          <cell r="N37" t="str">
            <v>E</v>
          </cell>
          <cell r="U37">
            <v>6</v>
          </cell>
        </row>
        <row r="38">
          <cell r="H38" t="str">
            <v>PAREMPUYRE</v>
          </cell>
          <cell r="N38" t="str">
            <v>E</v>
          </cell>
          <cell r="U38">
            <v>6</v>
          </cell>
        </row>
        <row r="39">
          <cell r="H39" t="str">
            <v>PESSAC</v>
          </cell>
          <cell r="N39" t="str">
            <v>E</v>
          </cell>
          <cell r="U39">
            <v>11</v>
          </cell>
        </row>
        <row r="40">
          <cell r="H40" t="str">
            <v>PESSAC</v>
          </cell>
          <cell r="N40" t="str">
            <v>E</v>
          </cell>
          <cell r="U40">
            <v>19</v>
          </cell>
        </row>
        <row r="41">
          <cell r="H41" t="str">
            <v>PESSAC</v>
          </cell>
          <cell r="N41" t="str">
            <v>E</v>
          </cell>
          <cell r="U41">
            <v>4</v>
          </cell>
        </row>
        <row r="42">
          <cell r="H42" t="str">
            <v>TALENCE</v>
          </cell>
          <cell r="N42" t="str">
            <v>E</v>
          </cell>
          <cell r="U42">
            <v>1</v>
          </cell>
        </row>
        <row r="43">
          <cell r="H43" t="str">
            <v>TALENCE</v>
          </cell>
          <cell r="N43" t="str">
            <v>E</v>
          </cell>
          <cell r="U43">
            <v>12</v>
          </cell>
        </row>
        <row r="44">
          <cell r="H44" t="str">
            <v>TALENCE</v>
          </cell>
          <cell r="N44" t="str">
            <v>E</v>
          </cell>
          <cell r="U44">
            <v>2</v>
          </cell>
        </row>
        <row r="45">
          <cell r="H45" t="str">
            <v>TALENCE</v>
          </cell>
          <cell r="N45" t="str">
            <v>E</v>
          </cell>
          <cell r="U45">
            <v>6</v>
          </cell>
        </row>
        <row r="46">
          <cell r="H46" t="str">
            <v>TALENCE</v>
          </cell>
          <cell r="N46" t="str">
            <v>E</v>
          </cell>
          <cell r="U46">
            <v>8</v>
          </cell>
        </row>
        <row r="47">
          <cell r="H47" t="str">
            <v>TALENCE</v>
          </cell>
          <cell r="N47" t="str">
            <v>E</v>
          </cell>
          <cell r="U47">
            <v>23</v>
          </cell>
        </row>
        <row r="48">
          <cell r="H48" t="str">
            <v>TALENCE</v>
          </cell>
          <cell r="N48" t="str">
            <v>E</v>
          </cell>
          <cell r="U48">
            <v>10</v>
          </cell>
        </row>
        <row r="49">
          <cell r="H49" t="str">
            <v>TALENCE</v>
          </cell>
          <cell r="N49" t="str">
            <v>E</v>
          </cell>
          <cell r="U49">
            <v>15</v>
          </cell>
        </row>
        <row r="50">
          <cell r="H50" t="str">
            <v>NIORT</v>
          </cell>
          <cell r="N50" t="str">
            <v>E</v>
          </cell>
          <cell r="U50">
            <v>12</v>
          </cell>
        </row>
        <row r="51">
          <cell r="H51" t="str">
            <v>TALENCE</v>
          </cell>
          <cell r="N51" t="str">
            <v>E</v>
          </cell>
          <cell r="U51">
            <v>38</v>
          </cell>
        </row>
        <row r="52">
          <cell r="H52" t="str">
            <v>BEGLES</v>
          </cell>
          <cell r="N52" t="str">
            <v>ATT</v>
          </cell>
          <cell r="U52">
            <v>7</v>
          </cell>
        </row>
        <row r="53">
          <cell r="H53" t="str">
            <v>BEGLES</v>
          </cell>
          <cell r="N53" t="str">
            <v>ATT</v>
          </cell>
          <cell r="U53">
            <v>6</v>
          </cell>
        </row>
        <row r="54">
          <cell r="H54" t="str">
            <v>BEGLES</v>
          </cell>
          <cell r="N54" t="str">
            <v>E</v>
          </cell>
          <cell r="U54">
            <v>28</v>
          </cell>
        </row>
        <row r="55">
          <cell r="H55" t="str">
            <v>TALENCE</v>
          </cell>
          <cell r="N55" t="str">
            <v>E</v>
          </cell>
          <cell r="U55">
            <v>22</v>
          </cell>
        </row>
        <row r="56">
          <cell r="H56" t="str">
            <v>TALENCE</v>
          </cell>
          <cell r="N56" t="str">
            <v>E</v>
          </cell>
          <cell r="U56">
            <v>6</v>
          </cell>
        </row>
        <row r="57">
          <cell r="H57" t="str">
            <v>TALENCE</v>
          </cell>
          <cell r="N57" t="str">
            <v>E</v>
          </cell>
          <cell r="U57">
            <v>5</v>
          </cell>
        </row>
        <row r="58">
          <cell r="H58" t="str">
            <v>TALENCE</v>
          </cell>
          <cell r="N58" t="str">
            <v>E</v>
          </cell>
          <cell r="U58">
            <v>5</v>
          </cell>
        </row>
      </sheetData>
      <sheetData sheetId="3">
        <row r="17">
          <cell r="I17" t="str">
            <v>BASSENS</v>
          </cell>
          <cell r="K17" t="str">
            <v>ZMD</v>
          </cell>
          <cell r="O17" t="str">
            <v>C</v>
          </cell>
          <cell r="W17">
            <v>19</v>
          </cell>
        </row>
        <row r="18">
          <cell r="I18" t="str">
            <v>MERIGNAC</v>
          </cell>
          <cell r="K18" t="str">
            <v>ZMD</v>
          </cell>
          <cell r="O18" t="str">
            <v>RAC</v>
          </cell>
          <cell r="W18">
            <v>22</v>
          </cell>
        </row>
        <row r="19">
          <cell r="I19" t="str">
            <v>BASSENS</v>
          </cell>
          <cell r="K19" t="str">
            <v>ZMD</v>
          </cell>
          <cell r="O19" t="str">
            <v>C</v>
          </cell>
          <cell r="W19">
            <v>28</v>
          </cell>
        </row>
        <row r="20">
          <cell r="I20" t="str">
            <v>BEGLES</v>
          </cell>
          <cell r="K20" t="str">
            <v>ZMD</v>
          </cell>
          <cell r="O20" t="str">
            <v>RC</v>
          </cell>
          <cell r="W20">
            <v>32</v>
          </cell>
        </row>
        <row r="21">
          <cell r="I21" t="str">
            <v>BEGLES</v>
          </cell>
          <cell r="K21" t="str">
            <v>ZMD</v>
          </cell>
          <cell r="O21" t="str">
            <v>RC</v>
          </cell>
          <cell r="W21">
            <v>9</v>
          </cell>
        </row>
        <row r="22">
          <cell r="I22" t="str">
            <v>BEGLES</v>
          </cell>
          <cell r="K22" t="str">
            <v>ZMD</v>
          </cell>
          <cell r="O22" t="str">
            <v>BL</v>
          </cell>
          <cell r="W22">
            <v>32</v>
          </cell>
        </row>
        <row r="23">
          <cell r="I23" t="str">
            <v>BEGLES</v>
          </cell>
          <cell r="K23" t="str">
            <v>ZMD</v>
          </cell>
          <cell r="O23" t="str">
            <v>E</v>
          </cell>
        </row>
        <row r="24">
          <cell r="I24" t="str">
            <v>BEGLES</v>
          </cell>
          <cell r="K24" t="str">
            <v>ZMD</v>
          </cell>
          <cell r="O24" t="str">
            <v>RC</v>
          </cell>
          <cell r="W24">
            <v>29</v>
          </cell>
        </row>
        <row r="25">
          <cell r="I25" t="str">
            <v>BEGLES</v>
          </cell>
          <cell r="K25" t="str">
            <v>ZMD</v>
          </cell>
          <cell r="O25" t="str">
            <v>C</v>
          </cell>
          <cell r="W25">
            <v>24</v>
          </cell>
        </row>
        <row r="26">
          <cell r="I26" t="str">
            <v>BEGLES</v>
          </cell>
          <cell r="K26" t="str">
            <v>ZMD</v>
          </cell>
          <cell r="O26" t="str">
            <v>C</v>
          </cell>
          <cell r="W26">
            <v>20</v>
          </cell>
        </row>
        <row r="27">
          <cell r="I27" t="str">
            <v>BEGLES</v>
          </cell>
          <cell r="K27" t="str">
            <v>ZMD</v>
          </cell>
          <cell r="O27" t="str">
            <v>C</v>
          </cell>
          <cell r="W27">
            <v>84</v>
          </cell>
        </row>
        <row r="28">
          <cell r="I28" t="str">
            <v>BEGLES</v>
          </cell>
          <cell r="K28" t="str">
            <v>ZMD</v>
          </cell>
          <cell r="O28" t="str">
            <v>BL</v>
          </cell>
          <cell r="W28">
            <v>28</v>
          </cell>
        </row>
        <row r="29">
          <cell r="I29" t="str">
            <v>BEGLES</v>
          </cell>
          <cell r="K29" t="str">
            <v>ZMD</v>
          </cell>
          <cell r="O29" t="str">
            <v>BL</v>
          </cell>
          <cell r="W29">
            <v>16</v>
          </cell>
        </row>
        <row r="30">
          <cell r="I30" t="str">
            <v>BEGLES</v>
          </cell>
          <cell r="K30" t="str">
            <v>ZMD</v>
          </cell>
          <cell r="O30" t="str">
            <v>C</v>
          </cell>
          <cell r="W30">
            <v>30</v>
          </cell>
        </row>
        <row r="31">
          <cell r="I31" t="str">
            <v>BEGLES</v>
          </cell>
          <cell r="K31" t="str">
            <v>ZMD</v>
          </cell>
          <cell r="O31" t="str">
            <v>C</v>
          </cell>
          <cell r="W31">
            <v>10</v>
          </cell>
        </row>
        <row r="32">
          <cell r="I32" t="str">
            <v>BEGLES</v>
          </cell>
          <cell r="K32" t="str">
            <v>ZMD</v>
          </cell>
          <cell r="O32" t="str">
            <v>C</v>
          </cell>
          <cell r="W32">
            <v>20</v>
          </cell>
        </row>
        <row r="33">
          <cell r="I33" t="str">
            <v>BEGLES</v>
          </cell>
          <cell r="K33" t="str">
            <v>ZMD</v>
          </cell>
          <cell r="O33" t="str">
            <v>BL</v>
          </cell>
          <cell r="W33">
            <v>38</v>
          </cell>
        </row>
        <row r="34">
          <cell r="I34" t="str">
            <v>BEGLES</v>
          </cell>
          <cell r="K34" t="str">
            <v>ZMD</v>
          </cell>
          <cell r="O34" t="str">
            <v>C</v>
          </cell>
          <cell r="W34">
            <v>20</v>
          </cell>
        </row>
        <row r="35">
          <cell r="I35" t="str">
            <v>BEGLES</v>
          </cell>
          <cell r="K35" t="str">
            <v>ZMD</v>
          </cell>
          <cell r="O35" t="str">
            <v>C</v>
          </cell>
          <cell r="W35">
            <v>14</v>
          </cell>
        </row>
        <row r="36">
          <cell r="I36" t="str">
            <v>BEGLES</v>
          </cell>
          <cell r="K36" t="str">
            <v>ZMD</v>
          </cell>
          <cell r="O36" t="str">
            <v>C</v>
          </cell>
          <cell r="W36">
            <v>49</v>
          </cell>
        </row>
        <row r="37">
          <cell r="I37" t="str">
            <v>BEGLES</v>
          </cell>
          <cell r="K37" t="str">
            <v>ZMD</v>
          </cell>
          <cell r="O37" t="str">
            <v>C</v>
          </cell>
          <cell r="W37">
            <v>10</v>
          </cell>
        </row>
        <row r="38">
          <cell r="I38" t="str">
            <v>BEGLES</v>
          </cell>
          <cell r="K38" t="str">
            <v>ZMD</v>
          </cell>
          <cell r="O38" t="str">
            <v>A</v>
          </cell>
          <cell r="W38">
            <v>4</v>
          </cell>
        </row>
        <row r="39">
          <cell r="I39" t="str">
            <v>BEGLES</v>
          </cell>
          <cell r="K39" t="str">
            <v>ZMD</v>
          </cell>
          <cell r="O39" t="str">
            <v>C</v>
          </cell>
          <cell r="W39">
            <v>8</v>
          </cell>
        </row>
        <row r="40">
          <cell r="I40" t="str">
            <v>BEGLES</v>
          </cell>
          <cell r="O40" t="str">
            <v>C</v>
          </cell>
          <cell r="W40">
            <v>27</v>
          </cell>
        </row>
        <row r="41">
          <cell r="I41" t="str">
            <v>BEGLES</v>
          </cell>
          <cell r="O41" t="str">
            <v>C</v>
          </cell>
          <cell r="W41">
            <v>8</v>
          </cell>
        </row>
        <row r="42">
          <cell r="I42" t="str">
            <v>BEGLES</v>
          </cell>
          <cell r="O42" t="str">
            <v>C</v>
          </cell>
          <cell r="W42">
            <v>60</v>
          </cell>
        </row>
        <row r="43">
          <cell r="I43" t="str">
            <v>BEGLES</v>
          </cell>
          <cell r="O43" t="str">
            <v>ATT</v>
          </cell>
          <cell r="W43">
            <v>54</v>
          </cell>
        </row>
        <row r="44">
          <cell r="I44" t="str">
            <v>BEGLES</v>
          </cell>
          <cell r="O44" t="str">
            <v>C</v>
          </cell>
          <cell r="W44">
            <v>30</v>
          </cell>
        </row>
        <row r="45">
          <cell r="I45" t="str">
            <v>BEGLES</v>
          </cell>
          <cell r="O45" t="str">
            <v>C</v>
          </cell>
          <cell r="W45">
            <v>30</v>
          </cell>
        </row>
        <row r="46">
          <cell r="I46" t="str">
            <v>BEGLES</v>
          </cell>
          <cell r="O46" t="str">
            <v>ATT</v>
          </cell>
          <cell r="W46">
            <v>49</v>
          </cell>
        </row>
        <row r="47">
          <cell r="I47" t="str">
            <v>BEGLES</v>
          </cell>
          <cell r="O47" t="str">
            <v>BL</v>
          </cell>
          <cell r="W47">
            <v>34</v>
          </cell>
        </row>
        <row r="48">
          <cell r="I48" t="str">
            <v>BEGLES</v>
          </cell>
          <cell r="O48" t="str">
            <v>C</v>
          </cell>
          <cell r="W48">
            <v>40</v>
          </cell>
        </row>
        <row r="49">
          <cell r="I49" t="str">
            <v>BEGLES</v>
          </cell>
          <cell r="O49" t="str">
            <v>C</v>
          </cell>
          <cell r="W49">
            <v>8</v>
          </cell>
        </row>
        <row r="50">
          <cell r="I50" t="str">
            <v>BEGLES</v>
          </cell>
          <cell r="O50" t="str">
            <v>P</v>
          </cell>
        </row>
        <row r="51">
          <cell r="I51" t="str">
            <v>BEGLES</v>
          </cell>
          <cell r="O51" t="str">
            <v>C</v>
          </cell>
          <cell r="W51">
            <v>11</v>
          </cell>
        </row>
        <row r="52">
          <cell r="I52" t="str">
            <v>BEGLES</v>
          </cell>
          <cell r="O52" t="str">
            <v>C</v>
          </cell>
          <cell r="W52">
            <v>26</v>
          </cell>
        </row>
        <row r="53">
          <cell r="I53" t="str">
            <v>BEGLES</v>
          </cell>
          <cell r="O53" t="str">
            <v>C</v>
          </cell>
          <cell r="W53">
            <v>72</v>
          </cell>
        </row>
        <row r="54">
          <cell r="I54" t="str">
            <v>BEGLES</v>
          </cell>
          <cell r="O54" t="str">
            <v>C</v>
          </cell>
          <cell r="W54">
            <v>31</v>
          </cell>
        </row>
        <row r="55">
          <cell r="I55" t="str">
            <v>BEGLES</v>
          </cell>
          <cell r="O55" t="str">
            <v>A</v>
          </cell>
          <cell r="W55">
            <v>6</v>
          </cell>
        </row>
        <row r="56">
          <cell r="I56" t="str">
            <v>BEGLES</v>
          </cell>
          <cell r="O56" t="str">
            <v>C</v>
          </cell>
          <cell r="W56">
            <v>9</v>
          </cell>
        </row>
        <row r="57">
          <cell r="I57" t="str">
            <v>BEGLES</v>
          </cell>
          <cell r="O57" t="str">
            <v>C</v>
          </cell>
          <cell r="W57">
            <v>25</v>
          </cell>
        </row>
        <row r="58">
          <cell r="I58" t="str">
            <v>BEGLES</v>
          </cell>
          <cell r="O58" t="str">
            <v>C</v>
          </cell>
          <cell r="W58">
            <v>20</v>
          </cell>
        </row>
        <row r="59">
          <cell r="I59" t="str">
            <v>BEGLES</v>
          </cell>
          <cell r="O59" t="str">
            <v>C</v>
          </cell>
          <cell r="W59">
            <v>31</v>
          </cell>
        </row>
        <row r="60">
          <cell r="I60" t="str">
            <v>BEGLES</v>
          </cell>
          <cell r="O60" t="str">
            <v>C</v>
          </cell>
          <cell r="W60">
            <v>9</v>
          </cell>
        </row>
        <row r="61">
          <cell r="I61" t="str">
            <v>BEGLES</v>
          </cell>
          <cell r="O61" t="str">
            <v>C</v>
          </cell>
          <cell r="W61">
            <v>14</v>
          </cell>
        </row>
        <row r="62">
          <cell r="I62" t="str">
            <v>BEGLES</v>
          </cell>
          <cell r="O62" t="str">
            <v>C</v>
          </cell>
          <cell r="W62">
            <v>10</v>
          </cell>
        </row>
        <row r="63">
          <cell r="I63" t="str">
            <v>BEGLES</v>
          </cell>
          <cell r="O63" t="str">
            <v>C</v>
          </cell>
          <cell r="W63">
            <v>77</v>
          </cell>
        </row>
        <row r="64">
          <cell r="I64" t="str">
            <v>BLANQUEFORT</v>
          </cell>
          <cell r="K64" t="str">
            <v>ZMD</v>
          </cell>
          <cell r="O64" t="str">
            <v>P</v>
          </cell>
        </row>
        <row r="65">
          <cell r="I65" t="str">
            <v>BLANQUEFORT</v>
          </cell>
          <cell r="O65" t="str">
            <v>A</v>
          </cell>
          <cell r="W65">
            <v>5</v>
          </cell>
        </row>
        <row r="66">
          <cell r="I66" t="str">
            <v>BLANQUEFORT</v>
          </cell>
          <cell r="O66" t="str">
            <v>C</v>
          </cell>
          <cell r="W66">
            <v>32</v>
          </cell>
        </row>
        <row r="67">
          <cell r="I67" t="str">
            <v>BLANQUEFORT</v>
          </cell>
          <cell r="O67" t="str">
            <v>C</v>
          </cell>
          <cell r="W67">
            <v>5</v>
          </cell>
        </row>
        <row r="68">
          <cell r="I68" t="str">
            <v>BLANQUEFORT</v>
          </cell>
          <cell r="O68" t="str">
            <v>A</v>
          </cell>
          <cell r="W68">
            <v>3</v>
          </cell>
        </row>
        <row r="69">
          <cell r="I69" t="str">
            <v>BLANQUEFORT</v>
          </cell>
          <cell r="O69" t="str">
            <v>A</v>
          </cell>
          <cell r="W69">
            <v>3</v>
          </cell>
        </row>
        <row r="70">
          <cell r="I70" t="str">
            <v>BORDEAUX</v>
          </cell>
          <cell r="K70" t="str">
            <v/>
          </cell>
          <cell r="O70" t="str">
            <v>BL</v>
          </cell>
          <cell r="W70">
            <v>8</v>
          </cell>
        </row>
        <row r="71">
          <cell r="I71" t="str">
            <v>BORDEAUX</v>
          </cell>
          <cell r="K71" t="str">
            <v/>
          </cell>
          <cell r="O71" t="str">
            <v>BL</v>
          </cell>
          <cell r="W71">
            <v>56</v>
          </cell>
        </row>
        <row r="72">
          <cell r="I72" t="str">
            <v>BORDEAUX</v>
          </cell>
          <cell r="K72" t="str">
            <v/>
          </cell>
          <cell r="O72" t="str">
            <v>BL</v>
          </cell>
          <cell r="W72">
            <v>12</v>
          </cell>
        </row>
        <row r="73">
          <cell r="I73" t="str">
            <v>BORDEAUX</v>
          </cell>
          <cell r="K73" t="str">
            <v/>
          </cell>
          <cell r="O73" t="str">
            <v>RC</v>
          </cell>
          <cell r="W73">
            <v>10</v>
          </cell>
        </row>
        <row r="74">
          <cell r="I74" t="str">
            <v>BORDEAUX</v>
          </cell>
          <cell r="K74" t="str">
            <v/>
          </cell>
          <cell r="O74" t="str">
            <v>BL</v>
          </cell>
          <cell r="W74">
            <v>9</v>
          </cell>
        </row>
        <row r="75">
          <cell r="I75" t="str">
            <v>BORDEAUX</v>
          </cell>
          <cell r="K75" t="str">
            <v/>
          </cell>
          <cell r="O75" t="str">
            <v>BL</v>
          </cell>
          <cell r="W75">
            <v>6</v>
          </cell>
        </row>
        <row r="76">
          <cell r="I76" t="str">
            <v>BORDEAUX</v>
          </cell>
          <cell r="K76" t="str">
            <v/>
          </cell>
          <cell r="O76" t="str">
            <v>BL</v>
          </cell>
          <cell r="W76">
            <v>6</v>
          </cell>
        </row>
        <row r="77">
          <cell r="I77" t="str">
            <v>BORDEAUX</v>
          </cell>
          <cell r="K77" t="str">
            <v/>
          </cell>
          <cell r="O77" t="str">
            <v>BL</v>
          </cell>
          <cell r="W77">
            <v>6</v>
          </cell>
        </row>
        <row r="78">
          <cell r="I78" t="str">
            <v>BORDEAUX</v>
          </cell>
          <cell r="K78" t="str">
            <v/>
          </cell>
          <cell r="O78" t="str">
            <v>P</v>
          </cell>
          <cell r="W78">
            <v>6</v>
          </cell>
        </row>
        <row r="79">
          <cell r="I79" t="str">
            <v>BORDEAUX</v>
          </cell>
          <cell r="K79" t="str">
            <v/>
          </cell>
          <cell r="O79" t="str">
            <v>BL</v>
          </cell>
          <cell r="W79">
            <v>5</v>
          </cell>
        </row>
        <row r="80">
          <cell r="I80" t="str">
            <v>BORDEAUX</v>
          </cell>
          <cell r="K80" t="str">
            <v/>
          </cell>
          <cell r="O80" t="str">
            <v>BL</v>
          </cell>
          <cell r="W80">
            <v>6</v>
          </cell>
        </row>
        <row r="81">
          <cell r="I81" t="str">
            <v>BORDEAUX</v>
          </cell>
          <cell r="K81" t="str">
            <v/>
          </cell>
          <cell r="O81" t="str">
            <v>P</v>
          </cell>
          <cell r="W81">
            <v>7</v>
          </cell>
        </row>
        <row r="82">
          <cell r="I82" t="str">
            <v>BORDEAUX</v>
          </cell>
          <cell r="K82" t="str">
            <v/>
          </cell>
          <cell r="O82" t="str">
            <v>BL</v>
          </cell>
          <cell r="W82">
            <v>5</v>
          </cell>
        </row>
        <row r="83">
          <cell r="I83" t="str">
            <v>BORDEAUX</v>
          </cell>
          <cell r="K83" t="str">
            <v/>
          </cell>
          <cell r="O83" t="str">
            <v>BL</v>
          </cell>
          <cell r="W83">
            <v>6</v>
          </cell>
        </row>
        <row r="84">
          <cell r="I84" t="str">
            <v>BORDEAUX</v>
          </cell>
          <cell r="K84" t="str">
            <v/>
          </cell>
          <cell r="O84" t="str">
            <v>BL</v>
          </cell>
          <cell r="W84">
            <v>5</v>
          </cell>
        </row>
        <row r="85">
          <cell r="I85" t="str">
            <v>BORDEAUX</v>
          </cell>
          <cell r="K85" t="str">
            <v/>
          </cell>
          <cell r="O85" t="str">
            <v>E</v>
          </cell>
          <cell r="W85">
            <v>6</v>
          </cell>
        </row>
        <row r="86">
          <cell r="I86" t="str">
            <v>BORDEAUX</v>
          </cell>
          <cell r="K86" t="str">
            <v/>
          </cell>
          <cell r="O86" t="str">
            <v>RC</v>
          </cell>
          <cell r="W86">
            <v>19</v>
          </cell>
        </row>
        <row r="87">
          <cell r="I87" t="str">
            <v>BORDEAUX</v>
          </cell>
          <cell r="K87" t="str">
            <v/>
          </cell>
          <cell r="O87" t="str">
            <v>BL</v>
          </cell>
          <cell r="W87">
            <v>9</v>
          </cell>
        </row>
        <row r="88">
          <cell r="I88" t="str">
            <v>BORDEAUX</v>
          </cell>
          <cell r="K88" t="str">
            <v/>
          </cell>
          <cell r="O88" t="str">
            <v>C</v>
          </cell>
          <cell r="W88">
            <v>50</v>
          </cell>
        </row>
        <row r="89">
          <cell r="I89" t="str">
            <v>BORDEAUX</v>
          </cell>
          <cell r="K89" t="str">
            <v/>
          </cell>
          <cell r="O89" t="str">
            <v>BL</v>
          </cell>
          <cell r="W89">
            <v>8</v>
          </cell>
        </row>
        <row r="90">
          <cell r="I90" t="str">
            <v>BORDEAUX</v>
          </cell>
          <cell r="K90" t="str">
            <v/>
          </cell>
          <cell r="O90" t="str">
            <v>DOE</v>
          </cell>
          <cell r="W90">
            <v>19</v>
          </cell>
        </row>
        <row r="91">
          <cell r="I91" t="str">
            <v>BORDEAUX</v>
          </cell>
          <cell r="K91" t="str">
            <v/>
          </cell>
          <cell r="O91" t="str">
            <v>BL</v>
          </cell>
          <cell r="W91">
            <v>5</v>
          </cell>
        </row>
        <row r="92">
          <cell r="I92" t="str">
            <v>BORDEAUX</v>
          </cell>
          <cell r="K92" t="str">
            <v/>
          </cell>
          <cell r="O92" t="str">
            <v>BL</v>
          </cell>
          <cell r="W92">
            <v>4</v>
          </cell>
        </row>
        <row r="93">
          <cell r="I93" t="str">
            <v>BORDEAUX</v>
          </cell>
          <cell r="K93" t="str">
            <v/>
          </cell>
          <cell r="O93" t="str">
            <v>BL</v>
          </cell>
          <cell r="W93">
            <v>5</v>
          </cell>
        </row>
        <row r="94">
          <cell r="I94" t="str">
            <v>BORDEAUX</v>
          </cell>
          <cell r="K94" t="str">
            <v/>
          </cell>
          <cell r="O94" t="str">
            <v>BL</v>
          </cell>
          <cell r="W94">
            <v>6</v>
          </cell>
        </row>
        <row r="95">
          <cell r="I95" t="str">
            <v>BORDEAUX</v>
          </cell>
          <cell r="K95" t="str">
            <v/>
          </cell>
          <cell r="O95" t="str">
            <v>RAC</v>
          </cell>
          <cell r="W95">
            <v>9</v>
          </cell>
        </row>
        <row r="96">
          <cell r="I96" t="str">
            <v>BORDEAUX</v>
          </cell>
          <cell r="K96" t="str">
            <v/>
          </cell>
          <cell r="O96" t="str">
            <v>P</v>
          </cell>
          <cell r="W96">
            <v>5</v>
          </cell>
        </row>
        <row r="97">
          <cell r="I97" t="str">
            <v>BORDEAUX</v>
          </cell>
          <cell r="K97" t="str">
            <v/>
          </cell>
          <cell r="O97" t="str">
            <v>BL</v>
          </cell>
          <cell r="W97">
            <v>5</v>
          </cell>
        </row>
        <row r="98">
          <cell r="I98" t="str">
            <v>BORDEAUX</v>
          </cell>
          <cell r="K98" t="str">
            <v>PMR</v>
          </cell>
          <cell r="O98" t="str">
            <v>A</v>
          </cell>
          <cell r="W98">
            <v>20</v>
          </cell>
        </row>
        <row r="99">
          <cell r="I99" t="str">
            <v>BORDEAUX</v>
          </cell>
          <cell r="K99" t="str">
            <v>ZMD</v>
          </cell>
          <cell r="O99" t="str">
            <v>BL</v>
          </cell>
          <cell r="W99">
            <v>10</v>
          </cell>
        </row>
        <row r="100">
          <cell r="I100" t="str">
            <v>BORDEAUX</v>
          </cell>
          <cell r="K100" t="str">
            <v>ZMD</v>
          </cell>
          <cell r="O100" t="str">
            <v>BL</v>
          </cell>
          <cell r="W100">
            <v>4</v>
          </cell>
        </row>
        <row r="101">
          <cell r="I101" t="str">
            <v>BORDEAUX</v>
          </cell>
          <cell r="K101" t="str">
            <v>ZMD</v>
          </cell>
          <cell r="O101" t="str">
            <v>BL</v>
          </cell>
          <cell r="W101">
            <v>6</v>
          </cell>
        </row>
        <row r="102">
          <cell r="I102" t="str">
            <v>BORDEAUX</v>
          </cell>
          <cell r="K102" t="str">
            <v>ZMD</v>
          </cell>
          <cell r="O102" t="str">
            <v>RC</v>
          </cell>
          <cell r="W102">
            <v>47</v>
          </cell>
        </row>
        <row r="103">
          <cell r="I103" t="str">
            <v>BORDEAUX</v>
          </cell>
          <cell r="K103" t="str">
            <v>ZMD</v>
          </cell>
          <cell r="O103" t="str">
            <v>TX</v>
          </cell>
          <cell r="W103">
            <v>81</v>
          </cell>
        </row>
        <row r="104">
          <cell r="I104" t="str">
            <v>BORDEAUX</v>
          </cell>
          <cell r="K104" t="str">
            <v>ZMD</v>
          </cell>
          <cell r="O104" t="str">
            <v>RC</v>
          </cell>
          <cell r="W104">
            <v>30</v>
          </cell>
        </row>
        <row r="105">
          <cell r="I105" t="str">
            <v>BORDEAUX</v>
          </cell>
          <cell r="K105" t="str">
            <v>ZMD</v>
          </cell>
          <cell r="O105" t="str">
            <v>RC</v>
          </cell>
          <cell r="W105">
            <v>10</v>
          </cell>
        </row>
        <row r="106">
          <cell r="I106" t="str">
            <v>BORDEAUX</v>
          </cell>
          <cell r="K106" t="str">
            <v>ZMD</v>
          </cell>
          <cell r="O106" t="str">
            <v>ATT</v>
          </cell>
          <cell r="W106">
            <v>86</v>
          </cell>
        </row>
        <row r="107">
          <cell r="I107" t="str">
            <v>BORDEAUX</v>
          </cell>
          <cell r="K107" t="str">
            <v>ZMD</v>
          </cell>
          <cell r="O107" t="str">
            <v>E</v>
          </cell>
          <cell r="W107">
            <v>4</v>
          </cell>
        </row>
        <row r="108">
          <cell r="I108" t="str">
            <v>BORDEAUX</v>
          </cell>
          <cell r="K108" t="str">
            <v>ZMD</v>
          </cell>
          <cell r="O108" t="str">
            <v>E</v>
          </cell>
          <cell r="W108">
            <v>7</v>
          </cell>
        </row>
        <row r="109">
          <cell r="I109" t="str">
            <v>BORDEAUX</v>
          </cell>
          <cell r="K109" t="str">
            <v>ZMD</v>
          </cell>
          <cell r="O109" t="str">
            <v>BL</v>
          </cell>
          <cell r="W109">
            <v>6</v>
          </cell>
        </row>
        <row r="110">
          <cell r="I110" t="str">
            <v>BORDEAUX</v>
          </cell>
          <cell r="K110" t="str">
            <v>ZMD</v>
          </cell>
          <cell r="O110" t="str">
            <v>E</v>
          </cell>
          <cell r="W110">
            <v>5</v>
          </cell>
        </row>
        <row r="111">
          <cell r="I111" t="str">
            <v>BORDEAUX</v>
          </cell>
          <cell r="K111" t="str">
            <v>ZMD</v>
          </cell>
          <cell r="O111" t="str">
            <v>BL</v>
          </cell>
          <cell r="W111">
            <v>7</v>
          </cell>
        </row>
        <row r="112">
          <cell r="I112" t="str">
            <v>BORDEAUX</v>
          </cell>
          <cell r="K112" t="str">
            <v>ZMD</v>
          </cell>
          <cell r="O112" t="str">
            <v>E</v>
          </cell>
          <cell r="W112">
            <v>5</v>
          </cell>
        </row>
        <row r="113">
          <cell r="I113" t="str">
            <v>BORDEAUX</v>
          </cell>
          <cell r="K113" t="str">
            <v>ZMD</v>
          </cell>
          <cell r="O113" t="str">
            <v>TX</v>
          </cell>
          <cell r="W113">
            <v>8</v>
          </cell>
        </row>
        <row r="114">
          <cell r="I114" t="str">
            <v>BORDEAUX</v>
          </cell>
          <cell r="K114" t="str">
            <v>ZMD</v>
          </cell>
          <cell r="O114" t="str">
            <v>E</v>
          </cell>
          <cell r="W114">
            <v>9</v>
          </cell>
        </row>
        <row r="115">
          <cell r="I115" t="str">
            <v>BORDEAUX</v>
          </cell>
          <cell r="K115" t="str">
            <v>ZMD</v>
          </cell>
          <cell r="O115" t="str">
            <v>BL</v>
          </cell>
          <cell r="W115">
            <v>6</v>
          </cell>
        </row>
        <row r="116">
          <cell r="I116" t="str">
            <v>BORDEAUX</v>
          </cell>
          <cell r="K116" t="str">
            <v>ZMD</v>
          </cell>
          <cell r="O116" t="str">
            <v>RC</v>
          </cell>
          <cell r="W116">
            <v>10</v>
          </cell>
        </row>
        <row r="117">
          <cell r="I117" t="str">
            <v>BORDEAUX</v>
          </cell>
          <cell r="K117" t="str">
            <v>ZMD</v>
          </cell>
          <cell r="O117" t="str">
            <v>E</v>
          </cell>
          <cell r="W117">
            <v>9</v>
          </cell>
        </row>
        <row r="118">
          <cell r="I118" t="str">
            <v>BORDEAUX</v>
          </cell>
          <cell r="K118" t="str">
            <v>ZMD</v>
          </cell>
          <cell r="O118" t="str">
            <v>E</v>
          </cell>
          <cell r="W118">
            <v>8</v>
          </cell>
        </row>
        <row r="119">
          <cell r="I119" t="str">
            <v>BORDEAUX</v>
          </cell>
          <cell r="K119" t="str">
            <v>ZMD</v>
          </cell>
          <cell r="O119" t="str">
            <v>BL</v>
          </cell>
          <cell r="W119">
            <v>6</v>
          </cell>
        </row>
        <row r="120">
          <cell r="I120" t="str">
            <v>BORDEAUX</v>
          </cell>
          <cell r="K120" t="str">
            <v>ZMD</v>
          </cell>
          <cell r="O120" t="str">
            <v>ATT</v>
          </cell>
          <cell r="W120">
            <v>7</v>
          </cell>
        </row>
        <row r="121">
          <cell r="I121" t="str">
            <v>BORDEAUX</v>
          </cell>
          <cell r="K121" t="str">
            <v>ZMD</v>
          </cell>
          <cell r="O121" t="str">
            <v>C</v>
          </cell>
          <cell r="W121">
            <v>91</v>
          </cell>
        </row>
        <row r="122">
          <cell r="I122" t="str">
            <v>BORDEAUX</v>
          </cell>
          <cell r="K122" t="str">
            <v>ZMD</v>
          </cell>
          <cell r="O122" t="str">
            <v>BL</v>
          </cell>
          <cell r="W122">
            <v>6</v>
          </cell>
        </row>
        <row r="123">
          <cell r="I123" t="str">
            <v>BORDEAUX</v>
          </cell>
          <cell r="K123" t="str">
            <v>ZMD</v>
          </cell>
          <cell r="O123" t="str">
            <v>P</v>
          </cell>
        </row>
        <row r="124">
          <cell r="I124" t="str">
            <v>BORDEAUX</v>
          </cell>
          <cell r="K124" t="str">
            <v>ZMD</v>
          </cell>
          <cell r="O124" t="str">
            <v>ATT</v>
          </cell>
          <cell r="W124">
            <v>18</v>
          </cell>
        </row>
        <row r="125">
          <cell r="I125" t="str">
            <v>BORDEAUX</v>
          </cell>
          <cell r="K125" t="str">
            <v>ZMD</v>
          </cell>
          <cell r="O125" t="str">
            <v>O</v>
          </cell>
          <cell r="W125">
            <v>4</v>
          </cell>
        </row>
        <row r="126">
          <cell r="I126" t="str">
            <v>BORDEAUX</v>
          </cell>
          <cell r="K126" t="str">
            <v>ZMD</v>
          </cell>
          <cell r="O126" t="str">
            <v>C</v>
          </cell>
          <cell r="W126">
            <v>29</v>
          </cell>
        </row>
        <row r="127">
          <cell r="I127" t="str">
            <v>BORDEAUX</v>
          </cell>
          <cell r="K127" t="str">
            <v>ZMD</v>
          </cell>
          <cell r="O127" t="str">
            <v>TX</v>
          </cell>
          <cell r="W127">
            <v>7</v>
          </cell>
        </row>
        <row r="128">
          <cell r="I128" t="str">
            <v>BORDEAUX</v>
          </cell>
          <cell r="K128" t="str">
            <v>ZMD</v>
          </cell>
          <cell r="O128" t="str">
            <v>BL</v>
          </cell>
          <cell r="W128">
            <v>5</v>
          </cell>
        </row>
        <row r="129">
          <cell r="I129" t="str">
            <v>BORDEAUX</v>
          </cell>
          <cell r="K129" t="str">
            <v>ZMD</v>
          </cell>
          <cell r="O129" t="str">
            <v>BL</v>
          </cell>
          <cell r="W129">
            <v>8</v>
          </cell>
        </row>
        <row r="130">
          <cell r="I130" t="str">
            <v>BORDEAUX</v>
          </cell>
          <cell r="K130" t="str">
            <v>ZMD</v>
          </cell>
          <cell r="O130" t="str">
            <v>BL</v>
          </cell>
          <cell r="W130">
            <v>6</v>
          </cell>
        </row>
        <row r="131">
          <cell r="I131" t="str">
            <v>BORDEAUX</v>
          </cell>
          <cell r="K131" t="str">
            <v>ZMD</v>
          </cell>
          <cell r="O131" t="str">
            <v>E</v>
          </cell>
          <cell r="W131">
            <v>11</v>
          </cell>
        </row>
        <row r="132">
          <cell r="I132" t="str">
            <v>BORDEAUX</v>
          </cell>
          <cell r="K132" t="str">
            <v>ZMD</v>
          </cell>
          <cell r="O132" t="str">
            <v>BL</v>
          </cell>
          <cell r="W132">
            <v>5</v>
          </cell>
        </row>
        <row r="133">
          <cell r="I133" t="str">
            <v>BORDEAUX</v>
          </cell>
          <cell r="K133" t="str">
            <v>ZMD</v>
          </cell>
          <cell r="O133" t="str">
            <v>E</v>
          </cell>
          <cell r="W133">
            <v>8</v>
          </cell>
        </row>
        <row r="134">
          <cell r="I134" t="str">
            <v>BORDEAUX</v>
          </cell>
          <cell r="K134" t="str">
            <v>ZTD</v>
          </cell>
          <cell r="O134" t="str">
            <v>RC</v>
          </cell>
          <cell r="W134">
            <v>30</v>
          </cell>
        </row>
        <row r="135">
          <cell r="I135" t="str">
            <v>BORDEAUX</v>
          </cell>
          <cell r="K135" t="str">
            <v>ZTD</v>
          </cell>
          <cell r="O135" t="str">
            <v>TX</v>
          </cell>
          <cell r="W135">
            <v>30</v>
          </cell>
        </row>
        <row r="136">
          <cell r="I136" t="str">
            <v>BORDEAUX</v>
          </cell>
          <cell r="K136" t="str">
            <v>ZTD</v>
          </cell>
          <cell r="O136" t="str">
            <v>RC</v>
          </cell>
          <cell r="W136">
            <v>55</v>
          </cell>
        </row>
        <row r="137">
          <cell r="I137" t="str">
            <v>BORDEAUX</v>
          </cell>
          <cell r="K137" t="str">
            <v>ZTD</v>
          </cell>
          <cell r="O137" t="str">
            <v>RC</v>
          </cell>
          <cell r="W137">
            <v>15</v>
          </cell>
        </row>
        <row r="138">
          <cell r="I138" t="str">
            <v>BORDEAUX</v>
          </cell>
          <cell r="K138" t="str">
            <v>ZTD</v>
          </cell>
          <cell r="O138" t="str">
            <v>TX</v>
          </cell>
          <cell r="W138">
            <v>10</v>
          </cell>
        </row>
        <row r="139">
          <cell r="I139" t="str">
            <v>BORDEAUX</v>
          </cell>
          <cell r="K139" t="str">
            <v>ZTD</v>
          </cell>
          <cell r="O139" t="str">
            <v>ATT</v>
          </cell>
          <cell r="W139">
            <v>40</v>
          </cell>
        </row>
        <row r="140">
          <cell r="I140" t="str">
            <v>BORDEAUX</v>
          </cell>
          <cell r="K140" t="str">
            <v>ZTD</v>
          </cell>
          <cell r="O140" t="str">
            <v>RC</v>
          </cell>
          <cell r="W140">
            <v>12</v>
          </cell>
        </row>
        <row r="141">
          <cell r="I141" t="str">
            <v>BORDEAUX</v>
          </cell>
          <cell r="K141" t="str">
            <v>ZTD</v>
          </cell>
          <cell r="O141" t="str">
            <v>BL</v>
          </cell>
          <cell r="W141">
            <v>10</v>
          </cell>
        </row>
        <row r="142">
          <cell r="I142" t="str">
            <v>BORDEAUX</v>
          </cell>
          <cell r="K142" t="str">
            <v>ZTD</v>
          </cell>
          <cell r="O142" t="str">
            <v>P</v>
          </cell>
        </row>
        <row r="143">
          <cell r="I143" t="str">
            <v>BORDEAUX</v>
          </cell>
          <cell r="K143" t="str">
            <v>ZTD</v>
          </cell>
          <cell r="O143" t="str">
            <v>C</v>
          </cell>
          <cell r="W143">
            <v>64</v>
          </cell>
        </row>
        <row r="144">
          <cell r="I144" t="str">
            <v>BORDEAUX</v>
          </cell>
          <cell r="K144" t="str">
            <v>ZTD</v>
          </cell>
          <cell r="O144" t="str">
            <v>TX</v>
          </cell>
          <cell r="W144">
            <v>23</v>
          </cell>
        </row>
        <row r="145">
          <cell r="I145" t="str">
            <v>BORDEAUX</v>
          </cell>
          <cell r="K145" t="str">
            <v>ZTD</v>
          </cell>
          <cell r="O145" t="str">
            <v>TX</v>
          </cell>
          <cell r="W145">
            <v>12</v>
          </cell>
        </row>
        <row r="146">
          <cell r="I146" t="str">
            <v>BORDEAUX</v>
          </cell>
          <cell r="K146" t="str">
            <v>ZTD</v>
          </cell>
          <cell r="O146" t="str">
            <v>BL</v>
          </cell>
        </row>
        <row r="147">
          <cell r="I147" t="str">
            <v>BORDEAUX</v>
          </cell>
          <cell r="K147" t="str">
            <v>ZTD</v>
          </cell>
          <cell r="O147" t="str">
            <v>TX</v>
          </cell>
          <cell r="W147">
            <v>15</v>
          </cell>
        </row>
        <row r="148">
          <cell r="I148" t="str">
            <v>BORDEAUX</v>
          </cell>
          <cell r="K148" t="str">
            <v>ZTD</v>
          </cell>
          <cell r="O148" t="str">
            <v>P</v>
          </cell>
        </row>
        <row r="149">
          <cell r="I149" t="str">
            <v>BORDEAUX</v>
          </cell>
          <cell r="O149" t="str">
            <v>RC</v>
          </cell>
          <cell r="W149">
            <v>303</v>
          </cell>
        </row>
        <row r="150">
          <cell r="I150" t="str">
            <v>BORDEAUX</v>
          </cell>
          <cell r="O150" t="str">
            <v>TX</v>
          </cell>
          <cell r="W150">
            <v>23</v>
          </cell>
        </row>
        <row r="151">
          <cell r="I151" t="str">
            <v>BORDEAUX</v>
          </cell>
          <cell r="O151" t="str">
            <v>RC</v>
          </cell>
          <cell r="W151">
            <v>11</v>
          </cell>
        </row>
        <row r="152">
          <cell r="I152" t="str">
            <v>BORDEAUX</v>
          </cell>
          <cell r="O152" t="str">
            <v>ATT</v>
          </cell>
          <cell r="W152">
            <v>11</v>
          </cell>
        </row>
        <row r="153">
          <cell r="I153" t="str">
            <v>BORDEAUX</v>
          </cell>
          <cell r="O153" t="str">
            <v>P</v>
          </cell>
        </row>
        <row r="154">
          <cell r="I154" t="str">
            <v>BORDEAUX</v>
          </cell>
          <cell r="O154" t="str">
            <v>C</v>
          </cell>
          <cell r="W154">
            <v>16</v>
          </cell>
        </row>
        <row r="155">
          <cell r="I155" t="str">
            <v>BORDEAUX</v>
          </cell>
          <cell r="O155" t="str">
            <v>C</v>
          </cell>
          <cell r="W155">
            <v>44</v>
          </cell>
        </row>
        <row r="156">
          <cell r="I156" t="str">
            <v>BORDEAUX</v>
          </cell>
          <cell r="O156" t="str">
            <v>C</v>
          </cell>
          <cell r="W156">
            <v>43</v>
          </cell>
        </row>
        <row r="157">
          <cell r="I157" t="str">
            <v>BORDEAUX</v>
          </cell>
          <cell r="O157" t="str">
            <v>C</v>
          </cell>
          <cell r="W157">
            <v>44</v>
          </cell>
        </row>
        <row r="158">
          <cell r="I158" t="str">
            <v>BORDEAUX</v>
          </cell>
          <cell r="O158" t="str">
            <v>C</v>
          </cell>
          <cell r="W158">
            <v>44</v>
          </cell>
        </row>
        <row r="159">
          <cell r="I159" t="str">
            <v>BORDEAUX</v>
          </cell>
          <cell r="O159" t="str">
            <v>C</v>
          </cell>
          <cell r="W159">
            <v>44</v>
          </cell>
        </row>
        <row r="160">
          <cell r="I160" t="str">
            <v>BORDEAUX</v>
          </cell>
          <cell r="O160" t="str">
            <v>C</v>
          </cell>
          <cell r="W160">
            <v>49</v>
          </cell>
        </row>
        <row r="161">
          <cell r="I161" t="str">
            <v>BORDEAUX</v>
          </cell>
          <cell r="O161" t="str">
            <v>C</v>
          </cell>
          <cell r="W161">
            <v>14</v>
          </cell>
        </row>
        <row r="162">
          <cell r="I162" t="str">
            <v>BORDEAUX</v>
          </cell>
          <cell r="O162" t="str">
            <v>C</v>
          </cell>
          <cell r="W162">
            <v>83</v>
          </cell>
        </row>
        <row r="163">
          <cell r="I163" t="str">
            <v>BORDEAUX</v>
          </cell>
          <cell r="O163" t="str">
            <v>C</v>
          </cell>
          <cell r="W163">
            <v>28</v>
          </cell>
        </row>
        <row r="164">
          <cell r="I164" t="str">
            <v>BORDEAUX</v>
          </cell>
          <cell r="O164" t="str">
            <v>C</v>
          </cell>
          <cell r="W164">
            <v>24</v>
          </cell>
        </row>
        <row r="165">
          <cell r="I165" t="str">
            <v>BORDEAUX</v>
          </cell>
          <cell r="O165" t="str">
            <v>C</v>
          </cell>
          <cell r="W165">
            <v>82</v>
          </cell>
        </row>
        <row r="166">
          <cell r="I166" t="str">
            <v>BRUGES</v>
          </cell>
          <cell r="K166" t="str">
            <v/>
          </cell>
          <cell r="O166" t="str">
            <v>ATT</v>
          </cell>
          <cell r="W166">
            <v>6</v>
          </cell>
        </row>
        <row r="167">
          <cell r="I167" t="str">
            <v>BRUGES</v>
          </cell>
          <cell r="K167" t="str">
            <v/>
          </cell>
          <cell r="O167" t="str">
            <v>C</v>
          </cell>
          <cell r="W167">
            <v>8</v>
          </cell>
        </row>
        <row r="168">
          <cell r="I168" t="str">
            <v>BRUGES</v>
          </cell>
          <cell r="K168" t="str">
            <v/>
          </cell>
          <cell r="O168" t="str">
            <v>RC</v>
          </cell>
          <cell r="W168">
            <v>20</v>
          </cell>
        </row>
        <row r="169">
          <cell r="I169" t="str">
            <v>BRUGES</v>
          </cell>
          <cell r="K169" t="str">
            <v>ZMD</v>
          </cell>
          <cell r="O169" t="str">
            <v>RC</v>
          </cell>
          <cell r="W169">
            <v>21</v>
          </cell>
        </row>
        <row r="170">
          <cell r="I170" t="str">
            <v>BRUGES</v>
          </cell>
          <cell r="K170" t="str">
            <v>ZMD</v>
          </cell>
          <cell r="O170" t="str">
            <v>BL</v>
          </cell>
          <cell r="W170">
            <v>36</v>
          </cell>
        </row>
        <row r="171">
          <cell r="I171" t="str">
            <v>BRUGES</v>
          </cell>
          <cell r="K171" t="str">
            <v>ZMD</v>
          </cell>
          <cell r="O171" t="str">
            <v>RC</v>
          </cell>
          <cell r="W171">
            <v>48</v>
          </cell>
        </row>
        <row r="172">
          <cell r="I172" t="str">
            <v>BRUGES</v>
          </cell>
          <cell r="K172" t="str">
            <v>ZMD</v>
          </cell>
          <cell r="O172" t="str">
            <v>P</v>
          </cell>
        </row>
        <row r="173">
          <cell r="I173" t="str">
            <v>BRUGES</v>
          </cell>
          <cell r="O173" t="str">
            <v>C</v>
          </cell>
          <cell r="W173">
            <v>23</v>
          </cell>
        </row>
        <row r="174">
          <cell r="I174" t="str">
            <v>BRUGES</v>
          </cell>
          <cell r="O174" t="str">
            <v>C</v>
          </cell>
          <cell r="W174">
            <v>180</v>
          </cell>
        </row>
        <row r="175">
          <cell r="I175" t="str">
            <v>BRUGES</v>
          </cell>
          <cell r="O175" t="str">
            <v>C</v>
          </cell>
          <cell r="W175">
            <v>96</v>
          </cell>
        </row>
        <row r="176">
          <cell r="I176" t="str">
            <v>BRUGES</v>
          </cell>
          <cell r="O176" t="str">
            <v>C</v>
          </cell>
          <cell r="W176">
            <v>48</v>
          </cell>
        </row>
        <row r="177">
          <cell r="I177" t="str">
            <v>BRUGES</v>
          </cell>
          <cell r="O177" t="str">
            <v>C</v>
          </cell>
          <cell r="W177">
            <v>80</v>
          </cell>
        </row>
        <row r="178">
          <cell r="I178" t="str">
            <v>BRUGES</v>
          </cell>
          <cell r="O178" t="str">
            <v>C</v>
          </cell>
          <cell r="W178">
            <v>105</v>
          </cell>
        </row>
        <row r="179">
          <cell r="I179" t="str">
            <v>BRUGES</v>
          </cell>
          <cell r="O179" t="str">
            <v>C</v>
          </cell>
          <cell r="W179">
            <v>47</v>
          </cell>
        </row>
        <row r="180">
          <cell r="I180" t="str">
            <v>BRUGES</v>
          </cell>
          <cell r="O180" t="str">
            <v>BL</v>
          </cell>
          <cell r="W180">
            <v>25</v>
          </cell>
        </row>
        <row r="181">
          <cell r="I181" t="str">
            <v>BRUGES</v>
          </cell>
          <cell r="O181" t="str">
            <v>C</v>
          </cell>
          <cell r="W181">
            <v>84</v>
          </cell>
        </row>
        <row r="182">
          <cell r="I182" t="str">
            <v>BRUGES</v>
          </cell>
          <cell r="O182" t="str">
            <v>C</v>
          </cell>
          <cell r="W182">
            <v>27</v>
          </cell>
        </row>
        <row r="183">
          <cell r="I183" t="str">
            <v>BRUGES</v>
          </cell>
          <cell r="O183" t="str">
            <v>C</v>
          </cell>
          <cell r="W183">
            <v>33</v>
          </cell>
        </row>
        <row r="184">
          <cell r="I184" t="str">
            <v>BRUGES</v>
          </cell>
          <cell r="O184" t="str">
            <v>C</v>
          </cell>
          <cell r="W184">
            <v>16</v>
          </cell>
        </row>
        <row r="185">
          <cell r="I185" t="str">
            <v>BRUGES</v>
          </cell>
          <cell r="O185" t="str">
            <v>C</v>
          </cell>
          <cell r="W185">
            <v>67</v>
          </cell>
        </row>
        <row r="186">
          <cell r="I186" t="str">
            <v>BRUGES</v>
          </cell>
          <cell r="O186" t="str">
            <v>C</v>
          </cell>
          <cell r="W186">
            <v>60</v>
          </cell>
        </row>
        <row r="187">
          <cell r="I187" t="str">
            <v>BRUGES</v>
          </cell>
          <cell r="O187" t="str">
            <v>C</v>
          </cell>
          <cell r="W187">
            <v>46</v>
          </cell>
        </row>
        <row r="188">
          <cell r="I188" t="str">
            <v>BRUGES</v>
          </cell>
          <cell r="O188" t="str">
            <v>E</v>
          </cell>
        </row>
        <row r="189">
          <cell r="I189" t="str">
            <v>BRUGES</v>
          </cell>
          <cell r="O189" t="str">
            <v>C</v>
          </cell>
          <cell r="W189">
            <v>14</v>
          </cell>
        </row>
        <row r="190">
          <cell r="I190" t="str">
            <v>BRUGES</v>
          </cell>
          <cell r="O190" t="str">
            <v>TX</v>
          </cell>
          <cell r="W190">
            <v>8</v>
          </cell>
        </row>
        <row r="191">
          <cell r="I191" t="str">
            <v>BRUGES</v>
          </cell>
          <cell r="O191" t="str">
            <v>P</v>
          </cell>
        </row>
        <row r="192">
          <cell r="I192" t="str">
            <v>BRUGES</v>
          </cell>
          <cell r="O192" t="str">
            <v>C</v>
          </cell>
          <cell r="W192">
            <v>57</v>
          </cell>
        </row>
        <row r="193">
          <cell r="I193" t="str">
            <v>BRUGES</v>
          </cell>
          <cell r="O193" t="str">
            <v>C</v>
          </cell>
          <cell r="W193">
            <v>16</v>
          </cell>
        </row>
        <row r="194">
          <cell r="I194" t="str">
            <v>CENON</v>
          </cell>
          <cell r="O194" t="str">
            <v>C</v>
          </cell>
          <cell r="W194">
            <v>215</v>
          </cell>
        </row>
        <row r="195">
          <cell r="I195" t="str">
            <v>CENON</v>
          </cell>
          <cell r="O195" t="str">
            <v>C</v>
          </cell>
          <cell r="W195">
            <v>125</v>
          </cell>
        </row>
        <row r="196">
          <cell r="I196" t="str">
            <v>EYSINES</v>
          </cell>
          <cell r="K196" t="str">
            <v>NEUF</v>
          </cell>
          <cell r="O196" t="str">
            <v>ATT</v>
          </cell>
          <cell r="W196">
            <v>80</v>
          </cell>
        </row>
        <row r="197">
          <cell r="I197" t="str">
            <v>EYSINES</v>
          </cell>
          <cell r="K197" t="str">
            <v>ZMD</v>
          </cell>
          <cell r="O197" t="str">
            <v>P</v>
          </cell>
        </row>
        <row r="198">
          <cell r="I198" t="str">
            <v>EYSINES</v>
          </cell>
          <cell r="K198" t="str">
            <v>ZMD</v>
          </cell>
          <cell r="O198" t="str">
            <v>RC</v>
          </cell>
          <cell r="W198">
            <v>29</v>
          </cell>
        </row>
        <row r="199">
          <cell r="I199" t="str">
            <v>EYSINES</v>
          </cell>
          <cell r="K199" t="str">
            <v>ZMD</v>
          </cell>
          <cell r="O199" t="str">
            <v>E</v>
          </cell>
          <cell r="W199">
            <v>16</v>
          </cell>
        </row>
        <row r="200">
          <cell r="I200" t="str">
            <v>EYSINES</v>
          </cell>
          <cell r="K200" t="str">
            <v>ZMD</v>
          </cell>
          <cell r="O200" t="str">
            <v>P</v>
          </cell>
        </row>
        <row r="201">
          <cell r="I201" t="str">
            <v>Eysines</v>
          </cell>
          <cell r="O201" t="str">
            <v>BL</v>
          </cell>
          <cell r="W201">
            <v>112</v>
          </cell>
        </row>
        <row r="202">
          <cell r="I202" t="str">
            <v>Eysines</v>
          </cell>
          <cell r="O202" t="str">
            <v>BL</v>
          </cell>
          <cell r="W202">
            <v>47</v>
          </cell>
        </row>
        <row r="203">
          <cell r="I203" t="str">
            <v>GRADIGNAN</v>
          </cell>
          <cell r="K203" t="str">
            <v/>
          </cell>
          <cell r="O203" t="str">
            <v>E</v>
          </cell>
          <cell r="W203">
            <v>94</v>
          </cell>
        </row>
        <row r="204">
          <cell r="I204" t="str">
            <v>GRADIGNAN</v>
          </cell>
          <cell r="K204" t="str">
            <v>NEUF</v>
          </cell>
          <cell r="O204" t="str">
            <v>BL</v>
          </cell>
          <cell r="W204">
            <v>105</v>
          </cell>
        </row>
        <row r="205">
          <cell r="I205" t="str">
            <v>GRADIGNAN</v>
          </cell>
          <cell r="K205" t="str">
            <v>ZMD</v>
          </cell>
          <cell r="O205" t="str">
            <v>TX</v>
          </cell>
          <cell r="W205">
            <v>18</v>
          </cell>
        </row>
        <row r="206">
          <cell r="I206" t="str">
            <v>GRADIGNAN</v>
          </cell>
          <cell r="K206" t="str">
            <v>ZMD</v>
          </cell>
          <cell r="O206" t="str">
            <v>RC</v>
          </cell>
          <cell r="W206">
            <v>93</v>
          </cell>
        </row>
        <row r="207">
          <cell r="I207" t="str">
            <v>GRADIGNAN</v>
          </cell>
          <cell r="K207" t="str">
            <v>ZMD</v>
          </cell>
          <cell r="O207" t="str">
            <v>BL</v>
          </cell>
          <cell r="W207">
            <v>50</v>
          </cell>
        </row>
        <row r="208">
          <cell r="I208" t="str">
            <v>GRADIGNAN</v>
          </cell>
          <cell r="K208" t="str">
            <v>ZMD</v>
          </cell>
          <cell r="O208" t="str">
            <v>P</v>
          </cell>
        </row>
        <row r="209">
          <cell r="I209" t="str">
            <v>GRADIGNAN</v>
          </cell>
          <cell r="K209" t="str">
            <v>ZMD</v>
          </cell>
          <cell r="O209" t="str">
            <v>P</v>
          </cell>
        </row>
        <row r="210">
          <cell r="I210" t="str">
            <v>GRADIGNAN</v>
          </cell>
          <cell r="K210" t="str">
            <v>ZMD</v>
          </cell>
          <cell r="O210" t="str">
            <v>P</v>
          </cell>
        </row>
        <row r="211">
          <cell r="I211" t="str">
            <v>LE BOUSCAT</v>
          </cell>
          <cell r="K211" t="str">
            <v/>
          </cell>
          <cell r="O211" t="str">
            <v>RC</v>
          </cell>
          <cell r="W211">
            <v>17</v>
          </cell>
        </row>
        <row r="212">
          <cell r="I212" t="str">
            <v>LE BOUSCAT</v>
          </cell>
          <cell r="K212" t="str">
            <v/>
          </cell>
          <cell r="O212" t="str">
            <v>TX</v>
          </cell>
          <cell r="W212">
            <v>7</v>
          </cell>
        </row>
        <row r="213">
          <cell r="I213" t="str">
            <v>PESSAC</v>
          </cell>
          <cell r="K213" t="str">
            <v/>
          </cell>
          <cell r="O213" t="str">
            <v>RAC</v>
          </cell>
          <cell r="W213">
            <v>22</v>
          </cell>
        </row>
        <row r="214">
          <cell r="I214" t="str">
            <v>MERIGNAC</v>
          </cell>
          <cell r="K214" t="str">
            <v/>
          </cell>
          <cell r="O214" t="str">
            <v>RAC</v>
          </cell>
          <cell r="W214">
            <v>4</v>
          </cell>
        </row>
        <row r="215">
          <cell r="I215" t="str">
            <v>LE BOUSCAT</v>
          </cell>
          <cell r="K215" t="str">
            <v/>
          </cell>
          <cell r="O215" t="str">
            <v>C</v>
          </cell>
          <cell r="W215">
            <v>4</v>
          </cell>
        </row>
        <row r="216">
          <cell r="I216" t="str">
            <v>LE BOUSCAT</v>
          </cell>
          <cell r="K216" t="str">
            <v/>
          </cell>
          <cell r="O216" t="str">
            <v>TX</v>
          </cell>
          <cell r="W216">
            <v>24</v>
          </cell>
        </row>
        <row r="217">
          <cell r="I217" t="str">
            <v>LE BOUSCAT</v>
          </cell>
          <cell r="K217" t="str">
            <v/>
          </cell>
          <cell r="O217" t="str">
            <v>ATT</v>
          </cell>
          <cell r="W217">
            <v>15</v>
          </cell>
        </row>
        <row r="218">
          <cell r="I218" t="str">
            <v>LE BOUSCAT</v>
          </cell>
          <cell r="K218" t="str">
            <v>ZMD</v>
          </cell>
          <cell r="O218" t="str">
            <v>RC</v>
          </cell>
          <cell r="W218">
            <v>66</v>
          </cell>
        </row>
        <row r="219">
          <cell r="I219" t="str">
            <v>LE BOUSCAT</v>
          </cell>
          <cell r="K219" t="str">
            <v>ZMD</v>
          </cell>
          <cell r="O219" t="str">
            <v>RC</v>
          </cell>
          <cell r="W219">
            <v>260</v>
          </cell>
        </row>
        <row r="220">
          <cell r="I220" t="str">
            <v>LE BOUSCAT</v>
          </cell>
          <cell r="K220" t="str">
            <v>ZMD</v>
          </cell>
          <cell r="O220" t="str">
            <v>RC</v>
          </cell>
          <cell r="W220">
            <v>34</v>
          </cell>
        </row>
        <row r="221">
          <cell r="I221" t="str">
            <v>LE BOUSCAT</v>
          </cell>
          <cell r="K221" t="str">
            <v>ZMD</v>
          </cell>
          <cell r="O221" t="str">
            <v>RC</v>
          </cell>
          <cell r="W221">
            <v>30</v>
          </cell>
        </row>
        <row r="222">
          <cell r="I222" t="str">
            <v>LE BOUSCAT</v>
          </cell>
          <cell r="K222" t="str">
            <v>ZMD</v>
          </cell>
          <cell r="O222" t="str">
            <v>RC</v>
          </cell>
          <cell r="W222">
            <v>145</v>
          </cell>
        </row>
        <row r="223">
          <cell r="I223" t="str">
            <v>LE BOUSCAT</v>
          </cell>
          <cell r="K223" t="str">
            <v>ZMD</v>
          </cell>
          <cell r="O223" t="str">
            <v>RC</v>
          </cell>
          <cell r="W223">
            <v>6</v>
          </cell>
        </row>
        <row r="224">
          <cell r="I224" t="str">
            <v>LE BOUSCAT</v>
          </cell>
          <cell r="K224" t="str">
            <v>ZMD</v>
          </cell>
          <cell r="O224" t="str">
            <v>RC</v>
          </cell>
          <cell r="W224">
            <v>78</v>
          </cell>
        </row>
        <row r="225">
          <cell r="I225" t="str">
            <v>LE BOUSCAT</v>
          </cell>
          <cell r="K225" t="str">
            <v>ZMD</v>
          </cell>
          <cell r="O225" t="str">
            <v>BL</v>
          </cell>
          <cell r="W225">
            <v>31</v>
          </cell>
        </row>
        <row r="226">
          <cell r="I226" t="str">
            <v>PESSAC</v>
          </cell>
          <cell r="K226" t="str">
            <v>ZMD</v>
          </cell>
          <cell r="O226" t="str">
            <v>RAC</v>
          </cell>
          <cell r="W226">
            <v>33</v>
          </cell>
        </row>
        <row r="227">
          <cell r="I227" t="str">
            <v>LE BOUSCAT</v>
          </cell>
          <cell r="K227" t="str">
            <v>ZMD</v>
          </cell>
          <cell r="O227" t="str">
            <v>RC</v>
          </cell>
          <cell r="W227">
            <v>74</v>
          </cell>
        </row>
        <row r="228">
          <cell r="I228" t="str">
            <v>LE BOUSCAT</v>
          </cell>
          <cell r="K228" t="str">
            <v>ZMD</v>
          </cell>
          <cell r="O228" t="str">
            <v>C</v>
          </cell>
          <cell r="W228">
            <v>32</v>
          </cell>
        </row>
        <row r="229">
          <cell r="I229" t="str">
            <v>LE BOUSCAT</v>
          </cell>
          <cell r="K229" t="str">
            <v>ZMD</v>
          </cell>
          <cell r="O229" t="str">
            <v>RC</v>
          </cell>
          <cell r="W229">
            <v>21</v>
          </cell>
        </row>
        <row r="230">
          <cell r="I230" t="str">
            <v>LE BOUSCAT</v>
          </cell>
          <cell r="K230" t="str">
            <v>ZMD</v>
          </cell>
          <cell r="O230" t="str">
            <v>ATT</v>
          </cell>
          <cell r="W230">
            <v>6</v>
          </cell>
        </row>
        <row r="231">
          <cell r="I231" t="str">
            <v>LE BOUSCAT</v>
          </cell>
          <cell r="O231" t="str">
            <v>RC</v>
          </cell>
          <cell r="W231">
            <v>46</v>
          </cell>
        </row>
        <row r="232">
          <cell r="I232" t="str">
            <v>LE BOUSCAT</v>
          </cell>
          <cell r="O232" t="str">
            <v>TX</v>
          </cell>
          <cell r="W232">
            <v>20</v>
          </cell>
        </row>
        <row r="233">
          <cell r="I233" t="str">
            <v>LE BOUSCAT</v>
          </cell>
          <cell r="O233" t="str">
            <v>RC</v>
          </cell>
          <cell r="W233">
            <v>15</v>
          </cell>
        </row>
        <row r="234">
          <cell r="I234" t="str">
            <v>LE BOUSCAT</v>
          </cell>
          <cell r="O234" t="str">
            <v>DOE</v>
          </cell>
          <cell r="W234">
            <v>29</v>
          </cell>
        </row>
        <row r="235">
          <cell r="I235" t="str">
            <v>LE BOUSCAT</v>
          </cell>
          <cell r="O235" t="str">
            <v>BL</v>
          </cell>
          <cell r="W235">
            <v>77</v>
          </cell>
        </row>
        <row r="236">
          <cell r="I236" t="str">
            <v>LE BOUSCAT</v>
          </cell>
          <cell r="O236" t="str">
            <v>C</v>
          </cell>
          <cell r="W236">
            <v>51</v>
          </cell>
        </row>
        <row r="237">
          <cell r="I237" t="str">
            <v>LE BOUSCAT</v>
          </cell>
          <cell r="O237" t="str">
            <v>C</v>
          </cell>
          <cell r="W237">
            <v>17</v>
          </cell>
        </row>
        <row r="238">
          <cell r="I238" t="str">
            <v>LE BOUSCAT</v>
          </cell>
          <cell r="O238" t="str">
            <v>C</v>
          </cell>
          <cell r="W238">
            <v>26</v>
          </cell>
        </row>
        <row r="239">
          <cell r="I239" t="str">
            <v>LE BOUSCAT</v>
          </cell>
          <cell r="O239" t="str">
            <v>C</v>
          </cell>
          <cell r="W239">
            <v>17</v>
          </cell>
        </row>
        <row r="240">
          <cell r="I240" t="str">
            <v>LE BOUSCAT</v>
          </cell>
          <cell r="O240" t="str">
            <v>C</v>
          </cell>
          <cell r="W240">
            <v>26</v>
          </cell>
        </row>
        <row r="241">
          <cell r="I241" t="str">
            <v>LE BOUSCAT</v>
          </cell>
          <cell r="O241" t="str">
            <v>C</v>
          </cell>
          <cell r="W241">
            <v>100</v>
          </cell>
        </row>
        <row r="242">
          <cell r="I242" t="str">
            <v>LE BOUSCAT</v>
          </cell>
          <cell r="O242" t="str">
            <v>C</v>
          </cell>
          <cell r="W242">
            <v>30</v>
          </cell>
        </row>
        <row r="243">
          <cell r="I243" t="str">
            <v>LE BOUSCAT</v>
          </cell>
          <cell r="O243" t="str">
            <v>C</v>
          </cell>
          <cell r="W243">
            <v>17</v>
          </cell>
        </row>
        <row r="244">
          <cell r="I244" t="str">
            <v>LE BOUSCAT</v>
          </cell>
          <cell r="O244" t="str">
            <v>C</v>
          </cell>
          <cell r="W244">
            <v>14</v>
          </cell>
        </row>
        <row r="245">
          <cell r="I245" t="str">
            <v>LE BOUSCAT</v>
          </cell>
          <cell r="O245" t="str">
            <v>C</v>
          </cell>
          <cell r="W245">
            <v>9</v>
          </cell>
        </row>
        <row r="246">
          <cell r="I246" t="str">
            <v>LE BOUSCAT</v>
          </cell>
          <cell r="O246" t="str">
            <v>C</v>
          </cell>
          <cell r="W246">
            <v>36</v>
          </cell>
        </row>
        <row r="247">
          <cell r="I247" t="str">
            <v>LE BOUSCAT</v>
          </cell>
          <cell r="O247" t="str">
            <v>C</v>
          </cell>
          <cell r="W247">
            <v>44</v>
          </cell>
        </row>
        <row r="248">
          <cell r="I248" t="str">
            <v>LE BOUSCAT</v>
          </cell>
          <cell r="O248" t="str">
            <v>C</v>
          </cell>
          <cell r="W248">
            <v>12</v>
          </cell>
        </row>
        <row r="249">
          <cell r="I249" t="str">
            <v>LE BOUSCAT</v>
          </cell>
          <cell r="O249" t="str">
            <v>C</v>
          </cell>
          <cell r="W249">
            <v>90</v>
          </cell>
        </row>
        <row r="250">
          <cell r="I250" t="str">
            <v>LE BOUSCAT</v>
          </cell>
          <cell r="O250" t="str">
            <v>C</v>
          </cell>
          <cell r="W250">
            <v>16</v>
          </cell>
        </row>
        <row r="251">
          <cell r="I251" t="str">
            <v>LE BOUSCAT</v>
          </cell>
          <cell r="O251" t="str">
            <v>C</v>
          </cell>
          <cell r="W251">
            <v>17</v>
          </cell>
        </row>
        <row r="252">
          <cell r="I252" t="str">
            <v>LE BOUSCAT</v>
          </cell>
          <cell r="O252" t="str">
            <v>BL</v>
          </cell>
          <cell r="W252">
            <v>4</v>
          </cell>
        </row>
        <row r="253">
          <cell r="I253" t="str">
            <v>LE BOUSCAT</v>
          </cell>
          <cell r="O253" t="str">
            <v>A</v>
          </cell>
          <cell r="W253">
            <v>4</v>
          </cell>
        </row>
        <row r="254">
          <cell r="I254" t="str">
            <v>LE BOUSCAT</v>
          </cell>
          <cell r="O254" t="str">
            <v>C</v>
          </cell>
          <cell r="W254">
            <v>82</v>
          </cell>
        </row>
        <row r="255">
          <cell r="I255" t="str">
            <v>LE BOUSCAT</v>
          </cell>
          <cell r="O255" t="str">
            <v>C</v>
          </cell>
          <cell r="W255">
            <v>6</v>
          </cell>
        </row>
        <row r="256">
          <cell r="I256" t="str">
            <v>LE BOUSCAT</v>
          </cell>
          <cell r="O256" t="str">
            <v>C</v>
          </cell>
          <cell r="W256">
            <v>42</v>
          </cell>
        </row>
        <row r="257">
          <cell r="I257" t="str">
            <v>LE BOUSCAT</v>
          </cell>
          <cell r="O257" t="str">
            <v>BL</v>
          </cell>
          <cell r="W257">
            <v>19</v>
          </cell>
        </row>
        <row r="258">
          <cell r="I258" t="str">
            <v>LE BOUSCAT</v>
          </cell>
          <cell r="O258" t="str">
            <v>C</v>
          </cell>
          <cell r="W258">
            <v>48</v>
          </cell>
        </row>
        <row r="259">
          <cell r="I259" t="str">
            <v>LE BOUSCAT</v>
          </cell>
          <cell r="O259" t="str">
            <v>C</v>
          </cell>
          <cell r="W259">
            <v>30</v>
          </cell>
        </row>
        <row r="260">
          <cell r="I260" t="str">
            <v>LE BOUSCAT</v>
          </cell>
          <cell r="O260" t="str">
            <v>C</v>
          </cell>
          <cell r="W260">
            <v>77</v>
          </cell>
        </row>
        <row r="261">
          <cell r="I261" t="str">
            <v>LE BOUSCAT</v>
          </cell>
          <cell r="O261" t="str">
            <v>C</v>
          </cell>
          <cell r="W261">
            <v>16</v>
          </cell>
        </row>
        <row r="262">
          <cell r="I262" t="str">
            <v>LE BOUSCAT</v>
          </cell>
          <cell r="O262" t="str">
            <v>C</v>
          </cell>
          <cell r="W262">
            <v>34</v>
          </cell>
        </row>
        <row r="263">
          <cell r="I263" t="str">
            <v>TALENCE</v>
          </cell>
          <cell r="K263" t="str">
            <v/>
          </cell>
          <cell r="O263" t="str">
            <v>RAC</v>
          </cell>
          <cell r="W263">
            <v>20</v>
          </cell>
        </row>
        <row r="264">
          <cell r="I264" t="str">
            <v>LE BOUSCAT</v>
          </cell>
          <cell r="O264" t="str">
            <v>C</v>
          </cell>
          <cell r="W264">
            <v>14</v>
          </cell>
        </row>
        <row r="265">
          <cell r="I265" t="str">
            <v>LE BOUSCAT</v>
          </cell>
          <cell r="O265" t="str">
            <v>BL</v>
          </cell>
          <cell r="W265">
            <v>15</v>
          </cell>
        </row>
        <row r="266">
          <cell r="I266" t="str">
            <v>LE HAILLAN</v>
          </cell>
          <cell r="K266" t="str">
            <v/>
          </cell>
          <cell r="O266" t="str">
            <v>E</v>
          </cell>
          <cell r="W266">
            <v>4</v>
          </cell>
        </row>
        <row r="267">
          <cell r="I267" t="str">
            <v>LE HAILLAN</v>
          </cell>
          <cell r="K267" t="str">
            <v>ZMD</v>
          </cell>
          <cell r="O267" t="str">
            <v>P</v>
          </cell>
        </row>
        <row r="268">
          <cell r="I268" t="str">
            <v>LE HAILLAN</v>
          </cell>
          <cell r="O268" t="str">
            <v>ATT</v>
          </cell>
          <cell r="W268">
            <v>73</v>
          </cell>
        </row>
        <row r="269">
          <cell r="I269" t="str">
            <v>TALENCE</v>
          </cell>
          <cell r="K269" t="str">
            <v/>
          </cell>
          <cell r="O269" t="str">
            <v>RAC</v>
          </cell>
          <cell r="W269">
            <v>4</v>
          </cell>
        </row>
        <row r="270">
          <cell r="I270" t="str">
            <v>MERIGNAC</v>
          </cell>
          <cell r="K270" t="str">
            <v/>
          </cell>
          <cell r="O270" t="str">
            <v>RC</v>
          </cell>
          <cell r="W270">
            <v>9</v>
          </cell>
        </row>
        <row r="271">
          <cell r="I271" t="str">
            <v>MERIGNAC</v>
          </cell>
          <cell r="K271" t="str">
            <v/>
          </cell>
          <cell r="O271" t="str">
            <v>C</v>
          </cell>
          <cell r="W271">
            <v>22</v>
          </cell>
        </row>
        <row r="272">
          <cell r="I272" t="str">
            <v>MERIGNAC</v>
          </cell>
          <cell r="K272" t="str">
            <v/>
          </cell>
          <cell r="O272" t="str">
            <v>C</v>
          </cell>
          <cell r="W272">
            <v>36</v>
          </cell>
        </row>
        <row r="273">
          <cell r="I273" t="str">
            <v>LE BOUSCAT</v>
          </cell>
          <cell r="K273" t="str">
            <v>ZMD</v>
          </cell>
          <cell r="O273" t="str">
            <v>RAC</v>
          </cell>
          <cell r="W273">
            <v>7</v>
          </cell>
        </row>
        <row r="274">
          <cell r="I274" t="str">
            <v>MERIGNAC</v>
          </cell>
          <cell r="K274" t="str">
            <v>ZMD</v>
          </cell>
          <cell r="O274" t="str">
            <v>RC</v>
          </cell>
          <cell r="W274">
            <v>12</v>
          </cell>
        </row>
        <row r="275">
          <cell r="I275" t="str">
            <v>MERIGNAC</v>
          </cell>
          <cell r="K275" t="str">
            <v>ZMD</v>
          </cell>
          <cell r="O275" t="str">
            <v>BL</v>
          </cell>
          <cell r="W275">
            <v>38</v>
          </cell>
        </row>
        <row r="276">
          <cell r="I276" t="str">
            <v>MERIGNAC</v>
          </cell>
          <cell r="K276" t="str">
            <v>ZMD</v>
          </cell>
          <cell r="O276" t="str">
            <v>BL</v>
          </cell>
          <cell r="W276">
            <v>84</v>
          </cell>
        </row>
        <row r="277">
          <cell r="I277" t="str">
            <v>MERIGNAC</v>
          </cell>
          <cell r="K277" t="str">
            <v>ZMD</v>
          </cell>
          <cell r="O277" t="str">
            <v>RC</v>
          </cell>
          <cell r="W277">
            <v>23</v>
          </cell>
        </row>
        <row r="278">
          <cell r="I278" t="str">
            <v>MERIGNAC</v>
          </cell>
          <cell r="K278" t="str">
            <v>ZMD</v>
          </cell>
          <cell r="O278" t="str">
            <v>RC</v>
          </cell>
          <cell r="W278">
            <v>236</v>
          </cell>
        </row>
        <row r="279">
          <cell r="I279" t="str">
            <v>MERIGNAC</v>
          </cell>
          <cell r="K279" t="str">
            <v>ZMD</v>
          </cell>
          <cell r="O279" t="str">
            <v>RC</v>
          </cell>
          <cell r="W279">
            <v>60</v>
          </cell>
        </row>
        <row r="280">
          <cell r="I280" t="str">
            <v>BASSENS</v>
          </cell>
          <cell r="K280" t="str">
            <v>ZMD</v>
          </cell>
          <cell r="O280" t="str">
            <v>RAC</v>
          </cell>
          <cell r="W280">
            <v>21</v>
          </cell>
        </row>
        <row r="281">
          <cell r="I281" t="str">
            <v>MERIGNAC</v>
          </cell>
          <cell r="K281" t="str">
            <v>ZMD</v>
          </cell>
          <cell r="O281" t="str">
            <v>C</v>
          </cell>
          <cell r="W281">
            <v>67</v>
          </cell>
        </row>
        <row r="282">
          <cell r="I282" t="str">
            <v>MERIGNAC</v>
          </cell>
          <cell r="K282" t="str">
            <v>ZMD</v>
          </cell>
          <cell r="O282" t="str">
            <v>TX</v>
          </cell>
          <cell r="W282">
            <v>24</v>
          </cell>
        </row>
        <row r="283">
          <cell r="I283" t="str">
            <v>MERIGNAC</v>
          </cell>
          <cell r="K283" t="str">
            <v>ZMD</v>
          </cell>
          <cell r="O283" t="str">
            <v>TX</v>
          </cell>
          <cell r="W283">
            <v>81</v>
          </cell>
        </row>
        <row r="284">
          <cell r="I284" t="str">
            <v>MERIGNAC</v>
          </cell>
          <cell r="K284" t="str">
            <v>ZMD</v>
          </cell>
          <cell r="O284" t="str">
            <v>C</v>
          </cell>
          <cell r="W284">
            <v>91</v>
          </cell>
        </row>
        <row r="285">
          <cell r="I285" t="str">
            <v>MERIGNAC</v>
          </cell>
          <cell r="K285" t="str">
            <v>ZMD</v>
          </cell>
          <cell r="O285" t="str">
            <v>C</v>
          </cell>
          <cell r="W285">
            <v>48</v>
          </cell>
        </row>
        <row r="286">
          <cell r="I286" t="str">
            <v>MERIGNAC</v>
          </cell>
          <cell r="K286" t="str">
            <v>ZMD</v>
          </cell>
          <cell r="O286" t="str">
            <v>C</v>
          </cell>
          <cell r="W286">
            <v>8</v>
          </cell>
        </row>
        <row r="287">
          <cell r="I287" t="str">
            <v>MERIGNAC</v>
          </cell>
          <cell r="K287" t="str">
            <v>ZMD</v>
          </cell>
          <cell r="O287" t="str">
            <v>BL</v>
          </cell>
          <cell r="W287">
            <v>6</v>
          </cell>
        </row>
        <row r="288">
          <cell r="I288" t="str">
            <v>MERIGNAC</v>
          </cell>
          <cell r="K288" t="str">
            <v>ZMD</v>
          </cell>
          <cell r="O288" t="str">
            <v>C</v>
          </cell>
          <cell r="W288">
            <v>100</v>
          </cell>
        </row>
        <row r="289">
          <cell r="I289" t="str">
            <v>MERIGNAC</v>
          </cell>
          <cell r="K289" t="str">
            <v>ZMD</v>
          </cell>
          <cell r="O289" t="str">
            <v>BL</v>
          </cell>
          <cell r="W289">
            <v>94</v>
          </cell>
        </row>
        <row r="290">
          <cell r="I290" t="str">
            <v>MERIGNAC</v>
          </cell>
          <cell r="K290" t="str">
            <v>ZMD</v>
          </cell>
          <cell r="O290" t="str">
            <v>E</v>
          </cell>
          <cell r="W290">
            <v>9</v>
          </cell>
        </row>
        <row r="291">
          <cell r="I291" t="str">
            <v>MERIGNAC</v>
          </cell>
          <cell r="K291" t="str">
            <v>ZMD</v>
          </cell>
          <cell r="O291" t="str">
            <v>C</v>
          </cell>
          <cell r="W291">
            <v>15</v>
          </cell>
        </row>
        <row r="292">
          <cell r="I292" t="str">
            <v>MERIGNAC</v>
          </cell>
          <cell r="K292" t="str">
            <v>ZMD</v>
          </cell>
          <cell r="O292" t="str">
            <v>ATT</v>
          </cell>
          <cell r="W292">
            <v>25</v>
          </cell>
        </row>
        <row r="293">
          <cell r="I293" t="str">
            <v>MERIGNAC</v>
          </cell>
          <cell r="K293" t="str">
            <v>ZMD</v>
          </cell>
          <cell r="O293" t="str">
            <v>E</v>
          </cell>
        </row>
        <row r="294">
          <cell r="I294" t="str">
            <v>MERIGNAC</v>
          </cell>
          <cell r="K294" t="str">
            <v>ZMD</v>
          </cell>
          <cell r="O294" t="str">
            <v>BL</v>
          </cell>
          <cell r="W294">
            <v>71</v>
          </cell>
        </row>
        <row r="295">
          <cell r="I295" t="str">
            <v>MERIGNAC</v>
          </cell>
          <cell r="K295" t="str">
            <v>ZMD</v>
          </cell>
          <cell r="O295" t="str">
            <v>C</v>
          </cell>
          <cell r="W295">
            <v>207</v>
          </cell>
        </row>
        <row r="296">
          <cell r="I296" t="str">
            <v>MERIGNAC</v>
          </cell>
          <cell r="K296" t="str">
            <v>ZMD</v>
          </cell>
          <cell r="O296" t="str">
            <v>DOE</v>
          </cell>
          <cell r="W296">
            <v>35</v>
          </cell>
        </row>
        <row r="297">
          <cell r="I297" t="str">
            <v>MERIGNAC</v>
          </cell>
          <cell r="K297" t="str">
            <v>ZMD</v>
          </cell>
          <cell r="O297" t="str">
            <v>ATT</v>
          </cell>
          <cell r="W297">
            <v>4</v>
          </cell>
        </row>
        <row r="298">
          <cell r="I298" t="str">
            <v>LE BOUSCAT</v>
          </cell>
          <cell r="K298" t="str">
            <v/>
          </cell>
          <cell r="O298" t="str">
            <v>RAC</v>
          </cell>
          <cell r="W298">
            <v>5</v>
          </cell>
        </row>
        <row r="299">
          <cell r="I299" t="str">
            <v>MERIGNAC</v>
          </cell>
          <cell r="K299" t="str">
            <v>ZMD</v>
          </cell>
          <cell r="O299" t="str">
            <v>E</v>
          </cell>
          <cell r="W299">
            <v>27</v>
          </cell>
        </row>
        <row r="300">
          <cell r="I300" t="str">
            <v>MERIGNAC</v>
          </cell>
          <cell r="K300" t="str">
            <v>ZMD</v>
          </cell>
          <cell r="O300" t="str">
            <v>E</v>
          </cell>
          <cell r="W300">
            <v>18</v>
          </cell>
        </row>
        <row r="301">
          <cell r="I301" t="str">
            <v>MERIGNAC</v>
          </cell>
          <cell r="K301" t="str">
            <v>ZMD</v>
          </cell>
          <cell r="O301" t="str">
            <v>P</v>
          </cell>
        </row>
        <row r="302">
          <cell r="I302" t="str">
            <v>MERIGNAC</v>
          </cell>
          <cell r="K302" t="str">
            <v>ZMD</v>
          </cell>
          <cell r="O302" t="str">
            <v>P</v>
          </cell>
        </row>
        <row r="303">
          <cell r="I303" t="str">
            <v>MERIGNAC</v>
          </cell>
          <cell r="K303" t="str">
            <v>ZMD</v>
          </cell>
          <cell r="O303" t="str">
            <v>RC</v>
          </cell>
          <cell r="W303">
            <v>92</v>
          </cell>
        </row>
        <row r="304">
          <cell r="I304" t="str">
            <v>MERIGNAC</v>
          </cell>
          <cell r="K304" t="str">
            <v>ZMD</v>
          </cell>
          <cell r="O304" t="str">
            <v>RC</v>
          </cell>
          <cell r="W304">
            <v>20</v>
          </cell>
        </row>
        <row r="305">
          <cell r="I305" t="str">
            <v>MERIGNAC</v>
          </cell>
          <cell r="O305" t="str">
            <v>C</v>
          </cell>
          <cell r="W305">
            <v>79</v>
          </cell>
        </row>
        <row r="306">
          <cell r="I306" t="str">
            <v>MERIGNAC</v>
          </cell>
          <cell r="O306" t="str">
            <v>RC</v>
          </cell>
          <cell r="W306">
            <v>6</v>
          </cell>
        </row>
        <row r="307">
          <cell r="I307" t="str">
            <v>MERIGNAC</v>
          </cell>
          <cell r="O307" t="str">
            <v>C</v>
          </cell>
          <cell r="W307">
            <v>78</v>
          </cell>
        </row>
        <row r="308">
          <cell r="I308" t="str">
            <v>MERIGNAC</v>
          </cell>
          <cell r="O308" t="str">
            <v>C</v>
          </cell>
          <cell r="W308">
            <v>99</v>
          </cell>
        </row>
        <row r="309">
          <cell r="I309" t="str">
            <v>MERIGNAC</v>
          </cell>
          <cell r="O309" t="str">
            <v>C</v>
          </cell>
          <cell r="W309">
            <v>82</v>
          </cell>
        </row>
        <row r="310">
          <cell r="I310" t="str">
            <v>MERIGNAC</v>
          </cell>
          <cell r="O310" t="str">
            <v>C</v>
          </cell>
          <cell r="W310">
            <v>142</v>
          </cell>
        </row>
        <row r="311">
          <cell r="I311" t="str">
            <v>MERIGNAC</v>
          </cell>
          <cell r="O311" t="str">
            <v>C</v>
          </cell>
          <cell r="W311">
            <v>88</v>
          </cell>
        </row>
        <row r="312">
          <cell r="I312" t="str">
            <v>MERIGNAC</v>
          </cell>
          <cell r="O312" t="str">
            <v>RC</v>
          </cell>
          <cell r="W312">
            <v>42</v>
          </cell>
        </row>
        <row r="313">
          <cell r="I313" t="str">
            <v>MERIGNAC</v>
          </cell>
          <cell r="O313" t="str">
            <v>C</v>
          </cell>
          <cell r="W313">
            <v>13</v>
          </cell>
        </row>
        <row r="314">
          <cell r="I314" t="str">
            <v>MERIGNAC</v>
          </cell>
          <cell r="O314" t="str">
            <v>C</v>
          </cell>
          <cell r="W314">
            <v>69</v>
          </cell>
        </row>
        <row r="315">
          <cell r="I315" t="str">
            <v>MERIGNAC</v>
          </cell>
          <cell r="O315" t="str">
            <v>C</v>
          </cell>
          <cell r="W315">
            <v>27</v>
          </cell>
        </row>
        <row r="316">
          <cell r="I316" t="str">
            <v>MERIGNAC</v>
          </cell>
          <cell r="O316" t="str">
            <v>C</v>
          </cell>
          <cell r="W316">
            <v>91</v>
          </cell>
        </row>
        <row r="317">
          <cell r="I317" t="str">
            <v>MERIGNAC</v>
          </cell>
          <cell r="O317" t="str">
            <v>C</v>
          </cell>
          <cell r="W317">
            <v>16</v>
          </cell>
        </row>
        <row r="318">
          <cell r="I318" t="str">
            <v>MERIGNAC</v>
          </cell>
          <cell r="O318" t="str">
            <v>C</v>
          </cell>
          <cell r="W318">
            <v>104</v>
          </cell>
        </row>
        <row r="319">
          <cell r="I319" t="str">
            <v>MERIGNAC</v>
          </cell>
          <cell r="O319" t="str">
            <v>C</v>
          </cell>
          <cell r="W319">
            <v>102</v>
          </cell>
        </row>
        <row r="320">
          <cell r="I320" t="str">
            <v>MERIGNAC</v>
          </cell>
          <cell r="O320" t="str">
            <v>C</v>
          </cell>
          <cell r="W320">
            <v>74</v>
          </cell>
        </row>
        <row r="321">
          <cell r="I321" t="str">
            <v>MERIGNAC</v>
          </cell>
          <cell r="O321" t="str">
            <v>C</v>
          </cell>
          <cell r="W321">
            <v>39</v>
          </cell>
        </row>
        <row r="322">
          <cell r="I322" t="str">
            <v>MERIGNAC</v>
          </cell>
          <cell r="O322" t="str">
            <v>C</v>
          </cell>
          <cell r="W322">
            <v>95</v>
          </cell>
        </row>
        <row r="323">
          <cell r="I323" t="str">
            <v>MERIGNAC</v>
          </cell>
          <cell r="O323" t="str">
            <v>C</v>
          </cell>
          <cell r="W323">
            <v>50</v>
          </cell>
        </row>
        <row r="324">
          <cell r="I324" t="str">
            <v>MERIGNAC</v>
          </cell>
          <cell r="O324" t="str">
            <v>C</v>
          </cell>
          <cell r="W324">
            <v>33</v>
          </cell>
        </row>
        <row r="325">
          <cell r="I325" t="str">
            <v>MERIGNAC</v>
          </cell>
          <cell r="O325" t="str">
            <v>RC</v>
          </cell>
          <cell r="W325">
            <v>22</v>
          </cell>
        </row>
        <row r="326">
          <cell r="I326" t="str">
            <v>MERIGNAC</v>
          </cell>
          <cell r="O326" t="str">
            <v>C</v>
          </cell>
          <cell r="W326">
            <v>46</v>
          </cell>
        </row>
        <row r="327">
          <cell r="I327" t="str">
            <v>MERIGNAC</v>
          </cell>
          <cell r="O327" t="str">
            <v>C</v>
          </cell>
          <cell r="W327">
            <v>7</v>
          </cell>
        </row>
        <row r="328">
          <cell r="I328" t="str">
            <v>MERIGNAC</v>
          </cell>
          <cell r="O328" t="str">
            <v>RC</v>
          </cell>
          <cell r="W328">
            <v>143</v>
          </cell>
        </row>
        <row r="329">
          <cell r="I329" t="str">
            <v>MERIGNAC</v>
          </cell>
          <cell r="O329" t="str">
            <v>C</v>
          </cell>
          <cell r="W329">
            <v>84</v>
          </cell>
        </row>
        <row r="330">
          <cell r="I330" t="str">
            <v>MERIGNAC</v>
          </cell>
          <cell r="O330" t="str">
            <v>C</v>
          </cell>
          <cell r="W330">
            <v>73</v>
          </cell>
        </row>
        <row r="331">
          <cell r="I331" t="str">
            <v>MERIGNAC</v>
          </cell>
          <cell r="O331" t="str">
            <v>BL</v>
          </cell>
          <cell r="W331">
            <v>8</v>
          </cell>
        </row>
        <row r="332">
          <cell r="I332" t="str">
            <v>MERIGNAC</v>
          </cell>
          <cell r="O332" t="str">
            <v>C</v>
          </cell>
          <cell r="W332">
            <v>40</v>
          </cell>
        </row>
        <row r="333">
          <cell r="I333" t="str">
            <v>MERIGNAC</v>
          </cell>
          <cell r="O333" t="str">
            <v>C</v>
          </cell>
          <cell r="W333">
            <v>85</v>
          </cell>
        </row>
        <row r="334">
          <cell r="I334" t="str">
            <v>MERIGNAC</v>
          </cell>
          <cell r="O334" t="str">
            <v>BL</v>
          </cell>
          <cell r="W334">
            <v>42</v>
          </cell>
        </row>
        <row r="335">
          <cell r="I335" t="str">
            <v>MERIGNAC</v>
          </cell>
          <cell r="O335" t="str">
            <v>C</v>
          </cell>
          <cell r="W335">
            <v>39</v>
          </cell>
        </row>
        <row r="336">
          <cell r="I336" t="str">
            <v>MERIGNAC</v>
          </cell>
          <cell r="O336" t="str">
            <v>C</v>
          </cell>
          <cell r="W336">
            <v>9</v>
          </cell>
        </row>
        <row r="337">
          <cell r="I337" t="str">
            <v>MERIGNAC</v>
          </cell>
          <cell r="O337" t="str">
            <v>C</v>
          </cell>
          <cell r="W337">
            <v>110</v>
          </cell>
        </row>
        <row r="338">
          <cell r="I338" t="str">
            <v>MERIGNAC</v>
          </cell>
          <cell r="O338" t="str">
            <v>C</v>
          </cell>
          <cell r="W338">
            <v>74</v>
          </cell>
        </row>
        <row r="339">
          <cell r="I339" t="str">
            <v>MERIGNAC</v>
          </cell>
          <cell r="O339" t="str">
            <v>ATT</v>
          </cell>
          <cell r="W339">
            <v>60</v>
          </cell>
        </row>
        <row r="340">
          <cell r="I340" t="str">
            <v>MERIGNAC</v>
          </cell>
          <cell r="O340" t="str">
            <v>C</v>
          </cell>
          <cell r="W340">
            <v>154</v>
          </cell>
        </row>
        <row r="341">
          <cell r="I341" t="str">
            <v>MERIGNAC</v>
          </cell>
          <cell r="O341" t="str">
            <v>C</v>
          </cell>
          <cell r="W341">
            <v>63</v>
          </cell>
        </row>
        <row r="342">
          <cell r="I342" t="str">
            <v>MERIGNAC</v>
          </cell>
          <cell r="O342" t="str">
            <v>C</v>
          </cell>
          <cell r="W342">
            <v>61</v>
          </cell>
        </row>
        <row r="343">
          <cell r="I343" t="str">
            <v>MERIGNAC</v>
          </cell>
          <cell r="O343" t="str">
            <v>C</v>
          </cell>
          <cell r="W343">
            <v>16</v>
          </cell>
        </row>
        <row r="344">
          <cell r="I344" t="str">
            <v>MERIGNAC</v>
          </cell>
          <cell r="O344" t="str">
            <v>C</v>
          </cell>
          <cell r="W344">
            <v>190</v>
          </cell>
        </row>
        <row r="345">
          <cell r="I345" t="str">
            <v>MERIGNAC</v>
          </cell>
          <cell r="O345" t="str">
            <v>C</v>
          </cell>
          <cell r="W345">
            <v>30</v>
          </cell>
        </row>
        <row r="346">
          <cell r="I346" t="str">
            <v>MERIGNAC</v>
          </cell>
          <cell r="O346" t="str">
            <v>C</v>
          </cell>
          <cell r="W346">
            <v>45</v>
          </cell>
        </row>
        <row r="347">
          <cell r="I347" t="str">
            <v>MERIGNAC</v>
          </cell>
          <cell r="O347" t="str">
            <v>C</v>
          </cell>
          <cell r="W347">
            <v>21</v>
          </cell>
        </row>
        <row r="348">
          <cell r="I348" t="str">
            <v>MERIGNAC</v>
          </cell>
          <cell r="O348" t="str">
            <v>C</v>
          </cell>
          <cell r="W348">
            <v>20</v>
          </cell>
        </row>
        <row r="349">
          <cell r="I349" t="str">
            <v>MERIGNAC</v>
          </cell>
          <cell r="O349" t="str">
            <v>C</v>
          </cell>
          <cell r="W349">
            <v>69</v>
          </cell>
        </row>
        <row r="350">
          <cell r="I350" t="str">
            <v>MERIGNAC</v>
          </cell>
          <cell r="O350" t="str">
            <v>C</v>
          </cell>
          <cell r="W350">
            <v>146</v>
          </cell>
        </row>
        <row r="351">
          <cell r="I351" t="str">
            <v>MERIGNAC</v>
          </cell>
          <cell r="O351" t="str">
            <v>C</v>
          </cell>
          <cell r="W351">
            <v>17</v>
          </cell>
        </row>
        <row r="352">
          <cell r="I352" t="str">
            <v>MERIGNAC</v>
          </cell>
          <cell r="O352" t="str">
            <v>C</v>
          </cell>
          <cell r="W352">
            <v>56</v>
          </cell>
        </row>
        <row r="353">
          <cell r="I353" t="str">
            <v>MERIGNAC</v>
          </cell>
          <cell r="O353" t="str">
            <v>C</v>
          </cell>
          <cell r="W353">
            <v>117</v>
          </cell>
        </row>
        <row r="354">
          <cell r="I354" t="str">
            <v>MERIGNAC</v>
          </cell>
          <cell r="O354" t="str">
            <v>C</v>
          </cell>
          <cell r="W354">
            <v>16</v>
          </cell>
        </row>
        <row r="355">
          <cell r="I355" t="str">
            <v>MERIGNAC</v>
          </cell>
          <cell r="O355" t="str">
            <v>BL</v>
          </cell>
          <cell r="W355">
            <v>15</v>
          </cell>
        </row>
        <row r="356">
          <cell r="I356" t="str">
            <v>MERIGNAC</v>
          </cell>
          <cell r="O356" t="str">
            <v>C</v>
          </cell>
          <cell r="W356">
            <v>81</v>
          </cell>
        </row>
        <row r="357">
          <cell r="I357" t="str">
            <v>MERIGNAC</v>
          </cell>
          <cell r="O357" t="str">
            <v>C</v>
          </cell>
          <cell r="W357">
            <v>12</v>
          </cell>
        </row>
        <row r="358">
          <cell r="I358" t="str">
            <v>MERIGNAC</v>
          </cell>
          <cell r="O358" t="str">
            <v>C</v>
          </cell>
          <cell r="W358">
            <v>17</v>
          </cell>
        </row>
        <row r="359">
          <cell r="I359" t="str">
            <v>MERIGNAC</v>
          </cell>
          <cell r="O359" t="str">
            <v>C</v>
          </cell>
          <cell r="W359">
            <v>29</v>
          </cell>
        </row>
        <row r="360">
          <cell r="I360" t="str">
            <v>MERIGNAC</v>
          </cell>
          <cell r="O360" t="str">
            <v>C</v>
          </cell>
          <cell r="W360">
            <v>18</v>
          </cell>
        </row>
        <row r="361">
          <cell r="I361" t="str">
            <v>MERIGNAC</v>
          </cell>
          <cell r="O361" t="str">
            <v>C</v>
          </cell>
          <cell r="W361">
            <v>15</v>
          </cell>
        </row>
        <row r="362">
          <cell r="I362" t="str">
            <v>MERIGNAC</v>
          </cell>
          <cell r="O362" t="str">
            <v>C</v>
          </cell>
          <cell r="W362">
            <v>10</v>
          </cell>
        </row>
        <row r="363">
          <cell r="I363" t="str">
            <v>MERIGNAC</v>
          </cell>
          <cell r="O363" t="str">
            <v>C</v>
          </cell>
          <cell r="W363">
            <v>28</v>
          </cell>
        </row>
        <row r="364">
          <cell r="I364" t="str">
            <v>MERIGNAC</v>
          </cell>
          <cell r="O364" t="str">
            <v>BL</v>
          </cell>
          <cell r="W364">
            <v>40</v>
          </cell>
        </row>
        <row r="365">
          <cell r="I365" t="str">
            <v>MERIGNAC</v>
          </cell>
          <cell r="O365" t="str">
            <v>C</v>
          </cell>
          <cell r="W365">
            <v>109</v>
          </cell>
        </row>
        <row r="366">
          <cell r="I366" t="str">
            <v>LE BOUSCAT</v>
          </cell>
          <cell r="K366" t="str">
            <v/>
          </cell>
          <cell r="O366" t="str">
            <v>RAC</v>
          </cell>
          <cell r="W366">
            <v>4</v>
          </cell>
        </row>
        <row r="367">
          <cell r="I367" t="str">
            <v>MERIGNAC</v>
          </cell>
          <cell r="O367" t="str">
            <v>C</v>
          </cell>
          <cell r="W367">
            <v>56</v>
          </cell>
        </row>
        <row r="368">
          <cell r="I368" t="str">
            <v>MERIGNAC</v>
          </cell>
          <cell r="O368" t="str">
            <v>C</v>
          </cell>
          <cell r="W368">
            <v>20</v>
          </cell>
        </row>
        <row r="369">
          <cell r="I369" t="str">
            <v>MERIGNAC</v>
          </cell>
          <cell r="O369" t="str">
            <v>C</v>
          </cell>
          <cell r="W369">
            <v>114</v>
          </cell>
        </row>
        <row r="370">
          <cell r="I370" t="str">
            <v>MERIGNAC</v>
          </cell>
          <cell r="O370" t="str">
            <v>C</v>
          </cell>
          <cell r="W370">
            <v>84</v>
          </cell>
        </row>
        <row r="371">
          <cell r="I371" t="str">
            <v>MERIGNAC</v>
          </cell>
          <cell r="O371" t="str">
            <v>C</v>
          </cell>
          <cell r="W371">
            <v>6</v>
          </cell>
        </row>
        <row r="372">
          <cell r="I372" t="str">
            <v>MERIGNAC</v>
          </cell>
          <cell r="O372" t="str">
            <v>C</v>
          </cell>
          <cell r="W372">
            <v>14</v>
          </cell>
        </row>
        <row r="373">
          <cell r="I373" t="str">
            <v>MERIGNAC</v>
          </cell>
          <cell r="O373" t="str">
            <v>C</v>
          </cell>
          <cell r="W373">
            <v>4</v>
          </cell>
        </row>
        <row r="374">
          <cell r="I374" t="str">
            <v>MERIGNAC</v>
          </cell>
          <cell r="O374" t="str">
            <v>C</v>
          </cell>
          <cell r="W374">
            <v>4</v>
          </cell>
        </row>
        <row r="375">
          <cell r="I375" t="str">
            <v>MERIGNAC</v>
          </cell>
          <cell r="O375" t="str">
            <v>C</v>
          </cell>
          <cell r="W375">
            <v>11</v>
          </cell>
        </row>
        <row r="376">
          <cell r="I376" t="str">
            <v>MERIGNAC</v>
          </cell>
          <cell r="O376" t="str">
            <v>C</v>
          </cell>
          <cell r="W376">
            <v>12</v>
          </cell>
        </row>
        <row r="377">
          <cell r="I377" t="str">
            <v>MERIGNAC</v>
          </cell>
          <cell r="O377" t="str">
            <v>C</v>
          </cell>
          <cell r="W377">
            <v>8</v>
          </cell>
        </row>
        <row r="378">
          <cell r="I378" t="str">
            <v>MERIGNAC</v>
          </cell>
          <cell r="O378" t="str">
            <v>C</v>
          </cell>
          <cell r="W378">
            <v>178</v>
          </cell>
        </row>
        <row r="379">
          <cell r="I379" t="str">
            <v>MERIGNAC</v>
          </cell>
          <cell r="O379" t="str">
            <v>C</v>
          </cell>
          <cell r="W379">
            <v>21</v>
          </cell>
        </row>
        <row r="380">
          <cell r="I380" t="str">
            <v>MERIGNAC</v>
          </cell>
          <cell r="O380" t="str">
            <v>BL</v>
          </cell>
          <cell r="W380">
            <v>6</v>
          </cell>
        </row>
        <row r="381">
          <cell r="I381" t="str">
            <v>MERIGNAC</v>
          </cell>
          <cell r="O381" t="str">
            <v>TX</v>
          </cell>
          <cell r="W381">
            <v>12</v>
          </cell>
        </row>
        <row r="382">
          <cell r="I382" t="str">
            <v>MERIGNAC</v>
          </cell>
          <cell r="O382" t="str">
            <v>C</v>
          </cell>
          <cell r="W382">
            <v>100</v>
          </cell>
        </row>
        <row r="383">
          <cell r="I383" t="str">
            <v>MERIGNAC</v>
          </cell>
          <cell r="O383" t="str">
            <v>C</v>
          </cell>
          <cell r="W383">
            <v>80</v>
          </cell>
        </row>
        <row r="384">
          <cell r="I384" t="str">
            <v>MERIGNAC</v>
          </cell>
          <cell r="O384" t="str">
            <v>C</v>
          </cell>
          <cell r="W384">
            <v>120</v>
          </cell>
        </row>
        <row r="385">
          <cell r="I385" t="str">
            <v>MERIGNAC</v>
          </cell>
          <cell r="O385" t="str">
            <v>C</v>
          </cell>
          <cell r="W385">
            <v>100</v>
          </cell>
        </row>
        <row r="386">
          <cell r="I386" t="str">
            <v>MERIGNAC</v>
          </cell>
          <cell r="O386" t="str">
            <v>C</v>
          </cell>
          <cell r="W386">
            <v>40</v>
          </cell>
        </row>
        <row r="387">
          <cell r="I387" t="str">
            <v>MERIGNAC</v>
          </cell>
          <cell r="O387" t="str">
            <v>C</v>
          </cell>
          <cell r="W387">
            <v>60</v>
          </cell>
        </row>
        <row r="388">
          <cell r="I388" t="str">
            <v>MERIGNAC</v>
          </cell>
          <cell r="O388" t="str">
            <v>C</v>
          </cell>
          <cell r="W388">
            <v>100</v>
          </cell>
        </row>
        <row r="389">
          <cell r="I389" t="str">
            <v>MERIGNAC</v>
          </cell>
          <cell r="O389" t="str">
            <v>C</v>
          </cell>
          <cell r="W389">
            <v>100</v>
          </cell>
        </row>
        <row r="390">
          <cell r="I390" t="str">
            <v>MERIGNAC</v>
          </cell>
          <cell r="O390" t="str">
            <v>C</v>
          </cell>
          <cell r="W390">
            <v>35</v>
          </cell>
        </row>
        <row r="391">
          <cell r="I391" t="str">
            <v>MERIGNAC</v>
          </cell>
          <cell r="O391" t="str">
            <v>TX</v>
          </cell>
          <cell r="W391">
            <v>70</v>
          </cell>
        </row>
        <row r="392">
          <cell r="I392" t="str">
            <v>MERIGNAC</v>
          </cell>
          <cell r="O392" t="str">
            <v>C</v>
          </cell>
          <cell r="W392">
            <v>8</v>
          </cell>
        </row>
        <row r="393">
          <cell r="I393" t="str">
            <v>MERIGNAC</v>
          </cell>
          <cell r="O393" t="str">
            <v>BL</v>
          </cell>
          <cell r="W393">
            <v>176</v>
          </cell>
        </row>
        <row r="394">
          <cell r="I394" t="str">
            <v>MERIGNAC</v>
          </cell>
          <cell r="O394" t="str">
            <v>BL</v>
          </cell>
          <cell r="W394">
            <v>64</v>
          </cell>
        </row>
        <row r="395">
          <cell r="I395" t="str">
            <v>MERIGNAC</v>
          </cell>
          <cell r="O395" t="str">
            <v>BL</v>
          </cell>
          <cell r="W395">
            <v>24</v>
          </cell>
        </row>
        <row r="396">
          <cell r="I396" t="str">
            <v>MERIGNAC</v>
          </cell>
          <cell r="O396" t="str">
            <v>C</v>
          </cell>
          <cell r="W396">
            <v>19</v>
          </cell>
        </row>
        <row r="397">
          <cell r="I397" t="str">
            <v>MERIGNAC</v>
          </cell>
          <cell r="O397" t="str">
            <v>BL</v>
          </cell>
          <cell r="W397">
            <v>16</v>
          </cell>
        </row>
        <row r="398">
          <cell r="I398" t="str">
            <v>MERIGNAC</v>
          </cell>
          <cell r="O398" t="str">
            <v>TX</v>
          </cell>
          <cell r="W398">
            <v>75</v>
          </cell>
        </row>
        <row r="399">
          <cell r="I399" t="str">
            <v>MERIGNAC</v>
          </cell>
          <cell r="O399" t="str">
            <v>C</v>
          </cell>
          <cell r="W399">
            <v>1</v>
          </cell>
        </row>
        <row r="400">
          <cell r="I400" t="str">
            <v>MERIGNAC</v>
          </cell>
          <cell r="O400" t="str">
            <v>P</v>
          </cell>
        </row>
        <row r="401">
          <cell r="I401" t="str">
            <v>NIORT</v>
          </cell>
          <cell r="K401" t="str">
            <v/>
          </cell>
          <cell r="O401" t="str">
            <v>BL</v>
          </cell>
          <cell r="W401">
            <v>38</v>
          </cell>
        </row>
        <row r="402">
          <cell r="I402" t="str">
            <v>NIORT</v>
          </cell>
          <cell r="K402" t="str">
            <v>ZMD</v>
          </cell>
          <cell r="O402" t="str">
            <v>BL</v>
          </cell>
          <cell r="W402">
            <v>16</v>
          </cell>
        </row>
        <row r="403">
          <cell r="I403" t="str">
            <v>NIORT</v>
          </cell>
          <cell r="K403" t="str">
            <v>ZMD</v>
          </cell>
          <cell r="O403" t="str">
            <v>RC</v>
          </cell>
          <cell r="W403">
            <v>40</v>
          </cell>
        </row>
        <row r="404">
          <cell r="I404" t="str">
            <v>NIORT</v>
          </cell>
          <cell r="K404" t="str">
            <v>ZMD</v>
          </cell>
          <cell r="O404" t="str">
            <v>ATT</v>
          </cell>
          <cell r="W404">
            <v>6</v>
          </cell>
        </row>
        <row r="405">
          <cell r="I405" t="str">
            <v>NIORT</v>
          </cell>
          <cell r="K405" t="str">
            <v>ZMD</v>
          </cell>
          <cell r="O405" t="str">
            <v>RC</v>
          </cell>
          <cell r="W405">
            <v>24</v>
          </cell>
        </row>
        <row r="406">
          <cell r="I406" t="str">
            <v>NIORT</v>
          </cell>
          <cell r="K406" t="str">
            <v>ZMD</v>
          </cell>
          <cell r="O406" t="str">
            <v>RC</v>
          </cell>
          <cell r="W406">
            <v>4</v>
          </cell>
        </row>
        <row r="407">
          <cell r="I407" t="str">
            <v>NIORT</v>
          </cell>
          <cell r="K407" t="str">
            <v>ZMD</v>
          </cell>
          <cell r="O407" t="str">
            <v>BL</v>
          </cell>
          <cell r="W407">
            <v>4</v>
          </cell>
        </row>
        <row r="408">
          <cell r="I408" t="str">
            <v>NIORT</v>
          </cell>
          <cell r="K408" t="str">
            <v>ZMD</v>
          </cell>
          <cell r="O408" t="str">
            <v>RC</v>
          </cell>
          <cell r="W408">
            <v>24</v>
          </cell>
        </row>
        <row r="409">
          <cell r="I409" t="str">
            <v>NIORT</v>
          </cell>
          <cell r="K409" t="str">
            <v>ZMD</v>
          </cell>
          <cell r="O409" t="str">
            <v>ATT</v>
          </cell>
          <cell r="W409">
            <v>40</v>
          </cell>
        </row>
        <row r="410">
          <cell r="I410" t="str">
            <v>NIORT</v>
          </cell>
          <cell r="K410" t="str">
            <v>ZMD</v>
          </cell>
          <cell r="O410" t="str">
            <v>RC</v>
          </cell>
          <cell r="W410">
            <v>54</v>
          </cell>
        </row>
        <row r="411">
          <cell r="I411" t="str">
            <v>NIORT</v>
          </cell>
          <cell r="K411" t="str">
            <v>ZMD</v>
          </cell>
          <cell r="O411" t="str">
            <v>C</v>
          </cell>
          <cell r="W411">
            <v>7</v>
          </cell>
        </row>
        <row r="412">
          <cell r="I412" t="str">
            <v>NIORT</v>
          </cell>
          <cell r="K412" t="str">
            <v>ZMD</v>
          </cell>
          <cell r="O412" t="str">
            <v>TX</v>
          </cell>
          <cell r="W412">
            <v>40</v>
          </cell>
        </row>
        <row r="413">
          <cell r="I413" t="str">
            <v>NIORT</v>
          </cell>
          <cell r="K413" t="str">
            <v>ZMD</v>
          </cell>
          <cell r="O413" t="str">
            <v>I</v>
          </cell>
          <cell r="W413">
            <v>16</v>
          </cell>
        </row>
        <row r="414">
          <cell r="I414" t="str">
            <v>NIORT</v>
          </cell>
          <cell r="K414" t="str">
            <v>ZMD</v>
          </cell>
          <cell r="O414" t="str">
            <v>TX</v>
          </cell>
          <cell r="W414">
            <v>6</v>
          </cell>
        </row>
        <row r="415">
          <cell r="I415" t="str">
            <v>NIORT</v>
          </cell>
          <cell r="K415" t="str">
            <v>ZMD</v>
          </cell>
          <cell r="O415" t="str">
            <v>DOE</v>
          </cell>
          <cell r="W415">
            <v>14</v>
          </cell>
        </row>
        <row r="416">
          <cell r="I416" t="str">
            <v>NIORT</v>
          </cell>
          <cell r="K416" t="str">
            <v>ZMD</v>
          </cell>
          <cell r="O416" t="str">
            <v>I</v>
          </cell>
          <cell r="W416">
            <v>78</v>
          </cell>
        </row>
        <row r="417">
          <cell r="I417" t="str">
            <v>NIORT</v>
          </cell>
          <cell r="K417" t="str">
            <v>ZMD</v>
          </cell>
          <cell r="O417" t="str">
            <v>RC</v>
          </cell>
          <cell r="W417">
            <v>12</v>
          </cell>
        </row>
        <row r="418">
          <cell r="I418" t="str">
            <v>NIORT</v>
          </cell>
          <cell r="K418" t="str">
            <v>ZMD</v>
          </cell>
          <cell r="O418" t="str">
            <v>P</v>
          </cell>
        </row>
        <row r="419">
          <cell r="I419" t="str">
            <v>NIORT</v>
          </cell>
          <cell r="K419" t="str">
            <v>ZMD</v>
          </cell>
          <cell r="O419" t="str">
            <v>P</v>
          </cell>
        </row>
        <row r="420">
          <cell r="I420" t="str">
            <v>NIORT</v>
          </cell>
          <cell r="K420" t="str">
            <v>ZMD</v>
          </cell>
          <cell r="O420" t="str">
            <v>P</v>
          </cell>
        </row>
        <row r="421">
          <cell r="I421" t="str">
            <v>NIORT</v>
          </cell>
          <cell r="K421" t="str">
            <v>ZMD</v>
          </cell>
          <cell r="O421" t="str">
            <v>E</v>
          </cell>
        </row>
        <row r="422">
          <cell r="I422" t="str">
            <v>NIORT</v>
          </cell>
          <cell r="K422" t="str">
            <v>ZMD</v>
          </cell>
          <cell r="O422" t="str">
            <v>E</v>
          </cell>
          <cell r="W422">
            <v>50</v>
          </cell>
        </row>
        <row r="423">
          <cell r="I423" t="str">
            <v>NIORT</v>
          </cell>
          <cell r="K423" t="str">
            <v>ZMD</v>
          </cell>
          <cell r="O423" t="str">
            <v>E</v>
          </cell>
          <cell r="W423">
            <v>18</v>
          </cell>
        </row>
        <row r="424">
          <cell r="I424" t="str">
            <v>NIORT</v>
          </cell>
          <cell r="K424" t="str">
            <v>ZMD</v>
          </cell>
          <cell r="O424" t="str">
            <v>E</v>
          </cell>
          <cell r="W424">
            <v>32</v>
          </cell>
        </row>
        <row r="425">
          <cell r="I425" t="str">
            <v>NIORT</v>
          </cell>
          <cell r="K425" t="str">
            <v>ZMD</v>
          </cell>
          <cell r="O425" t="str">
            <v>E</v>
          </cell>
          <cell r="W425">
            <v>120</v>
          </cell>
        </row>
        <row r="426">
          <cell r="I426" t="str">
            <v>NIORT</v>
          </cell>
          <cell r="K426" t="str">
            <v>ZMD</v>
          </cell>
          <cell r="O426" t="str">
            <v>E</v>
          </cell>
        </row>
        <row r="427">
          <cell r="I427" t="str">
            <v>NIORT</v>
          </cell>
          <cell r="K427" t="str">
            <v>ZMD</v>
          </cell>
          <cell r="O427" t="str">
            <v>E</v>
          </cell>
        </row>
        <row r="428">
          <cell r="I428" t="str">
            <v>NIORT</v>
          </cell>
          <cell r="K428" t="str">
            <v>ZMD</v>
          </cell>
          <cell r="O428" t="str">
            <v>E</v>
          </cell>
        </row>
        <row r="429">
          <cell r="I429" t="str">
            <v>NIORT</v>
          </cell>
          <cell r="K429" t="str">
            <v>ZMD</v>
          </cell>
          <cell r="O429" t="str">
            <v>TX</v>
          </cell>
          <cell r="W429">
            <v>42</v>
          </cell>
        </row>
        <row r="430">
          <cell r="I430" t="str">
            <v>NIORT</v>
          </cell>
          <cell r="K430" t="str">
            <v>ZMD</v>
          </cell>
          <cell r="O430" t="str">
            <v>E</v>
          </cell>
        </row>
        <row r="431">
          <cell r="I431" t="str">
            <v>NIORT</v>
          </cell>
          <cell r="K431" t="str">
            <v>ZMD</v>
          </cell>
          <cell r="O431" t="str">
            <v>P</v>
          </cell>
        </row>
        <row r="432">
          <cell r="I432" t="str">
            <v>NIORT</v>
          </cell>
          <cell r="K432" t="str">
            <v>ZMD</v>
          </cell>
          <cell r="O432" t="str">
            <v>E</v>
          </cell>
        </row>
        <row r="433">
          <cell r="I433" t="str">
            <v>NIORT</v>
          </cell>
          <cell r="K433" t="str">
            <v>ZMD</v>
          </cell>
          <cell r="O433" t="str">
            <v>E</v>
          </cell>
        </row>
        <row r="434">
          <cell r="I434" t="str">
            <v>NIORT</v>
          </cell>
          <cell r="K434" t="str">
            <v>ZMD</v>
          </cell>
          <cell r="O434" t="str">
            <v>P</v>
          </cell>
        </row>
        <row r="435">
          <cell r="I435" t="str">
            <v>NIORT</v>
          </cell>
          <cell r="O435" t="str">
            <v>C</v>
          </cell>
          <cell r="W435">
            <v>19</v>
          </cell>
        </row>
        <row r="436">
          <cell r="I436" t="str">
            <v>NIORT</v>
          </cell>
          <cell r="O436" t="str">
            <v>C</v>
          </cell>
          <cell r="W436">
            <v>107</v>
          </cell>
        </row>
        <row r="437">
          <cell r="I437" t="str">
            <v>NIORT</v>
          </cell>
          <cell r="O437" t="str">
            <v>RC</v>
          </cell>
          <cell r="W437">
            <v>22</v>
          </cell>
        </row>
        <row r="438">
          <cell r="I438" t="str">
            <v>NIORT</v>
          </cell>
          <cell r="O438" t="str">
            <v>BL</v>
          </cell>
          <cell r="W438">
            <v>5</v>
          </cell>
        </row>
        <row r="439">
          <cell r="I439" t="str">
            <v>NIORT</v>
          </cell>
          <cell r="O439" t="str">
            <v>C</v>
          </cell>
          <cell r="W439">
            <v>246</v>
          </cell>
        </row>
        <row r="440">
          <cell r="I440" t="str">
            <v>NIORT</v>
          </cell>
          <cell r="O440" t="str">
            <v>RC</v>
          </cell>
          <cell r="W440">
            <v>6</v>
          </cell>
        </row>
        <row r="441">
          <cell r="I441" t="str">
            <v>NIORT</v>
          </cell>
          <cell r="O441" t="str">
            <v>C</v>
          </cell>
          <cell r="W441">
            <v>4</v>
          </cell>
        </row>
        <row r="442">
          <cell r="I442" t="str">
            <v>NIORT</v>
          </cell>
          <cell r="O442" t="str">
            <v>C</v>
          </cell>
          <cell r="W442">
            <v>4</v>
          </cell>
        </row>
        <row r="443">
          <cell r="I443" t="str">
            <v>NIORT</v>
          </cell>
          <cell r="O443" t="str">
            <v>C</v>
          </cell>
          <cell r="W443">
            <v>10</v>
          </cell>
        </row>
        <row r="444">
          <cell r="I444" t="str">
            <v>NIORT</v>
          </cell>
          <cell r="O444" t="str">
            <v>A</v>
          </cell>
        </row>
        <row r="445">
          <cell r="I445" t="str">
            <v>NIORT</v>
          </cell>
          <cell r="O445" t="str">
            <v>C</v>
          </cell>
          <cell r="W445">
            <v>26</v>
          </cell>
        </row>
        <row r="446">
          <cell r="I446" t="str">
            <v>NIORT</v>
          </cell>
          <cell r="O446" t="str">
            <v>C</v>
          </cell>
          <cell r="W446">
            <v>26</v>
          </cell>
        </row>
        <row r="447">
          <cell r="I447" t="str">
            <v>NIORT</v>
          </cell>
          <cell r="O447" t="str">
            <v>C</v>
          </cell>
          <cell r="W447">
            <v>7</v>
          </cell>
        </row>
        <row r="448">
          <cell r="I448" t="str">
            <v>NIORT</v>
          </cell>
          <cell r="O448" t="str">
            <v>C</v>
          </cell>
          <cell r="W448">
            <v>18</v>
          </cell>
        </row>
        <row r="449">
          <cell r="I449" t="str">
            <v>NIORT</v>
          </cell>
          <cell r="O449" t="str">
            <v>C</v>
          </cell>
          <cell r="W449">
            <v>9</v>
          </cell>
        </row>
        <row r="450">
          <cell r="I450" t="str">
            <v>NIORT</v>
          </cell>
          <cell r="O450" t="str">
            <v>C</v>
          </cell>
          <cell r="W450">
            <v>25</v>
          </cell>
        </row>
        <row r="451">
          <cell r="I451" t="str">
            <v>NIORT</v>
          </cell>
          <cell r="O451" t="str">
            <v>C</v>
          </cell>
          <cell r="W451">
            <v>7</v>
          </cell>
        </row>
        <row r="452">
          <cell r="I452" t="str">
            <v>NIORT</v>
          </cell>
          <cell r="O452" t="str">
            <v>C</v>
          </cell>
          <cell r="W452">
            <v>7</v>
          </cell>
        </row>
        <row r="453">
          <cell r="I453" t="str">
            <v>NIORT</v>
          </cell>
          <cell r="O453" t="str">
            <v>A</v>
          </cell>
        </row>
        <row r="454">
          <cell r="I454" t="str">
            <v>NIORT</v>
          </cell>
          <cell r="O454" t="str">
            <v>C</v>
          </cell>
          <cell r="W454">
            <v>56</v>
          </cell>
        </row>
        <row r="455">
          <cell r="I455" t="str">
            <v>NIORT</v>
          </cell>
          <cell r="O455" t="str">
            <v>C</v>
          </cell>
          <cell r="W455">
            <v>25</v>
          </cell>
        </row>
        <row r="456">
          <cell r="I456" t="str">
            <v>NIORT</v>
          </cell>
          <cell r="O456" t="str">
            <v>C</v>
          </cell>
          <cell r="W456">
            <v>10</v>
          </cell>
        </row>
        <row r="457">
          <cell r="I457" t="str">
            <v>NIORT</v>
          </cell>
          <cell r="O457" t="str">
            <v>C</v>
          </cell>
          <cell r="W457">
            <v>5</v>
          </cell>
        </row>
        <row r="458">
          <cell r="I458" t="str">
            <v>NIORT</v>
          </cell>
          <cell r="O458" t="str">
            <v>C</v>
          </cell>
          <cell r="W458">
            <v>4</v>
          </cell>
        </row>
        <row r="459">
          <cell r="I459" t="str">
            <v>NIORT</v>
          </cell>
          <cell r="O459" t="str">
            <v>C</v>
          </cell>
          <cell r="W459">
            <v>6</v>
          </cell>
        </row>
        <row r="460">
          <cell r="I460" t="str">
            <v>NIORT</v>
          </cell>
          <cell r="O460" t="str">
            <v>C</v>
          </cell>
          <cell r="W460">
            <v>10</v>
          </cell>
        </row>
        <row r="461">
          <cell r="I461" t="str">
            <v>NIORT</v>
          </cell>
          <cell r="O461" t="str">
            <v>C</v>
          </cell>
          <cell r="W461">
            <v>4</v>
          </cell>
        </row>
        <row r="462">
          <cell r="I462" t="str">
            <v>NIORT</v>
          </cell>
          <cell r="O462" t="str">
            <v>A</v>
          </cell>
        </row>
        <row r="463">
          <cell r="I463" t="str">
            <v>NIORT</v>
          </cell>
          <cell r="O463" t="str">
            <v>C</v>
          </cell>
          <cell r="W463">
            <v>11</v>
          </cell>
        </row>
        <row r="464">
          <cell r="I464" t="str">
            <v>NIORT</v>
          </cell>
          <cell r="O464" t="str">
            <v>C</v>
          </cell>
          <cell r="W464">
            <v>6</v>
          </cell>
        </row>
        <row r="465">
          <cell r="I465" t="str">
            <v>NIORT</v>
          </cell>
          <cell r="O465" t="str">
            <v>C</v>
          </cell>
          <cell r="W465">
            <v>7</v>
          </cell>
        </row>
        <row r="466">
          <cell r="I466" t="str">
            <v>NIORT</v>
          </cell>
          <cell r="O466" t="str">
            <v>C</v>
          </cell>
          <cell r="W466">
            <v>8</v>
          </cell>
        </row>
        <row r="467">
          <cell r="I467" t="str">
            <v>NIORT</v>
          </cell>
          <cell r="O467" t="str">
            <v>C</v>
          </cell>
          <cell r="W467">
            <v>5</v>
          </cell>
        </row>
        <row r="468">
          <cell r="I468" t="str">
            <v>NIORT</v>
          </cell>
          <cell r="O468" t="str">
            <v>C</v>
          </cell>
          <cell r="W468">
            <v>6</v>
          </cell>
        </row>
        <row r="469">
          <cell r="I469" t="str">
            <v>NIORT</v>
          </cell>
          <cell r="O469" t="str">
            <v>C</v>
          </cell>
          <cell r="W469">
            <v>45</v>
          </cell>
        </row>
        <row r="470">
          <cell r="I470" t="str">
            <v>NIORT</v>
          </cell>
          <cell r="O470" t="str">
            <v>C</v>
          </cell>
          <cell r="W470">
            <v>4</v>
          </cell>
        </row>
        <row r="471">
          <cell r="I471" t="str">
            <v>NIORT</v>
          </cell>
          <cell r="O471" t="str">
            <v>BL</v>
          </cell>
          <cell r="W471">
            <v>9</v>
          </cell>
        </row>
        <row r="472">
          <cell r="I472" t="str">
            <v>NIORT</v>
          </cell>
          <cell r="O472" t="str">
            <v>C</v>
          </cell>
          <cell r="W472">
            <v>30</v>
          </cell>
        </row>
        <row r="473">
          <cell r="I473" t="str">
            <v>NIORT</v>
          </cell>
          <cell r="O473" t="str">
            <v>C</v>
          </cell>
          <cell r="W473">
            <v>4</v>
          </cell>
        </row>
        <row r="474">
          <cell r="I474" t="str">
            <v>NIORT</v>
          </cell>
          <cell r="O474" t="str">
            <v>C</v>
          </cell>
          <cell r="W474">
            <v>20</v>
          </cell>
        </row>
        <row r="475">
          <cell r="I475" t="str">
            <v>NIORT</v>
          </cell>
          <cell r="O475" t="str">
            <v>C</v>
          </cell>
          <cell r="W475">
            <v>22</v>
          </cell>
        </row>
        <row r="476">
          <cell r="I476" t="str">
            <v>NIORT</v>
          </cell>
          <cell r="O476" t="str">
            <v>C</v>
          </cell>
          <cell r="W476">
            <v>4</v>
          </cell>
        </row>
        <row r="477">
          <cell r="I477" t="str">
            <v>NIORT</v>
          </cell>
          <cell r="O477" t="str">
            <v>C</v>
          </cell>
          <cell r="W477">
            <v>8</v>
          </cell>
        </row>
        <row r="478">
          <cell r="I478" t="str">
            <v>NIORT</v>
          </cell>
          <cell r="O478" t="str">
            <v>C</v>
          </cell>
          <cell r="W478">
            <v>57</v>
          </cell>
        </row>
        <row r="479">
          <cell r="I479" t="str">
            <v>NIORT</v>
          </cell>
          <cell r="O479" t="str">
            <v>C</v>
          </cell>
          <cell r="W479">
            <v>6</v>
          </cell>
        </row>
        <row r="480">
          <cell r="I480" t="str">
            <v>NIORT</v>
          </cell>
          <cell r="O480" t="str">
            <v>C</v>
          </cell>
          <cell r="W480">
            <v>36</v>
          </cell>
        </row>
        <row r="481">
          <cell r="I481" t="str">
            <v>NIORT</v>
          </cell>
          <cell r="O481" t="str">
            <v>C</v>
          </cell>
          <cell r="W481">
            <v>36</v>
          </cell>
        </row>
        <row r="482">
          <cell r="I482" t="str">
            <v>NIORT</v>
          </cell>
          <cell r="O482" t="str">
            <v>C</v>
          </cell>
          <cell r="W482">
            <v>39</v>
          </cell>
        </row>
        <row r="483">
          <cell r="I483" t="str">
            <v>NIORT</v>
          </cell>
          <cell r="O483" t="str">
            <v>C</v>
          </cell>
          <cell r="W483">
            <v>24</v>
          </cell>
        </row>
        <row r="484">
          <cell r="I484" t="str">
            <v>NIORT</v>
          </cell>
          <cell r="O484" t="str">
            <v>C</v>
          </cell>
          <cell r="W484">
            <v>6</v>
          </cell>
        </row>
        <row r="485">
          <cell r="I485" t="str">
            <v>NIORT</v>
          </cell>
          <cell r="O485" t="str">
            <v>C</v>
          </cell>
          <cell r="W485">
            <v>69</v>
          </cell>
        </row>
        <row r="486">
          <cell r="I486" t="str">
            <v>NIORT</v>
          </cell>
          <cell r="O486" t="str">
            <v>C</v>
          </cell>
          <cell r="W486">
            <v>6</v>
          </cell>
        </row>
        <row r="487">
          <cell r="I487" t="str">
            <v>NIORT</v>
          </cell>
          <cell r="O487" t="str">
            <v>C</v>
          </cell>
          <cell r="W487">
            <v>8</v>
          </cell>
        </row>
        <row r="488">
          <cell r="I488" t="str">
            <v>NIORT</v>
          </cell>
          <cell r="O488" t="str">
            <v>C</v>
          </cell>
          <cell r="W488">
            <v>4</v>
          </cell>
        </row>
        <row r="489">
          <cell r="I489" t="str">
            <v>NIORT</v>
          </cell>
          <cell r="O489" t="str">
            <v>C</v>
          </cell>
          <cell r="W489">
            <v>6</v>
          </cell>
        </row>
        <row r="490">
          <cell r="I490" t="str">
            <v>NIORT</v>
          </cell>
          <cell r="O490" t="str">
            <v>C</v>
          </cell>
          <cell r="W490">
            <v>12</v>
          </cell>
        </row>
        <row r="491">
          <cell r="I491" t="str">
            <v>NIORT</v>
          </cell>
          <cell r="O491" t="str">
            <v>C</v>
          </cell>
          <cell r="W491">
            <v>48</v>
          </cell>
        </row>
        <row r="492">
          <cell r="I492" t="str">
            <v>NIORT</v>
          </cell>
          <cell r="O492" t="str">
            <v>C</v>
          </cell>
          <cell r="W492">
            <v>30</v>
          </cell>
        </row>
        <row r="493">
          <cell r="I493" t="str">
            <v>NIORT</v>
          </cell>
          <cell r="O493" t="str">
            <v>C</v>
          </cell>
          <cell r="W493">
            <v>67</v>
          </cell>
        </row>
        <row r="494">
          <cell r="I494" t="str">
            <v>NIORT</v>
          </cell>
          <cell r="O494" t="str">
            <v>BL</v>
          </cell>
          <cell r="W494">
            <v>33</v>
          </cell>
        </row>
        <row r="495">
          <cell r="I495" t="str">
            <v>NIORT</v>
          </cell>
          <cell r="O495" t="str">
            <v>C</v>
          </cell>
          <cell r="W495">
            <v>6</v>
          </cell>
        </row>
        <row r="496">
          <cell r="I496" t="str">
            <v>NIORT</v>
          </cell>
          <cell r="O496" t="str">
            <v>BL</v>
          </cell>
          <cell r="W496">
            <v>6</v>
          </cell>
        </row>
        <row r="497">
          <cell r="I497" t="str">
            <v>NIORT</v>
          </cell>
          <cell r="O497" t="str">
            <v>RC</v>
          </cell>
          <cell r="W497">
            <v>2</v>
          </cell>
        </row>
        <row r="498">
          <cell r="I498" t="str">
            <v>NIORT</v>
          </cell>
          <cell r="O498" t="str">
            <v>C</v>
          </cell>
          <cell r="W498">
            <v>53</v>
          </cell>
        </row>
        <row r="499">
          <cell r="I499" t="str">
            <v>NIORT</v>
          </cell>
          <cell r="O499" t="str">
            <v>C</v>
          </cell>
          <cell r="W499">
            <v>12</v>
          </cell>
        </row>
        <row r="500">
          <cell r="I500" t="str">
            <v>NIORT</v>
          </cell>
          <cell r="O500" t="str">
            <v>C</v>
          </cell>
          <cell r="W500">
            <v>18</v>
          </cell>
        </row>
        <row r="501">
          <cell r="I501" t="str">
            <v>NIORT</v>
          </cell>
          <cell r="O501" t="str">
            <v>C</v>
          </cell>
          <cell r="W501">
            <v>34</v>
          </cell>
        </row>
        <row r="502">
          <cell r="I502" t="str">
            <v>NIORT</v>
          </cell>
          <cell r="O502" t="str">
            <v>C</v>
          </cell>
          <cell r="W502">
            <v>8</v>
          </cell>
        </row>
        <row r="503">
          <cell r="I503" t="str">
            <v>NIORT</v>
          </cell>
          <cell r="O503" t="str">
            <v>C</v>
          </cell>
          <cell r="W503">
            <v>24</v>
          </cell>
        </row>
        <row r="504">
          <cell r="I504" t="str">
            <v>NIORT</v>
          </cell>
          <cell r="O504" t="str">
            <v>C</v>
          </cell>
          <cell r="W504">
            <v>7</v>
          </cell>
        </row>
        <row r="505">
          <cell r="I505" t="str">
            <v>NIORT</v>
          </cell>
          <cell r="O505" t="str">
            <v>C</v>
          </cell>
          <cell r="W505">
            <v>18</v>
          </cell>
        </row>
        <row r="506">
          <cell r="I506" t="str">
            <v>NIORT</v>
          </cell>
          <cell r="O506" t="str">
            <v>C</v>
          </cell>
          <cell r="W506">
            <v>59</v>
          </cell>
        </row>
        <row r="507">
          <cell r="I507" t="str">
            <v>NIORT</v>
          </cell>
          <cell r="O507" t="str">
            <v>C</v>
          </cell>
          <cell r="W507">
            <v>61</v>
          </cell>
        </row>
        <row r="508">
          <cell r="I508" t="str">
            <v>NIORT</v>
          </cell>
          <cell r="O508" t="str">
            <v>C</v>
          </cell>
          <cell r="W508">
            <v>36</v>
          </cell>
        </row>
        <row r="509">
          <cell r="I509" t="str">
            <v>NIORT</v>
          </cell>
          <cell r="O509" t="str">
            <v>C</v>
          </cell>
          <cell r="W509">
            <v>20</v>
          </cell>
        </row>
        <row r="510">
          <cell r="I510" t="str">
            <v>NIORT</v>
          </cell>
          <cell r="O510" t="str">
            <v>BL</v>
          </cell>
          <cell r="W510">
            <v>6</v>
          </cell>
        </row>
        <row r="511">
          <cell r="I511" t="str">
            <v>NIORT</v>
          </cell>
          <cell r="O511" t="str">
            <v>A</v>
          </cell>
        </row>
        <row r="512">
          <cell r="I512" t="str">
            <v>NIORT</v>
          </cell>
          <cell r="O512" t="str">
            <v>C</v>
          </cell>
          <cell r="W512">
            <v>22</v>
          </cell>
        </row>
        <row r="513">
          <cell r="I513" t="str">
            <v>NIORT</v>
          </cell>
          <cell r="O513" t="str">
            <v>C</v>
          </cell>
          <cell r="W513">
            <v>14</v>
          </cell>
        </row>
        <row r="514">
          <cell r="I514" t="str">
            <v>NIORT</v>
          </cell>
          <cell r="O514" t="str">
            <v>C</v>
          </cell>
          <cell r="W514">
            <v>54</v>
          </cell>
        </row>
        <row r="515">
          <cell r="I515" t="str">
            <v>NIORT</v>
          </cell>
          <cell r="O515" t="str">
            <v>C</v>
          </cell>
          <cell r="W515">
            <v>4</v>
          </cell>
        </row>
        <row r="516">
          <cell r="I516" t="str">
            <v>NIORT</v>
          </cell>
          <cell r="O516" t="str">
            <v>C</v>
          </cell>
          <cell r="W516">
            <v>4</v>
          </cell>
        </row>
        <row r="517">
          <cell r="I517" t="str">
            <v>NIORT</v>
          </cell>
          <cell r="O517" t="str">
            <v>C</v>
          </cell>
          <cell r="W517">
            <v>4</v>
          </cell>
        </row>
        <row r="518">
          <cell r="I518" t="str">
            <v>NIORT</v>
          </cell>
          <cell r="O518" t="str">
            <v>C</v>
          </cell>
          <cell r="W518">
            <v>4</v>
          </cell>
        </row>
        <row r="519">
          <cell r="I519" t="str">
            <v>NIORT</v>
          </cell>
          <cell r="O519" t="str">
            <v>C</v>
          </cell>
          <cell r="W519">
            <v>4</v>
          </cell>
        </row>
        <row r="520">
          <cell r="I520" t="str">
            <v>NIORT</v>
          </cell>
          <cell r="O520" t="str">
            <v>C</v>
          </cell>
          <cell r="W520">
            <v>12</v>
          </cell>
        </row>
        <row r="521">
          <cell r="I521" t="str">
            <v>NIORT</v>
          </cell>
          <cell r="O521" t="str">
            <v>C</v>
          </cell>
          <cell r="W521">
            <v>8</v>
          </cell>
        </row>
        <row r="522">
          <cell r="I522" t="str">
            <v>NIORT</v>
          </cell>
          <cell r="O522" t="str">
            <v>C</v>
          </cell>
          <cell r="W522">
            <v>8</v>
          </cell>
        </row>
        <row r="523">
          <cell r="I523" t="str">
            <v>NIORT</v>
          </cell>
          <cell r="O523" t="str">
            <v>C</v>
          </cell>
          <cell r="W523">
            <v>8</v>
          </cell>
        </row>
        <row r="524">
          <cell r="I524" t="str">
            <v>NIORT</v>
          </cell>
          <cell r="O524" t="str">
            <v>C</v>
          </cell>
          <cell r="W524">
            <v>20</v>
          </cell>
        </row>
        <row r="525">
          <cell r="I525" t="str">
            <v>NIORT</v>
          </cell>
          <cell r="O525" t="str">
            <v>C</v>
          </cell>
          <cell r="W525">
            <v>8</v>
          </cell>
        </row>
        <row r="526">
          <cell r="I526" t="str">
            <v>NIORT</v>
          </cell>
          <cell r="O526" t="str">
            <v>C</v>
          </cell>
          <cell r="W526">
            <v>8</v>
          </cell>
        </row>
        <row r="527">
          <cell r="I527" t="str">
            <v>NIORT</v>
          </cell>
          <cell r="O527" t="str">
            <v>C</v>
          </cell>
          <cell r="W527">
            <v>35</v>
          </cell>
        </row>
        <row r="528">
          <cell r="I528" t="str">
            <v>NIORT</v>
          </cell>
          <cell r="O528" t="str">
            <v>C</v>
          </cell>
          <cell r="W528">
            <v>8</v>
          </cell>
        </row>
        <row r="529">
          <cell r="I529" t="str">
            <v>NIORT</v>
          </cell>
          <cell r="O529" t="str">
            <v>C</v>
          </cell>
          <cell r="W529">
            <v>8</v>
          </cell>
        </row>
        <row r="530">
          <cell r="I530" t="str">
            <v>NIORT</v>
          </cell>
          <cell r="O530" t="str">
            <v>C</v>
          </cell>
          <cell r="W530">
            <v>18</v>
          </cell>
        </row>
        <row r="531">
          <cell r="I531" t="str">
            <v>NIORT</v>
          </cell>
          <cell r="O531" t="str">
            <v>C</v>
          </cell>
          <cell r="W531">
            <v>23</v>
          </cell>
        </row>
        <row r="532">
          <cell r="I532" t="str">
            <v>NIORT</v>
          </cell>
          <cell r="O532" t="str">
            <v>C</v>
          </cell>
          <cell r="W532">
            <v>4</v>
          </cell>
        </row>
        <row r="533">
          <cell r="I533" t="str">
            <v>NIORT</v>
          </cell>
          <cell r="O533" t="str">
            <v>BL</v>
          </cell>
          <cell r="W533">
            <v>4</v>
          </cell>
        </row>
        <row r="534">
          <cell r="I534" t="str">
            <v>NIORT</v>
          </cell>
          <cell r="O534" t="str">
            <v>C</v>
          </cell>
          <cell r="W534">
            <v>40</v>
          </cell>
        </row>
        <row r="535">
          <cell r="I535" t="str">
            <v>NIORT</v>
          </cell>
          <cell r="O535" t="str">
            <v>C</v>
          </cell>
          <cell r="W535">
            <v>10</v>
          </cell>
        </row>
        <row r="536">
          <cell r="I536" t="str">
            <v>NIORT</v>
          </cell>
          <cell r="O536" t="str">
            <v>C</v>
          </cell>
          <cell r="W536">
            <v>12</v>
          </cell>
        </row>
        <row r="537">
          <cell r="I537" t="str">
            <v>NIORT</v>
          </cell>
          <cell r="O537" t="str">
            <v>C</v>
          </cell>
          <cell r="W537">
            <v>140</v>
          </cell>
        </row>
        <row r="538">
          <cell r="I538" t="str">
            <v>NIORT</v>
          </cell>
          <cell r="O538" t="str">
            <v>A</v>
          </cell>
          <cell r="W538">
            <v>4</v>
          </cell>
        </row>
        <row r="539">
          <cell r="I539" t="str">
            <v>NIORT</v>
          </cell>
          <cell r="O539" t="str">
            <v>C</v>
          </cell>
          <cell r="W539">
            <v>90</v>
          </cell>
        </row>
        <row r="540">
          <cell r="I540" t="str">
            <v>NIORT</v>
          </cell>
          <cell r="O540" t="str">
            <v>C</v>
          </cell>
          <cell r="W540">
            <v>7</v>
          </cell>
        </row>
        <row r="541">
          <cell r="I541" t="str">
            <v>NIORT</v>
          </cell>
          <cell r="O541" t="str">
            <v>C</v>
          </cell>
          <cell r="W541">
            <v>16</v>
          </cell>
        </row>
        <row r="542">
          <cell r="I542" t="str">
            <v>NIORT</v>
          </cell>
          <cell r="O542" t="str">
            <v>BL</v>
          </cell>
          <cell r="W542">
            <v>4</v>
          </cell>
        </row>
        <row r="543">
          <cell r="I543" t="str">
            <v>NIORT</v>
          </cell>
          <cell r="O543" t="str">
            <v>C</v>
          </cell>
          <cell r="W543">
            <v>5</v>
          </cell>
        </row>
        <row r="544">
          <cell r="I544" t="str">
            <v>NIORT</v>
          </cell>
          <cell r="O544" t="str">
            <v>C</v>
          </cell>
          <cell r="W544">
            <v>10</v>
          </cell>
        </row>
        <row r="545">
          <cell r="I545" t="str">
            <v>NIORT</v>
          </cell>
          <cell r="O545" t="str">
            <v>C</v>
          </cell>
          <cell r="W545">
            <v>4</v>
          </cell>
        </row>
        <row r="546">
          <cell r="I546" t="str">
            <v>NIORT</v>
          </cell>
          <cell r="O546" t="str">
            <v>C</v>
          </cell>
          <cell r="W546">
            <v>20</v>
          </cell>
        </row>
        <row r="547">
          <cell r="I547" t="str">
            <v>NIORT</v>
          </cell>
          <cell r="O547" t="str">
            <v>C</v>
          </cell>
          <cell r="W547">
            <v>6</v>
          </cell>
        </row>
        <row r="548">
          <cell r="I548" t="str">
            <v>NIORT</v>
          </cell>
          <cell r="O548" t="str">
            <v>C</v>
          </cell>
          <cell r="W548">
            <v>6</v>
          </cell>
        </row>
        <row r="549">
          <cell r="I549" t="str">
            <v>NIORT</v>
          </cell>
          <cell r="O549" t="str">
            <v>C</v>
          </cell>
          <cell r="W549">
            <v>6</v>
          </cell>
        </row>
        <row r="550">
          <cell r="I550" t="str">
            <v>NIORT</v>
          </cell>
          <cell r="O550" t="str">
            <v>C</v>
          </cell>
          <cell r="W550">
            <v>6</v>
          </cell>
        </row>
        <row r="551">
          <cell r="I551" t="str">
            <v>NIORT</v>
          </cell>
          <cell r="O551" t="str">
            <v>C</v>
          </cell>
          <cell r="W551">
            <v>5</v>
          </cell>
        </row>
        <row r="552">
          <cell r="I552" t="str">
            <v>NIORT</v>
          </cell>
          <cell r="O552" t="str">
            <v>ATT</v>
          </cell>
          <cell r="W552">
            <v>154</v>
          </cell>
        </row>
        <row r="553">
          <cell r="I553" t="str">
            <v>PAREMPUYRE</v>
          </cell>
          <cell r="O553" t="str">
            <v>A</v>
          </cell>
          <cell r="W553">
            <v>53</v>
          </cell>
        </row>
        <row r="554">
          <cell r="I554" t="str">
            <v>PAREMPUYRE</v>
          </cell>
          <cell r="O554" t="str">
            <v>A</v>
          </cell>
          <cell r="W554">
            <v>6</v>
          </cell>
        </row>
        <row r="555">
          <cell r="I555" t="str">
            <v>PESSAC</v>
          </cell>
          <cell r="K555" t="str">
            <v/>
          </cell>
          <cell r="O555" t="str">
            <v>RC</v>
          </cell>
          <cell r="W555">
            <v>40</v>
          </cell>
        </row>
        <row r="556">
          <cell r="I556" t="str">
            <v>PESSAC</v>
          </cell>
          <cell r="K556" t="str">
            <v/>
          </cell>
          <cell r="O556" t="str">
            <v>C</v>
          </cell>
          <cell r="W556">
            <v>4</v>
          </cell>
        </row>
        <row r="557">
          <cell r="I557" t="str">
            <v>MERIGNAC</v>
          </cell>
          <cell r="K557" t="str">
            <v>ZMD</v>
          </cell>
          <cell r="O557" t="str">
            <v>RAC</v>
          </cell>
          <cell r="W557">
            <v>20</v>
          </cell>
        </row>
        <row r="558">
          <cell r="I558" t="str">
            <v>PESSAC</v>
          </cell>
          <cell r="K558" t="str">
            <v/>
          </cell>
          <cell r="O558" t="str">
            <v>RC</v>
          </cell>
          <cell r="W558">
            <v>5</v>
          </cell>
        </row>
        <row r="559">
          <cell r="I559" t="str">
            <v>PESSAC</v>
          </cell>
          <cell r="K559" t="str">
            <v/>
          </cell>
          <cell r="O559" t="str">
            <v>TX</v>
          </cell>
          <cell r="W559">
            <v>49</v>
          </cell>
        </row>
        <row r="560">
          <cell r="I560" t="str">
            <v>PESSAC</v>
          </cell>
          <cell r="K560" t="str">
            <v>ZMD</v>
          </cell>
          <cell r="O560" t="str">
            <v>C</v>
          </cell>
          <cell r="W560">
            <v>71</v>
          </cell>
        </row>
        <row r="561">
          <cell r="I561" t="str">
            <v>PESSAC</v>
          </cell>
          <cell r="K561" t="str">
            <v>ZMD</v>
          </cell>
          <cell r="O561" t="str">
            <v>TX</v>
          </cell>
          <cell r="W561">
            <v>174</v>
          </cell>
        </row>
        <row r="562">
          <cell r="I562" t="str">
            <v>PESSAC</v>
          </cell>
          <cell r="K562" t="str">
            <v>ZMD</v>
          </cell>
          <cell r="O562" t="str">
            <v>TX</v>
          </cell>
          <cell r="W562">
            <v>72</v>
          </cell>
        </row>
        <row r="563">
          <cell r="I563" t="str">
            <v>PESSAC</v>
          </cell>
          <cell r="K563" t="str">
            <v>ZMD</v>
          </cell>
          <cell r="O563" t="str">
            <v>ATT</v>
          </cell>
          <cell r="W563">
            <v>8</v>
          </cell>
        </row>
        <row r="564">
          <cell r="I564" t="str">
            <v>MERIGNAC</v>
          </cell>
          <cell r="O564" t="str">
            <v>RAC</v>
          </cell>
          <cell r="W564">
            <v>14</v>
          </cell>
        </row>
        <row r="565">
          <cell r="I565" t="str">
            <v>PESSAC</v>
          </cell>
          <cell r="K565" t="str">
            <v>ZMD</v>
          </cell>
          <cell r="O565" t="str">
            <v>RC</v>
          </cell>
          <cell r="W565">
            <v>18</v>
          </cell>
        </row>
        <row r="566">
          <cell r="I566" t="str">
            <v>PESSAC</v>
          </cell>
          <cell r="K566" t="str">
            <v>ZMD</v>
          </cell>
          <cell r="O566" t="str">
            <v>RC</v>
          </cell>
          <cell r="W566">
            <v>66</v>
          </cell>
        </row>
        <row r="567">
          <cell r="I567" t="str">
            <v>PESSAC</v>
          </cell>
          <cell r="K567" t="str">
            <v>ZMD</v>
          </cell>
          <cell r="O567" t="str">
            <v>P</v>
          </cell>
        </row>
        <row r="568">
          <cell r="I568" t="str">
            <v>PESSAC</v>
          </cell>
          <cell r="K568" t="str">
            <v>ZMD</v>
          </cell>
          <cell r="O568" t="str">
            <v>P</v>
          </cell>
        </row>
        <row r="569">
          <cell r="I569" t="str">
            <v>PESSAC</v>
          </cell>
          <cell r="K569" t="str">
            <v>ZMD</v>
          </cell>
          <cell r="O569" t="str">
            <v>P</v>
          </cell>
        </row>
        <row r="570">
          <cell r="I570" t="str">
            <v>PESSAC</v>
          </cell>
          <cell r="K570" t="str">
            <v>ZMD</v>
          </cell>
          <cell r="O570" t="str">
            <v>P</v>
          </cell>
        </row>
        <row r="571">
          <cell r="I571" t="str">
            <v>PESSAC</v>
          </cell>
          <cell r="O571" t="str">
            <v>C</v>
          </cell>
          <cell r="W571">
            <v>34</v>
          </cell>
        </row>
        <row r="572">
          <cell r="I572" t="str">
            <v>PESSAC</v>
          </cell>
          <cell r="O572" t="str">
            <v>RC</v>
          </cell>
          <cell r="W572">
            <v>7</v>
          </cell>
        </row>
        <row r="573">
          <cell r="I573" t="str">
            <v>PESSAC</v>
          </cell>
          <cell r="O573" t="str">
            <v>ATT</v>
          </cell>
          <cell r="W573">
            <v>15</v>
          </cell>
        </row>
        <row r="574">
          <cell r="I574" t="str">
            <v>PESSAC</v>
          </cell>
          <cell r="O574" t="str">
            <v>P</v>
          </cell>
        </row>
        <row r="575">
          <cell r="I575" t="str">
            <v>PESSAC</v>
          </cell>
          <cell r="O575" t="str">
            <v>BL</v>
          </cell>
          <cell r="W575">
            <v>14</v>
          </cell>
        </row>
        <row r="576">
          <cell r="I576" t="str">
            <v>PESSAC</v>
          </cell>
          <cell r="O576" t="str">
            <v>ATT</v>
          </cell>
          <cell r="W576">
            <v>7</v>
          </cell>
        </row>
        <row r="577">
          <cell r="I577" t="str">
            <v>PESSAC</v>
          </cell>
          <cell r="O577" t="str">
            <v>DOE</v>
          </cell>
          <cell r="W577">
            <v>18</v>
          </cell>
        </row>
        <row r="578">
          <cell r="I578" t="str">
            <v>PESSAC</v>
          </cell>
          <cell r="O578" t="str">
            <v>RC</v>
          </cell>
          <cell r="W578">
            <v>3</v>
          </cell>
        </row>
        <row r="579">
          <cell r="I579" t="str">
            <v>PESSAC</v>
          </cell>
          <cell r="O579" t="str">
            <v>BL</v>
          </cell>
          <cell r="W579">
            <v>30</v>
          </cell>
        </row>
        <row r="580">
          <cell r="I580" t="str">
            <v>PESSAC</v>
          </cell>
          <cell r="O580" t="str">
            <v>ATT</v>
          </cell>
          <cell r="W580">
            <v>33</v>
          </cell>
        </row>
        <row r="581">
          <cell r="I581" t="str">
            <v>PESSAC</v>
          </cell>
          <cell r="O581" t="str">
            <v>C</v>
          </cell>
          <cell r="W581">
            <v>10</v>
          </cell>
        </row>
        <row r="582">
          <cell r="I582" t="str">
            <v>PESSAC</v>
          </cell>
          <cell r="O582" t="str">
            <v>RC</v>
          </cell>
          <cell r="W582">
            <v>27</v>
          </cell>
        </row>
        <row r="583">
          <cell r="I583" t="str">
            <v>PESSAC</v>
          </cell>
          <cell r="O583" t="str">
            <v>C</v>
          </cell>
          <cell r="W583">
            <v>209</v>
          </cell>
        </row>
        <row r="584">
          <cell r="I584" t="str">
            <v>PESSAC</v>
          </cell>
          <cell r="O584" t="str">
            <v>C</v>
          </cell>
          <cell r="W584">
            <v>11</v>
          </cell>
        </row>
        <row r="585">
          <cell r="I585" t="str">
            <v>PESSAC</v>
          </cell>
          <cell r="O585" t="str">
            <v>C</v>
          </cell>
          <cell r="W585">
            <v>16</v>
          </cell>
        </row>
        <row r="586">
          <cell r="I586" t="str">
            <v>PESSAC</v>
          </cell>
          <cell r="O586" t="str">
            <v>C</v>
          </cell>
          <cell r="W586">
            <v>36</v>
          </cell>
        </row>
        <row r="587">
          <cell r="I587" t="str">
            <v>PESSAC</v>
          </cell>
          <cell r="O587" t="str">
            <v>C</v>
          </cell>
          <cell r="W587">
            <v>52</v>
          </cell>
        </row>
        <row r="588">
          <cell r="I588" t="str">
            <v>PESSAC</v>
          </cell>
          <cell r="O588" t="str">
            <v>C</v>
          </cell>
          <cell r="W588">
            <v>34</v>
          </cell>
        </row>
        <row r="589">
          <cell r="I589" t="str">
            <v>PESSAC</v>
          </cell>
          <cell r="O589" t="str">
            <v>C</v>
          </cell>
          <cell r="W589">
            <v>16</v>
          </cell>
        </row>
        <row r="590">
          <cell r="I590" t="str">
            <v>PESSAC</v>
          </cell>
          <cell r="O590" t="str">
            <v>C</v>
          </cell>
          <cell r="W590">
            <v>15</v>
          </cell>
        </row>
        <row r="591">
          <cell r="I591" t="str">
            <v>PESSAC</v>
          </cell>
          <cell r="O591" t="str">
            <v>P</v>
          </cell>
        </row>
        <row r="592">
          <cell r="I592" t="str">
            <v>PESSAC</v>
          </cell>
          <cell r="O592" t="str">
            <v>P</v>
          </cell>
        </row>
        <row r="593">
          <cell r="I593" t="str">
            <v>ST AUBIN</v>
          </cell>
          <cell r="W593">
            <v>6</v>
          </cell>
        </row>
        <row r="594">
          <cell r="I594" t="str">
            <v>ST AUBIN</v>
          </cell>
          <cell r="W594">
            <v>5</v>
          </cell>
        </row>
        <row r="595">
          <cell r="I595" t="str">
            <v>ST MEDARD</v>
          </cell>
          <cell r="K595" t="str">
            <v>NEUF</v>
          </cell>
          <cell r="O595" t="str">
            <v>TX</v>
          </cell>
          <cell r="W595">
            <v>145</v>
          </cell>
        </row>
        <row r="596">
          <cell r="I596" t="str">
            <v>ST MEDARD</v>
          </cell>
          <cell r="K596" t="str">
            <v>ZMD</v>
          </cell>
          <cell r="O596" t="str">
            <v>O</v>
          </cell>
          <cell r="W596">
            <v>4</v>
          </cell>
        </row>
        <row r="597">
          <cell r="I597" t="str">
            <v>ST MEDARD</v>
          </cell>
          <cell r="O597" t="str">
            <v>C</v>
          </cell>
          <cell r="W597">
            <v>40</v>
          </cell>
        </row>
        <row r="598">
          <cell r="I598" t="str">
            <v>ST MEDARD</v>
          </cell>
          <cell r="O598" t="str">
            <v>C</v>
          </cell>
          <cell r="W598">
            <v>62</v>
          </cell>
        </row>
        <row r="599">
          <cell r="I599" t="str">
            <v>ST MEDARD</v>
          </cell>
          <cell r="O599" t="str">
            <v>BL</v>
          </cell>
          <cell r="W599">
            <v>5</v>
          </cell>
        </row>
        <row r="600">
          <cell r="I600" t="str">
            <v>ST MEDARD</v>
          </cell>
          <cell r="O600" t="str">
            <v>C</v>
          </cell>
          <cell r="W600">
            <v>58</v>
          </cell>
        </row>
        <row r="601">
          <cell r="I601" t="str">
            <v>ST MEDARD</v>
          </cell>
          <cell r="O601" t="str">
            <v>C</v>
          </cell>
          <cell r="W601">
            <v>50</v>
          </cell>
        </row>
        <row r="602">
          <cell r="I602" t="str">
            <v>ST MEDARD</v>
          </cell>
          <cell r="O602" t="str">
            <v>BL</v>
          </cell>
          <cell r="W602">
            <v>27</v>
          </cell>
        </row>
        <row r="603">
          <cell r="I603" t="str">
            <v>TALENCE</v>
          </cell>
          <cell r="K603" t="str">
            <v/>
          </cell>
          <cell r="O603" t="str">
            <v>TX</v>
          </cell>
          <cell r="W603">
            <v>13</v>
          </cell>
        </row>
        <row r="604">
          <cell r="I604" t="str">
            <v>MERIGNAC</v>
          </cell>
          <cell r="K604" t="str">
            <v/>
          </cell>
          <cell r="O604" t="str">
            <v>RAC</v>
          </cell>
          <cell r="W604">
            <v>6</v>
          </cell>
        </row>
        <row r="605">
          <cell r="I605" t="str">
            <v>LE BOUSCAT</v>
          </cell>
          <cell r="O605" t="str">
            <v>RAC</v>
          </cell>
          <cell r="W605">
            <v>23</v>
          </cell>
        </row>
        <row r="606">
          <cell r="I606" t="str">
            <v>TALENCE</v>
          </cell>
          <cell r="K606" t="str">
            <v>ZMD</v>
          </cell>
          <cell r="O606" t="str">
            <v>RC</v>
          </cell>
          <cell r="W606">
            <v>45</v>
          </cell>
        </row>
        <row r="607">
          <cell r="I607" t="str">
            <v>TALENCE</v>
          </cell>
          <cell r="K607" t="str">
            <v>ZMD</v>
          </cell>
          <cell r="O607" t="str">
            <v>RC</v>
          </cell>
          <cell r="W607">
            <v>10</v>
          </cell>
        </row>
        <row r="608">
          <cell r="I608" t="str">
            <v>TALENCE</v>
          </cell>
          <cell r="K608" t="str">
            <v>ZMD</v>
          </cell>
          <cell r="O608" t="str">
            <v>C</v>
          </cell>
          <cell r="W608">
            <v>7</v>
          </cell>
        </row>
        <row r="609">
          <cell r="I609" t="str">
            <v>TALENCE</v>
          </cell>
          <cell r="K609" t="str">
            <v>ZMD</v>
          </cell>
          <cell r="O609" t="str">
            <v>BL</v>
          </cell>
          <cell r="W609">
            <v>99</v>
          </cell>
        </row>
        <row r="610">
          <cell r="I610" t="str">
            <v>TALENCE</v>
          </cell>
          <cell r="K610" t="str">
            <v>ZMD</v>
          </cell>
          <cell r="O610" t="str">
            <v>RC</v>
          </cell>
          <cell r="W610">
            <v>43</v>
          </cell>
        </row>
        <row r="611">
          <cell r="I611" t="str">
            <v>TALENCE</v>
          </cell>
          <cell r="K611" t="str">
            <v>ZMD</v>
          </cell>
          <cell r="O611" t="str">
            <v>RC</v>
          </cell>
          <cell r="W611">
            <v>80</v>
          </cell>
        </row>
        <row r="612">
          <cell r="I612" t="str">
            <v>TALENCE</v>
          </cell>
          <cell r="K612" t="str">
            <v>ZMD</v>
          </cell>
          <cell r="O612" t="str">
            <v>RC</v>
          </cell>
          <cell r="W612">
            <v>4</v>
          </cell>
        </row>
        <row r="613">
          <cell r="I613" t="str">
            <v>TALENCE</v>
          </cell>
          <cell r="K613" t="str">
            <v>ZMD</v>
          </cell>
          <cell r="O613" t="str">
            <v>RC</v>
          </cell>
          <cell r="W613">
            <v>219</v>
          </cell>
        </row>
        <row r="614">
          <cell r="I614" t="str">
            <v>TALENCE</v>
          </cell>
          <cell r="K614" t="str">
            <v>ZMD</v>
          </cell>
          <cell r="O614" t="str">
            <v>TX</v>
          </cell>
          <cell r="W614">
            <v>11</v>
          </cell>
        </row>
        <row r="615">
          <cell r="I615" t="str">
            <v>TALENCE</v>
          </cell>
          <cell r="K615" t="str">
            <v>ZMD</v>
          </cell>
          <cell r="O615" t="str">
            <v>RC</v>
          </cell>
          <cell r="W615">
            <v>30</v>
          </cell>
        </row>
        <row r="616">
          <cell r="I616" t="str">
            <v>TALENCE</v>
          </cell>
          <cell r="K616" t="str">
            <v>ZMD</v>
          </cell>
          <cell r="O616" t="str">
            <v>BL</v>
          </cell>
          <cell r="W616">
            <v>104</v>
          </cell>
        </row>
        <row r="617">
          <cell r="I617" t="str">
            <v>TALENCE</v>
          </cell>
          <cell r="K617" t="str">
            <v>ZMD</v>
          </cell>
          <cell r="O617" t="str">
            <v>ATT</v>
          </cell>
          <cell r="W617">
            <v>27</v>
          </cell>
        </row>
        <row r="618">
          <cell r="I618" t="str">
            <v>TALENCE</v>
          </cell>
          <cell r="K618" t="str">
            <v>ZMD</v>
          </cell>
          <cell r="O618" t="str">
            <v>TX</v>
          </cell>
          <cell r="W618">
            <v>21</v>
          </cell>
        </row>
        <row r="619">
          <cell r="I619" t="str">
            <v>TALENCE</v>
          </cell>
          <cell r="K619" t="str">
            <v>ZMD</v>
          </cell>
          <cell r="O619" t="str">
            <v>TX</v>
          </cell>
          <cell r="W619">
            <v>14</v>
          </cell>
        </row>
        <row r="620">
          <cell r="I620" t="str">
            <v>TALENCE</v>
          </cell>
          <cell r="K620" t="str">
            <v>ZMD</v>
          </cell>
          <cell r="O620" t="str">
            <v>TX</v>
          </cell>
          <cell r="W620">
            <v>4</v>
          </cell>
        </row>
        <row r="621">
          <cell r="I621" t="str">
            <v>TALENCE</v>
          </cell>
          <cell r="K621" t="str">
            <v>ZMD</v>
          </cell>
          <cell r="O621" t="str">
            <v>TX</v>
          </cell>
          <cell r="W621">
            <v>9</v>
          </cell>
        </row>
        <row r="622">
          <cell r="I622" t="str">
            <v>TALENCE</v>
          </cell>
          <cell r="K622" t="str">
            <v>ZMD</v>
          </cell>
          <cell r="O622" t="str">
            <v>TX</v>
          </cell>
          <cell r="W622">
            <v>52</v>
          </cell>
        </row>
        <row r="623">
          <cell r="I623" t="str">
            <v>TALENCE</v>
          </cell>
          <cell r="K623" t="str">
            <v>ZMD</v>
          </cell>
          <cell r="O623" t="str">
            <v>E</v>
          </cell>
          <cell r="W623">
            <v>205</v>
          </cell>
        </row>
        <row r="624">
          <cell r="I624" t="str">
            <v>TALENCE</v>
          </cell>
          <cell r="K624" t="str">
            <v>ZMD</v>
          </cell>
          <cell r="O624" t="str">
            <v>TX</v>
          </cell>
          <cell r="W624">
            <v>6</v>
          </cell>
        </row>
        <row r="625">
          <cell r="I625" t="str">
            <v>TALENCE</v>
          </cell>
          <cell r="K625" t="str">
            <v>ZMD</v>
          </cell>
          <cell r="O625" t="str">
            <v>P</v>
          </cell>
        </row>
        <row r="626">
          <cell r="I626" t="str">
            <v>TALENCE</v>
          </cell>
          <cell r="K626" t="str">
            <v>ZMD</v>
          </cell>
          <cell r="O626" t="str">
            <v>TX</v>
          </cell>
          <cell r="W626">
            <v>6</v>
          </cell>
        </row>
        <row r="627">
          <cell r="I627" t="str">
            <v>TALENCE</v>
          </cell>
          <cell r="K627" t="str">
            <v>ZMD</v>
          </cell>
          <cell r="O627" t="str">
            <v>RC</v>
          </cell>
          <cell r="W627">
            <v>32</v>
          </cell>
        </row>
        <row r="628">
          <cell r="I628" t="str">
            <v>TALENCE</v>
          </cell>
          <cell r="K628" t="str">
            <v>ZMD</v>
          </cell>
          <cell r="O628" t="str">
            <v>P</v>
          </cell>
        </row>
        <row r="629">
          <cell r="I629" t="str">
            <v>TALENCE</v>
          </cell>
          <cell r="O629" t="str">
            <v>C</v>
          </cell>
          <cell r="W629">
            <v>11</v>
          </cell>
        </row>
        <row r="630">
          <cell r="I630" t="str">
            <v>TALENCE</v>
          </cell>
          <cell r="O630" t="str">
            <v>RC</v>
          </cell>
          <cell r="W630">
            <v>45</v>
          </cell>
        </row>
        <row r="631">
          <cell r="I631" t="str">
            <v>TALENCE</v>
          </cell>
          <cell r="O631" t="str">
            <v>TX</v>
          </cell>
          <cell r="W631">
            <v>117</v>
          </cell>
        </row>
        <row r="632">
          <cell r="I632" t="str">
            <v>TALENCE</v>
          </cell>
          <cell r="O632" t="str">
            <v>RC</v>
          </cell>
          <cell r="W632">
            <v>23</v>
          </cell>
        </row>
        <row r="633">
          <cell r="I633" t="str">
            <v>TALENCE</v>
          </cell>
          <cell r="O633" t="str">
            <v>RC</v>
          </cell>
          <cell r="W633">
            <v>15</v>
          </cell>
        </row>
        <row r="634">
          <cell r="I634" t="str">
            <v>TALENCE</v>
          </cell>
          <cell r="O634" t="str">
            <v>C</v>
          </cell>
          <cell r="W634">
            <v>10</v>
          </cell>
        </row>
        <row r="635">
          <cell r="I635" t="str">
            <v>TALENCE</v>
          </cell>
          <cell r="O635" t="str">
            <v>RC</v>
          </cell>
          <cell r="W635">
            <v>4</v>
          </cell>
        </row>
        <row r="636">
          <cell r="I636" t="str">
            <v>TALENCE</v>
          </cell>
          <cell r="O636" t="str">
            <v>C</v>
          </cell>
          <cell r="W636">
            <v>12</v>
          </cell>
        </row>
        <row r="637">
          <cell r="I637" t="str">
            <v>TALENCE</v>
          </cell>
          <cell r="O637" t="str">
            <v>C</v>
          </cell>
          <cell r="W637">
            <v>41</v>
          </cell>
        </row>
        <row r="638">
          <cell r="I638" t="str">
            <v>TALENCE</v>
          </cell>
          <cell r="O638" t="str">
            <v>C</v>
          </cell>
          <cell r="W638">
            <v>130</v>
          </cell>
        </row>
        <row r="639">
          <cell r="I639" t="str">
            <v>TALENCE</v>
          </cell>
          <cell r="O639" t="str">
            <v>C</v>
          </cell>
          <cell r="W639">
            <v>22</v>
          </cell>
        </row>
        <row r="640">
          <cell r="I640" t="str">
            <v>TALENCE</v>
          </cell>
          <cell r="O640" t="str">
            <v>C</v>
          </cell>
          <cell r="W640">
            <v>13</v>
          </cell>
        </row>
        <row r="641">
          <cell r="I641" t="str">
            <v>TALENCE</v>
          </cell>
          <cell r="O641" t="str">
            <v>C</v>
          </cell>
          <cell r="W641">
            <v>97</v>
          </cell>
        </row>
        <row r="642">
          <cell r="I642" t="str">
            <v>TALENCE</v>
          </cell>
          <cell r="O642" t="str">
            <v>C</v>
          </cell>
          <cell r="W642">
            <v>9</v>
          </cell>
        </row>
        <row r="643">
          <cell r="I643" t="str">
            <v>TALENCE</v>
          </cell>
          <cell r="O643" t="str">
            <v>C</v>
          </cell>
          <cell r="W643">
            <v>5</v>
          </cell>
        </row>
        <row r="644">
          <cell r="I644" t="str">
            <v>TALENCE</v>
          </cell>
          <cell r="O644" t="str">
            <v>C</v>
          </cell>
          <cell r="W644">
            <v>12</v>
          </cell>
        </row>
        <row r="645">
          <cell r="I645" t="str">
            <v>TALENCE</v>
          </cell>
          <cell r="O645" t="str">
            <v>C</v>
          </cell>
          <cell r="W645">
            <v>94</v>
          </cell>
        </row>
        <row r="646">
          <cell r="I646" t="str">
            <v>TALENCE</v>
          </cell>
          <cell r="O646" t="str">
            <v>C</v>
          </cell>
          <cell r="W646">
            <v>27</v>
          </cell>
        </row>
        <row r="647">
          <cell r="I647" t="str">
            <v>VILLENAVE D'ORNON</v>
          </cell>
          <cell r="K647" t="str">
            <v>ZMD</v>
          </cell>
          <cell r="O647" t="str">
            <v>TX</v>
          </cell>
          <cell r="W647">
            <v>41</v>
          </cell>
        </row>
        <row r="648">
          <cell r="I648" t="str">
            <v>VILLENAVE D'ORNON</v>
          </cell>
          <cell r="O648" t="str">
            <v>C</v>
          </cell>
          <cell r="W648">
            <v>12</v>
          </cell>
        </row>
        <row r="649">
          <cell r="I649" t="str">
            <v>VILLENAVE D'ORNON</v>
          </cell>
          <cell r="W649">
            <v>4</v>
          </cell>
        </row>
        <row r="650">
          <cell r="I650" t="str">
            <v>VILLENAVE D'ORNON</v>
          </cell>
          <cell r="W650">
            <v>3</v>
          </cell>
        </row>
        <row r="651">
          <cell r="I651" t="str">
            <v>VILLENAVE D'ORNON</v>
          </cell>
          <cell r="W651">
            <v>3</v>
          </cell>
        </row>
        <row r="652">
          <cell r="I652" t="str">
            <v>VILLENAVE D'ORNON</v>
          </cell>
          <cell r="W652">
            <v>3</v>
          </cell>
        </row>
        <row r="653">
          <cell r="I653" t="str">
            <v>VILLENAVE D'ORNON</v>
          </cell>
          <cell r="O653" t="str">
            <v>BL</v>
          </cell>
          <cell r="W653">
            <v>30</v>
          </cell>
        </row>
        <row r="654">
          <cell r="I654" t="str">
            <v>BEGLES</v>
          </cell>
          <cell r="K654" t="str">
            <v>ZMD</v>
          </cell>
          <cell r="O654" t="str">
            <v>P</v>
          </cell>
        </row>
        <row r="655">
          <cell r="I655" t="str">
            <v>BEGLES</v>
          </cell>
          <cell r="K655" t="str">
            <v>ZMD</v>
          </cell>
          <cell r="O655" t="str">
            <v>P</v>
          </cell>
        </row>
        <row r="656">
          <cell r="I656" t="str">
            <v>PESSAC</v>
          </cell>
          <cell r="K656" t="str">
            <v>ZMD</v>
          </cell>
          <cell r="O656" t="str">
            <v>P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2">
          <cell r="D12">
            <v>543</v>
          </cell>
          <cell r="E12">
            <v>798</v>
          </cell>
          <cell r="F12">
            <v>784</v>
          </cell>
          <cell r="G12">
            <v>989</v>
          </cell>
          <cell r="H12">
            <v>1053</v>
          </cell>
          <cell r="I12">
            <v>69</v>
          </cell>
          <cell r="J12">
            <v>120</v>
          </cell>
          <cell r="K12">
            <v>0</v>
          </cell>
          <cell r="L12">
            <v>2109</v>
          </cell>
          <cell r="M12">
            <v>608</v>
          </cell>
          <cell r="N12">
            <v>2262</v>
          </cell>
          <cell r="O12">
            <v>328</v>
          </cell>
          <cell r="P12">
            <v>2862</v>
          </cell>
          <cell r="Q12">
            <v>154</v>
          </cell>
          <cell r="R12">
            <v>2025</v>
          </cell>
          <cell r="S12">
            <v>2047</v>
          </cell>
          <cell r="T12">
            <v>566</v>
          </cell>
        </row>
        <row r="24">
          <cell r="D24">
            <v>6</v>
          </cell>
          <cell r="E24">
            <v>35</v>
          </cell>
          <cell r="F24">
            <v>7</v>
          </cell>
          <cell r="G24">
            <v>0</v>
          </cell>
          <cell r="H24">
            <v>16</v>
          </cell>
          <cell r="I24">
            <v>0</v>
          </cell>
          <cell r="J24">
            <v>0</v>
          </cell>
          <cell r="K24">
            <v>0</v>
          </cell>
          <cell r="L24">
            <v>23</v>
          </cell>
          <cell r="M24">
            <v>8</v>
          </cell>
          <cell r="N24">
            <v>203</v>
          </cell>
          <cell r="O24">
            <v>6</v>
          </cell>
          <cell r="P24">
            <v>137</v>
          </cell>
          <cell r="Q24">
            <v>67</v>
          </cell>
          <cell r="R24">
            <v>66</v>
          </cell>
          <cell r="S24">
            <v>11</v>
          </cell>
          <cell r="T24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</row>
        <row r="49">
          <cell r="D49">
            <v>47</v>
          </cell>
          <cell r="E49">
            <v>827</v>
          </cell>
          <cell r="F49">
            <v>37</v>
          </cell>
          <cell r="G49">
            <v>749</v>
          </cell>
          <cell r="H49">
            <v>999</v>
          </cell>
          <cell r="I49">
            <v>340</v>
          </cell>
          <cell r="J49">
            <v>0</v>
          </cell>
          <cell r="K49">
            <v>0</v>
          </cell>
          <cell r="L49">
            <v>907</v>
          </cell>
          <cell r="M49">
            <v>0</v>
          </cell>
          <cell r="N49">
            <v>5077</v>
          </cell>
          <cell r="O49">
            <v>0</v>
          </cell>
          <cell r="P49">
            <v>508</v>
          </cell>
          <cell r="Q49">
            <v>0</v>
          </cell>
          <cell r="R49">
            <v>210</v>
          </cell>
          <cell r="S49">
            <v>490</v>
          </cell>
          <cell r="T49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5.bin"/><Relationship Id="rId10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 tint="0.39997558519241921"/>
    <pageSetUpPr autoPageBreaks="0"/>
  </sheetPr>
  <dimension ref="A1:BR99"/>
  <sheetViews>
    <sheetView showGridLines="0" zoomScale="85" zoomScaleNormal="85" zoomScaleSheetLayoutView="85" workbookViewId="0">
      <selection activeCell="AJ18" sqref="AJ18"/>
    </sheetView>
  </sheetViews>
  <sheetFormatPr baseColWidth="10" defaultRowHeight="15" outlineLevelRow="1" outlineLevelCol="1" x14ac:dyDescent="0.25"/>
  <cols>
    <col min="1" max="1" width="4.7109375" customWidth="1"/>
    <col min="2" max="2" width="20" bestFit="1" customWidth="1"/>
    <col min="3" max="3" width="0.85546875" style="8" customWidth="1"/>
    <col min="4" max="6" width="10.7109375" style="3" customWidth="1"/>
    <col min="7" max="7" width="0.85546875" style="3" customWidth="1"/>
    <col min="8" max="10" width="10.7109375" style="3" customWidth="1"/>
    <col min="11" max="11" width="0.85546875" style="3" customWidth="1"/>
    <col min="12" max="12" width="11.85546875" style="3" customWidth="1"/>
    <col min="13" max="13" width="0.85546875" style="3" customWidth="1"/>
    <col min="14" max="14" width="10.7109375" style="3" customWidth="1"/>
    <col min="15" max="15" width="0.85546875" style="3" customWidth="1"/>
    <col min="16" max="18" width="10.7109375" style="3" customWidth="1"/>
    <col min="19" max="19" width="0.85546875" style="3" customWidth="1"/>
    <col min="20" max="22" width="10.7109375" style="3" customWidth="1"/>
    <col min="23" max="23" width="0.85546875" style="3" customWidth="1"/>
    <col min="24" max="24" width="10.7109375" style="1" hidden="1" customWidth="1" outlineLevel="1"/>
    <col min="25" max="28" width="10.7109375" style="9" hidden="1" customWidth="1" outlineLevel="1"/>
    <col min="29" max="29" width="10.7109375" style="1" hidden="1" customWidth="1" outlineLevel="1"/>
    <col min="30" max="31" width="10.7109375" style="9" hidden="1" customWidth="1" outlineLevel="1"/>
    <col min="32" max="32" width="0.85546875" style="9" hidden="1" customWidth="1" outlineLevel="1"/>
    <col min="33" max="33" width="10.7109375" style="1" customWidth="1" collapsed="1"/>
    <col min="34" max="34" width="0.85546875" style="9" customWidth="1"/>
    <col min="35" max="35" width="12.7109375" style="9" customWidth="1"/>
    <col min="36" max="36" width="12.7109375" style="9" customWidth="1" outlineLevel="1"/>
    <col min="37" max="37" width="8.42578125" style="9" customWidth="1" outlineLevel="1"/>
    <col min="38" max="38" width="0.85546875" style="9" customWidth="1" outlineLevel="1"/>
    <col min="39" max="39" width="10.85546875" style="9" customWidth="1" outlineLevel="1"/>
    <col min="40" max="40" width="8.5703125" style="9" customWidth="1" outlineLevel="1"/>
    <col min="41" max="41" width="7.42578125" style="9" customWidth="1" outlineLevel="1"/>
    <col min="42" max="42" width="7.28515625" customWidth="1"/>
    <col min="43" max="43" width="0.85546875" customWidth="1"/>
    <col min="58" max="58" width="20.5703125" style="8" customWidth="1"/>
    <col min="59" max="59" width="16.140625" customWidth="1"/>
    <col min="60" max="60" width="0.85546875" style="8" customWidth="1"/>
    <col min="61" max="61" width="16.140625" style="8" customWidth="1"/>
    <col min="62" max="62" width="0.85546875" style="8" customWidth="1"/>
    <col min="63" max="63" width="16.28515625" customWidth="1"/>
    <col min="64" max="64" width="13.7109375" customWidth="1"/>
    <col min="65" max="65" width="2" customWidth="1"/>
    <col min="66" max="66" width="11.42578125" style="8" customWidth="1"/>
    <col min="67" max="67" width="2.28515625" customWidth="1"/>
  </cols>
  <sheetData>
    <row r="1" spans="1:41" ht="15.75" thickBot="1" x14ac:dyDescent="0.3">
      <c r="A1" s="280" t="s">
        <v>79</v>
      </c>
      <c r="B1" s="8"/>
      <c r="X1" s="9"/>
      <c r="AC1" s="9"/>
      <c r="AD1" s="9">
        <v>504</v>
      </c>
      <c r="AG1" s="9"/>
    </row>
    <row r="2" spans="1:41" ht="32.25" customHeight="1" x14ac:dyDescent="0.25">
      <c r="A2" s="281"/>
      <c r="B2" s="271" t="s">
        <v>17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2"/>
      <c r="AC2" s="272"/>
      <c r="AD2" s="272"/>
      <c r="AE2" s="272"/>
      <c r="AF2" s="272"/>
      <c r="AG2" s="272"/>
      <c r="AH2" s="272"/>
      <c r="AI2" s="272"/>
      <c r="AJ2" s="272"/>
      <c r="AK2" s="272"/>
      <c r="AL2" s="272"/>
      <c r="AM2" s="272"/>
      <c r="AN2" s="272"/>
      <c r="AO2" s="273"/>
    </row>
    <row r="3" spans="1:41" ht="15.75" thickBot="1" x14ac:dyDescent="0.3">
      <c r="A3" s="281"/>
      <c r="B3" s="274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6"/>
    </row>
    <row r="4" spans="1:41" x14ac:dyDescent="0.25">
      <c r="A4" s="281"/>
    </row>
    <row r="5" spans="1:41" s="8" customFormat="1" ht="15.75" thickBot="1" x14ac:dyDescent="0.3">
      <c r="A5" s="281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</row>
    <row r="6" spans="1:41" s="8" customFormat="1" ht="24" customHeight="1" thickBot="1" x14ac:dyDescent="0.4">
      <c r="A6" s="281"/>
      <c r="B6" s="277" t="s">
        <v>76</v>
      </c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9"/>
      <c r="Q6" s="187"/>
      <c r="R6" s="187"/>
      <c r="S6" s="187"/>
      <c r="T6" s="187"/>
      <c r="X6" s="188"/>
      <c r="Y6" s="188"/>
      <c r="Z6" s="188"/>
      <c r="AA6" s="188"/>
      <c r="AB6" s="188"/>
      <c r="AC6" s="188"/>
      <c r="AD6" s="188"/>
      <c r="AE6" s="188"/>
      <c r="AF6" s="188"/>
    </row>
    <row r="7" spans="1:41" s="8" customFormat="1" ht="15.95" customHeight="1" thickBot="1" x14ac:dyDescent="0.3">
      <c r="A7" s="281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</row>
    <row r="8" spans="1:41" s="8" customFormat="1" ht="15.95" customHeight="1" thickBot="1" x14ac:dyDescent="0.3">
      <c r="A8" s="281"/>
      <c r="B8" s="256" t="s">
        <v>78</v>
      </c>
      <c r="C8" s="257"/>
      <c r="D8" s="257"/>
      <c r="E8" s="257"/>
      <c r="F8" s="258"/>
      <c r="H8" s="189">
        <f>H33+H20</f>
        <v>32484</v>
      </c>
      <c r="J8" s="259" t="s">
        <v>14</v>
      </c>
      <c r="K8" s="260"/>
      <c r="L8" s="260"/>
      <c r="M8" s="260"/>
      <c r="N8" s="261"/>
      <c r="P8" s="76" t="e">
        <f>P33+P20</f>
        <v>#REF!</v>
      </c>
      <c r="Q8" s="187"/>
      <c r="R8" s="187"/>
      <c r="S8" s="187"/>
      <c r="AF8" s="188"/>
      <c r="AH8" s="188"/>
      <c r="AI8" s="188"/>
      <c r="AJ8" s="188"/>
      <c r="AK8" s="188"/>
      <c r="AL8" s="188"/>
      <c r="AM8" s="188"/>
      <c r="AN8" s="188"/>
      <c r="AO8" s="188"/>
    </row>
    <row r="9" spans="1:41" s="8" customFormat="1" ht="5.0999999999999996" customHeight="1" thickBot="1" x14ac:dyDescent="0.3">
      <c r="A9" s="281"/>
      <c r="J9" s="187"/>
      <c r="Q9" s="187"/>
      <c r="R9" s="187"/>
      <c r="S9" s="187"/>
      <c r="AF9" s="188"/>
      <c r="AH9" s="188"/>
      <c r="AI9" s="188"/>
      <c r="AJ9" s="188"/>
      <c r="AK9" s="188"/>
      <c r="AL9" s="188"/>
      <c r="AM9" s="188"/>
      <c r="AN9" s="188"/>
      <c r="AO9" s="188"/>
    </row>
    <row r="10" spans="1:41" s="8" customFormat="1" ht="15.95" customHeight="1" x14ac:dyDescent="0.25">
      <c r="A10" s="281"/>
      <c r="B10" s="262" t="s">
        <v>29</v>
      </c>
      <c r="C10" s="263"/>
      <c r="D10" s="263"/>
      <c r="E10" s="263"/>
      <c r="F10" s="264"/>
      <c r="H10" s="190">
        <f>H35+H22</f>
        <v>10136</v>
      </c>
      <c r="J10" s="265" t="s">
        <v>13</v>
      </c>
      <c r="K10" s="266"/>
      <c r="L10" s="266"/>
      <c r="M10" s="266"/>
      <c r="N10" s="267"/>
      <c r="P10" s="191" t="e">
        <f>P35+P22</f>
        <v>#REF!</v>
      </c>
      <c r="Q10" s="187"/>
      <c r="R10" s="187"/>
      <c r="S10" s="187"/>
      <c r="AF10" s="188"/>
      <c r="AH10" s="188"/>
      <c r="AI10" s="188"/>
      <c r="AJ10" s="188"/>
      <c r="AK10" s="188"/>
      <c r="AL10" s="188"/>
      <c r="AM10" s="188"/>
      <c r="AN10" s="188"/>
      <c r="AO10" s="188"/>
    </row>
    <row r="11" spans="1:41" s="8" customFormat="1" ht="15.95" customHeight="1" thickBot="1" x14ac:dyDescent="0.3">
      <c r="A11" s="281"/>
      <c r="B11" s="217" t="s">
        <v>30</v>
      </c>
      <c r="C11" s="218"/>
      <c r="D11" s="218"/>
      <c r="E11" s="218"/>
      <c r="F11" s="219"/>
      <c r="H11" s="192">
        <f>H36+H23</f>
        <v>19066</v>
      </c>
      <c r="J11" s="220" t="s">
        <v>22</v>
      </c>
      <c r="K11" s="221"/>
      <c r="L11" s="221"/>
      <c r="M11" s="221"/>
      <c r="N11" s="222"/>
      <c r="P11" s="193" t="e">
        <f>P36+P23</f>
        <v>#REF!</v>
      </c>
      <c r="Q11" s="187"/>
      <c r="R11" s="187"/>
      <c r="S11" s="187"/>
      <c r="AF11" s="188"/>
    </row>
    <row r="12" spans="1:41" s="8" customFormat="1" ht="15.95" customHeight="1" thickBot="1" x14ac:dyDescent="0.3">
      <c r="A12" s="281"/>
      <c r="J12" s="268" t="s">
        <v>38</v>
      </c>
      <c r="K12" s="269"/>
      <c r="L12" s="269"/>
      <c r="M12" s="269"/>
      <c r="N12" s="270"/>
      <c r="P12" s="77" t="e">
        <f>P37+P24</f>
        <v>#REF!</v>
      </c>
      <c r="Q12" s="187"/>
      <c r="R12" s="187"/>
      <c r="S12" s="187"/>
      <c r="AF12" s="188"/>
      <c r="AI12" s="112"/>
      <c r="AJ12" s="81"/>
      <c r="AM12" s="112"/>
    </row>
    <row r="13" spans="1:41" s="8" customFormat="1" ht="5.0999999999999996" customHeight="1" thickBot="1" x14ac:dyDescent="0.3">
      <c r="A13" s="281"/>
      <c r="Q13" s="187"/>
      <c r="R13" s="187"/>
      <c r="S13" s="187"/>
      <c r="AF13" s="188"/>
    </row>
    <row r="14" spans="1:41" s="8" customFormat="1" ht="15.95" customHeight="1" thickBot="1" x14ac:dyDescent="0.3">
      <c r="A14" s="281"/>
      <c r="B14" s="282" t="s">
        <v>61</v>
      </c>
      <c r="C14" s="283"/>
      <c r="D14" s="283"/>
      <c r="E14" s="283"/>
      <c r="F14" s="284"/>
      <c r="G14" s="187"/>
      <c r="H14" s="291">
        <f>H37+H24</f>
        <v>3282</v>
      </c>
      <c r="J14" s="247" t="s">
        <v>16</v>
      </c>
      <c r="K14" s="248"/>
      <c r="L14" s="248"/>
      <c r="M14" s="248"/>
      <c r="N14" s="249"/>
      <c r="P14" s="194" t="e">
        <f>P39+P26</f>
        <v>#REF!</v>
      </c>
    </row>
    <row r="15" spans="1:41" s="8" customFormat="1" ht="5.0999999999999996" customHeight="1" thickBot="1" x14ac:dyDescent="0.3">
      <c r="A15" s="281"/>
      <c r="B15" s="285"/>
      <c r="C15" s="286"/>
      <c r="D15" s="286"/>
      <c r="E15" s="286"/>
      <c r="F15" s="287"/>
      <c r="H15" s="292"/>
    </row>
    <row r="16" spans="1:41" s="8" customFormat="1" ht="24.95" customHeight="1" thickBot="1" x14ac:dyDescent="0.3">
      <c r="A16" s="281"/>
      <c r="B16" s="288"/>
      <c r="C16" s="289"/>
      <c r="D16" s="289"/>
      <c r="E16" s="289"/>
      <c r="F16" s="290"/>
      <c r="H16" s="293"/>
      <c r="J16" s="250" t="s">
        <v>31</v>
      </c>
      <c r="K16" s="251"/>
      <c r="L16" s="251"/>
      <c r="M16" s="251"/>
      <c r="N16" s="252"/>
      <c r="P16" s="195">
        <f>P41+P28</f>
        <v>495</v>
      </c>
    </row>
    <row r="17" spans="1:41" s="8" customFormat="1" ht="45" customHeight="1" thickBot="1" x14ac:dyDescent="0.3">
      <c r="A17" s="281"/>
    </row>
    <row r="18" spans="1:41" s="8" customFormat="1" ht="24" customHeight="1" outlineLevel="1" thickBot="1" x14ac:dyDescent="0.3">
      <c r="A18" s="281"/>
      <c r="B18" s="253" t="s">
        <v>70</v>
      </c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4"/>
      <c r="N18" s="254"/>
      <c r="O18" s="254"/>
      <c r="P18" s="255"/>
      <c r="X18" s="188"/>
      <c r="Y18" s="188"/>
      <c r="Z18" s="188"/>
      <c r="AA18" s="188"/>
      <c r="AB18" s="188"/>
      <c r="AC18" s="188"/>
      <c r="AD18" s="188"/>
      <c r="AE18" s="188"/>
      <c r="AF18" s="188"/>
      <c r="AG18" s="188"/>
    </row>
    <row r="19" spans="1:41" s="8" customFormat="1" ht="15.95" customHeight="1" outlineLevel="1" thickBot="1" x14ac:dyDescent="0.3">
      <c r="A19" s="281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U19" s="187"/>
      <c r="V19" s="187"/>
      <c r="W19" s="187"/>
      <c r="X19" s="188"/>
      <c r="Y19" s="188"/>
      <c r="Z19" s="188"/>
      <c r="AA19" s="188"/>
      <c r="AB19" s="188"/>
      <c r="AC19" s="188"/>
      <c r="AD19" s="188"/>
      <c r="AE19" s="188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</row>
    <row r="20" spans="1:41" s="8" customFormat="1" ht="15" customHeight="1" outlineLevel="1" thickBot="1" x14ac:dyDescent="0.3">
      <c r="A20" s="281"/>
      <c r="B20" s="256" t="s">
        <v>78</v>
      </c>
      <c r="C20" s="257"/>
      <c r="D20" s="257"/>
      <c r="E20" s="257"/>
      <c r="F20" s="258"/>
      <c r="H20" s="189">
        <v>16587</v>
      </c>
      <c r="J20" s="259" t="s">
        <v>14</v>
      </c>
      <c r="K20" s="260"/>
      <c r="L20" s="260"/>
      <c r="M20" s="260"/>
      <c r="N20" s="261"/>
      <c r="P20" s="76" t="e">
        <f>AI68</f>
        <v>#REF!</v>
      </c>
      <c r="X20" s="188"/>
      <c r="Y20" s="188"/>
      <c r="Z20" s="188"/>
      <c r="AA20" s="188"/>
      <c r="AB20" s="188"/>
      <c r="AC20" s="188"/>
      <c r="AD20" s="188"/>
      <c r="AE20" s="188"/>
      <c r="AF20" s="188"/>
    </row>
    <row r="21" spans="1:41" s="8" customFormat="1" ht="5.0999999999999996" customHeight="1" outlineLevel="1" thickBot="1" x14ac:dyDescent="0.3">
      <c r="A21" s="281"/>
      <c r="X21" s="188"/>
      <c r="Y21" s="188"/>
      <c r="Z21" s="188"/>
      <c r="AA21" s="188"/>
      <c r="AB21" s="188"/>
      <c r="AC21" s="188"/>
      <c r="AD21" s="188"/>
      <c r="AE21" s="188"/>
      <c r="AF21" s="188"/>
    </row>
    <row r="22" spans="1:41" s="8" customFormat="1" ht="15.75" customHeight="1" outlineLevel="1" x14ac:dyDescent="0.25">
      <c r="A22" s="281"/>
      <c r="B22" s="262" t="s">
        <v>29</v>
      </c>
      <c r="C22" s="263"/>
      <c r="D22" s="263"/>
      <c r="E22" s="263"/>
      <c r="F22" s="264"/>
      <c r="H22" s="190">
        <v>6622</v>
      </c>
      <c r="J22" s="265" t="s">
        <v>13</v>
      </c>
      <c r="K22" s="266"/>
      <c r="L22" s="266"/>
      <c r="M22" s="266"/>
      <c r="N22" s="267"/>
      <c r="P22" s="191" t="e">
        <f>T68</f>
        <v>#REF!</v>
      </c>
      <c r="X22" s="188"/>
      <c r="Y22" s="188"/>
      <c r="Z22" s="188"/>
      <c r="AA22" s="188"/>
      <c r="AB22" s="188"/>
      <c r="AC22" s="188"/>
      <c r="AD22" s="188"/>
      <c r="AE22" s="188"/>
      <c r="AF22" s="188"/>
      <c r="AI22" s="112"/>
      <c r="AJ22" s="81"/>
      <c r="AM22" s="112"/>
    </row>
    <row r="23" spans="1:41" s="8" customFormat="1" ht="15.75" customHeight="1" outlineLevel="1" thickBot="1" x14ac:dyDescent="0.3">
      <c r="A23" s="281"/>
      <c r="B23" s="217" t="s">
        <v>30</v>
      </c>
      <c r="C23" s="218"/>
      <c r="D23" s="218"/>
      <c r="E23" s="218"/>
      <c r="F23" s="219"/>
      <c r="H23" s="192">
        <v>17049</v>
      </c>
      <c r="J23" s="220" t="s">
        <v>22</v>
      </c>
      <c r="K23" s="221"/>
      <c r="L23" s="221"/>
      <c r="M23" s="221"/>
      <c r="N23" s="222"/>
      <c r="P23" s="193" t="e">
        <f>U68</f>
        <v>#REF!</v>
      </c>
      <c r="X23" s="188"/>
      <c r="Y23" s="188"/>
      <c r="Z23" s="188"/>
      <c r="AA23" s="188"/>
      <c r="AB23" s="188"/>
      <c r="AC23" s="188"/>
      <c r="AD23" s="188"/>
      <c r="AE23" s="188"/>
      <c r="AF23" s="188"/>
    </row>
    <row r="24" spans="1:41" s="8" customFormat="1" ht="15.75" customHeight="1" outlineLevel="1" thickBot="1" x14ac:dyDescent="0.3">
      <c r="A24" s="281"/>
      <c r="B24" s="223" t="s">
        <v>61</v>
      </c>
      <c r="C24" s="224"/>
      <c r="D24" s="224"/>
      <c r="E24" s="224"/>
      <c r="F24" s="225"/>
      <c r="H24" s="196">
        <f>H20-H23-H22</f>
        <v>-7084</v>
      </c>
      <c r="J24" s="268" t="s">
        <v>38</v>
      </c>
      <c r="K24" s="269"/>
      <c r="L24" s="269"/>
      <c r="M24" s="269"/>
      <c r="N24" s="270"/>
      <c r="P24" s="77" t="e">
        <f>V68</f>
        <v>#REF!</v>
      </c>
      <c r="X24" s="188"/>
      <c r="Y24" s="188"/>
      <c r="Z24" s="188"/>
      <c r="AA24" s="188"/>
      <c r="AB24" s="188"/>
      <c r="AC24" s="188"/>
      <c r="AD24" s="188"/>
      <c r="AE24" s="188"/>
      <c r="AF24" s="188"/>
    </row>
    <row r="25" spans="1:41" s="8" customFormat="1" ht="5.0999999999999996" customHeight="1" outlineLevel="1" thickBot="1" x14ac:dyDescent="0.3">
      <c r="A25" s="281"/>
      <c r="X25" s="188"/>
      <c r="Y25" s="188"/>
      <c r="Z25" s="188"/>
      <c r="AA25" s="188"/>
      <c r="AB25" s="188"/>
      <c r="AC25" s="188"/>
      <c r="AD25" s="188"/>
      <c r="AE25" s="188"/>
      <c r="AF25" s="188"/>
    </row>
    <row r="26" spans="1:41" s="8" customFormat="1" ht="15.75" customHeight="1" outlineLevel="1" thickBot="1" x14ac:dyDescent="0.3">
      <c r="A26" s="281"/>
      <c r="J26" s="247" t="s">
        <v>16</v>
      </c>
      <c r="K26" s="248"/>
      <c r="L26" s="248"/>
      <c r="M26" s="248"/>
      <c r="N26" s="249"/>
      <c r="P26" s="194" t="e">
        <f>AG68</f>
        <v>#REF!</v>
      </c>
      <c r="X26" s="188"/>
      <c r="Y26" s="188"/>
      <c r="Z26" s="188"/>
      <c r="AA26" s="188"/>
      <c r="AB26" s="188"/>
      <c r="AC26" s="188"/>
      <c r="AD26" s="188"/>
      <c r="AE26" s="188"/>
      <c r="AF26" s="188"/>
    </row>
    <row r="27" spans="1:41" s="8" customFormat="1" ht="5.0999999999999996" customHeight="1" outlineLevel="1" thickBot="1" x14ac:dyDescent="0.3">
      <c r="A27" s="281"/>
      <c r="I27" s="188"/>
      <c r="J27" s="188"/>
      <c r="K27" s="188"/>
      <c r="L27" s="188"/>
      <c r="M27" s="188"/>
      <c r="X27" s="188"/>
      <c r="Y27" s="188"/>
      <c r="Z27" s="188"/>
      <c r="AA27" s="188"/>
      <c r="AB27" s="188"/>
      <c r="AC27" s="188"/>
      <c r="AD27" s="188"/>
      <c r="AE27" s="188"/>
      <c r="AF27" s="188"/>
    </row>
    <row r="28" spans="1:41" s="8" customFormat="1" ht="15.75" customHeight="1" outlineLevel="1" thickBot="1" x14ac:dyDescent="0.3">
      <c r="A28" s="281"/>
      <c r="B28" s="187"/>
      <c r="C28" s="187"/>
      <c r="D28" s="187"/>
      <c r="E28" s="65"/>
      <c r="F28" s="187"/>
      <c r="G28" s="187"/>
      <c r="H28" s="187"/>
      <c r="I28" s="187"/>
      <c r="J28" s="229" t="s">
        <v>31</v>
      </c>
      <c r="K28" s="230"/>
      <c r="L28" s="230"/>
      <c r="M28" s="230"/>
      <c r="N28" s="231"/>
      <c r="P28" s="78">
        <f>D68+E68+F68</f>
        <v>485</v>
      </c>
      <c r="V28" s="81"/>
      <c r="X28" s="188"/>
      <c r="Y28" s="188"/>
      <c r="Z28" s="188"/>
      <c r="AA28" s="188"/>
      <c r="AB28" s="188"/>
      <c r="AC28" s="188"/>
      <c r="AD28" s="188"/>
      <c r="AE28" s="188"/>
      <c r="AF28" s="188"/>
    </row>
    <row r="29" spans="1:41" s="8" customFormat="1" ht="9.9499999999999993" customHeight="1" x14ac:dyDescent="0.25">
      <c r="A29" s="281"/>
      <c r="B29" s="187"/>
      <c r="C29" s="187"/>
      <c r="D29" s="187"/>
      <c r="E29" s="65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V29" s="81"/>
      <c r="X29" s="188"/>
      <c r="Y29" s="188"/>
      <c r="Z29" s="188"/>
      <c r="AA29" s="188"/>
      <c r="AB29" s="188"/>
      <c r="AC29" s="188"/>
      <c r="AD29" s="188"/>
      <c r="AE29" s="188"/>
      <c r="AF29" s="188"/>
    </row>
    <row r="30" spans="1:41" s="8" customFormat="1" ht="9.9499999999999993" customHeight="1" outlineLevel="1" thickBot="1" x14ac:dyDescent="0.3">
      <c r="A30" s="281"/>
      <c r="B30" s="187"/>
      <c r="C30" s="187"/>
      <c r="D30" s="187"/>
      <c r="E30" s="65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V30" s="81"/>
      <c r="X30" s="188"/>
      <c r="Y30" s="188"/>
      <c r="Z30" s="188"/>
      <c r="AA30" s="188"/>
      <c r="AB30" s="188"/>
      <c r="AC30" s="188"/>
      <c r="AD30" s="188"/>
      <c r="AE30" s="188"/>
      <c r="AF30" s="188"/>
    </row>
    <row r="31" spans="1:41" s="8" customFormat="1" ht="24" customHeight="1" outlineLevel="1" thickBot="1" x14ac:dyDescent="0.3">
      <c r="A31" s="281"/>
      <c r="B31" s="253" t="s">
        <v>69</v>
      </c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5"/>
      <c r="V31" s="81"/>
      <c r="X31" s="188"/>
      <c r="Y31" s="188"/>
      <c r="Z31" s="188"/>
      <c r="AA31" s="188"/>
      <c r="AB31" s="188"/>
      <c r="AC31" s="188"/>
      <c r="AD31" s="188"/>
      <c r="AE31" s="188"/>
      <c r="AF31" s="188"/>
    </row>
    <row r="32" spans="1:41" s="8" customFormat="1" ht="15.95" customHeight="1" outlineLevel="1" thickBot="1" x14ac:dyDescent="0.3">
      <c r="A32" s="281"/>
      <c r="D32" s="187"/>
      <c r="E32" s="65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V32" s="81"/>
      <c r="X32" s="188"/>
      <c r="Y32" s="188"/>
      <c r="Z32" s="188"/>
      <c r="AA32" s="188"/>
      <c r="AB32" s="188"/>
      <c r="AC32" s="188"/>
      <c r="AD32" s="188"/>
      <c r="AE32" s="188"/>
      <c r="AF32" s="188"/>
    </row>
    <row r="33" spans="1:70" s="8" customFormat="1" ht="15.75" customHeight="1" outlineLevel="1" thickBot="1" x14ac:dyDescent="0.3">
      <c r="A33" s="281"/>
      <c r="B33" s="256" t="s">
        <v>78</v>
      </c>
      <c r="C33" s="257"/>
      <c r="D33" s="257"/>
      <c r="E33" s="257"/>
      <c r="F33" s="258"/>
      <c r="H33" s="189">
        <v>15897</v>
      </c>
      <c r="J33" s="259" t="s">
        <v>14</v>
      </c>
      <c r="K33" s="260"/>
      <c r="L33" s="260"/>
      <c r="M33" s="260"/>
      <c r="N33" s="261"/>
      <c r="P33" s="76" t="e">
        <f>AI79</f>
        <v>#REF!</v>
      </c>
      <c r="V33" s="81"/>
      <c r="AF33" s="188"/>
    </row>
    <row r="34" spans="1:70" s="8" customFormat="1" ht="5.0999999999999996" customHeight="1" outlineLevel="1" thickBot="1" x14ac:dyDescent="0.3">
      <c r="A34" s="281"/>
      <c r="V34" s="81"/>
      <c r="AF34" s="188"/>
    </row>
    <row r="35" spans="1:70" s="8" customFormat="1" ht="15" customHeight="1" outlineLevel="1" x14ac:dyDescent="0.25">
      <c r="A35" s="281"/>
      <c r="B35" s="262" t="s">
        <v>29</v>
      </c>
      <c r="C35" s="263"/>
      <c r="D35" s="263"/>
      <c r="E35" s="263"/>
      <c r="F35" s="264"/>
      <c r="H35" s="190">
        <v>3514</v>
      </c>
      <c r="J35" s="265" t="s">
        <v>13</v>
      </c>
      <c r="K35" s="266"/>
      <c r="L35" s="266"/>
      <c r="M35" s="266"/>
      <c r="N35" s="267"/>
      <c r="P35" s="191" t="e">
        <f>T79</f>
        <v>#REF!</v>
      </c>
      <c r="V35" s="81"/>
      <c r="AF35" s="188"/>
      <c r="AI35" s="112"/>
    </row>
    <row r="36" spans="1:70" s="8" customFormat="1" ht="15" customHeight="1" outlineLevel="1" thickBot="1" x14ac:dyDescent="0.3">
      <c r="A36" s="281"/>
      <c r="B36" s="217" t="s">
        <v>30</v>
      </c>
      <c r="C36" s="218"/>
      <c r="D36" s="218"/>
      <c r="E36" s="218"/>
      <c r="F36" s="219"/>
      <c r="H36" s="192">
        <v>2017</v>
      </c>
      <c r="J36" s="220" t="s">
        <v>22</v>
      </c>
      <c r="K36" s="221"/>
      <c r="L36" s="221"/>
      <c r="M36" s="221"/>
      <c r="N36" s="222"/>
      <c r="P36" s="193" t="e">
        <f>U79</f>
        <v>#REF!</v>
      </c>
      <c r="V36" s="81"/>
      <c r="X36" s="188"/>
      <c r="Y36" s="188"/>
      <c r="Z36" s="188"/>
      <c r="AA36" s="188"/>
      <c r="AB36" s="188"/>
      <c r="AC36" s="188"/>
      <c r="AD36" s="188"/>
      <c r="AE36" s="188"/>
      <c r="AF36" s="188"/>
      <c r="AI36" s="112"/>
    </row>
    <row r="37" spans="1:70" s="8" customFormat="1" ht="15.75" customHeight="1" outlineLevel="1" thickBot="1" x14ac:dyDescent="0.3">
      <c r="A37" s="281"/>
      <c r="B37" s="223" t="s">
        <v>61</v>
      </c>
      <c r="C37" s="224"/>
      <c r="D37" s="224"/>
      <c r="E37" s="224"/>
      <c r="F37" s="225"/>
      <c r="H37" s="196">
        <f>H33-H36-H35</f>
        <v>10366</v>
      </c>
      <c r="J37" s="268" t="s">
        <v>38</v>
      </c>
      <c r="K37" s="269"/>
      <c r="L37" s="269"/>
      <c r="M37" s="269"/>
      <c r="N37" s="270"/>
      <c r="P37" s="77" t="e">
        <f>V79</f>
        <v>#REF!</v>
      </c>
    </row>
    <row r="38" spans="1:70" s="8" customFormat="1" ht="5.0999999999999996" customHeight="1" outlineLevel="1" thickBot="1" x14ac:dyDescent="0.3">
      <c r="A38" s="281"/>
    </row>
    <row r="39" spans="1:70" s="8" customFormat="1" ht="15.75" customHeight="1" outlineLevel="1" thickBot="1" x14ac:dyDescent="0.3">
      <c r="A39" s="281"/>
      <c r="J39" s="247" t="s">
        <v>16</v>
      </c>
      <c r="K39" s="248"/>
      <c r="L39" s="248"/>
      <c r="M39" s="248"/>
      <c r="N39" s="249"/>
      <c r="P39" s="194" t="e">
        <f>AG79</f>
        <v>#REF!</v>
      </c>
    </row>
    <row r="40" spans="1:70" s="8" customFormat="1" ht="5.0999999999999996" customHeight="1" outlineLevel="1" thickBot="1" x14ac:dyDescent="0.3">
      <c r="A40" s="281"/>
    </row>
    <row r="41" spans="1:70" s="8" customFormat="1" ht="15.75" customHeight="1" outlineLevel="1" thickBot="1" x14ac:dyDescent="0.3">
      <c r="A41" s="281"/>
      <c r="J41" s="229" t="s">
        <v>31</v>
      </c>
      <c r="K41" s="230"/>
      <c r="L41" s="230"/>
      <c r="M41" s="230"/>
      <c r="N41" s="231"/>
      <c r="P41" s="78">
        <f>D79+E79+F79</f>
        <v>10</v>
      </c>
    </row>
    <row r="42" spans="1:70" s="8" customFormat="1" ht="15.75" customHeight="1" x14ac:dyDescent="0.25">
      <c r="A42" s="281"/>
    </row>
    <row r="43" spans="1:70" s="8" customFormat="1" ht="15.75" customHeight="1" x14ac:dyDescent="0.25">
      <c r="A43" s="281"/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X43" s="188"/>
      <c r="Y43" s="188"/>
      <c r="Z43" s="188"/>
      <c r="AA43" s="188"/>
      <c r="AB43" s="188"/>
      <c r="AC43" s="188"/>
      <c r="AD43" s="188"/>
      <c r="AE43" s="188"/>
      <c r="AF43" s="188"/>
    </row>
    <row r="44" spans="1:70" s="8" customFormat="1" ht="15.75" customHeight="1" x14ac:dyDescent="0.25">
      <c r="A44" s="281"/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X44" s="188"/>
      <c r="Y44" s="188"/>
      <c r="Z44" s="188"/>
      <c r="AA44" s="188"/>
      <c r="AB44" s="188"/>
      <c r="AC44" s="188"/>
      <c r="AD44" s="188"/>
      <c r="AE44" s="188"/>
      <c r="AF44" s="188"/>
    </row>
    <row r="45" spans="1:70" s="8" customFormat="1" ht="15.75" thickBot="1" x14ac:dyDescent="0.3">
      <c r="A45" s="281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:70" s="8" customFormat="1" ht="21.75" thickBot="1" x14ac:dyDescent="0.4">
      <c r="A46" s="281"/>
      <c r="B46" s="235" t="s">
        <v>25</v>
      </c>
      <c r="C46" s="236"/>
      <c r="D46" s="236"/>
      <c r="E46" s="237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</row>
    <row r="47" spans="1:70" s="8" customFormat="1" ht="15" customHeight="1" thickBot="1" x14ac:dyDescent="0.3">
      <c r="A47" s="281"/>
      <c r="D47" s="3"/>
      <c r="E47" s="3"/>
      <c r="F47" s="3"/>
      <c r="G47" s="3"/>
      <c r="H47" s="3"/>
      <c r="I47" s="3"/>
      <c r="J47" s="3"/>
      <c r="K47" s="3"/>
      <c r="L47" s="101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63"/>
      <c r="AO47" s="9"/>
      <c r="AP47" s="56"/>
      <c r="AQ47" s="2"/>
      <c r="BF47" s="2"/>
    </row>
    <row r="48" spans="1:70" ht="15.95" customHeight="1" thickBot="1" x14ac:dyDescent="0.3">
      <c r="A48" s="281"/>
      <c r="D48" s="229" t="s">
        <v>66</v>
      </c>
      <c r="E48" s="230"/>
      <c r="F48" s="231"/>
      <c r="H48" s="226" t="s">
        <v>77</v>
      </c>
      <c r="I48" s="227"/>
      <c r="J48" s="228"/>
      <c r="L48" s="199" t="s">
        <v>80</v>
      </c>
      <c r="N48" s="215" t="s">
        <v>49</v>
      </c>
      <c r="P48" s="201" t="s">
        <v>19</v>
      </c>
      <c r="Q48" s="202"/>
      <c r="R48" s="203"/>
      <c r="T48" s="204" t="s">
        <v>46</v>
      </c>
      <c r="U48" s="205"/>
      <c r="V48" s="206"/>
      <c r="X48" s="204" t="s">
        <v>39</v>
      </c>
      <c r="Y48" s="205"/>
      <c r="Z48" s="206"/>
      <c r="AA48" s="209" t="s">
        <v>40</v>
      </c>
      <c r="AB48" s="210"/>
      <c r="AC48" s="211"/>
      <c r="AD48" s="209" t="s">
        <v>20</v>
      </c>
      <c r="AE48" s="211"/>
      <c r="AG48" s="207" t="s">
        <v>21</v>
      </c>
      <c r="AI48" s="199" t="s">
        <v>26</v>
      </c>
      <c r="AJ48" s="199" t="s">
        <v>41</v>
      </c>
      <c r="AK48" s="199" t="s">
        <v>54</v>
      </c>
      <c r="AM48" s="199" t="s">
        <v>53</v>
      </c>
      <c r="AN48" s="199" t="s">
        <v>67</v>
      </c>
      <c r="AO48" s="199" t="s">
        <v>54</v>
      </c>
      <c r="AP48" s="56"/>
      <c r="AQ48" s="2"/>
      <c r="BF48" s="2"/>
      <c r="BG48" s="242" t="s">
        <v>45</v>
      </c>
      <c r="BH48" s="62"/>
      <c r="BI48" s="242" t="s">
        <v>50</v>
      </c>
      <c r="BJ48" s="62"/>
      <c r="BK48" s="242" t="s">
        <v>51</v>
      </c>
      <c r="BL48" s="242" t="s">
        <v>52</v>
      </c>
      <c r="BP48" s="239" t="s">
        <v>42</v>
      </c>
      <c r="BQ48" s="240"/>
      <c r="BR48" s="241"/>
    </row>
    <row r="49" spans="1:70" ht="45.75" customHeight="1" thickBot="1" x14ac:dyDescent="0.3">
      <c r="A49" s="281"/>
      <c r="B49" s="7" t="s">
        <v>23</v>
      </c>
      <c r="D49" s="25" t="s">
        <v>34</v>
      </c>
      <c r="E49" s="25" t="s">
        <v>35</v>
      </c>
      <c r="F49" s="26" t="s">
        <v>20</v>
      </c>
      <c r="H49" s="58" t="s">
        <v>34</v>
      </c>
      <c r="I49" s="58" t="s">
        <v>35</v>
      </c>
      <c r="J49" s="59" t="s">
        <v>20</v>
      </c>
      <c r="L49" s="200"/>
      <c r="N49" s="216"/>
      <c r="P49" s="27" t="s">
        <v>32</v>
      </c>
      <c r="Q49" s="28" t="s">
        <v>33</v>
      </c>
      <c r="R49" s="29" t="s">
        <v>20</v>
      </c>
      <c r="T49" s="22" t="s">
        <v>36</v>
      </c>
      <c r="U49" s="23" t="s">
        <v>37</v>
      </c>
      <c r="V49" s="24" t="s">
        <v>38</v>
      </c>
      <c r="X49" s="22" t="s">
        <v>36</v>
      </c>
      <c r="Y49" s="23" t="s">
        <v>37</v>
      </c>
      <c r="Z49" s="24" t="s">
        <v>38</v>
      </c>
      <c r="AA49" s="22" t="s">
        <v>36</v>
      </c>
      <c r="AB49" s="23" t="s">
        <v>37</v>
      </c>
      <c r="AC49" s="24" t="s">
        <v>38</v>
      </c>
      <c r="AD49" s="22" t="s">
        <v>36</v>
      </c>
      <c r="AE49" s="39" t="s">
        <v>37</v>
      </c>
      <c r="AG49" s="208"/>
      <c r="AI49" s="238"/>
      <c r="AJ49" s="200"/>
      <c r="AK49" s="212"/>
      <c r="AM49" s="238"/>
      <c r="AN49" s="212"/>
      <c r="AO49" s="212"/>
      <c r="AP49" s="56"/>
      <c r="AQ49" s="2"/>
      <c r="BF49" s="2"/>
      <c r="BG49" s="242"/>
      <c r="BH49" s="62"/>
      <c r="BI49" s="242"/>
      <c r="BJ49" s="62"/>
      <c r="BK49" s="242"/>
      <c r="BL49" s="242"/>
      <c r="BP49" s="43" t="s">
        <v>43</v>
      </c>
      <c r="BQ49" s="44" t="s">
        <v>44</v>
      </c>
      <c r="BR49" s="45" t="s">
        <v>20</v>
      </c>
    </row>
    <row r="50" spans="1:70" ht="15.75" x14ac:dyDescent="0.25">
      <c r="A50" s="281"/>
      <c r="B50" s="6" t="s">
        <v>0</v>
      </c>
      <c r="D50" s="176">
        <f>SUMPRODUCT((('[1]PA-PB SOUTERRAIN'!$H$17:$H10030="BASSENS")*('[1]PA-PB SOUTERRAIN'!$M$17:$M10030="RAC")*('[1]PA-PB SOUTERRAIN'!$T$17:$T10030)))</f>
        <v>0</v>
      </c>
      <c r="E50" s="177">
        <f>SUMPRODUCT((('[1]PA-PB AERIEN'!D$17:D10035="BASSENS")*('[1]PA-PB AERIEN'!J$17:J10035="RAC")*('[1]PA-PB AERIEN'!Q$17:Q10035)))</f>
        <v>0</v>
      </c>
      <c r="F50" s="178">
        <f>SUMPRODUCT((([1]IMMEUBLE!$I$17:$I10033="BASSENS")*([1]IMMEUBLE!$O$17:$O10033="RAC")*([1]IMMEUBLE!$W$17:$W10033)))</f>
        <v>21</v>
      </c>
      <c r="H50" s="163" t="e">
        <f>D50-(SommeCouleurTexte(#REF!,3))-(SommeCouleurTexte(#REF!,3))</f>
        <v>#VALUE!</v>
      </c>
      <c r="I50" s="164" t="e">
        <f>E50-(SommeCouleurTexte(#REF!,3))</f>
        <v>#VALUE!</v>
      </c>
      <c r="J50" s="170" t="e">
        <f>F50-(SommeCouleurTexte(#REF!,3))</f>
        <v>#VALUE!</v>
      </c>
      <c r="L50" s="82">
        <v>609</v>
      </c>
      <c r="N50" s="64" t="e">
        <f>P50+Q50+R50</f>
        <v>#REF!</v>
      </c>
      <c r="P50" s="66" t="e">
        <f>#REF!</f>
        <v>#REF!</v>
      </c>
      <c r="Q50" s="67" t="e">
        <f>#REF!</f>
        <v>#REF!</v>
      </c>
      <c r="R50" s="64" t="e">
        <f>#REF!</f>
        <v>#REF!</v>
      </c>
      <c r="T50" s="13" t="e">
        <f>X50+AA50+AD50</f>
        <v>#REF!</v>
      </c>
      <c r="U50" s="19" t="e">
        <f>Y50+AB50+AE50</f>
        <v>#REF!</v>
      </c>
      <c r="V50" s="16" t="e">
        <f>Z50+AC50</f>
        <v>#REF!</v>
      </c>
      <c r="X50" s="13" t="e">
        <f>#REF!</f>
        <v>#REF!</v>
      </c>
      <c r="Y50" s="19" t="e">
        <f>#REF!</f>
        <v>#REF!</v>
      </c>
      <c r="Z50" s="16" t="e">
        <f>#REF!</f>
        <v>#REF!</v>
      </c>
      <c r="AA50" s="13" t="e">
        <f>#REF!</f>
        <v>#REF!</v>
      </c>
      <c r="AB50" s="19" t="e">
        <f>#REF!</f>
        <v>#REF!</v>
      </c>
      <c r="AC50" s="30" t="e">
        <f>#REF!</f>
        <v>#REF!</v>
      </c>
      <c r="AD50" s="33" t="e">
        <f>#REF!</f>
        <v>#REF!</v>
      </c>
      <c r="AE50" s="34" t="e">
        <f>#REF!</f>
        <v>#REF!</v>
      </c>
      <c r="AG50" s="53" t="e">
        <f>#REF!+#REF!</f>
        <v>#REF!</v>
      </c>
      <c r="AI50" s="82" t="e">
        <f>N50+T50+U50+V50</f>
        <v>#REF!</v>
      </c>
      <c r="AJ50" s="95">
        <f>[2]Feuil1!D$12+[2]Feuil1!D$24+[2]Feuil1!D$36+[2]Feuil1!D$49</f>
        <v>596</v>
      </c>
      <c r="AK50" s="98" t="e">
        <f>AI50-AJ50</f>
        <v>#REF!</v>
      </c>
      <c r="AM50" s="82" t="e">
        <f>AI50+D50+E50+F50</f>
        <v>#REF!</v>
      </c>
      <c r="AN50" s="95">
        <f>SUMPRODUCT(('[1]PA-PB SOUTERRAIN'!$H$17:$H$10030="BASSENS")*('[1]PA-PB SOUTERRAIN'!$M$17:$M$10030="C")*('[1]PA-PB SOUTERRAIN'!$T$17:$T$10030))+SUMPRODUCT(('[1]PA-PB SOUTERRAIN'!$H$17:$H$10030="BASSENS")*('[1]PA-PB SOUTERRAIN'!$M$17:$M$10030="RAC")*('[1]PA-PB SOUTERRAIN'!$T$17:$T$10030))+SUMPRODUCT(('[1]PA-PB AERIEN'!$H$17:$H10035="BASSENS")*('[1]PA-PB AERIEN'!$N$17:$N10035="C")*('[1]PA-PB AERIEN'!$U$17:$U10035))+SUMPRODUCT(('[1]PA-PB AERIEN'!$H$17:$H10035="BASSENS")*('[1]PA-PB AERIEN'!$N$17:$N10035="RAC")*('[1]PA-PB AERIEN'!$U$17:$U10035))+SUMPRODUCT(('[1]PA-PB FACADE'!$H$17:$H$10005="BASSENS")*('[1]PA-PB FACADE'!$N$17:$N$10005="C")*('[1]PA-PB FACADE'!$U$17:$U$10005))+SUMPRODUCT(('[1]PA-PB FACADE'!$H$17:$H$10005="BASSENS")*('[1]PA-PB FACADE'!$N$17:$N$10005="RAC")*('[1]PA-PB FACADE'!$U$17:$U$10005))+SUMPRODUCT(([1]IMMEUBLE!$I$17:$I10033="BASSENS")*([1]IMMEUBLE!$O$17:$O10033="C")*([1]IMMEUBLE!$W$17:$W10033))+SUMPRODUCT(([1]IMMEUBLE!$I$17:$I10033="BASSENS")*([1]IMMEUBLE!$O$17:$O10033="RAC")*([1]IMMEUBLE!$W$17:$W10033))</f>
        <v>617</v>
      </c>
      <c r="AO50" s="98" t="e">
        <f>AM50-AN50</f>
        <v>#REF!</v>
      </c>
      <c r="AP50" s="60"/>
      <c r="AQ50" s="2"/>
      <c r="BF50" s="4" t="s">
        <v>0</v>
      </c>
      <c r="BG50" s="86" t="e">
        <f>AI50+D50+E50+F50</f>
        <v>#REF!</v>
      </c>
      <c r="BH50" s="86"/>
      <c r="BI50" s="90" t="e">
        <f>IF(#REF!&gt;0,#REF!-N50,"-")</f>
        <v>#REF!</v>
      </c>
      <c r="BJ50" s="88"/>
      <c r="BK50" s="90" t="e">
        <f>IF(AI50&gt;0,AI50-AJ50,"-")</f>
        <v>#REF!</v>
      </c>
      <c r="BL50" s="90" t="e">
        <f>IF(AJ50&gt;0,AJ50-AM50,"-")</f>
        <v>#REF!</v>
      </c>
      <c r="BP50" s="46">
        <f>BQ50+BR50</f>
        <v>543</v>
      </c>
      <c r="BQ50" s="47">
        <v>543</v>
      </c>
      <c r="BR50" s="48">
        <v>0</v>
      </c>
    </row>
    <row r="51" spans="1:70" ht="16.5" customHeight="1" x14ac:dyDescent="0.25">
      <c r="A51" s="281"/>
      <c r="B51" s="5" t="s">
        <v>18</v>
      </c>
      <c r="D51" s="180">
        <f>SUMPRODUCT((('[1]PA-PB SOUTERRAIN'!$H$17:$H10030="BEGLES")*('[1]PA-PB SOUTERRAIN'!$M$17:$M10030="RAC")*('[1]PA-PB SOUTERRAIN'!$T$17:$T10030)))</f>
        <v>24</v>
      </c>
      <c r="E51" s="181">
        <f>SUMPRODUCT((('[1]PA-PB AERIEN'!$H$17:$H10035="BEGLES")*('[1]PA-PB AERIEN'!$N$17:$N10035="RAC")*('[1]PA-PB AERIEN'!$U$17:$U10035)))</f>
        <v>17</v>
      </c>
      <c r="F51" s="182">
        <f>SUMPRODUCT((([1]IMMEUBLE!$I$17:$I10033="BEGLES")*([1]IMMEUBLE!$O$17:$O10033="RAC")*([1]IMMEUBLE!$W$17:$W10033)))</f>
        <v>0</v>
      </c>
      <c r="H51" s="165" t="e">
        <f>D51-(SommeCouleurTexte(#REF!,3))-(SommeCouleurTexte(#REF!,3))</f>
        <v>#VALUE!</v>
      </c>
      <c r="I51" s="166" t="e">
        <f>E51-(SommeCouleurTexte(#REF!,3))</f>
        <v>#VALUE!</v>
      </c>
      <c r="J51" s="171" t="e">
        <f>F51-(SommeCouleurTexte(#REF!,3))</f>
        <v>#VALUE!</v>
      </c>
      <c r="L51" s="83"/>
      <c r="N51" s="68" t="e">
        <f t="shared" ref="N51:N67" si="0">P51+Q51+R51</f>
        <v>#REF!</v>
      </c>
      <c r="P51" s="69" t="e">
        <f>#REF!</f>
        <v>#REF!</v>
      </c>
      <c r="Q51" s="70" t="e">
        <f>#REF!</f>
        <v>#REF!</v>
      </c>
      <c r="R51" s="71" t="e">
        <f>#REF!</f>
        <v>#REF!</v>
      </c>
      <c r="T51" s="14" t="e">
        <f t="shared" ref="T51:T67" si="1">X51+AA51+AD51</f>
        <v>#REF!</v>
      </c>
      <c r="U51" s="20" t="e">
        <f t="shared" ref="U51:U67" si="2">Y51+AB51+AE51</f>
        <v>#REF!</v>
      </c>
      <c r="V51" s="17" t="e">
        <f t="shared" ref="V51:V67" si="3">Z51+AC51</f>
        <v>#REF!</v>
      </c>
      <c r="X51" s="14" t="e">
        <f>#REF!</f>
        <v>#REF!</v>
      </c>
      <c r="Y51" s="20" t="e">
        <f>#REF!</f>
        <v>#REF!</v>
      </c>
      <c r="Z51" s="17" t="e">
        <f>#REF!</f>
        <v>#REF!</v>
      </c>
      <c r="AA51" s="14" t="e">
        <f>#REF!</f>
        <v>#REF!</v>
      </c>
      <c r="AB51" s="20" t="e">
        <f>#REF!</f>
        <v>#REF!</v>
      </c>
      <c r="AC51" s="31" t="e">
        <f>#REF!</f>
        <v>#REF!</v>
      </c>
      <c r="AD51" s="35" t="e">
        <f>#REF!</f>
        <v>#REF!</v>
      </c>
      <c r="AE51" s="36" t="e">
        <f>#REF!</f>
        <v>#REF!</v>
      </c>
      <c r="AG51" s="54" t="e">
        <f>#REF!+#REF!</f>
        <v>#REF!</v>
      </c>
      <c r="AI51" s="83" t="e">
        <f>N51+T51+U51+V51</f>
        <v>#REF!</v>
      </c>
      <c r="AJ51" s="96">
        <f>[2]Feuil1!E$12+[2]Feuil1!E$24+[2]Feuil1!E$36+[2]Feuil1!E$49</f>
        <v>1660</v>
      </c>
      <c r="AK51" s="99" t="e">
        <f>AI51-AJ51-1</f>
        <v>#REF!</v>
      </c>
      <c r="AM51" s="83" t="e">
        <f>AI51+D51+E51+F51</f>
        <v>#REF!</v>
      </c>
      <c r="AN51" s="132">
        <f>SUMPRODUCT(('[1]PA-PB SOUTERRAIN'!$H$17:$H$10030="BEGLES")*('[1]PA-PB SOUTERRAIN'!$M$17:$M$10030="C")*('[1]PA-PB SOUTERRAIN'!$T$17:$T$10030))+SUMPRODUCT(('[1]PA-PB SOUTERRAIN'!$H$17:$H$10030="BEGLES")*('[1]PA-PB SOUTERRAIN'!$M$17:$M$10030="RAC")*('[1]PA-PB SOUTERRAIN'!$T$17:$T$10030))+SUMPRODUCT(('[1]PA-PB AERIEN'!$H$17:$H10035="BEGLES")*('[1]PA-PB AERIEN'!$N$17:$N10035="C")*('[1]PA-PB AERIEN'!$U$17:$U10035))+SUMPRODUCT(('[1]PA-PB AERIEN'!$H$17:$H10035="BEGLES")*('[1]PA-PB AERIEN'!$N$17:$N10035="RAC")*('[1]PA-PB AERIEN'!$U$17:$U10035))+SUMPRODUCT(('[1]PA-PB FACADE'!$H$17:$H$10005="BEGLES")*('[1]PA-PB FACADE'!$N$17:$N$10005="C")*('[1]PA-PB FACADE'!$U$17:$U$10005))+SUMPRODUCT(('[1]PA-PB FACADE'!$H$17:$H$10005="BEGLES")*('[1]PA-PB FACADE'!$N$17:$N$10005="RAC")*('[1]PA-PB FACADE'!$U$17:$U$10005))+SUMPRODUCT(([1]IMMEUBLE!$I$17:$I10033="BEGLES")*([1]IMMEUBLE!$O$17:$O10033="C")*([1]IMMEUBLE!$W$17:$W10033))+SUMPRODUCT(([1]IMMEUBLE!$I$17:$I10033="BEGLES")*([1]IMMEUBLE!$O$17:$O10033="RAC")*([1]IMMEUBLE!$W$17:$W10033))</f>
        <v>1701</v>
      </c>
      <c r="AO51" s="169" t="e">
        <f>AM51-AN51-1</f>
        <v>#REF!</v>
      </c>
      <c r="AP51" s="57"/>
      <c r="AQ51" s="2"/>
      <c r="BF51" s="5" t="s">
        <v>18</v>
      </c>
      <c r="BG51" s="86" t="e">
        <f>AI51+D51+E51+F51</f>
        <v>#REF!</v>
      </c>
      <c r="BH51" s="86"/>
      <c r="BI51" s="91" t="e">
        <f>IF(#REF!&gt;0,#REF!-N51,"-")</f>
        <v>#REF!</v>
      </c>
      <c r="BJ51" s="86"/>
      <c r="BK51" s="93" t="e">
        <f>IF(AI51&gt;0,AI51-AJ51,"-")</f>
        <v>#REF!</v>
      </c>
      <c r="BL51" s="90" t="e">
        <f>IF(AJ51&gt;0,AJ51-AM51,"-")</f>
        <v>#REF!</v>
      </c>
      <c r="BP51" s="46">
        <f t="shared" ref="BP51:BP67" si="4">BQ51+BR51</f>
        <v>461</v>
      </c>
      <c r="BQ51" s="47">
        <v>235</v>
      </c>
      <c r="BR51" s="48">
        <v>226</v>
      </c>
    </row>
    <row r="52" spans="1:70" ht="15.75" customHeight="1" x14ac:dyDescent="0.25">
      <c r="A52" s="281"/>
      <c r="B52" s="6" t="s">
        <v>1</v>
      </c>
      <c r="D52" s="176">
        <f>SUMPRODUCT((('[1]PA-PB SOUTERRAIN'!$H$17:$H10030="BLANQUEFORT")*('[1]PA-PB SOUTERRAIN'!$M$17:$M10030="RAC")*('[1]PA-PB SOUTERRAIN'!$T$17:$T10030)))</f>
        <v>0</v>
      </c>
      <c r="E52" s="177">
        <f>SUMPRODUCT((('[1]PA-PB AERIEN'!$H$17:$H10035="BLANQUEFORT")*('[1]PA-PB AERIEN'!$N$17:$N10035="RAC")*('[1]PA-PB AERIEN'!$U$17:$U10035)))</f>
        <v>0</v>
      </c>
      <c r="F52" s="179">
        <f>SUMPRODUCT((([1]IMMEUBLE!$I$17:$I10033="BLANQUEFORT")*([1]IMMEUBLE!$O$17:$O10033="RAC")*([1]IMMEUBLE!$W$17:$W10033)))</f>
        <v>0</v>
      </c>
      <c r="H52" s="163" t="e">
        <f>D52-(SommeCouleurTexte(#REF!,3))-(SommeCouleurTexte(#REF!,3))</f>
        <v>#VALUE!</v>
      </c>
      <c r="I52" s="164" t="e">
        <f>E52-(SommeCouleurTexte(#REF!,3))</f>
        <v>#VALUE!</v>
      </c>
      <c r="J52" s="172" t="e">
        <f>F52-(SommeCouleurTexte(#REF!,3))</f>
        <v>#VALUE!</v>
      </c>
      <c r="L52" s="84">
        <v>827</v>
      </c>
      <c r="N52" s="72" t="e">
        <f t="shared" si="0"/>
        <v>#REF!</v>
      </c>
      <c r="P52" s="73" t="e">
        <f>#REF!</f>
        <v>#REF!</v>
      </c>
      <c r="Q52" s="74" t="e">
        <f>#REF!</f>
        <v>#REF!</v>
      </c>
      <c r="R52" s="72" t="e">
        <f>#REF!</f>
        <v>#REF!</v>
      </c>
      <c r="T52" s="15" t="e">
        <f t="shared" si="1"/>
        <v>#REF!</v>
      </c>
      <c r="U52" s="21" t="e">
        <f t="shared" si="2"/>
        <v>#REF!</v>
      </c>
      <c r="V52" s="18" t="e">
        <f t="shared" si="3"/>
        <v>#REF!</v>
      </c>
      <c r="X52" s="15" t="e">
        <f>#REF!</f>
        <v>#REF!</v>
      </c>
      <c r="Y52" s="21" t="e">
        <f>#REF!</f>
        <v>#REF!</v>
      </c>
      <c r="Z52" s="18" t="e">
        <f>#REF!</f>
        <v>#REF!</v>
      </c>
      <c r="AA52" s="15" t="e">
        <f>#REF!</f>
        <v>#REF!</v>
      </c>
      <c r="AB52" s="21" t="e">
        <f>#REF!</f>
        <v>#REF!</v>
      </c>
      <c r="AC52" s="32" t="e">
        <f>#REF!</f>
        <v>#REF!</v>
      </c>
      <c r="AD52" s="37" t="e">
        <f>#REF!</f>
        <v>#REF!</v>
      </c>
      <c r="AE52" s="38" t="e">
        <f>#REF!</f>
        <v>#REF!</v>
      </c>
      <c r="AG52" s="55" t="e">
        <f>#REF!+#REF!</f>
        <v>#REF!</v>
      </c>
      <c r="AI52" s="84" t="e">
        <f>N52+T52+U52+V52</f>
        <v>#REF!</v>
      </c>
      <c r="AJ52" s="97">
        <f>[2]Feuil1!$F$12+[2]Feuil1!$F$24+[2]Feuil1!$F$36+[2]Feuil1!$F$49</f>
        <v>828</v>
      </c>
      <c r="AK52" s="100" t="e">
        <f t="shared" ref="AK52:AK66" si="5">AI52-AJ52</f>
        <v>#REF!</v>
      </c>
      <c r="AM52" s="84" t="e">
        <f>AI52+D52+E52+F52</f>
        <v>#REF!</v>
      </c>
      <c r="AN52" s="97">
        <f>SUMPRODUCT(('[1]PA-PB SOUTERRAIN'!$H$17:$H$10030="BLANQUEFORT")*('[1]PA-PB SOUTERRAIN'!$M$17:$M$10030="C")*('[1]PA-PB SOUTERRAIN'!$T$17:$T$10030))+SUMPRODUCT(('[1]PA-PB SOUTERRAIN'!$H$17:$H$10030="BLANQUEFORT")*('[1]PA-PB SOUTERRAIN'!$M$17:$M$10030="RAC")*('[1]PA-PB SOUTERRAIN'!$T$17:$T$10030))+SUMPRODUCT(('[1]PA-PB AERIEN'!$H$17:$H10035="BLANQUEFORT")*('[1]PA-PB AERIEN'!$N$17:$N10035="C")*('[1]PA-PB AERIEN'!$U$17:$U10035))+SUMPRODUCT(('[1]PA-PB AERIEN'!$H$17:$H10035="BLANQUEFORT")*('[1]PA-PB AERIEN'!$N$17:$N10035="RAC")*('[1]PA-PB AERIEN'!$U$17:$U10035))+SUMPRODUCT(('[1]PA-PB FACADE'!$H$17:$H$10005="BLANQUEFORT")*('[1]PA-PB FACADE'!$N$17:$N$10005="C")*('[1]PA-PB FACADE'!$U$17:$U$10005))+SUMPRODUCT(('[1]PA-PB FACADE'!$H$17:$H$10005="BLANQUEFORT")*('[1]PA-PB FACADE'!$N$17:$N$10005="RAC")*('[1]PA-PB FACADE'!$U$17:$U$10005))+SUMPRODUCT(([1]IMMEUBLE!$I$17:$I10033="BLANQUEFORT")*([1]IMMEUBLE!$O$17:$O10033="C")*([1]IMMEUBLE!$W$17:$W10033))+SUMPRODUCT(([1]IMMEUBLE!$I$17:$I10033="BLANQUEFORT")*([1]IMMEUBLE!$O$17:$O10033="RAC")*([1]IMMEUBLE!$W$17:$W10033))</f>
        <v>828</v>
      </c>
      <c r="AO52" s="100" t="e">
        <f t="shared" ref="AO52:AO67" si="6">AM52-AN52</f>
        <v>#REF!</v>
      </c>
      <c r="AP52" s="57"/>
      <c r="AQ52" s="2"/>
      <c r="BF52" s="6" t="s">
        <v>1</v>
      </c>
      <c r="BG52" s="86" t="e">
        <f>AI52+D52+E52+F52</f>
        <v>#REF!</v>
      </c>
      <c r="BH52" s="86"/>
      <c r="BI52" s="91" t="e">
        <f>IF(#REF!&gt;0,#REF!-N52,"-")</f>
        <v>#REF!</v>
      </c>
      <c r="BJ52" s="86"/>
      <c r="BK52" s="93" t="e">
        <f>IF(AI52&gt;0,AI52-AJ52,"-")</f>
        <v>#REF!</v>
      </c>
      <c r="BL52" s="90" t="e">
        <f>IF(AJ52&gt;0,AJ52-AM52,"-")</f>
        <v>#REF!</v>
      </c>
      <c r="BP52" s="46">
        <f t="shared" si="4"/>
        <v>779</v>
      </c>
      <c r="BQ52" s="47">
        <v>779</v>
      </c>
      <c r="BR52" s="48">
        <v>0</v>
      </c>
    </row>
    <row r="53" spans="1:70" s="8" customFormat="1" ht="15.75" customHeight="1" x14ac:dyDescent="0.25">
      <c r="A53" s="281"/>
      <c r="B53" s="5" t="s">
        <v>47</v>
      </c>
      <c r="D53" s="180">
        <f>SUMPRODUCT((('[1]PA-PB SOUTERRAIN'!$H$17:$H10030="BORDEAUX")*('[1]PA-PB SOUTERRAIN'!$L$17:$L10030&lt;&gt;"")*('[1]PA-PB SOUTERRAIN'!$M$17:$M10030="RAC")*('[1]PA-PB SOUTERRAIN'!$T$17:$T10030)))</f>
        <v>0</v>
      </c>
      <c r="E53" s="181">
        <f>SUMPRODUCT((('[1]PA-PB AERIEN'!$H$17:$H10035="BORDEAUX")*('[1]PA-PB AERIEN'!$N$17:$N10035="RAC")*('[1]PA-PB AERIEN'!$U$17:$U10035)))</f>
        <v>43</v>
      </c>
      <c r="F53" s="182">
        <f>SUMPRODUCT((([1]IMMEUBLE!$I$17:$I10033="BORDEAUX")*([1]IMMEUBLE!$O$17:$O10033="RAC")*([1]IMMEUBLE!$W$17:$W10033)))</f>
        <v>9</v>
      </c>
      <c r="G53" s="3"/>
      <c r="H53" s="165" t="e">
        <f>D53-(SommeCouleurTexte(#REF!,3))-(SommeCouleurTexte(#REF!,3))</f>
        <v>#VALUE!</v>
      </c>
      <c r="I53" s="166" t="e">
        <f>E53-(SommeCouleurTexte(#REF!,3))</f>
        <v>#VALUE!</v>
      </c>
      <c r="J53" s="171" t="e">
        <f>F53-(SommeCouleurTexte(#REF!,3))</f>
        <v>#VALUE!</v>
      </c>
      <c r="K53" s="3"/>
      <c r="L53" s="213"/>
      <c r="M53" s="3"/>
      <c r="N53" s="232" t="e">
        <f>P53+Q53+R53+P54+Q54+R54</f>
        <v>#REF!</v>
      </c>
      <c r="O53" s="3"/>
      <c r="P53" s="69" t="e">
        <f>#REF!</f>
        <v>#REF!</v>
      </c>
      <c r="Q53" s="70" t="e">
        <f>#REF!</f>
        <v>#REF!</v>
      </c>
      <c r="R53" s="71" t="e">
        <f>#REF!</f>
        <v>#REF!</v>
      </c>
      <c r="S53" s="3"/>
      <c r="T53" s="14" t="e">
        <f>X53+AA53+AD53</f>
        <v>#REF!</v>
      </c>
      <c r="U53" s="20" t="e">
        <f>Y53+AB53+AE53</f>
        <v>#REF!</v>
      </c>
      <c r="V53" s="17" t="e">
        <f>Z53+AC53</f>
        <v>#REF!</v>
      </c>
      <c r="W53" s="3"/>
      <c r="X53" s="14" t="e">
        <f>#REF!</f>
        <v>#REF!</v>
      </c>
      <c r="Y53" s="20" t="e">
        <f>#REF!</f>
        <v>#REF!</v>
      </c>
      <c r="Z53" s="17" t="e">
        <f>#REF!</f>
        <v>#REF!</v>
      </c>
      <c r="AA53" s="14" t="e">
        <f>#REF!</f>
        <v>#REF!</v>
      </c>
      <c r="AB53" s="20" t="e">
        <f>#REF!</f>
        <v>#REF!</v>
      </c>
      <c r="AC53" s="31" t="e">
        <f>#REF!</f>
        <v>#REF!</v>
      </c>
      <c r="AD53" s="35" t="e">
        <f>#REF!</f>
        <v>#REF!</v>
      </c>
      <c r="AE53" s="36" t="e">
        <f>#REF!</f>
        <v>#REF!</v>
      </c>
      <c r="AF53" s="9"/>
      <c r="AG53" s="54" t="e">
        <f>#REF!+#REF!</f>
        <v>#REF!</v>
      </c>
      <c r="AH53" s="9"/>
      <c r="AI53" s="213" t="e">
        <f>N53+T53+U53+V53+T54+U54+V54</f>
        <v>#REF!</v>
      </c>
      <c r="AJ53" s="213">
        <f>[2]Feuil1!$G$12+[2]Feuil1!$G$24+[2]Feuil1!$G$36+[2]Feuil1!$G$49</f>
        <v>1738</v>
      </c>
      <c r="AK53" s="213" t="e">
        <f t="shared" si="5"/>
        <v>#REF!</v>
      </c>
      <c r="AL53" s="9"/>
      <c r="AM53" s="213" t="e">
        <f>AI53+D53+E53+F53+D54+E54+F54</f>
        <v>#REF!</v>
      </c>
      <c r="AN53" s="213">
        <f>SUMPRODUCT(('[1]PA-PB SOUTERRAIN'!$H$17:$H$10030="BORDEAUX")*('[1]PA-PB SOUTERRAIN'!$M$17:$M$10030="C")*('[1]PA-PB SOUTERRAIN'!$T$17:$T$10030))+SUMPRODUCT(('[1]PA-PB SOUTERRAIN'!$H$17:$H$10030="BORDEAUX")*('[1]PA-PB SOUTERRAIN'!$M$17:$M$10030="RAC")*('[1]PA-PB SOUTERRAIN'!$T$17:$T$10030))+SUMPRODUCT(('[1]PA-PB AERIEN'!$H$17:$H10035="BORDEAUX")*('[1]PA-PB AERIEN'!$N$17:$N10035="C")*('[1]PA-PB AERIEN'!$U$17:$U10035))+SUMPRODUCT(('[1]PA-PB AERIEN'!$H$17:$H10035="BORDEAUX")*('[1]PA-PB AERIEN'!$N$17:$N10035="RAC")*('[1]PA-PB AERIEN'!$U$17:$U10035))+SUMPRODUCT(('[1]PA-PB FACADE'!$H$17:$H$10005="BORDEAUX")*('[1]PA-PB FACADE'!$N$17:$N$10005="C")*('[1]PA-PB FACADE'!$U$17:$U$10005))+SUMPRODUCT(('[1]PA-PB FACADE'!$H$17:$H$10005="BORDEAUX")*('[1]PA-PB FACADE'!$N$17:$N$10005="RAC")*('[1]PA-PB FACADE'!$U$17:$U$10005))+SUMPRODUCT(([1]IMMEUBLE!$I$17:$I10033="BORDEAUX")*([1]IMMEUBLE!$O$17:$O10033="C")*([1]IMMEUBLE!$W$17:$W10033))+SUMPRODUCT(([1]IMMEUBLE!$I$17:$I10033="BORDEAUX")*([1]IMMEUBLE!$O$17:$O10033="RAC")*([1]IMMEUBLE!$W$17:$W10033))</f>
        <v>1790</v>
      </c>
      <c r="AO53" s="213" t="e">
        <f t="shared" si="6"/>
        <v>#REF!</v>
      </c>
      <c r="AP53" s="61"/>
      <c r="AQ53" s="2"/>
      <c r="BF53" s="5" t="s">
        <v>47</v>
      </c>
      <c r="BG53" s="244" t="e">
        <f>AI53+D53+E53+F53+D54+E54+F54</f>
        <v>#REF!</v>
      </c>
      <c r="BH53" s="87"/>
      <c r="BI53" s="244" t="e">
        <f>IF(#REF!&gt;0,#REF!-N53,"-")</f>
        <v>#REF!</v>
      </c>
      <c r="BJ53" s="87"/>
      <c r="BK53" s="245" t="e">
        <f>IF(AI53&gt;0,AI53-AJ53,"-")</f>
        <v>#REF!</v>
      </c>
      <c r="BL53" s="243" t="e">
        <f>IF(AJ53&gt;0,AJ53-AM53,"-")</f>
        <v>#REF!</v>
      </c>
      <c r="BP53" s="46"/>
      <c r="BQ53" s="47"/>
      <c r="BR53" s="48"/>
    </row>
    <row r="54" spans="1:70" s="8" customFormat="1" ht="15.75" customHeight="1" x14ac:dyDescent="0.25">
      <c r="A54" s="281"/>
      <c r="B54" s="6" t="s">
        <v>48</v>
      </c>
      <c r="D54" s="176">
        <f>SUMPRODUCT((('[1]PA-PB SOUTERRAIN'!$H$17:$H10030="BORDEAUX")*('[1]PA-PB SOUTERRAIN'!$K$17:$K10030&lt;&gt;"")*('[1]PA-PB SOUTERRAIN'!$M$17:$M10030="RAC")*('[1]PA-PB SOUTERRAIN'!$T$17:$T10030)))</f>
        <v>0</v>
      </c>
      <c r="E54" s="177">
        <f>SUMPRODUCT((('[1]PA-PB AERIEN'!$H$17:$H10035="BORDEAUX")*('[1]PA-PB AERIEN'!$K$17:$K10035&lt;&gt;"")*('[1]PA-PB AERIEN'!$N$17:$N10035="RAC")*('[1]PA-PB AERIEN'!$U$17:$U10035)))</f>
        <v>0</v>
      </c>
      <c r="F54" s="179">
        <f>SUMPRODUCT((([1]IMMEUBLE!$I$17:$I10033="BORDEAUX")*([1]IMMEUBLE!$K$17:$K10033="PMR")*([1]IMMEUBLE!$O$17:$O10033="RAC")*([1]IMMEUBLE!$W$17:$W10033)))</f>
        <v>0</v>
      </c>
      <c r="G54" s="3"/>
      <c r="H54" s="163" t="e">
        <f>D54-(SommeCouleurTexte(#REF!,3))-(SommeCouleurTexte(#REF!,3))</f>
        <v>#VALUE!</v>
      </c>
      <c r="I54" s="164" t="e">
        <f>E54-(SommeCouleurTexte(#REF!,3))</f>
        <v>#VALUE!</v>
      </c>
      <c r="J54" s="172" t="e">
        <f>F54-(SommeCouleurTexte(#REF!,3))</f>
        <v>#VALUE!</v>
      </c>
      <c r="K54" s="3"/>
      <c r="L54" s="214"/>
      <c r="M54" s="3"/>
      <c r="N54" s="233"/>
      <c r="O54" s="3"/>
      <c r="P54" s="73" t="e">
        <f>#REF!</f>
        <v>#REF!</v>
      </c>
      <c r="Q54" s="74" t="e">
        <f>#REF!</f>
        <v>#REF!</v>
      </c>
      <c r="R54" s="72" t="e">
        <f>#REF!</f>
        <v>#REF!</v>
      </c>
      <c r="S54" s="3"/>
      <c r="T54" s="15" t="e">
        <f>X54+AA54+AD54</f>
        <v>#REF!</v>
      </c>
      <c r="U54" s="21" t="e">
        <f>Y54+AB54+AE54</f>
        <v>#REF!</v>
      </c>
      <c r="V54" s="18" t="e">
        <f>Z54+AC54</f>
        <v>#REF!</v>
      </c>
      <c r="W54" s="3"/>
      <c r="X54" s="15" t="e">
        <f>#REF!</f>
        <v>#REF!</v>
      </c>
      <c r="Y54" s="21" t="e">
        <f>#REF!</f>
        <v>#REF!</v>
      </c>
      <c r="Z54" s="18" t="e">
        <f>#REF!</f>
        <v>#REF!</v>
      </c>
      <c r="AA54" s="15" t="e">
        <f>#REF!</f>
        <v>#REF!</v>
      </c>
      <c r="AB54" s="21" t="e">
        <f>#REF!</f>
        <v>#REF!</v>
      </c>
      <c r="AC54" s="32" t="e">
        <f>#REF!</f>
        <v>#REF!</v>
      </c>
      <c r="AD54" s="37" t="e">
        <f>#REF!</f>
        <v>#REF!</v>
      </c>
      <c r="AE54" s="38" t="e">
        <f>#REF!</f>
        <v>#REF!</v>
      </c>
      <c r="AF54" s="9"/>
      <c r="AG54" s="55" t="e">
        <f>#REF!+#REF!</f>
        <v>#REF!</v>
      </c>
      <c r="AH54" s="9"/>
      <c r="AI54" s="214"/>
      <c r="AJ54" s="214"/>
      <c r="AK54" s="214"/>
      <c r="AL54" s="9"/>
      <c r="AM54" s="214"/>
      <c r="AN54" s="214"/>
      <c r="AO54" s="214">
        <f t="shared" si="6"/>
        <v>0</v>
      </c>
      <c r="AP54" s="61"/>
      <c r="AQ54" s="2"/>
      <c r="BF54" s="6" t="s">
        <v>48</v>
      </c>
      <c r="BG54" s="244"/>
      <c r="BH54" s="87"/>
      <c r="BI54" s="244" t="e">
        <f>IF(#REF!&gt;0,#REF!-N54,"-")</f>
        <v>#REF!</v>
      </c>
      <c r="BJ54" s="87"/>
      <c r="BK54" s="245"/>
      <c r="BL54" s="243"/>
      <c r="BP54" s="46"/>
      <c r="BQ54" s="47"/>
      <c r="BR54" s="48"/>
    </row>
    <row r="55" spans="1:70" ht="15.75" customHeight="1" x14ac:dyDescent="0.25">
      <c r="A55" s="281"/>
      <c r="B55" s="5" t="s">
        <v>2</v>
      </c>
      <c r="D55" s="180">
        <f>SUMPRODUCT((('[1]PA-PB SOUTERRAIN'!$H$17:$H10030="BRUGES")*('[1]PA-PB SOUTERRAIN'!$M$17:$M10030="RAC")*('[1]PA-PB SOUTERRAIN'!$T$17:$T10030)))</f>
        <v>0</v>
      </c>
      <c r="E55" s="181">
        <f>SUMPRODUCT((('[1]PA-PB AERIEN'!$H$17:$H10035="BRUGES")*('[1]PA-PB AERIEN'!$N$17:$N10035="RAC")*('[1]PA-PB AERIEN'!$U$17:$U10035)))</f>
        <v>7</v>
      </c>
      <c r="F55" s="182">
        <f>SUMPRODUCT((([1]IMMEUBLE!$I$17:$I10033="BRUGES")*([1]IMMEUBLE!$O$17:$O10033="RAC")*([1]IMMEUBLE!$W$17:$W10033)))</f>
        <v>0</v>
      </c>
      <c r="H55" s="165" t="e">
        <f>D55-(SommeCouleurTexte(#REF!,3))-(SommeCouleurTexte(#REF!,3))</f>
        <v>#VALUE!</v>
      </c>
      <c r="I55" s="166" t="e">
        <f>E55-(SommeCouleurTexte(#REF!,3))</f>
        <v>#VALUE!</v>
      </c>
      <c r="J55" s="171" t="e">
        <f>F55-(SommeCouleurTexte(#REF!,3))</f>
        <v>#VALUE!</v>
      </c>
      <c r="L55" s="83"/>
      <c r="N55" s="68" t="e">
        <f t="shared" si="0"/>
        <v>#REF!</v>
      </c>
      <c r="P55" s="69" t="e">
        <f>#REF!</f>
        <v>#REF!</v>
      </c>
      <c r="Q55" s="70" t="e">
        <f>#REF!</f>
        <v>#REF!</v>
      </c>
      <c r="R55" s="71" t="e">
        <f>#REF!</f>
        <v>#REF!</v>
      </c>
      <c r="T55" s="14" t="e">
        <f t="shared" si="1"/>
        <v>#REF!</v>
      </c>
      <c r="U55" s="20" t="e">
        <f t="shared" si="2"/>
        <v>#REF!</v>
      </c>
      <c r="V55" s="17" t="e">
        <f t="shared" si="3"/>
        <v>#REF!</v>
      </c>
      <c r="X55" s="14" t="e">
        <f>#REF!</f>
        <v>#REF!</v>
      </c>
      <c r="Y55" s="20" t="e">
        <f>#REF!</f>
        <v>#REF!</v>
      </c>
      <c r="Z55" s="17" t="e">
        <f>#REF!</f>
        <v>#REF!</v>
      </c>
      <c r="AA55" s="14" t="e">
        <f>#REF!</f>
        <v>#REF!</v>
      </c>
      <c r="AB55" s="20" t="e">
        <f>#REF!</f>
        <v>#REF!</v>
      </c>
      <c r="AC55" s="31" t="e">
        <f>#REF!</f>
        <v>#REF!</v>
      </c>
      <c r="AD55" s="35" t="e">
        <f>#REF!</f>
        <v>#REF!</v>
      </c>
      <c r="AE55" s="36" t="e">
        <f>#REF!</f>
        <v>#REF!</v>
      </c>
      <c r="AG55" s="54" t="e">
        <f>#REF!+#REF!</f>
        <v>#REF!</v>
      </c>
      <c r="AI55" s="83" t="e">
        <f>N55+T55+U55+V55</f>
        <v>#REF!</v>
      </c>
      <c r="AJ55" s="96">
        <f>[2]Feuil1!$H$12+[2]Feuil1!$H$24+[2]Feuil1!$H$36+[2]Feuil1!$H$49</f>
        <v>2068</v>
      </c>
      <c r="AK55" s="99" t="e">
        <f t="shared" si="5"/>
        <v>#REF!</v>
      </c>
      <c r="AM55" s="83" t="e">
        <f t="shared" ref="AM55:AM67" si="7">AI55+D55+E55+F55</f>
        <v>#REF!</v>
      </c>
      <c r="AN55" s="132">
        <f>SUMPRODUCT(('[1]PA-PB SOUTERRAIN'!$H$17:$H$10030="BRUGES")*('[1]PA-PB SOUTERRAIN'!$M$17:$M$10030="C")*('[1]PA-PB SOUTERRAIN'!$T$17:$T$10030))+SUMPRODUCT(('[1]PA-PB SOUTERRAIN'!$H$17:$H$10030="BRUGES")*('[1]PA-PB SOUTERRAIN'!$M$17:$M$10030="RAC")*('[1]PA-PB SOUTERRAIN'!$T$17:$T$10030))+SUMPRODUCT(('[1]PA-PB AERIEN'!$H$17:$H10035="BRUGES")*('[1]PA-PB AERIEN'!$N$17:$N10035="C")*('[1]PA-PB AERIEN'!$U$17:$U10035))+SUMPRODUCT(('[1]PA-PB AERIEN'!$H$17:$H10035="BRUGES")*('[1]PA-PB AERIEN'!$N$17:$N10035="RAC")*('[1]PA-PB AERIEN'!$U$17:$U10035))+SUMPRODUCT(('[1]PA-PB FACADE'!$H$17:$H$10005="BRUGES")*('[1]PA-PB FACADE'!$N$17:$N$10005="C")*('[1]PA-PB FACADE'!$U$17:$U$10005))+SUMPRODUCT(('[1]PA-PB FACADE'!$H$17:$H$10005="BRUGES")*('[1]PA-PB FACADE'!$N$17:$N$10005="RAC")*('[1]PA-PB FACADE'!$U$17:$U$10005))+SUMPRODUCT(([1]IMMEUBLE!$I$17:$I10033="BRUGES")*([1]IMMEUBLE!$O$17:$O10033="C")*([1]IMMEUBLE!$W$17:$W10033))+SUMPRODUCT(([1]IMMEUBLE!$I$17:$I10033="BRUGES")*([1]IMMEUBLE!$O$17:$O10033="RAC")*([1]IMMEUBLE!$W$17:$W10033))</f>
        <v>2083</v>
      </c>
      <c r="AO55" s="169" t="e">
        <f t="shared" si="6"/>
        <v>#REF!</v>
      </c>
      <c r="AP55" s="57"/>
      <c r="AQ55" s="2"/>
      <c r="BF55" s="5" t="s">
        <v>2</v>
      </c>
      <c r="BG55" s="86" t="e">
        <f t="shared" ref="BG55:BG68" si="8">AI55+D55+E55+F55</f>
        <v>#REF!</v>
      </c>
      <c r="BH55" s="86"/>
      <c r="BI55" s="91" t="e">
        <f>IF(#REF!&gt;0,#REF!-N55,"-")</f>
        <v>#REF!</v>
      </c>
      <c r="BJ55" s="86"/>
      <c r="BK55" s="93" t="e">
        <f t="shared" ref="BK55:BK67" si="9">IF(AI55&gt;0,AI55-AJ55,"-")</f>
        <v>#REF!</v>
      </c>
      <c r="BL55" s="90" t="e">
        <f t="shared" ref="BL55:BL67" si="10">IF(AJ55&gt;0,AJ55-AM55,"-")</f>
        <v>#REF!</v>
      </c>
      <c r="BP55" s="46">
        <f t="shared" si="4"/>
        <v>271</v>
      </c>
      <c r="BQ55" s="47">
        <v>255</v>
      </c>
      <c r="BR55" s="48">
        <v>16</v>
      </c>
    </row>
    <row r="56" spans="1:70" ht="16.5" customHeight="1" x14ac:dyDescent="0.25">
      <c r="A56" s="281"/>
      <c r="B56" s="6" t="s">
        <v>15</v>
      </c>
      <c r="D56" s="176">
        <f>SUMPRODUCT((('[1]PA-PB SOUTERRAIN'!$H$17:$H10030="CENON")*('[1]PA-PB SOUTERRAIN'!$M$17:$M10030="RAC")*('[1]PA-PB SOUTERRAIN'!$T$17:$T10030)))</f>
        <v>0</v>
      </c>
      <c r="E56" s="177">
        <f>SUMPRODUCT((('[1]PA-PB AERIEN'!$H$17:$H10035="CENON")*('[1]PA-PB AERIEN'!$N$17:$N10035="RAC")*('[1]PA-PB AERIEN'!$U$17:$U10035)))</f>
        <v>0</v>
      </c>
      <c r="F56" s="179">
        <f>SUMPRODUCT((([1]IMMEUBLE!$I$17:$I10033="CENON")*([1]IMMEUBLE!$O$17:$O10033="RAC")*([1]IMMEUBLE!$W$17:$W10033)))</f>
        <v>0</v>
      </c>
      <c r="H56" s="163" t="e">
        <f>D56-(SommeCouleurTexte(#REF!,3))-(SommeCouleurTexte(#REF!,3))</f>
        <v>#VALUE!</v>
      </c>
      <c r="I56" s="164" t="e">
        <f>E56-(SommeCouleurTexte(#REF!,3))</f>
        <v>#VALUE!</v>
      </c>
      <c r="J56" s="172" t="e">
        <f>F56-(SommeCouleurTexte(#REF!,3))</f>
        <v>#VALUE!</v>
      </c>
      <c r="L56" s="84"/>
      <c r="N56" s="72" t="e">
        <f t="shared" si="0"/>
        <v>#REF!</v>
      </c>
      <c r="P56" s="73" t="e">
        <f>#REF!</f>
        <v>#REF!</v>
      </c>
      <c r="Q56" s="74" t="e">
        <f>#REF!</f>
        <v>#REF!</v>
      </c>
      <c r="R56" s="72" t="e">
        <f>#REF!</f>
        <v>#REF!</v>
      </c>
      <c r="T56" s="15" t="e">
        <f t="shared" si="1"/>
        <v>#REF!</v>
      </c>
      <c r="U56" s="21" t="e">
        <f t="shared" si="2"/>
        <v>#REF!</v>
      </c>
      <c r="V56" s="18" t="e">
        <f t="shared" si="3"/>
        <v>#REF!</v>
      </c>
      <c r="X56" s="15" t="e">
        <f>#REF!</f>
        <v>#REF!</v>
      </c>
      <c r="Y56" s="21" t="e">
        <f>#REF!</f>
        <v>#REF!</v>
      </c>
      <c r="Z56" s="18" t="e">
        <f>#REF!</f>
        <v>#REF!</v>
      </c>
      <c r="AA56" s="15" t="e">
        <f>#REF!</f>
        <v>#REF!</v>
      </c>
      <c r="AB56" s="21" t="e">
        <f>#REF!</f>
        <v>#REF!</v>
      </c>
      <c r="AC56" s="32" t="e">
        <f>#REF!</f>
        <v>#REF!</v>
      </c>
      <c r="AD56" s="37" t="e">
        <f>#REF!</f>
        <v>#REF!</v>
      </c>
      <c r="AE56" s="38" t="e">
        <f>#REF!</f>
        <v>#REF!</v>
      </c>
      <c r="AG56" s="55" t="e">
        <f>#REF!+#REF!</f>
        <v>#REF!</v>
      </c>
      <c r="AI56" s="84" t="e">
        <f t="shared" ref="AI56:AI67" si="11">N56+T56+U56+V56</f>
        <v>#REF!</v>
      </c>
      <c r="AJ56" s="97">
        <f>[2]Feuil1!$I$12+[2]Feuil1!$I$24+[2]Feuil1!$I$36+[2]Feuil1!$I$49</f>
        <v>409</v>
      </c>
      <c r="AK56" s="100" t="e">
        <f t="shared" si="5"/>
        <v>#REF!</v>
      </c>
      <c r="AM56" s="84" t="e">
        <f t="shared" si="7"/>
        <v>#REF!</v>
      </c>
      <c r="AN56" s="97">
        <f>SUMPRODUCT(('[1]PA-PB SOUTERRAIN'!$H$17:$H$10030="CENON")*('[1]PA-PB SOUTERRAIN'!$M$17:$M$10030="C")*('[1]PA-PB SOUTERRAIN'!$T$17:$T$10030))+SUMPRODUCT(('[1]PA-PB SOUTERRAIN'!$H$17:$H$10030="CENON")*('[1]PA-PB SOUTERRAIN'!$M$17:$M$10030="RAC")*('[1]PA-PB SOUTERRAIN'!$T$17:$T$10030))+SUMPRODUCT(('[1]PA-PB AERIEN'!$H$17:$H10035="CENON")*('[1]PA-PB AERIEN'!$N$17:$N10035="C")*('[1]PA-PB AERIEN'!$U$17:$U10035))+SUMPRODUCT(('[1]PA-PB AERIEN'!$H$17:$H10035="CENON")*('[1]PA-PB AERIEN'!$N$17:$N10035="RAC")*('[1]PA-PB AERIEN'!$U$17:$U10035))+SUMPRODUCT(('[1]PA-PB FACADE'!$H$17:$H$10005="CENON")*('[1]PA-PB FACADE'!$N$17:$N$10005="C")*('[1]PA-PB FACADE'!$U$17:$U$10005))+SUMPRODUCT(('[1]PA-PB FACADE'!$H$17:$H$10005="CENON")*('[1]PA-PB FACADE'!$N$17:$N$10005="RAC")*('[1]PA-PB FACADE'!$U$17:$U$10005))+SUMPRODUCT(([1]IMMEUBLE!$I$17:$I10033="CENON")*([1]IMMEUBLE!$O$17:$O10033="C")*([1]IMMEUBLE!$W$17:$W10033))+SUMPRODUCT(([1]IMMEUBLE!$I$17:$I10033="CENON")*([1]IMMEUBLE!$O$17:$O10033="RAC")*([1]IMMEUBLE!$W$17:$W10033))</f>
        <v>409</v>
      </c>
      <c r="AO56" s="100" t="e">
        <f t="shared" si="6"/>
        <v>#REF!</v>
      </c>
      <c r="AP56" s="57"/>
      <c r="AQ56" s="2"/>
      <c r="BF56" s="6" t="s">
        <v>15</v>
      </c>
      <c r="BG56" s="86" t="e">
        <f t="shared" si="8"/>
        <v>#REF!</v>
      </c>
      <c r="BH56" s="86"/>
      <c r="BI56" s="91" t="e">
        <f>IF(#REF!&gt;0,#REF!-N56,"-")</f>
        <v>#REF!</v>
      </c>
      <c r="BJ56" s="86"/>
      <c r="BK56" s="93" t="e">
        <f t="shared" si="9"/>
        <v>#REF!</v>
      </c>
      <c r="BL56" s="90" t="e">
        <f t="shared" si="10"/>
        <v>#REF!</v>
      </c>
      <c r="BP56" s="46">
        <f t="shared" si="4"/>
        <v>69</v>
      </c>
      <c r="BQ56" s="47">
        <v>69</v>
      </c>
      <c r="BR56" s="48">
        <v>0</v>
      </c>
    </row>
    <row r="57" spans="1:70" s="8" customFormat="1" ht="16.5" customHeight="1" x14ac:dyDescent="0.25">
      <c r="A57" s="281"/>
      <c r="B57" s="5" t="s">
        <v>28</v>
      </c>
      <c r="D57" s="180">
        <f>SUMPRODUCT((('[1]PA-PB SOUTERRAIN'!$H$17:$H10030="EYSINES")*('[1]PA-PB SOUTERRAIN'!$M$17:$M10030="RAC")*('[1]PA-PB SOUTERRAIN'!$T$17:$T10030)))</f>
        <v>0</v>
      </c>
      <c r="E57" s="181">
        <f>SUMPRODUCT((('[1]PA-PB AERIEN'!$H$17:$H10035="EYSINES")*('[1]PA-PB AERIEN'!$N$17:$N10035="RAC")*('[1]PA-PB AERIEN'!$U$17:$U10035)))</f>
        <v>0</v>
      </c>
      <c r="F57" s="182">
        <f>SUMPRODUCT((([1]IMMEUBLE!$I$17:$I10033="EYSINES")*([1]IMMEUBLE!$O$17:$O10033="RAC")*([1]IMMEUBLE!$W$17:$W10033)))</f>
        <v>0</v>
      </c>
      <c r="G57" s="3"/>
      <c r="H57" s="165" t="e">
        <f>D57-(SommeCouleurTexte(#REF!,3))-(SommeCouleurTexte(#REF!,3))</f>
        <v>#VALUE!</v>
      </c>
      <c r="I57" s="166" t="e">
        <f>E57-(SommeCouleurTexte(#REF!,3))</f>
        <v>#VALUE!</v>
      </c>
      <c r="J57" s="171" t="e">
        <f>F57-(SommeCouleurTexte(#REF!,3))</f>
        <v>#VALUE!</v>
      </c>
      <c r="K57" s="3"/>
      <c r="L57" s="83"/>
      <c r="M57" s="3"/>
      <c r="N57" s="68" t="e">
        <f t="shared" si="0"/>
        <v>#REF!</v>
      </c>
      <c r="O57" s="3"/>
      <c r="P57" s="69" t="e">
        <f>#REF!</f>
        <v>#REF!</v>
      </c>
      <c r="Q57" s="70" t="e">
        <f>#REF!</f>
        <v>#REF!</v>
      </c>
      <c r="R57" s="71" t="e">
        <f>#REF!</f>
        <v>#REF!</v>
      </c>
      <c r="S57" s="3"/>
      <c r="T57" s="14" t="e">
        <f t="shared" si="1"/>
        <v>#REF!</v>
      </c>
      <c r="U57" s="20" t="e">
        <f t="shared" si="2"/>
        <v>#REF!</v>
      </c>
      <c r="V57" s="17" t="e">
        <f t="shared" si="3"/>
        <v>#REF!</v>
      </c>
      <c r="W57" s="3"/>
      <c r="X57" s="14" t="e">
        <f>#REF!</f>
        <v>#REF!</v>
      </c>
      <c r="Y57" s="20" t="e">
        <f>#REF!</f>
        <v>#REF!</v>
      </c>
      <c r="Z57" s="17" t="e">
        <f>#REF!</f>
        <v>#REF!</v>
      </c>
      <c r="AA57" s="14" t="e">
        <f>#REF!</f>
        <v>#REF!</v>
      </c>
      <c r="AB57" s="20" t="e">
        <f>#REF!</f>
        <v>#REF!</v>
      </c>
      <c r="AC57" s="31" t="e">
        <f>#REF!</f>
        <v>#REF!</v>
      </c>
      <c r="AD57" s="35" t="e">
        <f>#REF!</f>
        <v>#REF!</v>
      </c>
      <c r="AE57" s="36" t="e">
        <f>#REF!</f>
        <v>#REF!</v>
      </c>
      <c r="AF57" s="9"/>
      <c r="AG57" s="54" t="e">
        <f>#REF!+#REF!</f>
        <v>#REF!</v>
      </c>
      <c r="AH57" s="9"/>
      <c r="AI57" s="83" t="e">
        <f t="shared" si="11"/>
        <v>#REF!</v>
      </c>
      <c r="AJ57" s="96">
        <f>[2]Feuil1!$J$12+[2]Feuil1!$J$24+[2]Feuil1!$J$36+[2]Feuil1!$J$49</f>
        <v>120</v>
      </c>
      <c r="AK57" s="99" t="e">
        <f t="shared" si="5"/>
        <v>#REF!</v>
      </c>
      <c r="AL57" s="9"/>
      <c r="AM57" s="83" t="e">
        <f t="shared" si="7"/>
        <v>#REF!</v>
      </c>
      <c r="AN57" s="132">
        <f>SUMPRODUCT(('[1]PA-PB SOUTERRAIN'!$H$17:$H$10030="EYSINES")*('[1]PA-PB SOUTERRAIN'!$M$17:$M$10030="C")*('[1]PA-PB SOUTERRAIN'!$T$17:$T$10030))+SUMPRODUCT(('[1]PA-PB SOUTERRAIN'!$H$17:$H$10030="EYSINES")*('[1]PA-PB SOUTERRAIN'!$M$17:$M$10030="RAC")*('[1]PA-PB SOUTERRAIN'!$T$17:$T$10030))+SUMPRODUCT(('[1]PA-PB AERIEN'!$H$17:$H10035="EYSINES")*('[1]PA-PB AERIEN'!$N$17:$N10035="C")*('[1]PA-PB AERIEN'!$U$17:$U10035))+SUMPRODUCT(('[1]PA-PB AERIEN'!$H$17:$H10035="EYSINES")*('[1]PA-PB AERIEN'!$N$17:$N10035="RAC")*('[1]PA-PB AERIEN'!$U$17:$U10035))+SUMPRODUCT(('[1]PA-PB FACADE'!$H$17:$H$10005="EYSINES")*('[1]PA-PB FACADE'!$N$17:$N$10005="C")*('[1]PA-PB FACADE'!$U$17:$U$10005))+SUMPRODUCT(('[1]PA-PB FACADE'!$H$17:$H$10005="EYSINES")*('[1]PA-PB FACADE'!$N$17:$N$10005="RAC")*('[1]PA-PB FACADE'!$U$17:$U$10005))+SUMPRODUCT(([1]IMMEUBLE!$I$17:$I10033="EYSINES")*([1]IMMEUBLE!$O$17:$O10033="C")*([1]IMMEUBLE!$W$17:$W10033))+SUMPRODUCT(([1]IMMEUBLE!$I$17:$I10033="EYSINES")*([1]IMMEUBLE!$O$17:$O10033="RAC")*([1]IMMEUBLE!$W$17:$W10033))</f>
        <v>120</v>
      </c>
      <c r="AO57" s="169" t="e">
        <f t="shared" si="6"/>
        <v>#REF!</v>
      </c>
      <c r="AP57" s="57"/>
      <c r="AQ57" s="2"/>
      <c r="BF57" s="5" t="s">
        <v>28</v>
      </c>
      <c r="BG57" s="86" t="e">
        <f t="shared" si="8"/>
        <v>#REF!</v>
      </c>
      <c r="BH57" s="86"/>
      <c r="BI57" s="91" t="e">
        <f>IF(#REF!&gt;0,#REF!-N57,"-")</f>
        <v>#REF!</v>
      </c>
      <c r="BJ57" s="86"/>
      <c r="BK57" s="93" t="e">
        <f t="shared" si="9"/>
        <v>#REF!</v>
      </c>
      <c r="BL57" s="90" t="e">
        <f t="shared" si="10"/>
        <v>#REF!</v>
      </c>
      <c r="BP57" s="46">
        <f t="shared" si="4"/>
        <v>0</v>
      </c>
      <c r="BQ57" s="47">
        <v>0</v>
      </c>
      <c r="BR57" s="48">
        <v>0</v>
      </c>
    </row>
    <row r="58" spans="1:70" s="8" customFormat="1" ht="16.5" customHeight="1" x14ac:dyDescent="0.25">
      <c r="A58" s="281"/>
      <c r="B58" s="6" t="s">
        <v>74</v>
      </c>
      <c r="D58" s="176">
        <f>SUMPRODUCT((('[1]PA-PB SOUTERRAIN'!$H$17:$H$10030="GRADIGNAN")*('[1]PA-PB SOUTERRAIN'!$M$17:$M$10030="RAC")*('[1]PA-PB SOUTERRAIN'!$T$17:$T$10030)))</f>
        <v>0</v>
      </c>
      <c r="E58" s="177">
        <f>SUMPRODUCT((('[1]PA-PB AERIEN'!$H$17:$H10035="GRADIGNAN")*('[1]PA-PB AERIEN'!$N$17:$N10035="RAC")*('[1]PA-PB AERIEN'!$U$17:$U10035)))</f>
        <v>0</v>
      </c>
      <c r="F58" s="179">
        <f>SUMPRODUCT((([1]IMMEUBLE!$I$17:$I10033="GRADIGNAN")*([1]IMMEUBLE!$O$17:$O10033="RAC")*([1]IMMEUBLE!$W$17:$W10033)))</f>
        <v>0</v>
      </c>
      <c r="G58" s="3"/>
      <c r="H58" s="163" t="e">
        <f>D58-(SommeCouleurTexte(#REF!,3))-(SommeCouleurTexte(#REF!,3))</f>
        <v>#VALUE!</v>
      </c>
      <c r="I58" s="164" t="e">
        <f>E58-(SommeCouleurTexte(#REF!,3))</f>
        <v>#VALUE!</v>
      </c>
      <c r="J58" s="172" t="e">
        <f>F58-(SommeCouleurTexte(#REF!,3))</f>
        <v>#VALUE!</v>
      </c>
      <c r="K58" s="3"/>
      <c r="L58" s="84"/>
      <c r="M58" s="3"/>
      <c r="N58" s="72" t="e">
        <f>P58+Q58+R58</f>
        <v>#REF!</v>
      </c>
      <c r="O58" s="3"/>
      <c r="P58" s="73" t="e">
        <f>#REF!</f>
        <v>#REF!</v>
      </c>
      <c r="Q58" s="74" t="e">
        <f>#REF!</f>
        <v>#REF!</v>
      </c>
      <c r="R58" s="72" t="e">
        <f>#REF!</f>
        <v>#REF!</v>
      </c>
      <c r="S58" s="3"/>
      <c r="T58" s="15" t="e">
        <f>X58+AA58+AD58</f>
        <v>#REF!</v>
      </c>
      <c r="U58" s="21" t="e">
        <f>Y58+AB58+AE58</f>
        <v>#REF!</v>
      </c>
      <c r="V58" s="18" t="e">
        <f>Z58+AC58</f>
        <v>#REF!</v>
      </c>
      <c r="W58" s="3"/>
      <c r="X58" s="15" t="e">
        <f>#REF!</f>
        <v>#REF!</v>
      </c>
      <c r="Y58" s="21" t="e">
        <f>#REF!</f>
        <v>#REF!</v>
      </c>
      <c r="Z58" s="18" t="e">
        <f>#REF!</f>
        <v>#REF!</v>
      </c>
      <c r="AA58" s="15" t="e">
        <f>#REF!</f>
        <v>#REF!</v>
      </c>
      <c r="AB58" s="21" t="e">
        <f>#REF!</f>
        <v>#REF!</v>
      </c>
      <c r="AC58" s="32" t="e">
        <f>#REF!</f>
        <v>#REF!</v>
      </c>
      <c r="AD58" s="37" t="e">
        <f>#REF!</f>
        <v>#REF!</v>
      </c>
      <c r="AE58" s="38" t="e">
        <f>#REF!</f>
        <v>#REF!</v>
      </c>
      <c r="AF58" s="9"/>
      <c r="AG58" s="55" t="e">
        <f>#REF!+#REF!</f>
        <v>#REF!</v>
      </c>
      <c r="AH58" s="9"/>
      <c r="AI58" s="84" t="e">
        <f>N58+T58+U58+V58</f>
        <v>#REF!</v>
      </c>
      <c r="AJ58" s="97">
        <f>[2]Feuil1!$K$12+[2]Feuil1!$K$24+[2]Feuil1!$K$36+[2]Feuil1!$K$49</f>
        <v>0</v>
      </c>
      <c r="AK58" s="100" t="e">
        <f>AI58-AJ58</f>
        <v>#REF!</v>
      </c>
      <c r="AL58" s="9"/>
      <c r="AM58" s="84" t="e">
        <f t="shared" si="7"/>
        <v>#REF!</v>
      </c>
      <c r="AN58" s="97">
        <f>SUMPRODUCT(('[1]PA-PB SOUTERRAIN'!$H$17:$H$10030="GRADIGNAN")*('[1]PA-PB SOUTERRAIN'!$M$17:$M$10030="C")*('[1]PA-PB SOUTERRAIN'!$T$17:$T$10030))+SUMPRODUCT(('[1]PA-PB SOUTERRAIN'!$H$17:$H$10030="GRADIGNAN")*('[1]PA-PB SOUTERRAIN'!$M$17:$M$10030="RAC")*('[1]PA-PB SOUTERRAIN'!$T$17:$T$10030))+SUMPRODUCT(('[1]PA-PB AERIEN'!$H$17:$H10035="GRADIGNAN")*('[1]PA-PB AERIEN'!$N$17:$N10035="C")*('[1]PA-PB AERIEN'!$U$17:$U10035))+SUMPRODUCT(('[1]PA-PB AERIEN'!$H$17:$H10035="GRADIGNAN")*('[1]PA-PB AERIEN'!$N$17:$N10035="RAC")*('[1]PA-PB AERIEN'!$U$17:$U10035))+SUMPRODUCT(('[1]PA-PB FACADE'!$H$17:$H$10005="GRADIGNAN")*('[1]PA-PB FACADE'!$N$17:$N$10005="C")*('[1]PA-PB FACADE'!$U$17:$U$10005))+SUMPRODUCT(('[1]PA-PB FACADE'!$H$17:$H$10005="GRADIGNAN")*('[1]PA-PB FACADE'!$N$17:$N$10005="RAC")*('[1]PA-PB FACADE'!$U$17:$U$10005))+SUMPRODUCT(([1]IMMEUBLE!$I$17:$I10033="GRADIGNAN")*([1]IMMEUBLE!$O$17:$O10033="C")*([1]IMMEUBLE!$W$17:$W10033))+SUMPRODUCT(([1]IMMEUBLE!$I$17:$I10033="GRADIGNAN")*([1]IMMEUBLE!$O$17:$O10033="RAC")*([1]IMMEUBLE!$W$17:$W10033))</f>
        <v>0</v>
      </c>
      <c r="AO58" s="100" t="e">
        <f t="shared" si="6"/>
        <v>#REF!</v>
      </c>
      <c r="AP58" s="57"/>
      <c r="AQ58" s="2"/>
      <c r="BF58" s="5"/>
      <c r="BG58" s="86"/>
      <c r="BH58" s="86"/>
      <c r="BI58" s="91"/>
      <c r="BJ58" s="86"/>
      <c r="BK58" s="93"/>
      <c r="BL58" s="90"/>
      <c r="BP58" s="46"/>
      <c r="BQ58" s="47"/>
      <c r="BR58" s="48"/>
    </row>
    <row r="59" spans="1:70" ht="16.5" customHeight="1" x14ac:dyDescent="0.25">
      <c r="A59" s="281"/>
      <c r="B59" s="5" t="s">
        <v>3</v>
      </c>
      <c r="D59" s="180">
        <f>SUMPRODUCT((('[1]PA-PB SOUTERRAIN'!$H$17:$H10030="LE BOUSCAT")*('[1]PA-PB SOUTERRAIN'!$M$17:$M10030="RAC")*('[1]PA-PB SOUTERRAIN'!$T$17:$T10030)))</f>
        <v>0</v>
      </c>
      <c r="E59" s="181">
        <f>SUMPRODUCT((('[1]PA-PB AERIEN'!$H$17:$H10035="LE BOUSCAT")*('[1]PA-PB AERIEN'!$N$17:$N10035="RAC")*('[1]PA-PB AERIEN'!$U$17:$U10035)))</f>
        <v>0</v>
      </c>
      <c r="F59" s="182">
        <f>SUMPRODUCT((([1]IMMEUBLE!$I$17:$I10033="LE BOUSCAT")*([1]IMMEUBLE!$O$17:$O10033="RAC")*([1]IMMEUBLE!$W$17:$W10033)))</f>
        <v>39</v>
      </c>
      <c r="H59" s="165" t="e">
        <f>D59-(SommeCouleurTexte(#REF!,3))-(SommeCouleurTexte(#REF!,3))</f>
        <v>#VALUE!</v>
      </c>
      <c r="I59" s="166" t="e">
        <f>E59-(SommeCouleurTexte(#REF!,3))</f>
        <v>#VALUE!</v>
      </c>
      <c r="J59" s="171" t="e">
        <f>F59-(SommeCouleurTexte(#REF!,3))</f>
        <v>#VALUE!</v>
      </c>
      <c r="L59" s="136"/>
      <c r="N59" s="68" t="e">
        <f t="shared" si="0"/>
        <v>#REF!</v>
      </c>
      <c r="P59" s="69" t="e">
        <f>#REF!</f>
        <v>#REF!</v>
      </c>
      <c r="Q59" s="70" t="e">
        <f>#REF!</f>
        <v>#REF!</v>
      </c>
      <c r="R59" s="71" t="e">
        <f>#REF!</f>
        <v>#REF!</v>
      </c>
      <c r="T59" s="14" t="e">
        <f t="shared" si="1"/>
        <v>#REF!</v>
      </c>
      <c r="U59" s="20" t="e">
        <f t="shared" si="2"/>
        <v>#REF!</v>
      </c>
      <c r="V59" s="17" t="e">
        <f t="shared" si="3"/>
        <v>#REF!</v>
      </c>
      <c r="X59" s="14" t="e">
        <f>#REF!</f>
        <v>#REF!</v>
      </c>
      <c r="Y59" s="20" t="e">
        <f>#REF!</f>
        <v>#REF!</v>
      </c>
      <c r="Z59" s="17" t="e">
        <f>#REF!</f>
        <v>#REF!</v>
      </c>
      <c r="AA59" s="14" t="e">
        <f>#REF!</f>
        <v>#REF!</v>
      </c>
      <c r="AB59" s="20" t="e">
        <f>#REF!</f>
        <v>#REF!</v>
      </c>
      <c r="AC59" s="31" t="e">
        <f>#REF!</f>
        <v>#REF!</v>
      </c>
      <c r="AD59" s="35" t="e">
        <f>#REF!</f>
        <v>#REF!</v>
      </c>
      <c r="AE59" s="36" t="e">
        <f>#REF!</f>
        <v>#REF!</v>
      </c>
      <c r="AG59" s="54" t="e">
        <f>#REF!+#REF!</f>
        <v>#REF!</v>
      </c>
      <c r="AI59" s="136" t="e">
        <f t="shared" si="11"/>
        <v>#REF!</v>
      </c>
      <c r="AJ59" s="135">
        <f>[2]Feuil1!$L$12+[2]Feuil1!$L$24+[2]Feuil1!$L$36+[2]Feuil1!$L$49</f>
        <v>3039</v>
      </c>
      <c r="AK59" s="134" t="e">
        <f t="shared" si="5"/>
        <v>#REF!</v>
      </c>
      <c r="AM59" s="136" t="e">
        <f t="shared" si="7"/>
        <v>#REF!</v>
      </c>
      <c r="AN59" s="135">
        <f>SUMPRODUCT(('[1]PA-PB SOUTERRAIN'!$H$17:$H$10030="LE BOUSCAT")*('[1]PA-PB SOUTERRAIN'!$M$17:$M$10030="C")*('[1]PA-PB SOUTERRAIN'!$T$17:$T$10030))+SUMPRODUCT(('[1]PA-PB SOUTERRAIN'!$H$17:$H$10030="LE BOUSCAT")*('[1]PA-PB SOUTERRAIN'!$M$17:$M$10030="RAC")*('[1]PA-PB SOUTERRAIN'!$T$17:$T$10030))+SUMPRODUCT(('[1]PA-PB AERIEN'!$H$17:$H10035="LE BOUSCAT")*('[1]PA-PB AERIEN'!$N$17:$N10035="C")*('[1]PA-PB AERIEN'!$U$17:$U10035))+SUMPRODUCT(('[1]PA-PB AERIEN'!$H$17:$H10035="LE BOUSCAT")*('[1]PA-PB AERIEN'!$N$17:$N10035="RAC")*('[1]PA-PB AERIEN'!$U$17:$U10035))+SUMPRODUCT(('[1]PA-PB FACADE'!$H$17:$H$10005="LE BOUSCAT")*('[1]PA-PB FACADE'!$N$17:$N$10005="C")*('[1]PA-PB FACADE'!$U$17:$U$10005))+SUMPRODUCT(('[1]PA-PB FACADE'!$H$17:$H$10005="LE BOUSCAT")*('[1]PA-PB FACADE'!$N$17:$N$10005="RAC")*('[1]PA-PB FACADE'!$U$17:$U$10005))+SUMPRODUCT(([1]IMMEUBLE!$I$17:$I10033="LE BOUSCAT")*([1]IMMEUBLE!$O$17:$O10033="C")*([1]IMMEUBLE!$W$17:$W10033))+SUMPRODUCT(([1]IMMEUBLE!$I$17:$I10033="LE BOUSCAT")*([1]IMMEUBLE!$O$17:$O10033="RAC")*([1]IMMEUBLE!$W$17:$W10033))</f>
        <v>3136</v>
      </c>
      <c r="AO59" s="169" t="e">
        <f t="shared" si="6"/>
        <v>#REF!</v>
      </c>
      <c r="AP59" s="57"/>
      <c r="AQ59" s="2"/>
      <c r="BF59" s="6" t="s">
        <v>3</v>
      </c>
      <c r="BG59" s="86" t="e">
        <f t="shared" si="8"/>
        <v>#REF!</v>
      </c>
      <c r="BH59" s="86"/>
      <c r="BI59" s="91" t="e">
        <f>IF(#REF!&gt;0,#REF!-N59,"-")</f>
        <v>#REF!</v>
      </c>
      <c r="BJ59" s="86"/>
      <c r="BK59" s="93" t="e">
        <f t="shared" si="9"/>
        <v>#REF!</v>
      </c>
      <c r="BL59" s="90" t="e">
        <f t="shared" si="10"/>
        <v>#REF!</v>
      </c>
      <c r="BP59" s="46">
        <f t="shared" si="4"/>
        <v>687</v>
      </c>
      <c r="BQ59" s="47">
        <v>636</v>
      </c>
      <c r="BR59" s="48">
        <v>51</v>
      </c>
    </row>
    <row r="60" spans="1:70" ht="15.75" customHeight="1" x14ac:dyDescent="0.25">
      <c r="A60" s="281"/>
      <c r="B60" s="6" t="s">
        <v>4</v>
      </c>
      <c r="D60" s="176">
        <f>SUMPRODUCT((('[1]PA-PB SOUTERRAIN'!$H$17:$H10030="LE HAILLAN")*('[1]PA-PB SOUTERRAIN'!$M$17:$M10030="RAC")*('[1]PA-PB SOUTERRAIN'!$T$17:$T10030)))</f>
        <v>0</v>
      </c>
      <c r="E60" s="177">
        <f>SUMPRODUCT((('[1]PA-PB AERIEN'!$H$17:$H10035="LE HAILLAN")*('[1]PA-PB AERIEN'!$N$17:$N10035="RAC")*('[1]PA-PB AERIEN'!$U$17:$U10035)))</f>
        <v>0</v>
      </c>
      <c r="F60" s="179">
        <f>SUMPRODUCT((([1]IMMEUBLE!$I$17:$I10033="LE HAILLAN")*([1]IMMEUBLE!$O$17:$O10033="RAC")*([1]IMMEUBLE!$W$17:$W10033)))</f>
        <v>0</v>
      </c>
      <c r="H60" s="163" t="e">
        <f>D60-(SommeCouleurTexte(#REF!,3))-(SommeCouleurTexte(#REF!,3))</f>
        <v>#VALUE!</v>
      </c>
      <c r="I60" s="164" t="e">
        <f>E60-(SommeCouleurTexte(#REF!,3))</f>
        <v>#VALUE!</v>
      </c>
      <c r="J60" s="172" t="e">
        <f>F60-(SommeCouleurTexte(#REF!,3))</f>
        <v>#VALUE!</v>
      </c>
      <c r="L60" s="84"/>
      <c r="N60" s="72" t="e">
        <f t="shared" si="0"/>
        <v>#REF!</v>
      </c>
      <c r="P60" s="73" t="e">
        <f>#REF!</f>
        <v>#REF!</v>
      </c>
      <c r="Q60" s="74" t="e">
        <f>#REF!</f>
        <v>#REF!</v>
      </c>
      <c r="R60" s="72" t="e">
        <f>#REF!</f>
        <v>#REF!</v>
      </c>
      <c r="T60" s="15" t="e">
        <f t="shared" si="1"/>
        <v>#REF!</v>
      </c>
      <c r="U60" s="21" t="e">
        <f t="shared" si="2"/>
        <v>#REF!</v>
      </c>
      <c r="V60" s="18" t="e">
        <f t="shared" si="3"/>
        <v>#REF!</v>
      </c>
      <c r="X60" s="15" t="e">
        <f>#REF!</f>
        <v>#REF!</v>
      </c>
      <c r="Y60" s="21" t="e">
        <f>#REF!</f>
        <v>#REF!</v>
      </c>
      <c r="Z60" s="18" t="e">
        <f>#REF!</f>
        <v>#REF!</v>
      </c>
      <c r="AA60" s="15" t="e">
        <f>#REF!</f>
        <v>#REF!</v>
      </c>
      <c r="AB60" s="21" t="e">
        <f>#REF!</f>
        <v>#REF!</v>
      </c>
      <c r="AC60" s="32" t="e">
        <f>#REF!</f>
        <v>#REF!</v>
      </c>
      <c r="AD60" s="37" t="e">
        <f>#REF!</f>
        <v>#REF!</v>
      </c>
      <c r="AE60" s="38" t="e">
        <f>#REF!</f>
        <v>#REF!</v>
      </c>
      <c r="AG60" s="55" t="e">
        <f>#REF!+#REF!</f>
        <v>#REF!</v>
      </c>
      <c r="AI60" s="84" t="e">
        <f t="shared" si="11"/>
        <v>#REF!</v>
      </c>
      <c r="AJ60" s="97">
        <f>[2]Feuil1!$M$12+[2]Feuil1!$M$24+[2]Feuil1!$M$36+[2]Feuil1!$M$49</f>
        <v>616</v>
      </c>
      <c r="AK60" s="100" t="e">
        <f t="shared" si="5"/>
        <v>#REF!</v>
      </c>
      <c r="AM60" s="84" t="e">
        <f t="shared" si="7"/>
        <v>#REF!</v>
      </c>
      <c r="AN60" s="97">
        <f>SUMPRODUCT(('[1]PA-PB SOUTERRAIN'!$H$17:$H$10030="LE HAILLAN")*('[1]PA-PB SOUTERRAIN'!$M$17:$M$10030="C")*('[1]PA-PB SOUTERRAIN'!$T$17:$T$10030))+SUMPRODUCT(('[1]PA-PB SOUTERRAIN'!$H$17:$H$10030="LE HAILLAN")*('[1]PA-PB SOUTERRAIN'!$M$17:$M$10030="RAC")*('[1]PA-PB SOUTERRAIN'!$T$17:$T$10030))+SUMPRODUCT(('[1]PA-PB AERIEN'!$H$17:$H10035="LE HAILLAN")*('[1]PA-PB AERIEN'!$N$17:$N10035="C")*('[1]PA-PB AERIEN'!$U$17:$U10035))+SUMPRODUCT(('[1]PA-PB AERIEN'!$H$17:$H10035="LE HAILLAN")*('[1]PA-PB AERIEN'!$N$17:$N10035="RAC")*('[1]PA-PB AERIEN'!$U$17:$U10035))+SUMPRODUCT(('[1]PA-PB FACADE'!$H$17:$H$10005="LE HAILLAN")*('[1]PA-PB FACADE'!$N$17:$N$10005="C")*('[1]PA-PB FACADE'!$U$17:$U$10005))+SUMPRODUCT(('[1]PA-PB FACADE'!$H$17:$H$10005="LE HAILLAN")*('[1]PA-PB FACADE'!$N$17:$N$10005="RAC")*('[1]PA-PB FACADE'!$U$17:$U$10005))+SUMPRODUCT(([1]IMMEUBLE!$I$17:$I10033="LE HAILLAN")*([1]IMMEUBLE!$O$17:$O10033="C")*([1]IMMEUBLE!$W$17:$W10033))+SUMPRODUCT(([1]IMMEUBLE!$I$17:$I10033="LE HAILLAN")*([1]IMMEUBLE!$O$17:$O10033="RAC")*([1]IMMEUBLE!$W$17:$W10033))</f>
        <v>616</v>
      </c>
      <c r="AO60" s="100" t="e">
        <f t="shared" si="6"/>
        <v>#REF!</v>
      </c>
      <c r="AP60" s="57"/>
      <c r="AQ60" s="2"/>
      <c r="BF60" s="5" t="s">
        <v>4</v>
      </c>
      <c r="BG60" s="86" t="e">
        <f t="shared" si="8"/>
        <v>#REF!</v>
      </c>
      <c r="BH60" s="86"/>
      <c r="BI60" s="91" t="e">
        <f>IF(#REF!&gt;0,#REF!-N60,"-")</f>
        <v>#REF!</v>
      </c>
      <c r="BJ60" s="86"/>
      <c r="BK60" s="93" t="e">
        <f t="shared" si="9"/>
        <v>#REF!</v>
      </c>
      <c r="BL60" s="90" t="e">
        <f t="shared" si="10"/>
        <v>#REF!</v>
      </c>
      <c r="BP60" s="46">
        <f t="shared" si="4"/>
        <v>550</v>
      </c>
      <c r="BQ60" s="47">
        <v>550</v>
      </c>
      <c r="BR60" s="48">
        <v>0</v>
      </c>
    </row>
    <row r="61" spans="1:70" ht="16.5" customHeight="1" x14ac:dyDescent="0.25">
      <c r="A61" s="281"/>
      <c r="B61" s="5" t="s">
        <v>5</v>
      </c>
      <c r="D61" s="180">
        <f>SUMPRODUCT((('[1]PA-PB SOUTERRAIN'!$H$17:$H10030="MERIGNAC")*('[1]PA-PB SOUTERRAIN'!$M$17:$M10030="RAC")*('[1]PA-PB SOUTERRAIN'!$T$17:$T10030)))</f>
        <v>16</v>
      </c>
      <c r="E61" s="181">
        <f>SUMPRODUCT((('[1]PA-PB AERIEN'!$H$17:$H10035="MERIGNAC")*('[1]PA-PB AERIEN'!$N$17:$N10035="RAC")*('[1]PA-PB AERIEN'!$U$17:$U10035)))</f>
        <v>42</v>
      </c>
      <c r="F61" s="182">
        <f>SUMPRODUCT((([1]IMMEUBLE!$I$17:$I10033="MERIGNAC")*([1]IMMEUBLE!$O$17:$O10033="RAC")*([1]IMMEUBLE!$W$17:$W10033)))</f>
        <v>66</v>
      </c>
      <c r="H61" s="165" t="e">
        <f>D61-(SommeCouleurTexte(#REF!,3))-(SommeCouleurTexte(#REF!,3))</f>
        <v>#VALUE!</v>
      </c>
      <c r="I61" s="166" t="e">
        <f>E61-(SommeCouleurTexte(#REF!,3))</f>
        <v>#VALUE!</v>
      </c>
      <c r="J61" s="171" t="e">
        <f>F61-(SommeCouleurTexte(#REF!,3))</f>
        <v>#VALUE!</v>
      </c>
      <c r="L61" s="136"/>
      <c r="N61" s="68" t="e">
        <f t="shared" si="0"/>
        <v>#REF!</v>
      </c>
      <c r="P61" s="69" t="e">
        <f>#REF!</f>
        <v>#REF!</v>
      </c>
      <c r="Q61" s="70" t="e">
        <f>#REF!</f>
        <v>#REF!</v>
      </c>
      <c r="R61" s="71" t="e">
        <f>#REF!</f>
        <v>#REF!</v>
      </c>
      <c r="T61" s="14" t="e">
        <f t="shared" si="1"/>
        <v>#REF!</v>
      </c>
      <c r="U61" s="20" t="e">
        <f t="shared" si="2"/>
        <v>#REF!</v>
      </c>
      <c r="V61" s="17" t="e">
        <f t="shared" si="3"/>
        <v>#REF!</v>
      </c>
      <c r="X61" s="14" t="e">
        <f>#REF!</f>
        <v>#REF!</v>
      </c>
      <c r="Y61" s="20" t="e">
        <f>#REF!</f>
        <v>#REF!</v>
      </c>
      <c r="Z61" s="17" t="e">
        <f>#REF!</f>
        <v>#REF!</v>
      </c>
      <c r="AA61" s="14" t="e">
        <f>#REF!</f>
        <v>#REF!</v>
      </c>
      <c r="AB61" s="20" t="e">
        <f>#REF!</f>
        <v>#REF!</v>
      </c>
      <c r="AC61" s="31" t="e">
        <f>#REF!</f>
        <v>#REF!</v>
      </c>
      <c r="AD61" s="35" t="e">
        <f>#REF!</f>
        <v>#REF!</v>
      </c>
      <c r="AE61" s="36" t="e">
        <f>#REF!</f>
        <v>#REF!</v>
      </c>
      <c r="AG61" s="54" t="e">
        <f>#REF!+#REF!</f>
        <v>#REF!</v>
      </c>
      <c r="AI61" s="136" t="e">
        <f t="shared" si="11"/>
        <v>#REF!</v>
      </c>
      <c r="AJ61" s="135">
        <f>[2]Feuil1!$N$12+[2]Feuil1!$N$24+[2]Feuil1!$N$36+[2]Feuil1!$N$49</f>
        <v>7542</v>
      </c>
      <c r="AK61" s="134" t="e">
        <f>AI61-AJ61-1</f>
        <v>#REF!</v>
      </c>
      <c r="AM61" s="136" t="e">
        <f t="shared" si="7"/>
        <v>#REF!</v>
      </c>
      <c r="AN61" s="135">
        <f>SUMPRODUCT(('[1]PA-PB SOUTERRAIN'!$H$17:$H$10030="MERIGNAC")*('[1]PA-PB SOUTERRAIN'!$M$17:$M$10030="C")*('[1]PA-PB SOUTERRAIN'!$T$17:$T$10030))+SUMPRODUCT(('[1]PA-PB SOUTERRAIN'!$H$17:$H$10030="MERIGNAC")*('[1]PA-PB SOUTERRAIN'!$M$17:$M$10030="RAC")*('[1]PA-PB SOUTERRAIN'!$T$17:$T$10030))+SUMPRODUCT(('[1]PA-PB AERIEN'!$H$17:$H10035="MERIGNAC")*('[1]PA-PB AERIEN'!$N$17:$N10035="C")*('[1]PA-PB AERIEN'!$U$17:$U10035))+SUMPRODUCT(('[1]PA-PB AERIEN'!$H$17:$H10035="MERIGNAC")*('[1]PA-PB AERIEN'!$N$17:$N10035="RAC")*('[1]PA-PB AERIEN'!$U$17:$U10035))+SUMPRODUCT(('[1]PA-PB FACADE'!$H$17:$H$10005="MERIGNAC")*('[1]PA-PB FACADE'!$N$17:$N$10005="C")*('[1]PA-PB FACADE'!$U$17:$U$10005))+SUMPRODUCT(('[1]PA-PB FACADE'!$H$17:$H$10005="MERIGNAC")*('[1]PA-PB FACADE'!$N$17:$N$10005="RAC")*('[1]PA-PB FACADE'!$U$17:$U$10005))+SUMPRODUCT(([1]IMMEUBLE!$I$17:$I10033="MERIGNAC")*([1]IMMEUBLE!$O$17:$O10033="C")*([1]IMMEUBLE!$W$17:$W10033))+SUMPRODUCT(([1]IMMEUBLE!$I$17:$I10033="MERIGNAC")*([1]IMMEUBLE!$O$17:$O10033="RAC")*([1]IMMEUBLE!$W$17:$W10033))</f>
        <v>7666</v>
      </c>
      <c r="AO61" s="169" t="e">
        <f>AM61-AN61-1</f>
        <v>#REF!</v>
      </c>
      <c r="AP61" s="57"/>
      <c r="AQ61" s="2"/>
      <c r="BF61" s="6" t="s">
        <v>5</v>
      </c>
      <c r="BG61" s="86" t="e">
        <f t="shared" si="8"/>
        <v>#REF!</v>
      </c>
      <c r="BH61" s="86"/>
      <c r="BI61" s="91" t="e">
        <f>IF(#REF!&gt;0,#REF!-N61,"-")</f>
        <v>#REF!</v>
      </c>
      <c r="BJ61" s="86"/>
      <c r="BK61" s="93" t="e">
        <f t="shared" si="9"/>
        <v>#REF!</v>
      </c>
      <c r="BL61" s="90" t="e">
        <f t="shared" si="10"/>
        <v>#REF!</v>
      </c>
      <c r="BP61" s="46">
        <f t="shared" si="4"/>
        <v>669</v>
      </c>
      <c r="BQ61" s="47">
        <v>423</v>
      </c>
      <c r="BR61" s="48">
        <v>246</v>
      </c>
    </row>
    <row r="62" spans="1:70" ht="15.75" x14ac:dyDescent="0.25">
      <c r="A62" s="281"/>
      <c r="B62" s="6" t="s">
        <v>6</v>
      </c>
      <c r="D62" s="176">
        <f>SUMPRODUCT((('[1]PA-PB SOUTERRAIN'!$H$17:$H10030="PAREMPUYRE")*('[1]PA-PB SOUTERRAIN'!$M$17:$M10030="RAC")*('[1]PA-PB SOUTERRAIN'!$T$17:$T10030)))</f>
        <v>0</v>
      </c>
      <c r="E62" s="177">
        <f>SUMPRODUCT((('[1]PA-PB AERIEN'!$H$17:$H10035="PAREMPUYRE")*('[1]PA-PB AERIEN'!$N$17:$N10035="RAC")*('[1]PA-PB AERIEN'!$U$17:$U10035)))</f>
        <v>0</v>
      </c>
      <c r="F62" s="179">
        <f>SUMPRODUCT((([1]IMMEUBLE!$I$17:$I10033="PAREMPUYRE")*([1]IMMEUBLE!$O$17:$O10033="RAC")*([1]IMMEUBLE!$W$17:$W10033)))</f>
        <v>0</v>
      </c>
      <c r="H62" s="163" t="e">
        <f>D62-(SommeCouleurTexte(#REF!,3))-(SommeCouleurTexte(#REF!,3))</f>
        <v>#VALUE!</v>
      </c>
      <c r="I62" s="164" t="e">
        <f>E62-(SommeCouleurTexte(#REF!,3))</f>
        <v>#VALUE!</v>
      </c>
      <c r="J62" s="172" t="e">
        <f>F62-(SommeCouleurTexte(#REF!,3))</f>
        <v>#VALUE!</v>
      </c>
      <c r="L62" s="84"/>
      <c r="N62" s="72" t="e">
        <f t="shared" si="0"/>
        <v>#REF!</v>
      </c>
      <c r="P62" s="73" t="e">
        <f>#REF!</f>
        <v>#REF!</v>
      </c>
      <c r="Q62" s="74" t="e">
        <f>#REF!</f>
        <v>#REF!</v>
      </c>
      <c r="R62" s="72" t="e">
        <f>#REF!</f>
        <v>#REF!</v>
      </c>
      <c r="T62" s="15" t="e">
        <f t="shared" si="1"/>
        <v>#REF!</v>
      </c>
      <c r="U62" s="21" t="e">
        <f t="shared" si="2"/>
        <v>#REF!</v>
      </c>
      <c r="V62" s="18" t="e">
        <f t="shared" si="3"/>
        <v>#REF!</v>
      </c>
      <c r="X62" s="15" t="e">
        <f>#REF!</f>
        <v>#REF!</v>
      </c>
      <c r="Y62" s="21" t="e">
        <f>#REF!</f>
        <v>#REF!</v>
      </c>
      <c r="Z62" s="18" t="e">
        <f>#REF!</f>
        <v>#REF!</v>
      </c>
      <c r="AA62" s="15" t="e">
        <f>#REF!</f>
        <v>#REF!</v>
      </c>
      <c r="AB62" s="21" t="e">
        <f>#REF!</f>
        <v>#REF!</v>
      </c>
      <c r="AC62" s="32" t="e">
        <f>#REF!</f>
        <v>#REF!</v>
      </c>
      <c r="AD62" s="37" t="e">
        <f>#REF!</f>
        <v>#REF!</v>
      </c>
      <c r="AE62" s="38" t="e">
        <f>#REF!</f>
        <v>#REF!</v>
      </c>
      <c r="AG62" s="55" t="e">
        <f>#REF!+#REF!</f>
        <v>#REF!</v>
      </c>
      <c r="AI62" s="84" t="e">
        <f t="shared" si="11"/>
        <v>#REF!</v>
      </c>
      <c r="AJ62" s="97">
        <f>[2]Feuil1!$O$12+[2]Feuil1!$O$24+[2]Feuil1!$O$36+[2]Feuil1!$O$49</f>
        <v>334</v>
      </c>
      <c r="AK62" s="100" t="e">
        <f t="shared" si="5"/>
        <v>#REF!</v>
      </c>
      <c r="AM62" s="84" t="e">
        <f t="shared" si="7"/>
        <v>#REF!</v>
      </c>
      <c r="AN62" s="97">
        <f>SUMPRODUCT(('[1]PA-PB SOUTERRAIN'!$H$17:$H$10030="PAREMPUYRE")*('[1]PA-PB SOUTERRAIN'!$M$17:$M$10030="C")*('[1]PA-PB SOUTERRAIN'!$T$17:$T$10030))+SUMPRODUCT(('[1]PA-PB SOUTERRAIN'!$H$17:$H$10030="PAREMPUYRE")*('[1]PA-PB SOUTERRAIN'!$M$17:$M$10030="RAC")*('[1]PA-PB SOUTERRAIN'!$T$17:$T$10030))+SUMPRODUCT(('[1]PA-PB AERIEN'!$H$17:$H10035="PAREMPUYRE")*('[1]PA-PB AERIEN'!$N$17:$N10035="C")*('[1]PA-PB AERIEN'!$U$17:$U10035))+SUMPRODUCT(('[1]PA-PB AERIEN'!$H$17:$H10035="PAREMPUYRE")*('[1]PA-PB AERIEN'!$N$17:$N10035="RAC")*('[1]PA-PB AERIEN'!$U$17:$U10035))+SUMPRODUCT(('[1]PA-PB FACADE'!$H$17:$H$10005="PAREMPUYRE")*('[1]PA-PB FACADE'!$N$17:$N$10005="C")*('[1]PA-PB FACADE'!$U$17:$U$10005))+SUMPRODUCT(('[1]PA-PB FACADE'!$H$17:$H$10005="PAREMPUYRE")*('[1]PA-PB FACADE'!$N$17:$N$10005="RAC")*('[1]PA-PB FACADE'!$U$17:$U$10005))+SUMPRODUCT(([1]IMMEUBLE!$I$17:$I10033="PAREMPUYRE")*([1]IMMEUBLE!$O$17:$O10033="C")*([1]IMMEUBLE!$W$17:$W10033))+SUMPRODUCT(([1]IMMEUBLE!$I$17:$I10033="PAREMPUYRE")*([1]IMMEUBLE!$O$17:$O10033="RAC")*([1]IMMEUBLE!$W$17:$W10033))</f>
        <v>334</v>
      </c>
      <c r="AO62" s="100" t="e">
        <f t="shared" si="6"/>
        <v>#REF!</v>
      </c>
      <c r="AP62" s="60"/>
      <c r="AQ62" s="2"/>
      <c r="BF62" s="5" t="s">
        <v>6</v>
      </c>
      <c r="BG62" s="86" t="e">
        <f t="shared" si="8"/>
        <v>#REF!</v>
      </c>
      <c r="BH62" s="86"/>
      <c r="BI62" s="91" t="e">
        <f>IF(#REF!&gt;0,#REF!-N62,"-")</f>
        <v>#REF!</v>
      </c>
      <c r="BJ62" s="86"/>
      <c r="BK62" s="93" t="e">
        <f t="shared" si="9"/>
        <v>#REF!</v>
      </c>
      <c r="BL62" s="90" t="e">
        <f t="shared" si="10"/>
        <v>#REF!</v>
      </c>
      <c r="BP62" s="46">
        <f t="shared" si="4"/>
        <v>297</v>
      </c>
      <c r="BQ62" s="47">
        <v>297</v>
      </c>
      <c r="BR62" s="48">
        <v>0</v>
      </c>
    </row>
    <row r="63" spans="1:70" ht="15.75" x14ac:dyDescent="0.25">
      <c r="A63" s="281"/>
      <c r="B63" s="5" t="s">
        <v>12</v>
      </c>
      <c r="D63" s="180">
        <f>SUMPRODUCT((('[1]PA-PB SOUTERRAIN'!$H$17:$H10030="PESSAC")*('[1]PA-PB SOUTERRAIN'!$M$17:$M10030="RAC")*('[1]PA-PB SOUTERRAIN'!$T$17:$T10030)))</f>
        <v>29</v>
      </c>
      <c r="E63" s="181">
        <f>SUMPRODUCT((('[1]PA-PB AERIEN'!$H$17:$H10035="PESSAC")*('[1]PA-PB AERIEN'!$N$17:$N10035="RAC")*('[1]PA-PB AERIEN'!$U$17:$U10035)))</f>
        <v>27</v>
      </c>
      <c r="F63" s="182">
        <f>SUMPRODUCT((([1]IMMEUBLE!$I$17:$I10033="PESSAC")*([1]IMMEUBLE!$O$17:$O10033="RAC")*([1]IMMEUBLE!$W$17:$W10033)))</f>
        <v>55</v>
      </c>
      <c r="H63" s="165" t="e">
        <f>D63-(SommeCouleurTexte(#REF!,3))-(SommeCouleurTexte(#REF!,3))</f>
        <v>#VALUE!</v>
      </c>
      <c r="I63" s="166" t="e">
        <f>E63-(SommeCouleurTexte(#REF!,3))</f>
        <v>#VALUE!</v>
      </c>
      <c r="J63" s="171" t="e">
        <f>F63-(SommeCouleurTexte(#REF!,3))</f>
        <v>#VALUE!</v>
      </c>
      <c r="L63" s="136"/>
      <c r="N63" s="68" t="e">
        <f t="shared" si="0"/>
        <v>#REF!</v>
      </c>
      <c r="P63" s="69" t="e">
        <f>#REF!</f>
        <v>#REF!</v>
      </c>
      <c r="Q63" s="70" t="e">
        <f>#REF!</f>
        <v>#REF!</v>
      </c>
      <c r="R63" s="71" t="e">
        <f>#REF!</f>
        <v>#REF!</v>
      </c>
      <c r="T63" s="14" t="e">
        <f t="shared" si="1"/>
        <v>#REF!</v>
      </c>
      <c r="U63" s="20" t="e">
        <f t="shared" si="2"/>
        <v>#REF!</v>
      </c>
      <c r="V63" s="17" t="e">
        <f t="shared" si="3"/>
        <v>#REF!</v>
      </c>
      <c r="X63" s="14" t="e">
        <f>#REF!</f>
        <v>#REF!</v>
      </c>
      <c r="Y63" s="20" t="e">
        <f>#REF!</f>
        <v>#REF!</v>
      </c>
      <c r="Z63" s="17" t="e">
        <f>#REF!</f>
        <v>#REF!</v>
      </c>
      <c r="AA63" s="14" t="e">
        <f>#REF!</f>
        <v>#REF!</v>
      </c>
      <c r="AB63" s="20" t="e">
        <f>#REF!</f>
        <v>#REF!</v>
      </c>
      <c r="AC63" s="31" t="e">
        <f>#REF!</f>
        <v>#REF!</v>
      </c>
      <c r="AD63" s="35" t="e">
        <f>#REF!</f>
        <v>#REF!</v>
      </c>
      <c r="AE63" s="36" t="e">
        <f>#REF!</f>
        <v>#REF!</v>
      </c>
      <c r="AG63" s="54" t="e">
        <f>#REF!+#REF!</f>
        <v>#REF!</v>
      </c>
      <c r="AI63" s="136" t="e">
        <f t="shared" si="11"/>
        <v>#REF!</v>
      </c>
      <c r="AJ63" s="135">
        <f>[2]Feuil1!$P$12+[2]Feuil1!$P$24+[2]Feuil1!$P$36+[2]Feuil1!$P$49</f>
        <v>3507</v>
      </c>
      <c r="AK63" s="134" t="e">
        <f t="shared" si="5"/>
        <v>#REF!</v>
      </c>
      <c r="AM63" s="136" t="e">
        <f t="shared" si="7"/>
        <v>#REF!</v>
      </c>
      <c r="AN63" s="135">
        <f>SUMPRODUCT(('[1]PA-PB SOUTERRAIN'!$H$17:$H$10030="PESSAC")*('[1]PA-PB SOUTERRAIN'!$M$17:$M$10030="C")*('[1]PA-PB SOUTERRAIN'!$T$17:$T$10030))+SUMPRODUCT(('[1]PA-PB SOUTERRAIN'!$H$17:$H$10030="PESSAC")*('[1]PA-PB SOUTERRAIN'!$M$17:$M$10030="RAC")*('[1]PA-PB SOUTERRAIN'!$T$17:$T$10030))+SUMPRODUCT(('[1]PA-PB AERIEN'!$H$17:$H10035="PESSAC")*('[1]PA-PB AERIEN'!$N$17:$N10035="C")*('[1]PA-PB AERIEN'!$U$17:$U10035))+SUMPRODUCT(('[1]PA-PB AERIEN'!$H$17:$H10035="PESSAC")*('[1]PA-PB AERIEN'!$N$17:$N10035="RAC")*('[1]PA-PB AERIEN'!$U$17:$U10035))+SUMPRODUCT(('[1]PA-PB FACADE'!$H$17:$H$10005="PESSAC")*('[1]PA-PB FACADE'!$N$17:$N$10005="C")*('[1]PA-PB FACADE'!$U$17:$U$10005))+SUMPRODUCT(('[1]PA-PB FACADE'!$H$17:$H$10005="PESSAC")*('[1]PA-PB FACADE'!$N$17:$N$10005="RAC")*('[1]PA-PB FACADE'!$U$17:$U$10005))+SUMPRODUCT(([1]IMMEUBLE!$I$17:$I10033="PESSAC")*([1]IMMEUBLE!$O$17:$O10033="C")*([1]IMMEUBLE!$W$17:$W10033))+SUMPRODUCT(([1]IMMEUBLE!$I$17:$I10033="PESSAC")*([1]IMMEUBLE!$O$17:$O10033="RAC")*([1]IMMEUBLE!$W$17:$W10033))</f>
        <v>3688</v>
      </c>
      <c r="AO63" s="169" t="e">
        <f t="shared" si="6"/>
        <v>#REF!</v>
      </c>
      <c r="AP63" s="57"/>
      <c r="AQ63" s="2"/>
      <c r="BF63" s="6" t="s">
        <v>12</v>
      </c>
      <c r="BG63" s="86" t="e">
        <f t="shared" si="8"/>
        <v>#REF!</v>
      </c>
      <c r="BH63" s="86"/>
      <c r="BI63" s="91" t="e">
        <f>IF(#REF!&gt;0,#REF!-N63,"-")</f>
        <v>#REF!</v>
      </c>
      <c r="BJ63" s="86"/>
      <c r="BK63" s="93" t="e">
        <f t="shared" si="9"/>
        <v>#REF!</v>
      </c>
      <c r="BL63" s="90" t="e">
        <f t="shared" si="10"/>
        <v>#REF!</v>
      </c>
      <c r="BP63" s="46">
        <f t="shared" si="4"/>
        <v>286</v>
      </c>
      <c r="BQ63" s="47">
        <v>286</v>
      </c>
      <c r="BR63" s="48">
        <v>0</v>
      </c>
    </row>
    <row r="64" spans="1:70" ht="15.75" x14ac:dyDescent="0.25">
      <c r="A64" s="281"/>
      <c r="B64" s="6" t="s">
        <v>75</v>
      </c>
      <c r="D64" s="176">
        <f>SUMPRODUCT((('[1]PA-PB SOUTERRAIN'!$H$17:$H10030="ST AUBIN")*('[1]PA-PB SOUTERRAIN'!$M$17:$M10030="RAC")*('[1]PA-PB SOUTERRAIN'!$T$17:$T10030)))</f>
        <v>15</v>
      </c>
      <c r="E64" s="177">
        <f>SUMPRODUCT((('[1]PA-PB AERIEN'!$H$17:$H10035="ST AUBIN")*('[1]PA-PB AERIEN'!$N$17:$N10035="RAC")*('[1]PA-PB AERIEN'!$U$17:$U10035)))</f>
        <v>23</v>
      </c>
      <c r="F64" s="179">
        <f>SUMPRODUCT((([1]IMMEUBLE!$I$17:$I10033="ST AUBIN")*([1]IMMEUBLE!$O$17:$O10033="RAC")*([1]IMMEUBLE!$W$17:$W10033)))</f>
        <v>0</v>
      </c>
      <c r="H64" s="163" t="e">
        <f>D64-(SommeCouleurTexte(#REF!,3))-(SommeCouleurTexte(#REF!,3))</f>
        <v>#VALUE!</v>
      </c>
      <c r="I64" s="164" t="e">
        <f>E64-(SommeCouleurTexte(#REF!,3))</f>
        <v>#VALUE!</v>
      </c>
      <c r="J64" s="172" t="e">
        <f>F64-(SommeCouleurTexte(#REF!,3))</f>
        <v>#VALUE!</v>
      </c>
      <c r="L64" s="84">
        <v>221</v>
      </c>
      <c r="N64" s="72" t="e">
        <f t="shared" si="0"/>
        <v>#REF!</v>
      </c>
      <c r="P64" s="73" t="e">
        <f>#REF!</f>
        <v>#REF!</v>
      </c>
      <c r="Q64" s="74" t="e">
        <f>#REF!</f>
        <v>#REF!</v>
      </c>
      <c r="R64" s="72" t="e">
        <f>#REF!</f>
        <v>#REF!</v>
      </c>
      <c r="T64" s="15" t="e">
        <f t="shared" si="1"/>
        <v>#REF!</v>
      </c>
      <c r="U64" s="21" t="e">
        <f t="shared" si="2"/>
        <v>#REF!</v>
      </c>
      <c r="V64" s="18" t="e">
        <f t="shared" si="3"/>
        <v>#REF!</v>
      </c>
      <c r="X64" s="15" t="e">
        <f>#REF!</f>
        <v>#REF!</v>
      </c>
      <c r="Y64" s="21" t="e">
        <f>#REF!</f>
        <v>#REF!</v>
      </c>
      <c r="Z64" s="18" t="e">
        <f>#REF!</f>
        <v>#REF!</v>
      </c>
      <c r="AA64" s="15" t="e">
        <f>#REF!</f>
        <v>#REF!</v>
      </c>
      <c r="AB64" s="21" t="e">
        <f>#REF!</f>
        <v>#REF!</v>
      </c>
      <c r="AC64" s="32" t="e">
        <f>#REF!</f>
        <v>#REF!</v>
      </c>
      <c r="AD64" s="37" t="e">
        <f>#REF!</f>
        <v>#REF!</v>
      </c>
      <c r="AE64" s="38" t="e">
        <f>#REF!</f>
        <v>#REF!</v>
      </c>
      <c r="AG64" s="55" t="e">
        <f>#REF!+#REF!</f>
        <v>#REF!</v>
      </c>
      <c r="AI64" s="84" t="e">
        <f t="shared" si="11"/>
        <v>#REF!</v>
      </c>
      <c r="AJ64" s="97">
        <f>[2]Feuil1!$Q$12+[2]Feuil1!$Q$24+[2]Feuil1!$Q$36+[2]Feuil1!$Q$49</f>
        <v>221</v>
      </c>
      <c r="AK64" s="100" t="e">
        <f t="shared" si="5"/>
        <v>#REF!</v>
      </c>
      <c r="AM64" s="84" t="e">
        <f t="shared" si="7"/>
        <v>#REF!</v>
      </c>
      <c r="AN64" s="97">
        <f>SUMPRODUCT(('[1]PA-PB SOUTERRAIN'!$H$17:$H$10030="ST AUBIN")*('[1]PA-PB SOUTERRAIN'!$M$17:$M$10030="C")*('[1]PA-PB SOUTERRAIN'!$T$17:$T$10030))+SUMPRODUCT(('[1]PA-PB SOUTERRAIN'!$H$17:$H$10030="ST AUBIN")*('[1]PA-PB SOUTERRAIN'!$M$17:$M$10030="RAC")*('[1]PA-PB SOUTERRAIN'!$T$17:$T$10030))+SUMPRODUCT(('[1]PA-PB AERIEN'!$H$17:$H10035="ST AUBIN")*('[1]PA-PB AERIEN'!$N$17:$N10035="C")*('[1]PA-PB AERIEN'!$U$17:$U10035))+SUMPRODUCT(('[1]PA-PB AERIEN'!$H$17:$H10035="ST AUBIN")*('[1]PA-PB AERIEN'!$N$17:$N10035="RAC")*('[1]PA-PB AERIEN'!$U$17:$U10035))+SUMPRODUCT(('[1]PA-PB FACADE'!$H$17:$H$10005="ST AUBIN")*('[1]PA-PB FACADE'!$N$17:$N$10005="C")*('[1]PA-PB FACADE'!$U$17:$U$10005))+SUMPRODUCT(('[1]PA-PB FACADE'!$H$17:$H$10005="ST AUBIN")*('[1]PA-PB FACADE'!$N$17:$N$10005="RAC")*('[1]PA-PB FACADE'!$U$17:$U$10005))+SUMPRODUCT(([1]IMMEUBLE!$I$17:$I10033="ST AUBIN")*([1]IMMEUBLE!$O$17:$O10033="C")*([1]IMMEUBLE!$W$17:$W10033))+SUMPRODUCT(([1]IMMEUBLE!$I$17:$I10033="ST AUBIN")*([1]IMMEUBLE!$O$17:$O10033="RAC")*([1]IMMEUBLE!$W$17:$W10033))</f>
        <v>320</v>
      </c>
      <c r="AO64" s="100" t="e">
        <f t="shared" si="6"/>
        <v>#REF!</v>
      </c>
      <c r="AP64" s="60"/>
      <c r="AQ64" s="2"/>
      <c r="BF64" s="5" t="s">
        <v>7</v>
      </c>
      <c r="BG64" s="86" t="e">
        <f t="shared" si="8"/>
        <v>#REF!</v>
      </c>
      <c r="BH64" s="86"/>
      <c r="BI64" s="91" t="e">
        <f>IF(#REF!&gt;0,#REF!-N64,"-")</f>
        <v>#REF!</v>
      </c>
      <c r="BJ64" s="86"/>
      <c r="BK64" s="93" t="e">
        <f t="shared" si="9"/>
        <v>#REF!</v>
      </c>
      <c r="BL64" s="90" t="e">
        <f t="shared" si="10"/>
        <v>#REF!</v>
      </c>
      <c r="BP64" s="46">
        <f t="shared" si="4"/>
        <v>151</v>
      </c>
      <c r="BQ64" s="47">
        <v>151</v>
      </c>
      <c r="BR64" s="48">
        <v>0</v>
      </c>
    </row>
    <row r="65" spans="1:70" ht="15.75" x14ac:dyDescent="0.25">
      <c r="A65" s="281"/>
      <c r="B65" s="5" t="s">
        <v>8</v>
      </c>
      <c r="D65" s="180">
        <f>SUMPRODUCT((('[1]PA-PB SOUTERRAIN'!$H$17:$H10030="ST MEDARD")*('[1]PA-PB SOUTERRAIN'!$M$17:$M10030="RAC")*('[1]PA-PB SOUTERRAIN'!$T$17:$T10030)))</f>
        <v>26</v>
      </c>
      <c r="E65" s="181">
        <f>SUMPRODUCT((('[1]PA-PB AERIEN'!$H$17:$H10035="ST MEDARD")*('[1]PA-PB AERIEN'!$N$17:$N10035="RAC")*('[1]PA-PB AERIEN'!$U$17:$U10035)))</f>
        <v>2</v>
      </c>
      <c r="F65" s="182">
        <f>SUMPRODUCT((([1]IMMEUBLE!$I$17:$I10033="ST MEDARD EN JALLES")*([1]IMMEUBLE!$O$17:$O10033="RAC")*([1]IMMEUBLE!$W$17:$W10033)))</f>
        <v>0</v>
      </c>
      <c r="H65" s="165" t="e">
        <f>D65-(SommeCouleurTexte(#REF!,3))-(SommeCouleurTexte(#REF!,3))</f>
        <v>#VALUE!</v>
      </c>
      <c r="I65" s="166" t="e">
        <f>E65-(SommeCouleurTexte(#REF!,3))</f>
        <v>#VALUE!</v>
      </c>
      <c r="J65" s="171" t="e">
        <f>F65-(SommeCouleurTexte(#REF!,3))</f>
        <v>#VALUE!</v>
      </c>
      <c r="L65" s="136"/>
      <c r="N65" s="68" t="e">
        <f t="shared" si="0"/>
        <v>#REF!</v>
      </c>
      <c r="P65" s="69" t="e">
        <f>#REF!</f>
        <v>#REF!</v>
      </c>
      <c r="Q65" s="70" t="e">
        <f>#REF!</f>
        <v>#REF!</v>
      </c>
      <c r="R65" s="71" t="e">
        <f>#REF!</f>
        <v>#REF!</v>
      </c>
      <c r="T65" s="14" t="e">
        <f t="shared" si="1"/>
        <v>#REF!</v>
      </c>
      <c r="U65" s="20" t="e">
        <f t="shared" si="2"/>
        <v>#REF!</v>
      </c>
      <c r="V65" s="17" t="e">
        <f t="shared" si="3"/>
        <v>#REF!</v>
      </c>
      <c r="X65" s="14" t="e">
        <f>#REF!</f>
        <v>#REF!</v>
      </c>
      <c r="Y65" s="20" t="e">
        <f>#REF!</f>
        <v>#REF!</v>
      </c>
      <c r="Z65" s="17" t="e">
        <f>#REF!</f>
        <v>#REF!</v>
      </c>
      <c r="AA65" s="14" t="e">
        <f>#REF!</f>
        <v>#REF!</v>
      </c>
      <c r="AB65" s="20" t="e">
        <f>#REF!</f>
        <v>#REF!</v>
      </c>
      <c r="AC65" s="31" t="e">
        <f>#REF!</f>
        <v>#REF!</v>
      </c>
      <c r="AD65" s="35" t="e">
        <f>#REF!</f>
        <v>#REF!</v>
      </c>
      <c r="AE65" s="36" t="e">
        <f>#REF!</f>
        <v>#REF!</v>
      </c>
      <c r="AG65" s="54" t="e">
        <f>#REF!+#REF!</f>
        <v>#REF!</v>
      </c>
      <c r="AI65" s="136" t="e">
        <f t="shared" si="11"/>
        <v>#REF!</v>
      </c>
      <c r="AJ65" s="135">
        <f>[2]Feuil1!$R$12+[2]Feuil1!$R$24+[2]Feuil1!$R$36+[2]Feuil1!$R$49</f>
        <v>2301</v>
      </c>
      <c r="AK65" s="134" t="e">
        <f>AI65-AJ65+2</f>
        <v>#REF!</v>
      </c>
      <c r="AM65" s="136" t="e">
        <f t="shared" si="7"/>
        <v>#REF!</v>
      </c>
      <c r="AN65" s="135">
        <f>SUMPRODUCT(('[1]PA-PB SOUTERRAIN'!$H$17:$H$10030="ST MEDARD")*('[1]PA-PB SOUTERRAIN'!$M$17:$M$10030="C")*('[1]PA-PB SOUTERRAIN'!$T$17:$T$10030))+SUMPRODUCT(('[1]PA-PB SOUTERRAIN'!$H$17:$H$10030="ST MEDARD")*('[1]PA-PB SOUTERRAIN'!$M$17:$M$10030="RAC")*('[1]PA-PB SOUTERRAIN'!$T$17:$T$10030))+SUMPRODUCT(('[1]PA-PB AERIEN'!$H$17:$H10035="ST MEDARD")*('[1]PA-PB AERIEN'!$N$17:$N10035="C")*('[1]PA-PB AERIEN'!$U$17:$U10035))+SUMPRODUCT(('[1]PA-PB AERIEN'!$H$17:$H10035="ST MEDARD")*('[1]PA-PB AERIEN'!$N$17:$N10035="RAC")*('[1]PA-PB AERIEN'!$U$17:$U10035))+SUMPRODUCT(('[1]PA-PB FACADE'!$H$17:$H$10005="ST MEDARD")*('[1]PA-PB FACADE'!$N$17:$N$10005="C")*('[1]PA-PB FACADE'!$U$17:$U$10005))+SUMPRODUCT(('[1]PA-PB FACADE'!$H$17:$H$10005="ST MEDARD")*('[1]PA-PB FACADE'!$N$17:$N$10005="RAC")*('[1]PA-PB FACADE'!$U$17:$U$10005))+SUMPRODUCT(([1]IMMEUBLE!$I$17:$I10033="ST MEDARD")*([1]IMMEUBLE!$O$17:$O10033="C")*([1]IMMEUBLE!$W$17:$W10033))+SUMPRODUCT(([1]IMMEUBLE!$I$17:$I10033="ST MEDARD")*([1]IMMEUBLE!$O$17:$O10033="RAC")*([1]IMMEUBLE!$W$17:$W10033))</f>
        <v>2329</v>
      </c>
      <c r="AO65" s="169" t="e">
        <f t="shared" si="6"/>
        <v>#REF!</v>
      </c>
      <c r="AP65" s="57"/>
      <c r="AQ65" s="2"/>
      <c r="BF65" s="6" t="s">
        <v>8</v>
      </c>
      <c r="BG65" s="86" t="e">
        <f t="shared" si="8"/>
        <v>#REF!</v>
      </c>
      <c r="BH65" s="86"/>
      <c r="BI65" s="91" t="e">
        <f>IF(#REF!&gt;0,#REF!-N65,"-")</f>
        <v>#REF!</v>
      </c>
      <c r="BJ65" s="86"/>
      <c r="BK65" s="93" t="e">
        <f t="shared" si="9"/>
        <v>#REF!</v>
      </c>
      <c r="BL65" s="90" t="e">
        <f t="shared" si="10"/>
        <v>#REF!</v>
      </c>
      <c r="BP65" s="46">
        <f t="shared" si="4"/>
        <v>1570</v>
      </c>
      <c r="BQ65" s="47">
        <v>1570</v>
      </c>
      <c r="BR65" s="48">
        <v>0</v>
      </c>
    </row>
    <row r="66" spans="1:70" s="8" customFormat="1" ht="15.75" x14ac:dyDescent="0.25">
      <c r="A66" s="281"/>
      <c r="B66" s="6" t="s">
        <v>27</v>
      </c>
      <c r="D66" s="176">
        <f>SUMPRODUCT((('[1]PA-PB SOUTERRAIN'!$H$17:$H10030="TALENCE")*('[1]PA-PB SOUTERRAIN'!$M$17:$M10030="RAC")*('[1]PA-PB SOUTERRAIN'!$T$17:$T10030)))</f>
        <v>0</v>
      </c>
      <c r="E66" s="177">
        <f>SUMPRODUCT((('[1]PA-PB AERIEN'!$H$17:$H10035="TALENCE")*('[1]PA-PB AERIEN'!$N$17:$N10035="RAC")*('[1]PA-PB AERIEN'!$U$17:$U10035)))</f>
        <v>0</v>
      </c>
      <c r="F66" s="179">
        <f>SUMPRODUCT((([1]IMMEUBLE!$I$17:$I10033="TALENCE")*([1]IMMEUBLE!$O$17:$O10033="RAC")*([1]IMMEUBLE!$W$17:$W10033)))</f>
        <v>24</v>
      </c>
      <c r="G66" s="3"/>
      <c r="H66" s="163" t="e">
        <f>D66-(SommeCouleurTexte(#REF!,3))-(SommeCouleurTexte(#REF!,3))</f>
        <v>#VALUE!</v>
      </c>
      <c r="I66" s="164" t="e">
        <f>E66-(SommeCouleurTexte(#REF!,3))</f>
        <v>#VALUE!</v>
      </c>
      <c r="J66" s="172" t="e">
        <f>F66-(SommeCouleurTexte(#REF!,3))</f>
        <v>#VALUE!</v>
      </c>
      <c r="K66" s="3"/>
      <c r="L66" s="84"/>
      <c r="M66" s="3"/>
      <c r="N66" s="72" t="e">
        <f t="shared" si="0"/>
        <v>#REF!</v>
      </c>
      <c r="O66" s="3"/>
      <c r="P66" s="73" t="e">
        <f>#REF!</f>
        <v>#REF!</v>
      </c>
      <c r="Q66" s="74" t="e">
        <f>#REF!</f>
        <v>#REF!</v>
      </c>
      <c r="R66" s="72" t="e">
        <f>#REF!</f>
        <v>#REF!</v>
      </c>
      <c r="S66" s="3"/>
      <c r="T66" s="15" t="e">
        <f t="shared" si="1"/>
        <v>#REF!</v>
      </c>
      <c r="U66" s="21" t="e">
        <f t="shared" si="2"/>
        <v>#REF!</v>
      </c>
      <c r="V66" s="18" t="e">
        <f t="shared" si="3"/>
        <v>#REF!</v>
      </c>
      <c r="W66" s="3"/>
      <c r="X66" s="15" t="e">
        <f>#REF!</f>
        <v>#REF!</v>
      </c>
      <c r="Y66" s="21" t="e">
        <f>#REF!</f>
        <v>#REF!</v>
      </c>
      <c r="Z66" s="18" t="e">
        <f>#REF!</f>
        <v>#REF!</v>
      </c>
      <c r="AA66" s="15" t="e">
        <f>#REF!</f>
        <v>#REF!</v>
      </c>
      <c r="AB66" s="21" t="e">
        <f>#REF!</f>
        <v>#REF!</v>
      </c>
      <c r="AC66" s="32" t="e">
        <f>#REF!</f>
        <v>#REF!</v>
      </c>
      <c r="AD66" s="37" t="e">
        <f>#REF!</f>
        <v>#REF!</v>
      </c>
      <c r="AE66" s="38" t="e">
        <f>#REF!</f>
        <v>#REF!</v>
      </c>
      <c r="AF66" s="9"/>
      <c r="AG66" s="55" t="e">
        <f>#REF!+#REF!</f>
        <v>#REF!</v>
      </c>
      <c r="AH66" s="9"/>
      <c r="AI66" s="84" t="e">
        <f t="shared" si="11"/>
        <v>#REF!</v>
      </c>
      <c r="AJ66" s="97">
        <f>[2]Feuil1!$S$12+[2]Feuil1!$S$24+[2]Feuil1!$S$36+[2]Feuil1!$S$49</f>
        <v>2548</v>
      </c>
      <c r="AK66" s="100" t="e">
        <f t="shared" si="5"/>
        <v>#REF!</v>
      </c>
      <c r="AL66" s="9"/>
      <c r="AM66" s="84" t="e">
        <f t="shared" si="7"/>
        <v>#REF!</v>
      </c>
      <c r="AN66" s="97">
        <f>SUMPRODUCT(('[1]PA-PB SOUTERRAIN'!$H$17:$H$10030="TALENCE")*('[1]PA-PB SOUTERRAIN'!$M$17:$M$10030="C")*('[1]PA-PB SOUTERRAIN'!$T$17:$T$10030))+SUMPRODUCT(('[1]PA-PB SOUTERRAIN'!$H$17:$H$10030="TALENCE")*('[1]PA-PB SOUTERRAIN'!$M$17:$M$10030="RAC")*('[1]PA-PB SOUTERRAIN'!$T$17:$T$10030))+SUMPRODUCT(('[1]PA-PB AERIEN'!$H$17:$H10035="TALENCE")*('[1]PA-PB AERIEN'!$N$17:$N10035="C")*('[1]PA-PB AERIEN'!$U$17:$U10035))+SUMPRODUCT(('[1]PA-PB AERIEN'!$H$17:$H10035="TALENCE")*('[1]PA-PB AERIEN'!$N$17:$N10035="RAC")*('[1]PA-PB AERIEN'!$U$17:$U10035))+SUMPRODUCT(('[1]PA-PB FACADE'!$H$17:$H$10005="TALENCE")*('[1]PA-PB FACADE'!$N$17:$N$10005="C")*('[1]PA-PB FACADE'!$U$17:$U$10005))+SUMPRODUCT(('[1]PA-PB FACADE'!$H$17:$H$10005="TALENCE")*('[1]PA-PB FACADE'!$N$17:$N$10005="RAC")*('[1]PA-PB FACADE'!$U$17:$U$10005))+SUMPRODUCT(([1]IMMEUBLE!$I$17:$I10033="TALENCE")*([1]IMMEUBLE!$O$17:$O10033="C")*([1]IMMEUBLE!$W$17:$W10033))+SUMPRODUCT(([1]IMMEUBLE!$I$17:$I10033="TALENCE")*([1]IMMEUBLE!$O$17:$O10033="RAC")*([1]IMMEUBLE!$W$17:$W10033))</f>
        <v>2572</v>
      </c>
      <c r="AO66" s="100" t="e">
        <f t="shared" si="6"/>
        <v>#REF!</v>
      </c>
      <c r="AP66" s="57"/>
      <c r="AQ66" s="2"/>
      <c r="BF66" s="12" t="s">
        <v>27</v>
      </c>
      <c r="BG66" s="86" t="e">
        <f t="shared" si="8"/>
        <v>#REF!</v>
      </c>
      <c r="BH66" s="86"/>
      <c r="BI66" s="91" t="e">
        <f>IF(#REF!&gt;0,#REF!-N66,"-")</f>
        <v>#REF!</v>
      </c>
      <c r="BJ66" s="86"/>
      <c r="BK66" s="93" t="e">
        <f t="shared" si="9"/>
        <v>#REF!</v>
      </c>
      <c r="BL66" s="90" t="e">
        <f t="shared" si="10"/>
        <v>#REF!</v>
      </c>
      <c r="BP66" s="46">
        <f t="shared" si="4"/>
        <v>0</v>
      </c>
      <c r="BQ66" s="47">
        <v>0</v>
      </c>
      <c r="BR66" s="48">
        <v>0</v>
      </c>
    </row>
    <row r="67" spans="1:70" ht="16.5" thickBot="1" x14ac:dyDescent="0.3">
      <c r="A67" s="281"/>
      <c r="B67" s="5" t="s">
        <v>9</v>
      </c>
      <c r="D67" s="183">
        <f>SUMPRODUCT((('[1]PA-PB SOUTERRAIN'!$H$17:$H10030="VILLENAVE D'ORNON")*('[1]PA-PB SOUTERRAIN'!$M$17:$M10030="RAC")*('[1]PA-PB SOUTERRAIN'!$T$17:$T10030)))</f>
        <v>0</v>
      </c>
      <c r="E67" s="184">
        <f>SUMPRODUCT((('[1]PA-PB AERIEN'!$H$17:$H10035="VILLENAVE D'ORNON")*('[1]PA-PB AERIEN'!$N$17:$N10035="RAC")*('[1]PA-PB AERIEN'!$U$17:$U10035)))</f>
        <v>0</v>
      </c>
      <c r="F67" s="185">
        <f>SUMPRODUCT((([1]IMMEUBLE!$I$17:$I10033="VILLENAVE D'ORNON")*([1]IMMEUBLE!$O$17:$O10033="RAC")*([1]IMMEUBLE!$W$17:$W10033)))</f>
        <v>0</v>
      </c>
      <c r="H67" s="167" t="e">
        <f>D67-(SommeCouleurTexte(#REF!,3))-(SommeCouleurTexte(#REF!,3))</f>
        <v>#VALUE!</v>
      </c>
      <c r="I67" s="168" t="e">
        <f>E67-(SommeCouleurTexte(#REF!,3))</f>
        <v>#VALUE!</v>
      </c>
      <c r="J67" s="173" t="e">
        <f>F67-(SommeCouleurTexte(#REF!,3))</f>
        <v>#VALUE!</v>
      </c>
      <c r="L67" s="136">
        <v>578</v>
      </c>
      <c r="N67" s="68" t="e">
        <f t="shared" si="0"/>
        <v>#REF!</v>
      </c>
      <c r="P67" s="154" t="e">
        <f>#REF!</f>
        <v>#REF!</v>
      </c>
      <c r="Q67" s="155" t="e">
        <f>#REF!</f>
        <v>#REF!</v>
      </c>
      <c r="R67" s="156" t="e">
        <f>#REF!</f>
        <v>#REF!</v>
      </c>
      <c r="T67" s="145" t="e">
        <f t="shared" si="1"/>
        <v>#REF!</v>
      </c>
      <c r="U67" s="146" t="e">
        <f t="shared" si="2"/>
        <v>#REF!</v>
      </c>
      <c r="V67" s="138" t="e">
        <f t="shared" si="3"/>
        <v>#REF!</v>
      </c>
      <c r="X67" s="145" t="e">
        <f>#REF!</f>
        <v>#REF!</v>
      </c>
      <c r="Y67" s="146" t="e">
        <f>#REF!</f>
        <v>#REF!</v>
      </c>
      <c r="Z67" s="138" t="e">
        <f>#REF!</f>
        <v>#REF!</v>
      </c>
      <c r="AA67" s="145" t="e">
        <f>#REF!</f>
        <v>#REF!</v>
      </c>
      <c r="AB67" s="146" t="e">
        <f>#REF!</f>
        <v>#REF!</v>
      </c>
      <c r="AC67" s="147" t="e">
        <f>#REF!</f>
        <v>#REF!</v>
      </c>
      <c r="AD67" s="35" t="e">
        <f>#REF!</f>
        <v>#REF!</v>
      </c>
      <c r="AE67" s="36" t="e">
        <f>#REF!</f>
        <v>#REF!</v>
      </c>
      <c r="AG67" s="54" t="e">
        <f>#REF!+#REF!</f>
        <v>#REF!</v>
      </c>
      <c r="AI67" s="133" t="e">
        <f t="shared" si="11"/>
        <v>#REF!</v>
      </c>
      <c r="AJ67" s="135">
        <f>[2]Feuil1!$T$12+[2]Feuil1!$T$24+[2]Feuil1!$T$36+[2]Feuil1!$T$49</f>
        <v>578</v>
      </c>
      <c r="AK67" s="134" t="e">
        <f>AI67-AJ67</f>
        <v>#REF!</v>
      </c>
      <c r="AM67" s="136" t="e">
        <f t="shared" si="7"/>
        <v>#REF!</v>
      </c>
      <c r="AN67" s="137">
        <f>SUMPRODUCT(('[1]PA-PB SOUTERRAIN'!$H$17:$H$10030="VILLENAVE D'ORNON")*('[1]PA-PB SOUTERRAIN'!$M$17:$M$10030="C")*('[1]PA-PB SOUTERRAIN'!$T$17:$T$10030))+SUMPRODUCT(('[1]PA-PB SOUTERRAIN'!$H$17:$H$10030="VILLENAVE D'ORNON")*('[1]PA-PB SOUTERRAIN'!$M$17:$M$10030="RAC")*('[1]PA-PB SOUTERRAIN'!$T$17:$T$10030))+SUMPRODUCT(('[1]PA-PB AERIEN'!$H$17:$H10035="VILLENAVE D'ORNON")*('[1]PA-PB AERIEN'!$N$17:$N10035="C")*('[1]PA-PB AERIEN'!$U$17:$U10035))+SUMPRODUCT(('[1]PA-PB AERIEN'!$H$17:$H10035="VILLENAVE D'ORNON")*('[1]PA-PB AERIEN'!$N$17:$N10035="RAC")*('[1]PA-PB AERIEN'!$U$17:$U10035))+SUMPRODUCT(('[1]PA-PB FACADE'!$H$17:$H$10005="VILLENAVE D'ORNON")*('[1]PA-PB FACADE'!$N$17:$N$10005="C")*('[1]PA-PB FACADE'!$U$17:$U$10005))+SUMPRODUCT(('[1]PA-PB FACADE'!$H$17:$H$10005="VILLENAVE D'ORNON")*('[1]PA-PB FACADE'!$N$17:$N$10005="RAC")*('[1]PA-PB FACADE'!$U$17:$U$10005))+SUMPRODUCT(([1]IMMEUBLE!$I$17:$I10033="VILLENAVE D'ORNON")*([1]IMMEUBLE!$O$17:$O10033="C")*([1]IMMEUBLE!$W$17:$W10033))+SUMPRODUCT(([1]IMMEUBLE!$I$17:$I10033="VILLENAVE D'ORNON")*([1]IMMEUBLE!$O$17:$O10033="RAC")*([1]IMMEUBLE!$W$17:$W10033))</f>
        <v>578</v>
      </c>
      <c r="AO67" s="169" t="e">
        <f t="shared" si="6"/>
        <v>#REF!</v>
      </c>
      <c r="AP67" s="57"/>
      <c r="AQ67" s="2"/>
      <c r="BF67" s="6" t="s">
        <v>9</v>
      </c>
      <c r="BG67" s="86" t="e">
        <f t="shared" si="8"/>
        <v>#REF!</v>
      </c>
      <c r="BH67" s="86"/>
      <c r="BI67" s="91" t="e">
        <f>IF(#REF!&gt;0,#REF!-N67,"-")</f>
        <v>#REF!</v>
      </c>
      <c r="BJ67" s="86"/>
      <c r="BK67" s="93" t="e">
        <f t="shared" si="9"/>
        <v>#REF!</v>
      </c>
      <c r="BL67" s="90" t="e">
        <f t="shared" si="10"/>
        <v>#REF!</v>
      </c>
      <c r="BP67" s="46">
        <f t="shared" si="4"/>
        <v>293</v>
      </c>
      <c r="BQ67" s="47">
        <v>293</v>
      </c>
      <c r="BR67" s="48">
        <v>0</v>
      </c>
    </row>
    <row r="68" spans="1:70" ht="16.5" thickBot="1" x14ac:dyDescent="0.3">
      <c r="A68" s="281"/>
      <c r="B68" s="7" t="s">
        <v>10</v>
      </c>
      <c r="D68" s="160">
        <f>SUM(D50:D67)</f>
        <v>110</v>
      </c>
      <c r="E68" s="161">
        <f>SUM(E50:E67)</f>
        <v>161</v>
      </c>
      <c r="F68" s="162">
        <f>SUM(F50:F67)</f>
        <v>214</v>
      </c>
      <c r="G68" s="102"/>
      <c r="H68" s="142" t="e">
        <f>SUM(H50:H67)</f>
        <v>#VALUE!</v>
      </c>
      <c r="I68" s="143" t="e">
        <f>SUM(I50:I67)</f>
        <v>#VALUE!</v>
      </c>
      <c r="J68" s="144" t="e">
        <f>SUM(J50:J67)</f>
        <v>#VALUE!</v>
      </c>
      <c r="K68" s="102"/>
      <c r="L68" s="85">
        <f>SUM(L50:L67)</f>
        <v>2235</v>
      </c>
      <c r="M68" s="102"/>
      <c r="N68" s="75" t="e">
        <f>SUM(N50:N67)</f>
        <v>#REF!</v>
      </c>
      <c r="O68" s="102"/>
      <c r="P68" s="157" t="e">
        <f>SUM(P50:P67)</f>
        <v>#REF!</v>
      </c>
      <c r="Q68" s="158" t="e">
        <f>SUM(Q50:Q67)</f>
        <v>#REF!</v>
      </c>
      <c r="R68" s="159" t="e">
        <f>SUM(R50:R67)</f>
        <v>#REF!</v>
      </c>
      <c r="S68" s="102"/>
      <c r="T68" s="150" t="e">
        <f>SUM(T50:T67)</f>
        <v>#REF!</v>
      </c>
      <c r="U68" s="151" t="e">
        <f>SUM(U50:U67)</f>
        <v>#REF!</v>
      </c>
      <c r="V68" s="152" t="e">
        <f>SUM(V50:V67)</f>
        <v>#REF!</v>
      </c>
      <c r="W68" s="102"/>
      <c r="X68" s="150" t="e">
        <f t="shared" ref="X68:AE68" si="12">SUM(X50:X67)</f>
        <v>#REF!</v>
      </c>
      <c r="Y68" s="151" t="e">
        <f t="shared" si="12"/>
        <v>#REF!</v>
      </c>
      <c r="Z68" s="152" t="e">
        <f t="shared" si="12"/>
        <v>#REF!</v>
      </c>
      <c r="AA68" s="150" t="e">
        <f t="shared" si="12"/>
        <v>#REF!</v>
      </c>
      <c r="AB68" s="151" t="e">
        <f t="shared" si="12"/>
        <v>#REF!</v>
      </c>
      <c r="AC68" s="152" t="e">
        <f t="shared" si="12"/>
        <v>#REF!</v>
      </c>
      <c r="AD68" s="103" t="e">
        <f t="shared" si="12"/>
        <v>#REF!</v>
      </c>
      <c r="AE68" s="104" t="e">
        <f t="shared" si="12"/>
        <v>#REF!</v>
      </c>
      <c r="AF68" s="105"/>
      <c r="AG68" s="106" t="e">
        <f>SUM(AG50:AG67)</f>
        <v>#REF!</v>
      </c>
      <c r="AH68" s="105"/>
      <c r="AI68" s="85" t="e">
        <f>SUM(AI50:AI67)</f>
        <v>#REF!</v>
      </c>
      <c r="AJ68" s="85">
        <f>SUM(AJ50:AJ67)</f>
        <v>28105</v>
      </c>
      <c r="AK68" s="85" t="e">
        <f>SUM(AK50:AK67)</f>
        <v>#REF!</v>
      </c>
      <c r="AM68" s="85" t="e">
        <f>SUM(AM50:AM67)</f>
        <v>#REF!</v>
      </c>
      <c r="AN68" s="85">
        <f>SUM(AN50:AN67)</f>
        <v>28787</v>
      </c>
      <c r="AO68" s="85" t="e">
        <f>SUM(AO50:AO67)</f>
        <v>#REF!</v>
      </c>
      <c r="AP68" s="57"/>
      <c r="AQ68" s="40"/>
      <c r="BF68" s="40"/>
      <c r="BG68" s="89" t="e">
        <f t="shared" si="8"/>
        <v>#REF!</v>
      </c>
      <c r="BH68" s="86"/>
      <c r="BI68" s="86"/>
      <c r="BJ68" s="86"/>
      <c r="BK68" s="94"/>
      <c r="BL68" s="92"/>
      <c r="BP68" s="49">
        <f>SUM(BP50:BP67)</f>
        <v>6626</v>
      </c>
      <c r="BQ68" s="50"/>
      <c r="BR68" s="51"/>
    </row>
    <row r="69" spans="1:70" x14ac:dyDescent="0.25">
      <c r="A69" s="281"/>
      <c r="AP69" s="9"/>
      <c r="BK69" s="8"/>
      <c r="BP69" s="52"/>
      <c r="BQ69" s="52"/>
      <c r="BR69" s="52"/>
    </row>
    <row r="70" spans="1:70" s="8" customFormat="1" ht="15.75" thickBot="1" x14ac:dyDescent="0.3">
      <c r="A70" s="281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BP70" s="52"/>
      <c r="BQ70" s="52"/>
      <c r="BR70" s="52"/>
    </row>
    <row r="71" spans="1:70" s="8" customFormat="1" ht="21.75" thickBot="1" x14ac:dyDescent="0.4">
      <c r="A71" s="281"/>
      <c r="B71" s="235" t="s">
        <v>68</v>
      </c>
      <c r="C71" s="236"/>
      <c r="D71" s="236"/>
      <c r="E71" s="237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BP71" s="52"/>
      <c r="BQ71" s="52"/>
      <c r="BR71" s="52"/>
    </row>
    <row r="72" spans="1:70" s="8" customFormat="1" ht="15" customHeight="1" thickBot="1" x14ac:dyDescent="0.3">
      <c r="A72" s="281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63"/>
      <c r="AO72" s="9"/>
      <c r="BP72" s="52"/>
      <c r="BQ72" s="52"/>
      <c r="BR72" s="52"/>
    </row>
    <row r="73" spans="1:70" ht="15.95" customHeight="1" thickBot="1" x14ac:dyDescent="0.3">
      <c r="A73" s="281"/>
      <c r="B73" s="8"/>
      <c r="D73" s="229" t="s">
        <v>66</v>
      </c>
      <c r="E73" s="230"/>
      <c r="F73" s="231"/>
      <c r="H73" s="226" t="s">
        <v>77</v>
      </c>
      <c r="I73" s="227"/>
      <c r="J73" s="228"/>
      <c r="L73" s="199" t="s">
        <v>55</v>
      </c>
      <c r="N73" s="215" t="s">
        <v>49</v>
      </c>
      <c r="P73" s="201" t="s">
        <v>19</v>
      </c>
      <c r="Q73" s="202"/>
      <c r="R73" s="203"/>
      <c r="T73" s="204" t="s">
        <v>46</v>
      </c>
      <c r="U73" s="205"/>
      <c r="V73" s="206"/>
      <c r="X73" s="204" t="s">
        <v>39</v>
      </c>
      <c r="Y73" s="205"/>
      <c r="Z73" s="206"/>
      <c r="AA73" s="209" t="s">
        <v>40</v>
      </c>
      <c r="AB73" s="210"/>
      <c r="AC73" s="211"/>
      <c r="AD73" s="209" t="s">
        <v>20</v>
      </c>
      <c r="AE73" s="211"/>
      <c r="AG73" s="207" t="s">
        <v>21</v>
      </c>
      <c r="AI73" s="199" t="s">
        <v>26</v>
      </c>
      <c r="AJ73" s="199" t="s">
        <v>41</v>
      </c>
      <c r="AK73" s="199" t="s">
        <v>54</v>
      </c>
      <c r="AM73" s="199" t="s">
        <v>53</v>
      </c>
      <c r="AN73" s="199" t="s">
        <v>67</v>
      </c>
      <c r="AO73" s="199" t="s">
        <v>54</v>
      </c>
      <c r="AP73" s="8"/>
      <c r="BP73" s="239" t="s">
        <v>42</v>
      </c>
      <c r="BQ73" s="240"/>
      <c r="BR73" s="241"/>
    </row>
    <row r="74" spans="1:70" ht="45.75" thickBot="1" x14ac:dyDescent="0.3">
      <c r="A74" s="281"/>
      <c r="B74" s="10" t="s">
        <v>24</v>
      </c>
      <c r="D74" s="25" t="s">
        <v>34</v>
      </c>
      <c r="E74" s="25" t="s">
        <v>35</v>
      </c>
      <c r="F74" s="26" t="s">
        <v>20</v>
      </c>
      <c r="H74" s="58" t="s">
        <v>34</v>
      </c>
      <c r="I74" s="58" t="s">
        <v>35</v>
      </c>
      <c r="J74" s="59" t="s">
        <v>20</v>
      </c>
      <c r="L74" s="212"/>
      <c r="N74" s="234"/>
      <c r="P74" s="27" t="s">
        <v>32</v>
      </c>
      <c r="Q74" s="28" t="s">
        <v>33</v>
      </c>
      <c r="R74" s="29" t="s">
        <v>20</v>
      </c>
      <c r="T74" s="22" t="s">
        <v>36</v>
      </c>
      <c r="U74" s="23" t="s">
        <v>37</v>
      </c>
      <c r="V74" s="24" t="s">
        <v>38</v>
      </c>
      <c r="X74" s="22" t="s">
        <v>36</v>
      </c>
      <c r="Y74" s="23" t="s">
        <v>37</v>
      </c>
      <c r="Z74" s="24" t="s">
        <v>38</v>
      </c>
      <c r="AA74" s="22" t="s">
        <v>36</v>
      </c>
      <c r="AB74" s="23" t="s">
        <v>37</v>
      </c>
      <c r="AC74" s="24" t="s">
        <v>38</v>
      </c>
      <c r="AD74" s="22" t="s">
        <v>36</v>
      </c>
      <c r="AE74" s="39" t="s">
        <v>37</v>
      </c>
      <c r="AG74" s="208"/>
      <c r="AI74" s="212"/>
      <c r="AJ74" s="212"/>
      <c r="AK74" s="212"/>
      <c r="AM74" s="246"/>
      <c r="AN74" s="212"/>
      <c r="AO74" s="212"/>
      <c r="AP74" s="8"/>
      <c r="BP74" s="43" t="s">
        <v>43</v>
      </c>
      <c r="BQ74" s="44" t="s">
        <v>44</v>
      </c>
      <c r="BR74" s="45" t="s">
        <v>20</v>
      </c>
    </row>
    <row r="75" spans="1:70" s="8" customFormat="1" ht="16.5" customHeight="1" x14ac:dyDescent="0.25">
      <c r="A75" s="281"/>
      <c r="B75" s="6" t="s">
        <v>71</v>
      </c>
      <c r="D75" s="176">
        <f>SUMPRODUCT((('[1]PA-PB SOUTERRAIN'!$H$17:$H$10030="CHATELLERAULT")*('[1]PA-PB SOUTERRAIN'!$M$17:$M$10030="RAC")*('[1]PA-PB SOUTERRAIN'!$T$17:$T$10030)))</f>
        <v>0</v>
      </c>
      <c r="E75" s="177">
        <f>SUMPRODUCT((('[1]PA-PB AERIEN'!$H$17:$H10035="CHATELLERAULT")*('[1]PA-PB AERIEN'!$N$17:$N10035="RAC")*('[1]PA-PB AERIEN'!$U$17:$U10035)))</f>
        <v>0</v>
      </c>
      <c r="F75" s="179">
        <f>SUMPRODUCT((([1]IMMEUBLE!$I$17:$I10033="CHATELLERAULT")*([1]IMMEUBLE!$O$17:$O10033="RAC")*([1]IMMEUBLE!$W$17:$W10033)))</f>
        <v>0</v>
      </c>
      <c r="G75" s="3"/>
      <c r="H75" s="163" t="e">
        <f>D75-(SommeCouleurTexte(#REF!,3))-(SommeCouleurTexte(#REF!,3))</f>
        <v>#VALUE!</v>
      </c>
      <c r="I75" s="164" t="e">
        <f>E75-(SommeCouleurTexte(#REF!,3))</f>
        <v>#VALUE!</v>
      </c>
      <c r="J75" s="170" t="e">
        <f>F75-(SommeCouleurTexte(#REF!,3))</f>
        <v>#VALUE!</v>
      </c>
      <c r="K75" s="3"/>
      <c r="L75" s="84"/>
      <c r="M75" s="3"/>
      <c r="N75" s="72" t="e">
        <f>P75+Q75+R75</f>
        <v>#REF!</v>
      </c>
      <c r="O75" s="3"/>
      <c r="P75" s="73" t="e">
        <f>#REF!</f>
        <v>#REF!</v>
      </c>
      <c r="Q75" s="74" t="e">
        <f>#REF!</f>
        <v>#REF!</v>
      </c>
      <c r="R75" s="72" t="e">
        <f>#REF!</f>
        <v>#REF!</v>
      </c>
      <c r="S75" s="3"/>
      <c r="T75" s="15" t="e">
        <f t="shared" ref="T75:U78" si="13">X75+AA75+AD75</f>
        <v>#REF!</v>
      </c>
      <c r="U75" s="21" t="e">
        <f t="shared" si="13"/>
        <v>#REF!</v>
      </c>
      <c r="V75" s="18" t="e">
        <f>Z75+AC75</f>
        <v>#REF!</v>
      </c>
      <c r="W75" s="3"/>
      <c r="X75" s="15" t="e">
        <f>#REF!</f>
        <v>#REF!</v>
      </c>
      <c r="Y75" s="21" t="e">
        <f>#REF!</f>
        <v>#REF!</v>
      </c>
      <c r="Z75" s="18" t="e">
        <f>#REF!</f>
        <v>#REF!</v>
      </c>
      <c r="AA75" s="15" t="e">
        <f>#REF!</f>
        <v>#REF!</v>
      </c>
      <c r="AB75" s="21" t="e">
        <f>#REF!</f>
        <v>#REF!</v>
      </c>
      <c r="AC75" s="32" t="e">
        <f>#REF!</f>
        <v>#REF!</v>
      </c>
      <c r="AD75" s="37" t="e">
        <f>#REF!</f>
        <v>#REF!</v>
      </c>
      <c r="AE75" s="38" t="e">
        <f>#REF!</f>
        <v>#REF!</v>
      </c>
      <c r="AF75" s="9"/>
      <c r="AG75" s="55" t="e">
        <f>#REF!+#REF!</f>
        <v>#REF!</v>
      </c>
      <c r="AH75" s="9"/>
      <c r="AI75" s="84" t="e">
        <f>N75+T75+U75+V75</f>
        <v>#REF!</v>
      </c>
      <c r="AJ75" s="97">
        <v>0</v>
      </c>
      <c r="AK75" s="100" t="e">
        <f>AI75-AJ75</f>
        <v>#REF!</v>
      </c>
      <c r="AL75" s="9"/>
      <c r="AM75" s="84" t="e">
        <f>AI75+D75+E75+F75+H75+I75+J75</f>
        <v>#REF!</v>
      </c>
      <c r="AN75" s="97">
        <f>SUMPRODUCT(('[1]PA-PB SOUTERRAIN'!$H$17:$H$10030="CHATELLERAULT")*('[1]PA-PB SOUTERRAIN'!$M$17:$M$10030="C")*('[1]PA-PB SOUTERRAIN'!$T$17:$T$10030))+SUMPRODUCT(('[1]PA-PB SOUTERRAIN'!$H$17:$H$10030="CHATELLERAULT")*('[1]PA-PB SOUTERRAIN'!$M$17:$M$10030="RAC")*('[1]PA-PB SOUTERRAIN'!$T$17:$T$10030))+SUMPRODUCT(('[1]PA-PB AERIEN'!$H$17:$H10035="CHATELLERAULT")*('[1]PA-PB AERIEN'!$N$17:$N10035="C")*('[1]PA-PB AERIEN'!$U$17:$U10035))+SUMPRODUCT(('[1]PA-PB AERIEN'!$H$17:$H10035="CHATELLERAULT")*('[1]PA-PB AERIEN'!$N$17:$N10035="RAC")*('[1]PA-PB AERIEN'!$U$17:$U10035))+SUMPRODUCT(('[1]PA-PB FACADE'!$H$17:$H$10005="CHATELLERAULT")*('[1]PA-PB FACADE'!$N$17:$N$10005="C")*('[1]PA-PB FACADE'!$U$17:$U$10005))+SUMPRODUCT(('[1]PA-PB FACADE'!$H$17:$H$10005="CHATELLERAULT")*('[1]PA-PB FACADE'!$N$17:$N$10005="RAC")*('[1]PA-PB FACADE'!$U$17:$U$10005))+SUMPRODUCT(([1]IMMEUBLE!$I$17:$I10033="CHATELLERAULT")*([1]IMMEUBLE!$O$17:$O10033="C")*([1]IMMEUBLE!$W$17:$W10033))+SUMPRODUCT(([1]IMMEUBLE!$I$17:$I10033="CHATELLERAULT")*([1]IMMEUBLE!$O$17:$O10033="RAC")*([1]IMMEUBLE!$W$17:$W10033))</f>
        <v>0</v>
      </c>
      <c r="AO75" s="100" t="e">
        <f>AM75-AN75</f>
        <v>#REF!</v>
      </c>
      <c r="AP75" s="57"/>
      <c r="AQ75" s="2"/>
      <c r="BF75" s="6" t="s">
        <v>15</v>
      </c>
      <c r="BG75" s="86" t="e">
        <f>AI75+D75+E75+F75</f>
        <v>#REF!</v>
      </c>
      <c r="BH75" s="86"/>
      <c r="BI75" s="91" t="e">
        <f>IF(#REF!&gt;0,#REF!-N75,"-")</f>
        <v>#REF!</v>
      </c>
      <c r="BJ75" s="86"/>
      <c r="BK75" s="93" t="e">
        <f>IF(AI75&gt;0,AI75-AJ75,"-")</f>
        <v>#REF!</v>
      </c>
      <c r="BL75" s="90" t="str">
        <f>IF(AJ75&gt;0,AJ75-AM75,"-")</f>
        <v>-</v>
      </c>
      <c r="BP75" s="46">
        <f>BQ75+BR75</f>
        <v>69</v>
      </c>
      <c r="BQ75" s="47">
        <v>69</v>
      </c>
      <c r="BR75" s="48">
        <v>0</v>
      </c>
    </row>
    <row r="76" spans="1:70" s="8" customFormat="1" ht="16.5" customHeight="1" x14ac:dyDescent="0.25">
      <c r="A76" s="281"/>
      <c r="B76" s="5" t="s">
        <v>72</v>
      </c>
      <c r="D76" s="180">
        <f>SUMPRODUCT((('[1]PA-PB SOUTERRAIN'!$H$17:$H$10030="LA ROCHELLE")*('[1]PA-PB SOUTERRAIN'!$M$17:$M$10030="RAC")*('[1]PA-PB SOUTERRAIN'!$T$17:$T$10030)))</f>
        <v>0</v>
      </c>
      <c r="E76" s="181">
        <f>SUMPRODUCT((('[1]PA-PB AERIEN'!$H$17:$H10035="LA ROCHELLE")*('[1]PA-PB AERIEN'!$N$17:$N10035="RAC")*('[1]PA-PB AERIEN'!$U$17:$U10035)))</f>
        <v>0</v>
      </c>
      <c r="F76" s="182">
        <f>SUMPRODUCT((([1]IMMEUBLE!$I$17:$I10033="LA ROCHELLE")*([1]IMMEUBLE!$O$17:$O10033="RAC")*([1]IMMEUBLE!$W$17:$W10033)))</f>
        <v>0</v>
      </c>
      <c r="G76" s="3"/>
      <c r="H76" s="165" t="e">
        <f>D76-(SommeCouleurTexte(#REF!,3))-(SommeCouleurTexte(#REF!,3))</f>
        <v>#VALUE!</v>
      </c>
      <c r="I76" s="166" t="e">
        <f>E76-(SommeCouleurTexte(#REF!,3))</f>
        <v>#VALUE!</v>
      </c>
      <c r="J76" s="171" t="e">
        <f>F76-(SommeCouleurTexte(#REF!,3))</f>
        <v>#VALUE!</v>
      </c>
      <c r="K76" s="3"/>
      <c r="L76" s="136"/>
      <c r="M76" s="3"/>
      <c r="N76" s="68" t="e">
        <f>P76+Q76+R76</f>
        <v>#REF!</v>
      </c>
      <c r="O76" s="3"/>
      <c r="P76" s="69" t="e">
        <f>#REF!</f>
        <v>#REF!</v>
      </c>
      <c r="Q76" s="70" t="e">
        <f>#REF!</f>
        <v>#REF!</v>
      </c>
      <c r="R76" s="71" t="e">
        <f>#REF!</f>
        <v>#REF!</v>
      </c>
      <c r="S76" s="3"/>
      <c r="T76" s="14" t="e">
        <f t="shared" si="13"/>
        <v>#REF!</v>
      </c>
      <c r="U76" s="20" t="e">
        <f t="shared" si="13"/>
        <v>#REF!</v>
      </c>
      <c r="V76" s="17" t="e">
        <f>Z76+AC76</f>
        <v>#REF!</v>
      </c>
      <c r="W76" s="3"/>
      <c r="X76" s="14" t="e">
        <f>#REF!</f>
        <v>#REF!</v>
      </c>
      <c r="Y76" s="20" t="e">
        <f>#REF!</f>
        <v>#REF!</v>
      </c>
      <c r="Z76" s="17" t="e">
        <f>#REF!</f>
        <v>#REF!</v>
      </c>
      <c r="AA76" s="14" t="e">
        <f>#REF!</f>
        <v>#REF!</v>
      </c>
      <c r="AB76" s="20" t="e">
        <f>#REF!</f>
        <v>#REF!</v>
      </c>
      <c r="AC76" s="31" t="e">
        <f>#REF!</f>
        <v>#REF!</v>
      </c>
      <c r="AD76" s="35" t="e">
        <f>#REF!</f>
        <v>#REF!</v>
      </c>
      <c r="AE76" s="36" t="e">
        <f>#REF!</f>
        <v>#REF!</v>
      </c>
      <c r="AF76" s="9"/>
      <c r="AG76" s="54" t="e">
        <f>#REF!+#REF!</f>
        <v>#REF!</v>
      </c>
      <c r="AH76" s="9"/>
      <c r="AI76" s="136" t="e">
        <f>N76+T76+U76+V76</f>
        <v>#REF!</v>
      </c>
      <c r="AJ76" s="135"/>
      <c r="AK76" s="134" t="e">
        <f>AI76-AJ76</f>
        <v>#REF!</v>
      </c>
      <c r="AL76" s="9"/>
      <c r="AM76" s="136" t="e">
        <f>AI76+D76+E76+F76+H76+I76+J76</f>
        <v>#REF!</v>
      </c>
      <c r="AN76" s="135">
        <f>SUMPRODUCT(('[1]PA-PB SOUTERRAIN'!$H$17:$H$10030="LA ROCHELLE")*('[1]PA-PB SOUTERRAIN'!$M$17:$M$10030="C")*('[1]PA-PB SOUTERRAIN'!$T$17:$T$10030))+SUMPRODUCT(('[1]PA-PB SOUTERRAIN'!$H$17:$H$10030="LA ROCHELLE")*('[1]PA-PB SOUTERRAIN'!$M$17:$M$10030="RAC")*('[1]PA-PB SOUTERRAIN'!$T$17:$T$10030))+SUMPRODUCT(('[1]PA-PB AERIEN'!$H$17:$H10035="LA ROCHELLE")*('[1]PA-PB AERIEN'!$N$17:$N10035="C")*('[1]PA-PB AERIEN'!$U$17:$U10035))+SUMPRODUCT(('[1]PA-PB AERIEN'!$H$17:$H10035="LA ROCHELLE")*('[1]PA-PB AERIEN'!$N$17:$N10035="RAC")*('[1]PA-PB AERIEN'!$U$17:$U10035))+SUMPRODUCT(('[1]PA-PB FACADE'!$H$17:$H$10005="LA ROCHELLE")*('[1]PA-PB FACADE'!$N$17:$N$10005="C")*('[1]PA-PB FACADE'!$U$17:$U$10005))+SUMPRODUCT(('[1]PA-PB FACADE'!$H$17:$H$10005="LA ROCHELLE")*('[1]PA-PB FACADE'!$N$17:$N$10005="RAC")*('[1]PA-PB FACADE'!$U$17:$U$10005))+SUMPRODUCT(([1]IMMEUBLE!$I$17:$I10033="LA ROCHELLE")*([1]IMMEUBLE!$O$17:$O10033="C")*([1]IMMEUBLE!$W$17:$W10033))+SUMPRODUCT(([1]IMMEUBLE!$I$17:$I10033="LA ROCHELLE")*([1]IMMEUBLE!$O$17:$O10033="RAC")*([1]IMMEUBLE!$W$17:$W10033))</f>
        <v>0</v>
      </c>
      <c r="AO76" s="134" t="e">
        <f>AM76-AN76</f>
        <v>#REF!</v>
      </c>
      <c r="AP76" s="57"/>
      <c r="AQ76" s="2"/>
      <c r="BF76" s="5" t="s">
        <v>28</v>
      </c>
      <c r="BG76" s="86" t="e">
        <f>AI76+D76+E76+F76</f>
        <v>#REF!</v>
      </c>
      <c r="BH76" s="86"/>
      <c r="BI76" s="91" t="e">
        <f>IF(#REF!&gt;0,#REF!-N76,"-")</f>
        <v>#REF!</v>
      </c>
      <c r="BJ76" s="86"/>
      <c r="BK76" s="93" t="e">
        <f>IF(AI76&gt;0,AI76-AJ76,"-")</f>
        <v>#REF!</v>
      </c>
      <c r="BL76" s="90" t="str">
        <f>IF(AJ76&gt;0,AJ76-AM76,"-")</f>
        <v>-</v>
      </c>
      <c r="BP76" s="46">
        <f>BQ76+BR76</f>
        <v>0</v>
      </c>
      <c r="BQ76" s="47">
        <v>0</v>
      </c>
      <c r="BR76" s="48">
        <v>0</v>
      </c>
    </row>
    <row r="77" spans="1:70" s="8" customFormat="1" ht="16.5" customHeight="1" x14ac:dyDescent="0.25">
      <c r="A77" s="281"/>
      <c r="B77" s="6" t="s">
        <v>11</v>
      </c>
      <c r="D77" s="176">
        <f>SUMPRODUCT((('[1]PA-PB SOUTERRAIN'!$H$17:$H$10030="NIORT")*('[1]PA-PB SOUTERRAIN'!$M$17:$M$10030="RAC")*('[1]PA-PB SOUTERRAIN'!$T$17:$T$10030)))</f>
        <v>0</v>
      </c>
      <c r="E77" s="177">
        <f>SUMPRODUCT((('[1]PA-PB AERIEN'!$H$17:$H10035="NIORT")*('[1]PA-PB AERIEN'!$N$17:$N10035="RAC")*('[1]PA-PB AERIEN'!$U$17:$U10035)))</f>
        <v>10</v>
      </c>
      <c r="F77" s="179">
        <f>SUMPRODUCT((([1]IMMEUBLE!$I$17:$I10033="NIORT")*([1]IMMEUBLE!$O$17:$O10033="RAC")*([1]IMMEUBLE!$W$17:$W10033)))</f>
        <v>0</v>
      </c>
      <c r="G77" s="3"/>
      <c r="H77" s="163" t="e">
        <f>D77-(SommeCouleurTexte(#REF!,3))-(SommeCouleurTexte(#REF!,3))</f>
        <v>#VALUE!</v>
      </c>
      <c r="I77" s="164" t="e">
        <f>E77-(SommeCouleurTexte(#REF!,3))</f>
        <v>#VALUE!</v>
      </c>
      <c r="J77" s="172" t="e">
        <f>F77-(SommeCouleurTexte(#REF!,3))</f>
        <v>#VALUE!</v>
      </c>
      <c r="K77" s="3"/>
      <c r="L77" s="84"/>
      <c r="M77" s="3"/>
      <c r="N77" s="72" t="e">
        <f>P77+Q77+R77</f>
        <v>#REF!</v>
      </c>
      <c r="O77" s="3"/>
      <c r="P77" s="73" t="e">
        <f>#REF!</f>
        <v>#REF!</v>
      </c>
      <c r="Q77" s="74" t="e">
        <f>#REF!</f>
        <v>#REF!</v>
      </c>
      <c r="R77" s="72" t="e">
        <f>#REF!</f>
        <v>#REF!</v>
      </c>
      <c r="S77" s="3"/>
      <c r="T77" s="15" t="e">
        <f t="shared" si="13"/>
        <v>#REF!</v>
      </c>
      <c r="U77" s="21" t="e">
        <f t="shared" si="13"/>
        <v>#REF!</v>
      </c>
      <c r="V77" s="18" t="e">
        <f>Z77+AC77</f>
        <v>#REF!</v>
      </c>
      <c r="W77" s="3"/>
      <c r="X77" s="15" t="e">
        <f>#REF!</f>
        <v>#REF!</v>
      </c>
      <c r="Y77" s="21" t="e">
        <f>#REF!</f>
        <v>#REF!</v>
      </c>
      <c r="Z77" s="18" t="e">
        <f>#REF!</f>
        <v>#REF!</v>
      </c>
      <c r="AA77" s="15" t="e">
        <f>#REF!</f>
        <v>#REF!</v>
      </c>
      <c r="AB77" s="21" t="e">
        <f>#REF!</f>
        <v>#REF!</v>
      </c>
      <c r="AC77" s="32" t="e">
        <f>#REF!</f>
        <v>#REF!</v>
      </c>
      <c r="AD77" s="37" t="e">
        <f>#REF!</f>
        <v>#REF!</v>
      </c>
      <c r="AE77" s="38" t="e">
        <f>#REF!</f>
        <v>#REF!</v>
      </c>
      <c r="AF77" s="9"/>
      <c r="AG77" s="55" t="e">
        <f>#REF!+#REF!</f>
        <v>#REF!</v>
      </c>
      <c r="AH77" s="9"/>
      <c r="AI77" s="84" t="e">
        <f>N77+T77+U77+V77</f>
        <v>#REF!</v>
      </c>
      <c r="AJ77" s="97">
        <v>5982</v>
      </c>
      <c r="AK77" s="100" t="e">
        <f>AI77-AJ77</f>
        <v>#REF!</v>
      </c>
      <c r="AL77" s="9"/>
      <c r="AM77" s="84" t="e">
        <f>AI77+D77+E77+F77+H77+I77+J77</f>
        <v>#REF!</v>
      </c>
      <c r="AN77" s="97">
        <f>SUMPRODUCT(('[1]PA-PB SOUTERRAIN'!$H$17:$H$10030="NIORT")*('[1]PA-PB SOUTERRAIN'!$M$17:$M$10030="C")*('[1]PA-PB SOUTERRAIN'!$T$17:$T$10030))+SUMPRODUCT(('[1]PA-PB SOUTERRAIN'!$H$17:$H$10030="NIORT")*('[1]PA-PB SOUTERRAIN'!$M$17:$M$10030="RAC")*('[1]PA-PB SOUTERRAIN'!$T$17:$T$10030))+SUMPRODUCT(('[1]PA-PB AERIEN'!$H$17:$H10035="NIORT")*('[1]PA-PB AERIEN'!$N$17:$N10035="C")*('[1]PA-PB AERIEN'!$U$17:$U10035))+SUMPRODUCT(('[1]PA-PB AERIEN'!$H$17:$H10035="NIORT")*('[1]PA-PB AERIEN'!$N$17:$N10035="RAC")*('[1]PA-PB AERIEN'!$U$17:$U10035))+SUMPRODUCT(('[1]PA-PB FACADE'!$H$17:$H$10005="NIORT")*('[1]PA-PB FACADE'!$N$17:$N$10005="C")*('[1]PA-PB FACADE'!$U$17:$U$10005))+SUMPRODUCT(('[1]PA-PB FACADE'!$H$17:$H$10005="NIORT")*('[1]PA-PB FACADE'!$N$17:$N$10005="RAC")*('[1]PA-PB FACADE'!$U$17:$U$10005))+SUMPRODUCT(([1]IMMEUBLE!$I$17:$I10033="NIORT")*([1]IMMEUBLE!$O$17:$O10033="C")*([1]IMMEUBLE!$W$17:$W10033))+SUMPRODUCT(([1]IMMEUBLE!$I$17:$I10033="NIORT")*([1]IMMEUBLE!$O$17:$O10033="RAC")*([1]IMMEUBLE!$W$17:$W10033))</f>
        <v>6074</v>
      </c>
      <c r="AO77" s="100" t="e">
        <f>AM77-AN77</f>
        <v>#REF!</v>
      </c>
      <c r="AP77" s="57"/>
      <c r="AQ77" s="2"/>
      <c r="BF77" s="6" t="s">
        <v>3</v>
      </c>
      <c r="BG77" s="86" t="e">
        <f>AI77+D77+E77+F77</f>
        <v>#REF!</v>
      </c>
      <c r="BH77" s="86"/>
      <c r="BI77" s="91" t="e">
        <f>IF(#REF!&gt;0,#REF!-N77,"-")</f>
        <v>#REF!</v>
      </c>
      <c r="BJ77" s="86"/>
      <c r="BK77" s="93" t="e">
        <f>IF(AI77&gt;0,AI77-AJ77,"-")</f>
        <v>#REF!</v>
      </c>
      <c r="BL77" s="90" t="e">
        <f>IF(AJ77&gt;0,AJ77-AM77,"-")</f>
        <v>#REF!</v>
      </c>
      <c r="BP77" s="46">
        <f>BQ77+BR77</f>
        <v>687</v>
      </c>
      <c r="BQ77" s="47">
        <v>636</v>
      </c>
      <c r="BR77" s="48">
        <v>51</v>
      </c>
    </row>
    <row r="78" spans="1:70" s="8" customFormat="1" ht="15.75" customHeight="1" thickBot="1" x14ac:dyDescent="0.3">
      <c r="A78" s="281"/>
      <c r="B78" s="5" t="s">
        <v>73</v>
      </c>
      <c r="D78" s="183">
        <f>SUMPRODUCT((('[1]PA-PB SOUTERRAIN'!$H$17:$H$10030="POITIERS")*('[1]PA-PB SOUTERRAIN'!$M$17:$M$10030="RAC")*('[1]PA-PB SOUTERRAIN'!$T$17:$T$10030)))</f>
        <v>0</v>
      </c>
      <c r="E78" s="184">
        <f>SUMPRODUCT((('[1]PA-PB AERIEN'!$H$17:$H10035="POITIERS")*('[1]PA-PB AERIEN'!$N$17:$N10035="RAC")*('[1]PA-PB AERIEN'!$U$17:$U10035)))</f>
        <v>0</v>
      </c>
      <c r="F78" s="185">
        <f>SUMPRODUCT((([1]IMMEUBLE!$I$17:$I10033="POITIERS")*([1]IMMEUBLE!$O$17:$O10033="RAC")*([1]IMMEUBLE!$W$17:$W10033)))</f>
        <v>0</v>
      </c>
      <c r="G78" s="3"/>
      <c r="H78" s="165" t="e">
        <f>D78-(SommeCouleurTexte(#REF!,3))-(SommeCouleurTexte(#REF!,3))</f>
        <v>#VALUE!</v>
      </c>
      <c r="I78" s="166" t="e">
        <f>E78-(SommeCouleurTexte(#REF!,3))</f>
        <v>#VALUE!</v>
      </c>
      <c r="J78" s="171" t="e">
        <f>F78-(SommeCouleurTexte(#REF!,3))</f>
        <v>#VALUE!</v>
      </c>
      <c r="K78" s="3"/>
      <c r="L78" s="136"/>
      <c r="M78" s="3"/>
      <c r="N78" s="68" t="e">
        <f>P78+Q78+R78</f>
        <v>#REF!</v>
      </c>
      <c r="O78" s="3"/>
      <c r="P78" s="69" t="e">
        <f>#REF!</f>
        <v>#REF!</v>
      </c>
      <c r="Q78" s="70" t="e">
        <f>#REF!</f>
        <v>#REF!</v>
      </c>
      <c r="R78" s="71" t="e">
        <f>#REF!</f>
        <v>#REF!</v>
      </c>
      <c r="S78" s="3"/>
      <c r="T78" s="145" t="e">
        <f t="shared" si="13"/>
        <v>#REF!</v>
      </c>
      <c r="U78" s="146" t="e">
        <f t="shared" si="13"/>
        <v>#REF!</v>
      </c>
      <c r="V78" s="138" t="e">
        <f>Z78+AC78</f>
        <v>#REF!</v>
      </c>
      <c r="W78" s="3"/>
      <c r="X78" s="145" t="e">
        <f>#REF!</f>
        <v>#REF!</v>
      </c>
      <c r="Y78" s="146" t="e">
        <f>#REF!</f>
        <v>#REF!</v>
      </c>
      <c r="Z78" s="138" t="e">
        <f>#REF!</f>
        <v>#REF!</v>
      </c>
      <c r="AA78" s="145" t="e">
        <f>#REF!</f>
        <v>#REF!</v>
      </c>
      <c r="AB78" s="146" t="e">
        <f>#REF!</f>
        <v>#REF!</v>
      </c>
      <c r="AC78" s="147" t="e">
        <f>#REF!</f>
        <v>#REF!</v>
      </c>
      <c r="AD78" s="148" t="e">
        <f>#REF!</f>
        <v>#REF!</v>
      </c>
      <c r="AE78" s="149" t="e">
        <f>#REF!</f>
        <v>#REF!</v>
      </c>
      <c r="AF78" s="9"/>
      <c r="AG78" s="54" t="e">
        <f>#REF!+#REF!</f>
        <v>#REF!</v>
      </c>
      <c r="AH78" s="9"/>
      <c r="AI78" s="133" t="e">
        <f>N78+T78+U78+V78</f>
        <v>#REF!</v>
      </c>
      <c r="AJ78" s="135"/>
      <c r="AK78" s="134" t="e">
        <f>AI78-AJ78</f>
        <v>#REF!</v>
      </c>
      <c r="AL78" s="9"/>
      <c r="AM78" s="136" t="e">
        <f>AI78+D78+E78+F78+H78+I78+J78</f>
        <v>#REF!</v>
      </c>
      <c r="AN78" s="135">
        <f>SUMPRODUCT(('[1]PA-PB SOUTERRAIN'!$H$17:$H$10030="POITIERS")*('[1]PA-PB SOUTERRAIN'!$M$17:$M$10030="C")*('[1]PA-PB SOUTERRAIN'!$T$17:$T$10030))+SUMPRODUCT(('[1]PA-PB SOUTERRAIN'!$H$17:$H$10030="POITIERS")*('[1]PA-PB SOUTERRAIN'!$M$17:$M$10030="RAC")*('[1]PA-PB SOUTERRAIN'!$T$17:$T$10030))+SUMPRODUCT(('[1]PA-PB AERIEN'!$H$17:$H10035="POITIERS")*('[1]PA-PB AERIEN'!$N$17:$N10035="C")*('[1]PA-PB AERIEN'!$U$17:$U10035))+SUMPRODUCT(('[1]PA-PB AERIEN'!$H$17:$H10035="POITIERS")*('[1]PA-PB AERIEN'!$N$17:$N10035="RAC")*('[1]PA-PB AERIEN'!$U$17:$U10035))+SUMPRODUCT(('[1]PA-PB FACADE'!$H$17:$H$10005="POITIERS")*('[1]PA-PB FACADE'!$N$17:$N$10005="C")*('[1]PA-PB FACADE'!$U$17:$U$10005))+SUMPRODUCT(('[1]PA-PB FACADE'!$H$17:$H$10005="POITIERS")*('[1]PA-PB FACADE'!$N$17:$N$10005="RAC")*('[1]PA-PB FACADE'!$U$17:$U$10005))+SUMPRODUCT(([1]IMMEUBLE!$I$17:$I10033="POITIERS")*([1]IMMEUBLE!$O$17:$O10033="C")*([1]IMMEUBLE!$W$17:$W10033))+SUMPRODUCT(([1]IMMEUBLE!$I$17:$I10033="POITIERS")*([1]IMMEUBLE!$O$17:$O10033="RAC")*([1]IMMEUBLE!$W$17:$W10033))</f>
        <v>0</v>
      </c>
      <c r="AO78" s="134" t="e">
        <f>AM78-AN78</f>
        <v>#REF!</v>
      </c>
      <c r="AP78" s="57"/>
      <c r="AQ78" s="2"/>
      <c r="BF78" s="5" t="s">
        <v>4</v>
      </c>
      <c r="BG78" s="86" t="e">
        <f>AI78+D78+E78+F78</f>
        <v>#REF!</v>
      </c>
      <c r="BH78" s="86"/>
      <c r="BI78" s="91" t="e">
        <f>IF(#REF!&gt;0,#REF!-N78,"-")</f>
        <v>#REF!</v>
      </c>
      <c r="BJ78" s="86"/>
      <c r="BK78" s="93" t="e">
        <f>IF(AI78&gt;0,AI78-AJ78,"-")</f>
        <v>#REF!</v>
      </c>
      <c r="BL78" s="90" t="str">
        <f>IF(AJ78&gt;0,AJ78-AM78,"-")</f>
        <v>-</v>
      </c>
      <c r="BP78" s="46">
        <f>BQ78+BR78</f>
        <v>550</v>
      </c>
      <c r="BQ78" s="47">
        <v>550</v>
      </c>
      <c r="BR78" s="48">
        <v>0</v>
      </c>
    </row>
    <row r="79" spans="1:70" ht="16.5" thickBot="1" x14ac:dyDescent="0.3">
      <c r="A79" s="281"/>
      <c r="B79" s="7" t="s">
        <v>10</v>
      </c>
      <c r="D79" s="139">
        <f>SUM(D75:D78)</f>
        <v>0</v>
      </c>
      <c r="E79" s="140">
        <f>SUM(E75:E78)</f>
        <v>10</v>
      </c>
      <c r="F79" s="141">
        <f>SUM(F75:F78)</f>
        <v>0</v>
      </c>
      <c r="G79" s="102"/>
      <c r="H79" s="142" t="e">
        <f>SUM(H75:H78)</f>
        <v>#VALUE!</v>
      </c>
      <c r="I79" s="143" t="e">
        <f>SUM(I75:I78)</f>
        <v>#VALUE!</v>
      </c>
      <c r="J79" s="144" t="e">
        <f>SUM(J75:J78)</f>
        <v>#VALUE!</v>
      </c>
      <c r="K79" s="102"/>
      <c r="L79" s="85"/>
      <c r="M79" s="102"/>
      <c r="N79" s="75" t="e">
        <f>P79+Q79+R79</f>
        <v>#REF!</v>
      </c>
      <c r="O79" s="102"/>
      <c r="P79" s="75" t="e">
        <f>SUM(P75:P78)</f>
        <v>#REF!</v>
      </c>
      <c r="Q79" s="107" t="e">
        <f>SUM(Q75:Q78)</f>
        <v>#REF!</v>
      </c>
      <c r="R79" s="75" t="e">
        <f>SUM(R75:R78)</f>
        <v>#REF!</v>
      </c>
      <c r="S79" s="102"/>
      <c r="T79" s="150" t="e">
        <f>SUM(T75:T78)</f>
        <v>#REF!</v>
      </c>
      <c r="U79" s="151" t="e">
        <f>SUM(U75:U78)</f>
        <v>#REF!</v>
      </c>
      <c r="V79" s="152" t="e">
        <f>SUM(V75:V78)</f>
        <v>#REF!</v>
      </c>
      <c r="W79" s="102"/>
      <c r="X79" s="150" t="e">
        <f t="shared" ref="X79:AE79" si="14">SUM(X75:X78)</f>
        <v>#REF!</v>
      </c>
      <c r="Y79" s="151" t="e">
        <f t="shared" si="14"/>
        <v>#REF!</v>
      </c>
      <c r="Z79" s="152" t="e">
        <f t="shared" si="14"/>
        <v>#REF!</v>
      </c>
      <c r="AA79" s="150" t="e">
        <f t="shared" si="14"/>
        <v>#REF!</v>
      </c>
      <c r="AB79" s="151" t="e">
        <f t="shared" si="14"/>
        <v>#REF!</v>
      </c>
      <c r="AC79" s="152" t="e">
        <f t="shared" si="14"/>
        <v>#REF!</v>
      </c>
      <c r="AD79" s="153" t="e">
        <f t="shared" si="14"/>
        <v>#REF!</v>
      </c>
      <c r="AE79" s="152" t="e">
        <f t="shared" si="14"/>
        <v>#REF!</v>
      </c>
      <c r="AF79" s="105"/>
      <c r="AG79" s="106" t="e">
        <f>SUM(AG75:AG78)</f>
        <v>#REF!</v>
      </c>
      <c r="AH79" s="105"/>
      <c r="AI79" s="85" t="e">
        <f>N79+T79+U79+V79</f>
        <v>#REF!</v>
      </c>
      <c r="AJ79" s="85"/>
      <c r="AK79" s="85" t="e">
        <f>AI79-AJ79</f>
        <v>#REF!</v>
      </c>
      <c r="AM79" s="85" t="e">
        <f>SUM(AM75:AM78)</f>
        <v>#REF!</v>
      </c>
      <c r="AN79" s="85">
        <f>SUM(AN75:AN78)</f>
        <v>6074</v>
      </c>
      <c r="AO79" s="85" t="e">
        <f>SUM(AO75:AO78)</f>
        <v>#REF!</v>
      </c>
      <c r="AP79" s="8"/>
      <c r="BF79" s="6" t="s">
        <v>11</v>
      </c>
      <c r="BG79" s="86" t="e">
        <f>AI79+D79+E79+F79</f>
        <v>#REF!</v>
      </c>
      <c r="BH79" s="86"/>
      <c r="BI79" s="90" t="e">
        <f>IF(#REF!&gt;0,#REF!-N79,"-")</f>
        <v>#REF!</v>
      </c>
      <c r="BJ79" s="88"/>
      <c r="BK79" s="90" t="e">
        <f>IF(AI79&gt;0,AI79-AJ79,"-")</f>
        <v>#REF!</v>
      </c>
      <c r="BL79" s="90" t="str">
        <f>IF(AJ79&gt;0,AJ79-AM79,"-")</f>
        <v>-</v>
      </c>
      <c r="BM79" s="42"/>
      <c r="BN79" s="41"/>
      <c r="BP79" s="49">
        <v>3537</v>
      </c>
      <c r="BQ79" s="50"/>
      <c r="BR79" s="51"/>
    </row>
    <row r="80" spans="1:70" x14ac:dyDescent="0.25">
      <c r="A80" s="281"/>
    </row>
    <row r="85" spans="24:29" x14ac:dyDescent="0.25">
      <c r="X85" s="9"/>
      <c r="AC85" s="9"/>
    </row>
    <row r="86" spans="24:29" x14ac:dyDescent="0.25">
      <c r="X86" s="9"/>
      <c r="AC86" s="9"/>
    </row>
    <row r="87" spans="24:29" x14ac:dyDescent="0.25">
      <c r="X87" s="9"/>
      <c r="AC87" s="9"/>
    </row>
    <row r="88" spans="24:29" x14ac:dyDescent="0.25">
      <c r="X88" s="9"/>
      <c r="AC88" s="9"/>
    </row>
    <row r="89" spans="24:29" x14ac:dyDescent="0.25">
      <c r="X89" s="9"/>
      <c r="AC89" s="9"/>
    </row>
    <row r="90" spans="24:29" x14ac:dyDescent="0.25">
      <c r="X90" s="9"/>
      <c r="AC90" s="9"/>
    </row>
    <row r="91" spans="24:29" x14ac:dyDescent="0.25">
      <c r="X91" s="9"/>
      <c r="AC91" s="9"/>
    </row>
    <row r="92" spans="24:29" x14ac:dyDescent="0.25">
      <c r="X92" s="9"/>
      <c r="AC92" s="9"/>
    </row>
    <row r="93" spans="24:29" x14ac:dyDescent="0.25">
      <c r="X93" s="9"/>
      <c r="AC93" s="9"/>
    </row>
    <row r="94" spans="24:29" x14ac:dyDescent="0.25">
      <c r="X94" s="9"/>
      <c r="AC94" s="9"/>
    </row>
    <row r="95" spans="24:29" x14ac:dyDescent="0.25">
      <c r="X95" s="9"/>
      <c r="AC95" s="9"/>
    </row>
    <row r="96" spans="24:29" x14ac:dyDescent="0.25">
      <c r="X96" s="9"/>
      <c r="AC96" s="9"/>
    </row>
    <row r="97" spans="24:29" x14ac:dyDescent="0.25">
      <c r="X97" s="9"/>
      <c r="AC97" s="9"/>
    </row>
    <row r="98" spans="24:29" x14ac:dyDescent="0.25">
      <c r="X98" s="9"/>
      <c r="AC98" s="9"/>
    </row>
    <row r="99" spans="24:29" x14ac:dyDescent="0.25">
      <c r="X99" s="9"/>
      <c r="AC99" s="9"/>
    </row>
  </sheetData>
  <customSheetViews>
    <customSheetView guid="{597D297F-DC0E-4161-A449-43288027DFF6}" scale="85" showPageBreaks="1" showGridLines="0" fitToPage="1" printArea="1" hiddenRows="1" hiddenColumns="1" view="pageBreakPreview" topLeftCell="A4">
      <selection activeCell="J16" sqref="J16:N16"/>
      <pageMargins left="0.70866141732283472" right="0.70866141732283472" top="0.74803149606299213" bottom="0.74803149606299213" header="0.31496062992125984" footer="0.31496062992125984"/>
      <pageSetup paperSize="9" scale="40" orientation="portrait" r:id="rId1"/>
    </customSheetView>
    <customSheetView guid="{CDA32F88-316C-431D-A9B4-32351D210103}" showPageBreaks="1" printArea="1" view="pageBreakPreview" topLeftCell="A7">
      <selection activeCell="D11" sqref="D11:D12"/>
      <pageMargins left="0.7" right="0.7" top="0.75" bottom="0.75" header="0.3" footer="0.3"/>
      <pageSetup paperSize="9" scale="63" orientation="portrait" r:id="rId2"/>
    </customSheetView>
    <customSheetView guid="{D49C6AB2-ABA8-4074-96F0-F613D30951D9}" scale="85" showPageBreaks="1" printArea="1" hiddenColumns="1" view="pageBreakPreview">
      <selection activeCell="M11" sqref="M11"/>
      <pageMargins left="0.7" right="0.7" top="0.75" bottom="0.75" header="0.3" footer="0.3"/>
      <pageSetup paperSize="9" scale="33" orientation="portrait" r:id="rId3"/>
    </customSheetView>
    <customSheetView guid="{6B1B8AF5-2E48-4A6C-BB64-53DF94E1120F}" showPageBreaks="1" printArea="1" view="pageBreakPreview" topLeftCell="A19">
      <selection activeCell="G26" sqref="G26"/>
      <pageMargins left="0.7" right="0.7" top="0.75" bottom="0.75" header="0.3" footer="0.3"/>
      <pageSetup paperSize="9" scale="63" orientation="portrait" r:id="rId4"/>
    </customSheetView>
    <customSheetView guid="{A7B97CFB-2F84-45BE-B174-F5E0B6D2A1F9}" showPageBreaks="1" printArea="1" view="pageBreakPreview">
      <selection activeCell="F16" sqref="F16"/>
      <pageMargins left="0.7" right="0.7" top="0.75" bottom="0.75" header="0.3" footer="0.3"/>
      <pageSetup paperSize="9" scale="65" orientation="portrait" r:id="rId5"/>
    </customSheetView>
    <customSheetView guid="{5A0A1937-BDE8-4B2B-BFFE-59746AC415A6}" showPageBreaks="1" printArea="1" view="pageBreakPreview" topLeftCell="S34">
      <selection activeCell="I17" sqref="I17"/>
      <pageMargins left="0.7" right="0.7" top="0.75" bottom="0.75" header="0.3" footer="0.3"/>
      <pageSetup paperSize="9" scale="63" orientation="portrait" r:id="rId6"/>
    </customSheetView>
    <customSheetView guid="{E8C21A44-8707-4436-BB8E-64604B7F8DD5}" scale="85" showGridLines="0" printArea="1" hiddenRows="1" hiddenColumns="1" topLeftCell="A29">
      <selection activeCell="D63" sqref="D63"/>
      <pageMargins left="0.7" right="0.7" top="0.75" bottom="0.75" header="0.3" footer="0.3"/>
      <pageSetup paperSize="9" scale="40" orientation="portrait" r:id="rId7"/>
    </customSheetView>
  </customSheetViews>
  <mergeCells count="88">
    <mergeCell ref="A1:A80"/>
    <mergeCell ref="B23:F23"/>
    <mergeCell ref="J23:N23"/>
    <mergeCell ref="B24:F24"/>
    <mergeCell ref="J24:N24"/>
    <mergeCell ref="J26:N26"/>
    <mergeCell ref="B18:P18"/>
    <mergeCell ref="B20:F20"/>
    <mergeCell ref="J20:N20"/>
    <mergeCell ref="B22:F22"/>
    <mergeCell ref="J22:N22"/>
    <mergeCell ref="B11:F11"/>
    <mergeCell ref="J11:N11"/>
    <mergeCell ref="J12:N12"/>
    <mergeCell ref="B14:F16"/>
    <mergeCell ref="H14:H16"/>
    <mergeCell ref="B2:AO3"/>
    <mergeCell ref="B6:P6"/>
    <mergeCell ref="B8:F8"/>
    <mergeCell ref="J8:N8"/>
    <mergeCell ref="B10:F10"/>
    <mergeCell ref="J10:N10"/>
    <mergeCell ref="AI48:AI49"/>
    <mergeCell ref="AN48:AN49"/>
    <mergeCell ref="AN53:AN54"/>
    <mergeCell ref="J14:N14"/>
    <mergeCell ref="J16:N16"/>
    <mergeCell ref="J28:N28"/>
    <mergeCell ref="B31:P31"/>
    <mergeCell ref="B33:F33"/>
    <mergeCell ref="J33:N33"/>
    <mergeCell ref="B35:F35"/>
    <mergeCell ref="J35:N35"/>
    <mergeCell ref="J37:N37"/>
    <mergeCell ref="J39:N39"/>
    <mergeCell ref="J41:N41"/>
    <mergeCell ref="B46:E46"/>
    <mergeCell ref="D48:F48"/>
    <mergeCell ref="AJ73:AJ74"/>
    <mergeCell ref="AO73:AO74"/>
    <mergeCell ref="AK73:AK74"/>
    <mergeCell ref="AM73:AM74"/>
    <mergeCell ref="AN73:AN74"/>
    <mergeCell ref="BP48:BR48"/>
    <mergeCell ref="BP73:BR73"/>
    <mergeCell ref="BG48:BG49"/>
    <mergeCell ref="BK48:BK49"/>
    <mergeCell ref="BL48:BL49"/>
    <mergeCell ref="BI48:BI49"/>
    <mergeCell ref="BL53:BL54"/>
    <mergeCell ref="BG53:BG54"/>
    <mergeCell ref="BI53:BI54"/>
    <mergeCell ref="BK53:BK54"/>
    <mergeCell ref="AK48:AK49"/>
    <mergeCell ref="AO48:AO49"/>
    <mergeCell ref="AO53:AO54"/>
    <mergeCell ref="AK53:AK54"/>
    <mergeCell ref="AM53:AM54"/>
    <mergeCell ref="AM48:AM49"/>
    <mergeCell ref="D73:F73"/>
    <mergeCell ref="H73:J73"/>
    <mergeCell ref="L53:L54"/>
    <mergeCell ref="N53:N54"/>
    <mergeCell ref="L73:L74"/>
    <mergeCell ref="N73:N74"/>
    <mergeCell ref="B71:E71"/>
    <mergeCell ref="L48:L49"/>
    <mergeCell ref="N48:N49"/>
    <mergeCell ref="B36:F36"/>
    <mergeCell ref="J36:N36"/>
    <mergeCell ref="B37:F37"/>
    <mergeCell ref="H48:J48"/>
    <mergeCell ref="AJ48:AJ49"/>
    <mergeCell ref="P48:R48"/>
    <mergeCell ref="X73:Z73"/>
    <mergeCell ref="AG48:AG49"/>
    <mergeCell ref="T73:V73"/>
    <mergeCell ref="X48:Z48"/>
    <mergeCell ref="AA48:AC48"/>
    <mergeCell ref="T48:V48"/>
    <mergeCell ref="AD73:AE73"/>
    <mergeCell ref="AA73:AC73"/>
    <mergeCell ref="AD48:AE48"/>
    <mergeCell ref="P73:R73"/>
    <mergeCell ref="AI73:AI74"/>
    <mergeCell ref="AG73:AG74"/>
    <mergeCell ref="AJ53:AJ54"/>
    <mergeCell ref="AI53:AI54"/>
  </mergeCells>
  <hyperlinks>
    <hyperlink ref="D52" location="BLANQUEFORT.PA" display="BLANQUEFORT.PA"/>
    <hyperlink ref="D67" location="VILLENAVE.PA" display="VILLENAVE.PA"/>
    <hyperlink ref="D50" location="BASSENS.PA" display="BASSENS.PA"/>
    <hyperlink ref="D51" location="BEGLES.PA" display="BEGLES.PA"/>
    <hyperlink ref="D53" location="BORDEAUX.PA" display="BORDEAUX.PA"/>
    <hyperlink ref="D54" location="BORDEAUX_PMR.PA" display="BORDEAUX_PMR.PA"/>
    <hyperlink ref="D55" location="BRUGES.PA" display="BRUGES.PA"/>
    <hyperlink ref="D56" location="CENON.PA" display="CENON.PA"/>
    <hyperlink ref="D57" location="EYSINES.PA" display="EYSINES.PA"/>
    <hyperlink ref="D58" location="GRADIGNAN.PA" display="GRADIGNAN.PA"/>
    <hyperlink ref="D59" location="LE_BOUSCAT.PA" display="LE_BOUSCAT.PA"/>
    <hyperlink ref="D60" location="LE_HAILLAN.PA" display="LE_HAILLAN.PA"/>
    <hyperlink ref="D61" location="MERIGNAC.PA" display="MERIGNAC.PA"/>
    <hyperlink ref="D62" location="PAREMPUYRE.PA" display="PAREMPUYRE.PA"/>
    <hyperlink ref="D63" location="PESSAC.PA" display="PESSAC.PA"/>
    <hyperlink ref="D64" location="ST_AUBIN.PA" display="ST_AUBIN.PA"/>
    <hyperlink ref="D65" location="ST_MEDARD.PA" display="ST_MEDARD.PA"/>
    <hyperlink ref="D66" location="TALENCE.PA" display="TALENCE.PA"/>
    <hyperlink ref="E50" location="BASSENS.PA" display="BASSENS.PA"/>
    <hyperlink ref="E51" location="BEGLES.PA" display="BEGLES.PA"/>
    <hyperlink ref="E52" location="BLANQUEFORT.PA" display="BLANQUEFORT.PA"/>
    <hyperlink ref="E53" location="BORDEAUX.PA" display="BORDEAUX.PA"/>
    <hyperlink ref="E54" location="BORDEAUX_PMR.PA" display="BORDEAUX_PMR.PA"/>
    <hyperlink ref="E55" location="BRUGES.PA" display="BRUGES.PA"/>
    <hyperlink ref="E56" location="CENON.PA" display="CENON.PA"/>
    <hyperlink ref="E57" location="EYSINES.PA" display="EYSINES.PA"/>
    <hyperlink ref="E58" location="GRADIGNAN.PA" display="GRADIGNAN.PA"/>
    <hyperlink ref="E59" location="LE_BOUSCAT.PA" display="LE_BOUSCAT.PA"/>
    <hyperlink ref="E60" location="LE_HAILLAN.PA" display="LE_HAILLAN.PA"/>
    <hyperlink ref="E61" location="MERIGNAC.PA" display="MERIGNAC.PA"/>
    <hyperlink ref="E62" location="PAREMPUYRE.PA" display="PAREMPUYRE.PA"/>
    <hyperlink ref="E63" location="PESSAC.PA" display="PESSAC.PA"/>
    <hyperlink ref="E64" location="ST_AUBIN.PA" display="ST_AUBIN.PA"/>
    <hyperlink ref="E65" location="ST_MEDARD.PA" display="ST_MEDARD.PA"/>
    <hyperlink ref="E66" location="TALENCE.PA" display="TALENCE.PA"/>
    <hyperlink ref="E67" location="VILLENAVE.PA" display="VILLENAVE.PA"/>
    <hyperlink ref="F50" location="BASSENS.IMB" display="BASSENS.IMB"/>
    <hyperlink ref="F51" location="BEGLES.IMB" display="BEGLES.IMB"/>
    <hyperlink ref="F52" location="BLANQUEFORT.IMB" display="BLANQUEFORT.IMB"/>
    <hyperlink ref="F53" location="BORDEAUX.IMB" display="BORDEAUX.IMB"/>
    <hyperlink ref="F54" location="BORDEAUX_PMR.IMB" display="BORDEAUX_PMR.IMB"/>
    <hyperlink ref="F55" location="BRUGES.IMB" display="BRUGES.IMB"/>
    <hyperlink ref="F56" location="CENON.IMB" display="CENON.IMB"/>
    <hyperlink ref="F57" location="EYSINES.IMB" display="EYSINES.IMB"/>
    <hyperlink ref="F58" location="GRADIGNAN.IMB" display="GRADIGNAN.IMB"/>
    <hyperlink ref="F59" location="LE_BOUSCAT.IMB" display="LE_BOUSCAT.IMB"/>
    <hyperlink ref="F60" location="LE_HAILLAN.IMB" display="LE_HAILLAN.IMB"/>
    <hyperlink ref="F61" location="MERIGNAC.IMB" display="MERIGNAC.IMB"/>
    <hyperlink ref="F62" location="PAREMPUYRE.IMB" display="PAREMPUYRE.IMB"/>
    <hyperlink ref="F63" location="PESSAC.IMB" display="PESSAC.IMB"/>
    <hyperlink ref="F64" location="ST_AUBIN.IMB" display="ST_AUBIN.IMB"/>
    <hyperlink ref="F65" location="ST_MEDARD.IMB" display="ST_MEDARD.IMB"/>
    <hyperlink ref="F66" location="TALENCE.IMB" display="TALENCE.IMB"/>
    <hyperlink ref="F67" location="VILLENAVE.IMB" display="VILLENAVE.IMB"/>
    <hyperlink ref="D75" location="CHATELLERAULT.PA" display="CHATELLERAULT.PA"/>
    <hyperlink ref="D76" location="LA_ROCHELLE.PA" display="LA_ROCHELLE.PA"/>
    <hyperlink ref="D77" location="NIORT.PA" display="NIORT.PA"/>
    <hyperlink ref="D78" location="POITIERS.PA" display="POITIERS.PA"/>
    <hyperlink ref="E75" location="CHATELLERAULT.PA" display="CHATELLERAULT.PA"/>
    <hyperlink ref="E76" location="LA_ROCHELLE.PA" display="LA_ROCHELLE.PA"/>
    <hyperlink ref="E77" location="NIORT.PA" display="NIORT.PA"/>
    <hyperlink ref="E78" location="POITIERS.PA" display="POITIERS.PA"/>
    <hyperlink ref="F75" location="CHATELLERAULT.IMB" display="CHATELLERAULT.IMB"/>
    <hyperlink ref="F76" location="LE_BOUSCAT.IMB" display="LE_BOUSCAT.IMB"/>
    <hyperlink ref="F77" location="NIORT.IMB" display="NIORT.IMB"/>
    <hyperlink ref="F78" location="POITIERS.IMB" display="POITIERS.IMB"/>
    <hyperlink ref="B18:P18" location="'Récap Prises'!B70" display="Prises CUB"/>
    <hyperlink ref="B31:P31" location="'Récap Prises'!B82" display="Prises LPC"/>
    <hyperlink ref="A1:A80" location="'Récap Prises'!A1" display="."/>
  </hyperlinks>
  <pageMargins left="0.7" right="0.7" top="0.75" bottom="0.75" header="0.3" footer="0.3"/>
  <pageSetup paperSize="9" scale="40" orientation="portrait" r:id="rId8"/>
  <ignoredErrors>
    <ignoredError sqref="P50 X68 N53" formula="1"/>
  </ignoredErrors>
  <drawing r:id="rId9"/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F30"/>
  <sheetViews>
    <sheetView tabSelected="1" topLeftCell="A16" workbookViewId="0">
      <selection activeCell="E41" sqref="E41"/>
    </sheetView>
  </sheetViews>
  <sheetFormatPr baseColWidth="10" defaultRowHeight="15" x14ac:dyDescent="0.25"/>
  <cols>
    <col min="1" max="16384" width="11.42578125" style="8"/>
  </cols>
  <sheetData>
    <row r="1" spans="1:32" ht="15.75" thickBot="1" x14ac:dyDescent="0.3">
      <c r="A1" s="111"/>
      <c r="AF1" s="8">
        <v>10366</v>
      </c>
    </row>
    <row r="2" spans="1:32" ht="15.75" thickBot="1" x14ac:dyDescent="0.3">
      <c r="C2" s="300" t="s">
        <v>56</v>
      </c>
      <c r="D2" s="301"/>
      <c r="E2" s="302"/>
      <c r="F2" s="303" t="s">
        <v>24</v>
      </c>
      <c r="G2" s="304"/>
      <c r="H2" s="305"/>
      <c r="I2" s="306" t="s">
        <v>10</v>
      </c>
      <c r="J2" s="307"/>
      <c r="L2" s="297" t="s">
        <v>61</v>
      </c>
      <c r="M2" s="298"/>
      <c r="N2" s="298"/>
      <c r="O2" s="299"/>
      <c r="P2" s="79">
        <f>'Récap Prises'!H14</f>
        <v>3282</v>
      </c>
      <c r="Q2" s="186">
        <f>SUM(P2:P4)</f>
        <v>32484</v>
      </c>
      <c r="R2" s="81"/>
      <c r="X2" s="9"/>
    </row>
    <row r="3" spans="1:32" ht="15.75" customHeight="1" thickBot="1" x14ac:dyDescent="0.3">
      <c r="C3" s="108" t="s">
        <v>43</v>
      </c>
      <c r="D3" s="108" t="s">
        <v>57</v>
      </c>
      <c r="E3" s="108" t="s">
        <v>58</v>
      </c>
      <c r="F3" s="109" t="s">
        <v>43</v>
      </c>
      <c r="G3" s="109" t="s">
        <v>57</v>
      </c>
      <c r="H3" s="109" t="s">
        <v>58</v>
      </c>
      <c r="I3" s="110" t="s">
        <v>57</v>
      </c>
      <c r="J3" s="110" t="s">
        <v>58</v>
      </c>
      <c r="L3" s="297" t="s">
        <v>30</v>
      </c>
      <c r="M3" s="298"/>
      <c r="N3" s="298"/>
      <c r="O3" s="299"/>
      <c r="P3" s="79">
        <f>'Récap Prises'!H11</f>
        <v>19066</v>
      </c>
      <c r="X3" s="9"/>
    </row>
    <row r="4" spans="1:32" ht="15.75" thickBot="1" x14ac:dyDescent="0.3">
      <c r="A4" s="8" t="s">
        <v>59</v>
      </c>
      <c r="B4" s="111">
        <v>41922</v>
      </c>
      <c r="C4" s="117">
        <v>9941</v>
      </c>
      <c r="D4" s="118"/>
      <c r="E4" s="118"/>
      <c r="F4" s="119"/>
      <c r="G4" s="120"/>
      <c r="H4" s="120"/>
      <c r="I4" s="121"/>
      <c r="J4" s="121"/>
      <c r="L4" s="294" t="s">
        <v>29</v>
      </c>
      <c r="M4" s="295"/>
      <c r="N4" s="295"/>
      <c r="O4" s="296"/>
      <c r="P4" s="80">
        <f>'Récap Prises'!H10</f>
        <v>10136</v>
      </c>
      <c r="S4" s="8">
        <v>-7084</v>
      </c>
    </row>
    <row r="5" spans="1:32" x14ac:dyDescent="0.25">
      <c r="A5" s="8" t="s">
        <v>59</v>
      </c>
      <c r="B5" s="111">
        <f>B4+7</f>
        <v>41929</v>
      </c>
      <c r="C5" s="117">
        <v>9990</v>
      </c>
      <c r="D5" s="118">
        <f>IF(C5&gt;0,C5-C4,0)</f>
        <v>49</v>
      </c>
      <c r="E5" s="118"/>
      <c r="F5" s="119"/>
      <c r="G5" s="120"/>
      <c r="H5" s="120"/>
      <c r="I5" s="121"/>
      <c r="J5" s="121"/>
      <c r="S5" s="8">
        <v>10366</v>
      </c>
    </row>
    <row r="6" spans="1:32" x14ac:dyDescent="0.25">
      <c r="A6" s="8" t="s">
        <v>59</v>
      </c>
      <c r="B6" s="111">
        <f t="shared" ref="B6:B29" si="0">B5+7</f>
        <v>41936</v>
      </c>
      <c r="C6" s="117">
        <v>10476</v>
      </c>
      <c r="D6" s="118">
        <f>IF(C6&gt;0,C6-C5,0)</f>
        <v>486</v>
      </c>
      <c r="E6" s="118"/>
      <c r="F6" s="119">
        <v>1074</v>
      </c>
      <c r="G6" s="120"/>
      <c r="H6" s="120"/>
      <c r="I6" s="121"/>
      <c r="J6" s="121"/>
    </row>
    <row r="7" spans="1:32" x14ac:dyDescent="0.25">
      <c r="A7" s="8" t="s">
        <v>59</v>
      </c>
      <c r="B7" s="111">
        <f t="shared" si="0"/>
        <v>41943</v>
      </c>
      <c r="C7" s="117">
        <v>10927</v>
      </c>
      <c r="D7" s="118">
        <f>IF(C7&gt;0,C7-C6,0)</f>
        <v>451</v>
      </c>
      <c r="E7" s="118"/>
      <c r="F7" s="119">
        <v>1120</v>
      </c>
      <c r="G7" s="120">
        <f>IF(F7&gt;0,F7-F6,0)</f>
        <v>46</v>
      </c>
      <c r="H7" s="120"/>
      <c r="I7" s="121">
        <f>D7+G7</f>
        <v>497</v>
      </c>
      <c r="J7" s="121"/>
    </row>
    <row r="8" spans="1:32" x14ac:dyDescent="0.25">
      <c r="A8" s="8" t="s">
        <v>59</v>
      </c>
      <c r="B8" s="111">
        <f t="shared" si="0"/>
        <v>41950</v>
      </c>
      <c r="C8" s="117">
        <v>11477</v>
      </c>
      <c r="D8" s="118">
        <f t="shared" ref="D8:D15" si="1">IF(C8&gt;0,C8-C7," ")</f>
        <v>550</v>
      </c>
      <c r="E8" s="118"/>
      <c r="F8" s="119">
        <v>1312</v>
      </c>
      <c r="G8" s="120">
        <f t="shared" ref="G8:G15" si="2">IF(F8&gt;0,F8-F7," ")</f>
        <v>192</v>
      </c>
      <c r="H8" s="120"/>
      <c r="I8" s="121">
        <f t="shared" ref="I8:I16" si="3">IF(C8&gt;0,G8+D8," ")</f>
        <v>742</v>
      </c>
      <c r="J8" s="121"/>
    </row>
    <row r="9" spans="1:32" x14ac:dyDescent="0.25">
      <c r="A9" s="8" t="s">
        <v>59</v>
      </c>
      <c r="B9" s="111">
        <f t="shared" si="0"/>
        <v>41957</v>
      </c>
      <c r="C9" s="117">
        <v>11653</v>
      </c>
      <c r="D9" s="118">
        <f t="shared" si="1"/>
        <v>176</v>
      </c>
      <c r="E9" s="118"/>
      <c r="F9" s="119">
        <v>1328</v>
      </c>
      <c r="G9" s="120">
        <f t="shared" si="2"/>
        <v>16</v>
      </c>
      <c r="H9" s="120"/>
      <c r="I9" s="121">
        <f t="shared" si="3"/>
        <v>192</v>
      </c>
      <c r="J9" s="121"/>
    </row>
    <row r="10" spans="1:32" x14ac:dyDescent="0.25">
      <c r="A10" s="8" t="s">
        <v>59</v>
      </c>
      <c r="B10" s="111">
        <f t="shared" si="0"/>
        <v>41964</v>
      </c>
      <c r="C10" s="117">
        <v>12266</v>
      </c>
      <c r="D10" s="118">
        <f t="shared" si="1"/>
        <v>613</v>
      </c>
      <c r="E10" s="118"/>
      <c r="F10" s="119">
        <v>1308</v>
      </c>
      <c r="G10" s="120">
        <f t="shared" si="2"/>
        <v>-20</v>
      </c>
      <c r="H10" s="120"/>
      <c r="I10" s="121">
        <f t="shared" si="3"/>
        <v>593</v>
      </c>
      <c r="J10" s="121"/>
    </row>
    <row r="11" spans="1:32" x14ac:dyDescent="0.25">
      <c r="A11" s="8" t="s">
        <v>59</v>
      </c>
      <c r="B11" s="111">
        <f t="shared" si="0"/>
        <v>41971</v>
      </c>
      <c r="C11" s="117">
        <v>13406</v>
      </c>
      <c r="D11" s="118">
        <f t="shared" si="1"/>
        <v>1140</v>
      </c>
      <c r="E11" s="118"/>
      <c r="F11" s="119">
        <v>1467</v>
      </c>
      <c r="G11" s="120">
        <f t="shared" si="2"/>
        <v>159</v>
      </c>
      <c r="H11" s="120"/>
      <c r="I11" s="121">
        <f t="shared" si="3"/>
        <v>1299</v>
      </c>
      <c r="J11" s="121"/>
    </row>
    <row r="12" spans="1:32" x14ac:dyDescent="0.25">
      <c r="A12" s="8" t="s">
        <v>60</v>
      </c>
      <c r="B12" s="111">
        <v>41977</v>
      </c>
      <c r="C12" s="117">
        <v>14172</v>
      </c>
      <c r="D12" s="118">
        <f t="shared" si="1"/>
        <v>766</v>
      </c>
      <c r="E12" s="118"/>
      <c r="F12" s="119">
        <v>1605</v>
      </c>
      <c r="G12" s="120">
        <f t="shared" si="2"/>
        <v>138</v>
      </c>
      <c r="H12" s="120"/>
      <c r="I12" s="121">
        <f t="shared" si="3"/>
        <v>904</v>
      </c>
      <c r="J12" s="121"/>
    </row>
    <row r="13" spans="1:32" ht="15.75" thickBot="1" x14ac:dyDescent="0.3">
      <c r="A13" s="8" t="s">
        <v>60</v>
      </c>
      <c r="B13" s="111">
        <f t="shared" si="0"/>
        <v>41984</v>
      </c>
      <c r="C13" s="117">
        <v>14821</v>
      </c>
      <c r="D13" s="118">
        <f t="shared" si="1"/>
        <v>649</v>
      </c>
      <c r="E13" s="118"/>
      <c r="F13" s="119">
        <v>1626</v>
      </c>
      <c r="G13" s="120">
        <f t="shared" si="2"/>
        <v>21</v>
      </c>
      <c r="H13" s="120"/>
      <c r="I13" s="121">
        <f t="shared" si="3"/>
        <v>670</v>
      </c>
      <c r="J13" s="121"/>
    </row>
    <row r="14" spans="1:32" x14ac:dyDescent="0.25">
      <c r="A14" s="8" t="s">
        <v>60</v>
      </c>
      <c r="B14" s="111">
        <f t="shared" si="0"/>
        <v>41991</v>
      </c>
      <c r="C14" s="117">
        <v>16164</v>
      </c>
      <c r="D14" s="118">
        <f t="shared" si="1"/>
        <v>1343</v>
      </c>
      <c r="E14" s="118"/>
      <c r="F14" s="119">
        <v>1767</v>
      </c>
      <c r="G14" s="120">
        <f t="shared" si="2"/>
        <v>141</v>
      </c>
      <c r="H14" s="120"/>
      <c r="I14" s="121">
        <f t="shared" si="3"/>
        <v>1484</v>
      </c>
      <c r="J14" s="121"/>
      <c r="K14" s="197" t="s">
        <v>82</v>
      </c>
    </row>
    <row r="15" spans="1:32" ht="15.75" thickBot="1" x14ac:dyDescent="0.3">
      <c r="A15" s="8" t="s">
        <v>60</v>
      </c>
      <c r="B15" s="111">
        <f t="shared" si="0"/>
        <v>41998</v>
      </c>
      <c r="C15" s="117">
        <v>17049</v>
      </c>
      <c r="D15" s="118">
        <f t="shared" si="1"/>
        <v>885</v>
      </c>
      <c r="E15" s="118"/>
      <c r="F15" s="119">
        <v>2017</v>
      </c>
      <c r="G15" s="120">
        <f t="shared" si="2"/>
        <v>250</v>
      </c>
      <c r="H15" s="120"/>
      <c r="I15" s="121">
        <f t="shared" si="3"/>
        <v>1135</v>
      </c>
      <c r="J15" s="121"/>
      <c r="K15" s="198">
        <f>K17+K20+K24+K29</f>
        <v>4957</v>
      </c>
    </row>
    <row r="16" spans="1:32" x14ac:dyDescent="0.25">
      <c r="A16" s="113" t="s">
        <v>60</v>
      </c>
      <c r="B16" s="114">
        <v>42026</v>
      </c>
      <c r="C16" s="122">
        <v>492</v>
      </c>
      <c r="D16" s="123">
        <f>IF(C16&gt;0,C16-0," ")</f>
        <v>492</v>
      </c>
      <c r="E16" s="123"/>
      <c r="F16" s="124">
        <v>0</v>
      </c>
      <c r="G16" s="125">
        <f>IF(F16&gt;0,F16-F15,0)</f>
        <v>0</v>
      </c>
      <c r="H16" s="125"/>
      <c r="I16" s="126">
        <f t="shared" si="3"/>
        <v>492</v>
      </c>
      <c r="J16" s="126"/>
      <c r="M16" s="116" t="s">
        <v>56</v>
      </c>
      <c r="N16" s="116" t="s">
        <v>24</v>
      </c>
    </row>
    <row r="17" spans="1:16" x14ac:dyDescent="0.25">
      <c r="A17" s="11" t="s">
        <v>60</v>
      </c>
      <c r="B17" s="115">
        <f>B16+14</f>
        <v>42040</v>
      </c>
      <c r="C17" s="127">
        <v>1283</v>
      </c>
      <c r="D17" s="128">
        <f>IF(C17&gt;0,C17-C16," ")</f>
        <v>791</v>
      </c>
      <c r="E17" s="128"/>
      <c r="F17" s="129">
        <v>66</v>
      </c>
      <c r="G17" s="130">
        <f>IF(F17&gt;0,F17-F16," ")</f>
        <v>66</v>
      </c>
      <c r="H17" s="130"/>
      <c r="I17" s="131">
        <f t="shared" ref="I17:I28" si="4">IF(C17&gt;0,G17+D17," ")</f>
        <v>857</v>
      </c>
      <c r="J17" s="131"/>
      <c r="K17" s="81">
        <f>SUM(I16:I17)</f>
        <v>1349</v>
      </c>
      <c r="L17" s="8" t="s">
        <v>62</v>
      </c>
      <c r="M17" s="94">
        <f>SUM(D16:D17)</f>
        <v>1283</v>
      </c>
      <c r="N17" s="94">
        <f>SUM(G16:G17)</f>
        <v>66</v>
      </c>
      <c r="O17" s="81"/>
    </row>
    <row r="18" spans="1:16" x14ac:dyDescent="0.25">
      <c r="A18" s="113" t="s">
        <v>60</v>
      </c>
      <c r="B18" s="114">
        <f t="shared" si="0"/>
        <v>42047</v>
      </c>
      <c r="C18" s="122">
        <v>1481</v>
      </c>
      <c r="D18" s="123">
        <f t="shared" ref="D18:D23" si="5">IF(C18&gt;0,C18-C17," ")</f>
        <v>198</v>
      </c>
      <c r="E18" s="123"/>
      <c r="F18" s="124">
        <v>66</v>
      </c>
      <c r="G18" s="125">
        <f t="shared" ref="G18:G29" si="6">IF(F18&gt;0,F18-F17," ")</f>
        <v>0</v>
      </c>
      <c r="H18" s="125"/>
      <c r="I18" s="126">
        <f t="shared" si="4"/>
        <v>198</v>
      </c>
      <c r="J18" s="126"/>
      <c r="K18" s="81"/>
      <c r="M18" s="81"/>
      <c r="N18" s="81"/>
      <c r="O18" s="81"/>
      <c r="P18" s="81"/>
    </row>
    <row r="19" spans="1:16" x14ac:dyDescent="0.25">
      <c r="A19" s="8" t="s">
        <v>60</v>
      </c>
      <c r="B19" s="111">
        <f t="shared" si="0"/>
        <v>42054</v>
      </c>
      <c r="C19" s="117">
        <v>1561</v>
      </c>
      <c r="D19" s="118">
        <f t="shared" si="5"/>
        <v>80</v>
      </c>
      <c r="E19" s="118"/>
      <c r="F19" s="119">
        <v>82</v>
      </c>
      <c r="G19" s="120">
        <f t="shared" si="6"/>
        <v>16</v>
      </c>
      <c r="H19" s="120"/>
      <c r="I19" s="121">
        <f t="shared" si="4"/>
        <v>96</v>
      </c>
      <c r="J19" s="121"/>
      <c r="K19" s="81"/>
      <c r="M19" s="81"/>
      <c r="N19" s="81"/>
      <c r="O19" s="81"/>
      <c r="P19" s="81"/>
    </row>
    <row r="20" spans="1:16" x14ac:dyDescent="0.25">
      <c r="A20" s="8" t="s">
        <v>60</v>
      </c>
      <c r="B20" s="111">
        <f t="shared" si="0"/>
        <v>42061</v>
      </c>
      <c r="C20" s="117">
        <v>1877</v>
      </c>
      <c r="D20" s="118">
        <f t="shared" si="5"/>
        <v>316</v>
      </c>
      <c r="E20" s="118"/>
      <c r="F20" s="119">
        <v>340</v>
      </c>
      <c r="G20" s="120">
        <f t="shared" si="6"/>
        <v>258</v>
      </c>
      <c r="H20" s="120"/>
      <c r="I20" s="121">
        <f>IF(C20&gt;0,G20+D20," ")</f>
        <v>574</v>
      </c>
      <c r="J20" s="121"/>
      <c r="K20" s="81">
        <f>SUM(I18:I20)</f>
        <v>868</v>
      </c>
      <c r="L20" s="8" t="s">
        <v>63</v>
      </c>
      <c r="M20" s="94">
        <f>SUM(D18:D20)</f>
        <v>594</v>
      </c>
      <c r="N20" s="94">
        <f>SUM(G18:G20)</f>
        <v>274</v>
      </c>
      <c r="O20" s="81"/>
      <c r="P20" s="81"/>
    </row>
    <row r="21" spans="1:16" x14ac:dyDescent="0.25">
      <c r="A21" s="113" t="s">
        <v>60</v>
      </c>
      <c r="B21" s="114">
        <f t="shared" si="0"/>
        <v>42068</v>
      </c>
      <c r="C21" s="122">
        <v>2341</v>
      </c>
      <c r="D21" s="123">
        <f t="shared" si="5"/>
        <v>464</v>
      </c>
      <c r="E21" s="123"/>
      <c r="F21" s="124">
        <v>340</v>
      </c>
      <c r="G21" s="125">
        <f t="shared" si="6"/>
        <v>0</v>
      </c>
      <c r="H21" s="125"/>
      <c r="I21" s="126">
        <f>IF(C21&gt;0,G21+D21," ")</f>
        <v>464</v>
      </c>
      <c r="J21" s="126"/>
      <c r="K21" s="81"/>
      <c r="M21" s="81"/>
      <c r="N21" s="81"/>
      <c r="O21" s="81"/>
      <c r="P21" s="81"/>
    </row>
    <row r="22" spans="1:16" x14ac:dyDescent="0.25">
      <c r="A22" s="8" t="s">
        <v>60</v>
      </c>
      <c r="B22" s="111">
        <f t="shared" si="0"/>
        <v>42075</v>
      </c>
      <c r="C22" s="117">
        <v>2926</v>
      </c>
      <c r="D22" s="118">
        <f>IF(C22&gt;0,C22-C21," ")</f>
        <v>585</v>
      </c>
      <c r="E22" s="118"/>
      <c r="F22" s="119">
        <v>369</v>
      </c>
      <c r="G22" s="120">
        <f t="shared" si="6"/>
        <v>29</v>
      </c>
      <c r="H22" s="120"/>
      <c r="I22" s="121">
        <f>IF(C22&gt;0,G22+D22," ")</f>
        <v>614</v>
      </c>
      <c r="J22" s="121"/>
      <c r="K22" s="81"/>
      <c r="M22" s="81"/>
      <c r="N22" s="81"/>
      <c r="O22" s="81"/>
      <c r="P22" s="81"/>
    </row>
    <row r="23" spans="1:16" x14ac:dyDescent="0.25">
      <c r="A23" s="8" t="s">
        <v>60</v>
      </c>
      <c r="B23" s="111">
        <f t="shared" si="0"/>
        <v>42082</v>
      </c>
      <c r="C23" s="117">
        <v>2933</v>
      </c>
      <c r="D23" s="118">
        <f t="shared" si="5"/>
        <v>7</v>
      </c>
      <c r="E23" s="118"/>
      <c r="F23" s="119">
        <v>369</v>
      </c>
      <c r="G23" s="120">
        <f t="shared" si="6"/>
        <v>0</v>
      </c>
      <c r="H23" s="120"/>
      <c r="I23" s="121">
        <f t="shared" si="4"/>
        <v>7</v>
      </c>
      <c r="J23" s="121"/>
      <c r="K23" s="81"/>
      <c r="M23" s="81"/>
      <c r="N23" s="81"/>
      <c r="O23" s="81"/>
      <c r="P23" s="81"/>
    </row>
    <row r="24" spans="1:16" x14ac:dyDescent="0.25">
      <c r="A24" s="8" t="s">
        <v>60</v>
      </c>
      <c r="B24" s="111">
        <f t="shared" si="0"/>
        <v>42089</v>
      </c>
      <c r="C24" s="117">
        <v>2933</v>
      </c>
      <c r="D24" s="118">
        <f t="shared" ref="D24:D27" si="7">IF(C24&gt;0,C24-C23," ")</f>
        <v>0</v>
      </c>
      <c r="E24" s="118"/>
      <c r="F24" s="119">
        <v>369</v>
      </c>
      <c r="G24" s="120">
        <f t="shared" si="6"/>
        <v>0</v>
      </c>
      <c r="H24" s="120"/>
      <c r="I24" s="121">
        <f t="shared" si="4"/>
        <v>0</v>
      </c>
      <c r="J24" s="121"/>
      <c r="K24" s="81">
        <f>SUM(I21:I24)</f>
        <v>1085</v>
      </c>
      <c r="L24" s="8" t="s">
        <v>64</v>
      </c>
      <c r="M24" s="94">
        <f>SUM(D21:D24)</f>
        <v>1056</v>
      </c>
      <c r="N24" s="94">
        <f>SUM(G21:G24)</f>
        <v>29</v>
      </c>
      <c r="O24" s="81"/>
      <c r="P24" s="81"/>
    </row>
    <row r="25" spans="1:16" x14ac:dyDescent="0.25">
      <c r="A25" s="113" t="s">
        <v>60</v>
      </c>
      <c r="B25" s="114">
        <f t="shared" si="0"/>
        <v>42096</v>
      </c>
      <c r="C25" s="122">
        <v>3372</v>
      </c>
      <c r="D25" s="123">
        <f t="shared" si="7"/>
        <v>439</v>
      </c>
      <c r="E25" s="123"/>
      <c r="F25" s="124">
        <v>369</v>
      </c>
      <c r="G25" s="125">
        <f t="shared" si="6"/>
        <v>0</v>
      </c>
      <c r="H25" s="125"/>
      <c r="I25" s="126">
        <f t="shared" si="4"/>
        <v>439</v>
      </c>
      <c r="J25" s="126"/>
      <c r="K25" s="81"/>
      <c r="M25" s="81"/>
      <c r="N25" s="81"/>
      <c r="O25" s="81"/>
      <c r="P25" s="81"/>
    </row>
    <row r="26" spans="1:16" x14ac:dyDescent="0.25">
      <c r="A26" s="8" t="s">
        <v>60</v>
      </c>
      <c r="B26" s="111">
        <f t="shared" si="0"/>
        <v>42103</v>
      </c>
      <c r="C26" s="117">
        <v>4004</v>
      </c>
      <c r="D26" s="118">
        <f t="shared" si="7"/>
        <v>632</v>
      </c>
      <c r="E26" s="118"/>
      <c r="F26" s="119">
        <v>449</v>
      </c>
      <c r="G26" s="120">
        <f t="shared" si="6"/>
        <v>80</v>
      </c>
      <c r="H26" s="120"/>
      <c r="I26" s="121">
        <f t="shared" si="4"/>
        <v>712</v>
      </c>
      <c r="J26" s="121"/>
      <c r="K26" s="81"/>
      <c r="M26" s="81"/>
      <c r="N26" s="81"/>
      <c r="O26" s="81"/>
      <c r="P26" s="81"/>
    </row>
    <row r="27" spans="1:16" x14ac:dyDescent="0.25">
      <c r="A27" s="8" t="s">
        <v>60</v>
      </c>
      <c r="B27" s="111">
        <f t="shared" si="0"/>
        <v>42110</v>
      </c>
      <c r="C27" s="117">
        <v>4004</v>
      </c>
      <c r="D27" s="118">
        <f t="shared" si="7"/>
        <v>0</v>
      </c>
      <c r="E27" s="118"/>
      <c r="F27" s="119">
        <v>449</v>
      </c>
      <c r="G27" s="120">
        <f t="shared" si="6"/>
        <v>0</v>
      </c>
      <c r="H27" s="120"/>
      <c r="I27" s="121">
        <f t="shared" ref="I27" si="8">IF(C27&gt;0,G27+D27," ")</f>
        <v>0</v>
      </c>
      <c r="J27" s="121"/>
      <c r="K27" s="81"/>
      <c r="M27" s="81"/>
      <c r="N27" s="81"/>
      <c r="O27" s="81"/>
      <c r="P27" s="81"/>
    </row>
    <row r="28" spans="1:16" x14ac:dyDescent="0.25">
      <c r="A28" s="8" t="s">
        <v>81</v>
      </c>
      <c r="B28" s="111">
        <f>B27+6</f>
        <v>42116</v>
      </c>
      <c r="C28" s="117">
        <v>4453</v>
      </c>
      <c r="D28" s="118">
        <f>IF(C28&gt;0,C28-C27," ")</f>
        <v>449</v>
      </c>
      <c r="E28" s="118"/>
      <c r="F28" s="119">
        <v>504</v>
      </c>
      <c r="G28" s="120">
        <f>IF(F28&gt;0,F28-F27," ")</f>
        <v>55</v>
      </c>
      <c r="H28" s="120"/>
      <c r="I28" s="121">
        <f t="shared" si="4"/>
        <v>504</v>
      </c>
      <c r="J28" s="121"/>
      <c r="K28" s="81"/>
      <c r="M28" s="81"/>
      <c r="N28" s="81"/>
      <c r="O28" s="81"/>
      <c r="P28" s="81"/>
    </row>
    <row r="29" spans="1:16" x14ac:dyDescent="0.25">
      <c r="A29" s="8" t="str">
        <f>A28</f>
        <v>mercredi</v>
      </c>
      <c r="B29" s="111">
        <f t="shared" si="0"/>
        <v>42123</v>
      </c>
      <c r="C29" s="117"/>
      <c r="D29" s="118" t="str">
        <f>IF(C29&gt;0,C29-C28," ")</f>
        <v xml:space="preserve"> </v>
      </c>
      <c r="E29" s="118">
        <f>IF(C28&gt;0,'Récap Prises'!$H$24-Compteur!C28,0)</f>
        <v>-11537</v>
      </c>
      <c r="F29" s="119"/>
      <c r="G29" s="120" t="str">
        <f t="shared" si="6"/>
        <v xml:space="preserve"> </v>
      </c>
      <c r="H29" s="120">
        <f>IF(F28&gt;0,'Récap Prises'!$H$37-F28,0)</f>
        <v>9862</v>
      </c>
      <c r="I29" s="121" t="str">
        <f>IF(C29&gt;0,G29+D29," ")</f>
        <v xml:space="preserve"> </v>
      </c>
      <c r="J29" s="121">
        <f t="shared" ref="J29" si="9">E29+H29</f>
        <v>-1675</v>
      </c>
      <c r="K29" s="81">
        <f>SUM(I25:I29)</f>
        <v>1655</v>
      </c>
      <c r="L29" s="8" t="s">
        <v>65</v>
      </c>
      <c r="M29" s="94">
        <f>SUM(D25:D29)</f>
        <v>1520</v>
      </c>
      <c r="N29" s="94">
        <f>SUM(G25:G29)</f>
        <v>135</v>
      </c>
      <c r="O29" s="81"/>
      <c r="P29" s="81"/>
    </row>
    <row r="30" spans="1:16" x14ac:dyDescent="0.25">
      <c r="A30" s="8" t="s">
        <v>81</v>
      </c>
      <c r="B30" s="111">
        <f>B29+7</f>
        <v>42130</v>
      </c>
      <c r="C30" s="117"/>
      <c r="D30" s="118" t="str">
        <f>IF(C30&gt;0,C30-C29," ")</f>
        <v xml:space="preserve"> </v>
      </c>
      <c r="E30" s="118">
        <f>IF(C29&gt;0,'Récap Prises'!$H$24-Compteur!C29,0)</f>
        <v>0</v>
      </c>
      <c r="F30" s="119"/>
      <c r="G30" s="120" t="str">
        <f>IF(F30&gt;0,F30-F29," ")</f>
        <v xml:space="preserve"> </v>
      </c>
      <c r="H30" s="120">
        <f>IF(F29&gt;0,'Récap Prises'!$H$37-F29,0)</f>
        <v>0</v>
      </c>
      <c r="I30" s="121" t="str">
        <f>IF(C30&gt;0,G30+D30," ")</f>
        <v xml:space="preserve"> </v>
      </c>
      <c r="J30" s="121">
        <f>E30+H30</f>
        <v>0</v>
      </c>
      <c r="K30" s="81"/>
      <c r="M30" s="94"/>
      <c r="N30" s="94"/>
      <c r="O30" s="81"/>
      <c r="P30" s="81"/>
    </row>
  </sheetData>
  <customSheetViews>
    <customSheetView guid="{597D297F-DC0E-4161-A449-43288027DFF6}">
      <selection activeCell="J28" sqref="J28"/>
      <pageMargins left="0.7" right="0.7" top="0.75" bottom="0.75" header="0.3" footer="0.3"/>
    </customSheetView>
    <customSheetView guid="{CDA32F88-316C-431D-A9B4-32351D210103}">
      <selection activeCell="M10" sqref="M10"/>
      <pageMargins left="0.7" right="0.7" top="0.75" bottom="0.75" header="0.3" footer="0.3"/>
      <pageSetup paperSize="9" orientation="portrait" r:id="rId1"/>
    </customSheetView>
    <customSheetView guid="{D49C6AB2-ABA8-4074-96F0-F613D30951D9}">
      <selection activeCell="N14" sqref="N14"/>
      <pageMargins left="0.7" right="0.7" top="0.75" bottom="0.75" header="0.3" footer="0.3"/>
    </customSheetView>
    <customSheetView guid="{5A0A1937-BDE8-4B2B-BFFE-59746AC415A6}" topLeftCell="A7">
      <selection activeCell="H28" sqref="H28"/>
      <pageMargins left="0.7" right="0.7" top="0.75" bottom="0.75" header="0.3" footer="0.3"/>
      <pageSetup paperSize="9" orientation="portrait" r:id="rId2"/>
    </customSheetView>
    <customSheetView guid="{E8C21A44-8707-4436-BB8E-64604B7F8DD5}" topLeftCell="A7">
      <selection activeCell="H28" sqref="H28"/>
      <pageMargins left="0.7" right="0.7" top="0.75" bottom="0.75" header="0.3" footer="0.3"/>
      <pageSetup paperSize="9" orientation="portrait" r:id="rId3"/>
    </customSheetView>
  </customSheetViews>
  <mergeCells count="6">
    <mergeCell ref="L4:O4"/>
    <mergeCell ref="L2:O2"/>
    <mergeCell ref="C2:E2"/>
    <mergeCell ref="F2:H2"/>
    <mergeCell ref="I2:J2"/>
    <mergeCell ref="L3:O3"/>
  </mergeCells>
  <pageMargins left="0.7" right="0.7" top="0.75" bottom="0.75" header="0.3" footer="0.3"/>
  <pageSetup paperSize="9" orientation="portrait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 Prises</vt:lpstr>
      <vt:lpstr>Compteur</vt:lpstr>
      <vt:lpstr>Feuil1</vt:lpstr>
      <vt:lpstr>'Récap Prises'!Zone_d_impression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cp:lastPrinted>2015-03-19T09:41:16Z</cp:lastPrinted>
  <dcterms:created xsi:type="dcterms:W3CDTF">2006-09-16T00:00:00Z</dcterms:created>
  <dcterms:modified xsi:type="dcterms:W3CDTF">2015-04-24T18:04:40Z</dcterms:modified>
</cp:coreProperties>
</file>