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tin\Documents\Excel-Malin\Applications\Calculatrices\"/>
    </mc:Choice>
  </mc:AlternateContent>
  <bookViews>
    <workbookView xWindow="0" yWindow="0" windowWidth="28800" windowHeight="12435"/>
  </bookViews>
  <sheets>
    <sheet name="CalculatriceDeGestion" sheetId="1" r:id="rId1"/>
  </sheets>
  <definedNames>
    <definedName name="CoutsAdmin">CalculatriceDeGestion!$G$9:$J$10</definedName>
    <definedName name="CoutsAutres">CalculatriceDeGestion!$G$24:$J$25</definedName>
    <definedName name="CoutsMarketing">CalculatriceDeGestion!$G$14:$J$15</definedName>
    <definedName name="CoutsRH">CalculatriceDeGestion!$G$19:$J$20</definedName>
    <definedName name="CoutsUtilisateur">CalculatriceDeGestion!$G$29:$J$30</definedName>
    <definedName name="CoutsVariables">CalculatriceDeGestion!$G$35:$J$38</definedName>
    <definedName name="FraisFixesGlobaux">CalculatriceDeGestion!$D$7:$D$11</definedName>
    <definedName name="FraisFixesUtilisateur">CalculatriceDeGestion!$C$11</definedName>
    <definedName name="PrixVentesUnitaires">CalculatriceDeGestion!$G$47:$J$47</definedName>
    <definedName name="Produits">CalculatriceDeGestion!$G$4:$J$4</definedName>
    <definedName name="TypesFraisVariables">CalculatriceDeGestion!$C$14:$C$17</definedName>
    <definedName name="Ventes">CalculatriceDeGestion!$G$43:$J$43</definedName>
  </definedNames>
  <calcPr calcId="152511"/>
</workbook>
</file>

<file path=xl/calcChain.xml><?xml version="1.0" encoding="utf-8"?>
<calcChain xmlns="http://schemas.openxmlformats.org/spreadsheetml/2006/main">
  <c r="J51" i="1" l="1"/>
  <c r="I51" i="1"/>
  <c r="H51" i="1"/>
  <c r="G51" i="1"/>
  <c r="J41" i="1"/>
  <c r="I41" i="1"/>
  <c r="H41" i="1"/>
  <c r="G41" i="1"/>
  <c r="J34" i="1"/>
  <c r="I34" i="1"/>
  <c r="H34" i="1"/>
  <c r="G34" i="1"/>
  <c r="H6" i="1"/>
  <c r="I6" i="1"/>
  <c r="J6" i="1"/>
  <c r="G6" i="1"/>
  <c r="F31" i="1" l="1"/>
  <c r="F30" i="1"/>
  <c r="F29" i="1"/>
  <c r="J54" i="1"/>
  <c r="I54" i="1"/>
  <c r="H54" i="1"/>
  <c r="G54" i="1"/>
  <c r="J39" i="1"/>
  <c r="I39" i="1"/>
  <c r="H39" i="1"/>
  <c r="G39" i="1"/>
  <c r="F38" i="1"/>
  <c r="F37" i="1"/>
  <c r="F36" i="1"/>
  <c r="F35" i="1"/>
  <c r="F32" i="1"/>
  <c r="J31" i="1"/>
  <c r="I31" i="1"/>
  <c r="H31" i="1"/>
  <c r="G31" i="1"/>
  <c r="F28" i="1"/>
  <c r="J26" i="1"/>
  <c r="I26" i="1"/>
  <c r="H26" i="1"/>
  <c r="G26" i="1"/>
  <c r="F25" i="1"/>
  <c r="F24" i="1"/>
  <c r="F23" i="1"/>
  <c r="F26" i="1" s="1"/>
  <c r="J21" i="1"/>
  <c r="I21" i="1"/>
  <c r="H21" i="1"/>
  <c r="G21" i="1"/>
  <c r="F20" i="1"/>
  <c r="F19" i="1"/>
  <c r="F18" i="1"/>
  <c r="F21" i="1" s="1"/>
  <c r="J16" i="1"/>
  <c r="I16" i="1"/>
  <c r="H16" i="1"/>
  <c r="G16" i="1"/>
  <c r="F15" i="1"/>
  <c r="F14" i="1"/>
  <c r="F13" i="1"/>
  <c r="F16" i="1" s="1"/>
  <c r="J11" i="1"/>
  <c r="I11" i="1"/>
  <c r="H11" i="1"/>
  <c r="G11" i="1"/>
  <c r="F8" i="1"/>
  <c r="F11" i="1" s="1"/>
  <c r="H32" i="1" l="1"/>
  <c r="H48" i="1" s="1"/>
  <c r="J32" i="1"/>
  <c r="J48" i="1" s="1"/>
  <c r="I32" i="1"/>
  <c r="I45" i="1" s="1"/>
  <c r="I58" i="1" s="1"/>
  <c r="H45" i="1"/>
  <c r="H58" i="1" s="1"/>
  <c r="H44" i="1"/>
  <c r="G32" i="1"/>
  <c r="K54" i="1"/>
  <c r="H53" i="1" l="1"/>
  <c r="H57" i="1" s="1"/>
  <c r="H56" i="1" s="1"/>
  <c r="J53" i="1"/>
  <c r="J57" i="1" s="1"/>
  <c r="J56" i="1" s="1"/>
  <c r="J45" i="1"/>
  <c r="J58" i="1" s="1"/>
  <c r="J44" i="1"/>
  <c r="I48" i="1"/>
  <c r="I53" i="1"/>
  <c r="I57" i="1" s="1"/>
  <c r="I56" i="1" s="1"/>
  <c r="I44" i="1"/>
  <c r="G53" i="1"/>
  <c r="G57" i="1" s="1"/>
  <c r="G56" i="1" s="1"/>
  <c r="G48" i="1"/>
  <c r="G45" i="1"/>
  <c r="G58" i="1" s="1"/>
  <c r="G44" i="1"/>
  <c r="K57" i="1" l="1"/>
  <c r="K56" i="1" s="1"/>
  <c r="K53" i="1"/>
</calcChain>
</file>

<file path=xl/sharedStrings.xml><?xml version="1.0" encoding="utf-8"?>
<sst xmlns="http://schemas.openxmlformats.org/spreadsheetml/2006/main" count="41" uniqueCount="40">
  <si>
    <t>Paramètres</t>
  </si>
  <si>
    <t>Produits:</t>
  </si>
  <si>
    <t>Produit A</t>
  </si>
  <si>
    <t>Produit B</t>
  </si>
  <si>
    <t>Produit C</t>
  </si>
  <si>
    <t>Produit D</t>
  </si>
  <si>
    <t>Type de frais fixes</t>
  </si>
  <si>
    <t>Montant global</t>
  </si>
  <si>
    <t>Coûts fixes</t>
  </si>
  <si>
    <t>Coûts administratifs</t>
  </si>
  <si>
    <t>Coûts marketing</t>
  </si>
  <si>
    <t>Coûts RH</t>
  </si>
  <si>
    <t>Montant spécifique</t>
  </si>
  <si>
    <t>Autres coûts fixes</t>
  </si>
  <si>
    <t xml:space="preserve"> et/ou proportion (%) du coût global</t>
  </si>
  <si>
    <t>Type de frais variables</t>
  </si>
  <si>
    <t>Matières premières</t>
  </si>
  <si>
    <t>Emballages</t>
  </si>
  <si>
    <t>Coûts variables</t>
  </si>
  <si>
    <t>Total des frais variables (par unité)</t>
  </si>
  <si>
    <t>Ventes</t>
  </si>
  <si>
    <t>Ventes (produits vendus)</t>
  </si>
  <si>
    <t>Frais fixes (par unité)</t>
  </si>
  <si>
    <t>Prix de revient (unité)</t>
  </si>
  <si>
    <t>Prix de vente (unité)</t>
  </si>
  <si>
    <t>Break-even (quantité)</t>
  </si>
  <si>
    <t>Résultats</t>
  </si>
  <si>
    <t>Total</t>
  </si>
  <si>
    <t>Coût total</t>
  </si>
  <si>
    <t>Revenu</t>
  </si>
  <si>
    <t>Marge bénéficiaire brute</t>
  </si>
  <si>
    <t>Bénéfice brut</t>
  </si>
  <si>
    <t>Bénéfice brut (unité)</t>
  </si>
  <si>
    <t>Visualisation (unité)</t>
  </si>
  <si>
    <t>Bénéfice brut / Perte brute</t>
  </si>
  <si>
    <t>Contactez-nous:</t>
  </si>
  <si>
    <t>contact@excel-malin.com</t>
  </si>
  <si>
    <t>Besoin de calculer plus de 4 produits ou de fonctionnalitées supplémentaires?</t>
  </si>
  <si>
    <t>Coûts variables (unitaires)</t>
  </si>
  <si>
    <r>
      <rPr>
        <b/>
        <sz val="20"/>
        <color theme="0"/>
        <rFont val="Segoe UI"/>
        <family val="2"/>
      </rPr>
      <t>Calculatrice de Gestion</t>
    </r>
    <r>
      <rPr>
        <sz val="20"/>
        <color theme="0"/>
        <rFont val="Segoe UI"/>
        <family val="2"/>
      </rPr>
      <t xml:space="preserve">     </t>
    </r>
    <r>
      <rPr>
        <sz val="16"/>
        <color theme="0"/>
        <rFont val="Segoe UI"/>
        <family val="2"/>
      </rPr>
      <t>(v.1.0)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</si>
</sst>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 ;_ * \-#,##0.00_ ;_ * &quot;-&quot;??_ ;_ @_ 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0"/>
      <name val="Segoe UI"/>
      <family val="2"/>
    </font>
    <font>
      <sz val="16"/>
      <color theme="0"/>
      <name val="Segoe UI"/>
      <family val="2"/>
    </font>
    <font>
      <u/>
      <sz val="11"/>
      <color theme="10"/>
      <name val="Calibri"/>
      <family val="2"/>
      <scheme val="minor"/>
    </font>
    <font>
      <b/>
      <sz val="20"/>
      <color theme="0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39997558519241921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99">
    <xf numFmtId="0" fontId="0" fillId="0" borderId="0" xfId="0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4" fillId="2" borderId="6" xfId="0" applyFont="1" applyFill="1" applyBorder="1" applyAlignment="1">
      <alignment horizontal="right" vertical="center" indent="2"/>
    </xf>
    <xf numFmtId="0" fontId="5" fillId="3" borderId="7" xfId="0" applyFont="1" applyFill="1" applyBorder="1" applyAlignment="1" applyProtection="1">
      <alignment horizontal="center" vertical="center"/>
      <protection locked="0"/>
    </xf>
    <xf numFmtId="0" fontId="5" fillId="3" borderId="8" xfId="0" applyFont="1" applyFill="1" applyBorder="1" applyAlignment="1" applyProtection="1">
      <alignment horizontal="center" vertical="center"/>
      <protection locked="0"/>
    </xf>
    <xf numFmtId="0" fontId="5" fillId="3" borderId="9" xfId="0" applyFont="1" applyFill="1" applyBorder="1" applyAlignment="1" applyProtection="1">
      <alignment horizontal="center" vertical="center"/>
      <protection locked="0"/>
    </xf>
    <xf numFmtId="0" fontId="2" fillId="0" borderId="0" xfId="0" applyFont="1" applyBorder="1"/>
    <xf numFmtId="0" fontId="6" fillId="2" borderId="10" xfId="0" applyFont="1" applyFill="1" applyBorder="1" applyAlignment="1">
      <alignment horizontal="left" vertical="center" indent="1"/>
    </xf>
    <xf numFmtId="0" fontId="3" fillId="2" borderId="11" xfId="0" applyFont="1" applyFill="1" applyBorder="1" applyAlignment="1">
      <alignment horizontal="center" vertical="center"/>
    </xf>
    <xf numFmtId="0" fontId="0" fillId="0" borderId="12" xfId="0" applyBorder="1" applyAlignment="1">
      <alignment horizontal="left" indent="1"/>
    </xf>
    <xf numFmtId="164" fontId="0" fillId="3" borderId="12" xfId="1" applyFont="1" applyFill="1" applyBorder="1" applyProtection="1">
      <protection locked="0"/>
    </xf>
    <xf numFmtId="0" fontId="0" fillId="0" borderId="4" xfId="0" applyBorder="1" applyAlignment="1">
      <alignment horizontal="left" vertical="center" indent="1"/>
    </xf>
    <xf numFmtId="0" fontId="7" fillId="0" borderId="4" xfId="0" applyFont="1" applyBorder="1" applyAlignment="1">
      <alignment horizontal="left" vertical="center" indent="1"/>
    </xf>
    <xf numFmtId="0" fontId="0" fillId="0" borderId="0" xfId="0" applyFill="1" applyBorder="1"/>
    <xf numFmtId="0" fontId="0" fillId="0" borderId="5" xfId="0" applyFill="1" applyBorder="1"/>
    <xf numFmtId="0" fontId="0" fillId="0" borderId="13" xfId="0" applyBorder="1" applyAlignment="1">
      <alignment horizontal="left" vertical="center" indent="1"/>
    </xf>
    <xf numFmtId="164" fontId="0" fillId="3" borderId="11" xfId="1" applyFont="1" applyFill="1" applyBorder="1" applyProtection="1">
      <protection locked="0"/>
    </xf>
    <xf numFmtId="164" fontId="0" fillId="3" borderId="14" xfId="1" applyFont="1" applyFill="1" applyBorder="1" applyProtection="1">
      <protection locked="0"/>
    </xf>
    <xf numFmtId="0" fontId="0" fillId="0" borderId="15" xfId="0" applyBorder="1" applyAlignment="1">
      <alignment horizontal="left" vertical="center" indent="1"/>
    </xf>
    <xf numFmtId="0" fontId="0" fillId="3" borderId="12" xfId="0" applyFill="1" applyBorder="1" applyAlignment="1" applyProtection="1">
      <alignment horizontal="left" indent="1"/>
      <protection locked="0"/>
    </xf>
    <xf numFmtId="0" fontId="2" fillId="0" borderId="18" xfId="0" applyFont="1" applyBorder="1" applyAlignment="1">
      <alignment horizontal="left" vertical="center" indent="1"/>
    </xf>
    <xf numFmtId="0" fontId="2" fillId="0" borderId="4" xfId="0" applyFont="1" applyBorder="1" applyAlignment="1">
      <alignment horizontal="left" vertical="center" indent="1"/>
    </xf>
    <xf numFmtId="0" fontId="2" fillId="0" borderId="5" xfId="0" applyFont="1" applyBorder="1"/>
    <xf numFmtId="0" fontId="7" fillId="0" borderId="4" xfId="0" applyNumberFormat="1" applyFont="1" applyBorder="1" applyAlignment="1">
      <alignment horizontal="left" vertical="center" indent="1"/>
    </xf>
    <xf numFmtId="0" fontId="6" fillId="2" borderId="21" xfId="0" applyFont="1" applyFill="1" applyBorder="1" applyAlignment="1">
      <alignment horizontal="left" vertical="center" indent="1"/>
    </xf>
    <xf numFmtId="0" fontId="0" fillId="0" borderId="0" xfId="0" applyBorder="1" applyAlignment="1">
      <alignment horizontal="left" vertical="center" indent="1"/>
    </xf>
    <xf numFmtId="164" fontId="0" fillId="0" borderId="0" xfId="1" applyFont="1" applyBorder="1"/>
    <xf numFmtId="0" fontId="6" fillId="2" borderId="1" xfId="0" applyFont="1" applyFill="1" applyBorder="1" applyAlignment="1">
      <alignment horizontal="left" vertical="center" indent="1"/>
    </xf>
    <xf numFmtId="164" fontId="0" fillId="3" borderId="0" xfId="1" applyFont="1" applyFill="1" applyBorder="1" applyProtection="1">
      <protection locked="0"/>
    </xf>
    <xf numFmtId="164" fontId="0" fillId="3" borderId="5" xfId="1" applyFont="1" applyFill="1" applyBorder="1" applyProtection="1">
      <protection locked="0"/>
    </xf>
    <xf numFmtId="0" fontId="0" fillId="0" borderId="22" xfId="0" applyBorder="1" applyAlignment="1">
      <alignment horizontal="left" vertical="center" indent="1"/>
    </xf>
    <xf numFmtId="0" fontId="0" fillId="0" borderId="11" xfId="0" applyBorder="1"/>
    <xf numFmtId="0" fontId="0" fillId="0" borderId="14" xfId="0" applyBorder="1"/>
    <xf numFmtId="0" fontId="7" fillId="0" borderId="22" xfId="0" applyFont="1" applyFill="1" applyBorder="1" applyAlignment="1">
      <alignment horizontal="left" vertical="center" indent="1"/>
    </xf>
    <xf numFmtId="0" fontId="7" fillId="3" borderId="0" xfId="1" applyNumberFormat="1" applyFont="1" applyFill="1" applyBorder="1" applyAlignment="1" applyProtection="1">
      <alignment horizontal="right"/>
      <protection locked="0"/>
    </xf>
    <xf numFmtId="0" fontId="7" fillId="3" borderId="5" xfId="1" applyNumberFormat="1" applyFont="1" applyFill="1" applyBorder="1" applyAlignment="1" applyProtection="1">
      <alignment horizontal="right"/>
      <protection locked="0"/>
    </xf>
    <xf numFmtId="0" fontId="0" fillId="0" borderId="22" xfId="0" applyFont="1" applyBorder="1" applyAlignment="1">
      <alignment horizontal="left" vertical="center" indent="1"/>
    </xf>
    <xf numFmtId="0" fontId="2" fillId="0" borderId="15" xfId="0" applyFont="1" applyBorder="1" applyAlignment="1">
      <alignment horizontal="left" vertical="center" indent="1"/>
    </xf>
    <xf numFmtId="164" fontId="7" fillId="3" borderId="0" xfId="1" applyFont="1" applyFill="1" applyBorder="1" applyProtection="1">
      <protection locked="0"/>
    </xf>
    <xf numFmtId="164" fontId="7" fillId="3" borderId="5" xfId="1" applyFont="1" applyFill="1" applyBorder="1" applyProtection="1">
      <protection locked="0"/>
    </xf>
    <xf numFmtId="0" fontId="0" fillId="0" borderId="18" xfId="0" applyBorder="1" applyAlignment="1">
      <alignment horizontal="left" vertical="center" indent="1"/>
    </xf>
    <xf numFmtId="0" fontId="0" fillId="0" borderId="19" xfId="1" applyNumberFormat="1" applyFont="1" applyBorder="1"/>
    <xf numFmtId="0" fontId="0" fillId="0" borderId="20" xfId="1" applyNumberFormat="1" applyFont="1" applyBorder="1"/>
    <xf numFmtId="0" fontId="0" fillId="0" borderId="0" xfId="1" applyNumberFormat="1" applyFont="1" applyBorder="1"/>
    <xf numFmtId="0" fontId="6" fillId="2" borderId="23" xfId="0" applyFont="1" applyFill="1" applyBorder="1" applyAlignment="1">
      <alignment horizontal="left" vertical="center" indent="1"/>
    </xf>
    <xf numFmtId="0" fontId="6" fillId="2" borderId="6" xfId="0" applyFont="1" applyFill="1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3" fillId="2" borderId="2" xfId="0" applyFont="1" applyFill="1" applyBorder="1"/>
    <xf numFmtId="0" fontId="3" fillId="2" borderId="3" xfId="0" applyFont="1" applyFill="1" applyBorder="1"/>
    <xf numFmtId="0" fontId="2" fillId="4" borderId="1" xfId="0" applyFont="1" applyFill="1" applyBorder="1" applyAlignment="1">
      <alignment horizontal="center" vertical="center"/>
    </xf>
    <xf numFmtId="0" fontId="0" fillId="0" borderId="23" xfId="0" applyBorder="1"/>
    <xf numFmtId="0" fontId="0" fillId="0" borderId="21" xfId="0" applyBorder="1"/>
    <xf numFmtId="10" fontId="0" fillId="3" borderId="16" xfId="0" applyNumberFormat="1" applyFill="1" applyBorder="1" applyProtection="1">
      <protection locked="0"/>
    </xf>
    <xf numFmtId="10" fontId="0" fillId="3" borderId="17" xfId="0" applyNumberFormat="1" applyFill="1" applyBorder="1" applyProtection="1">
      <protection locked="0"/>
    </xf>
    <xf numFmtId="10" fontId="0" fillId="3" borderId="16" xfId="2" applyNumberFormat="1" applyFont="1" applyFill="1" applyBorder="1" applyProtection="1">
      <protection locked="0"/>
    </xf>
    <xf numFmtId="10" fontId="0" fillId="3" borderId="17" xfId="2" applyNumberFormat="1" applyFont="1" applyFill="1" applyBorder="1" applyProtection="1">
      <protection locked="0"/>
    </xf>
    <xf numFmtId="164" fontId="2" fillId="0" borderId="19" xfId="1" applyFont="1" applyBorder="1" applyProtection="1">
      <protection hidden="1"/>
    </xf>
    <xf numFmtId="164" fontId="2" fillId="0" borderId="20" xfId="1" applyFont="1" applyBorder="1" applyProtection="1">
      <protection hidden="1"/>
    </xf>
    <xf numFmtId="164" fontId="0" fillId="0" borderId="19" xfId="1" applyFont="1" applyBorder="1" applyProtection="1">
      <protection hidden="1"/>
    </xf>
    <xf numFmtId="164" fontId="0" fillId="0" borderId="20" xfId="1" applyFont="1" applyBorder="1" applyProtection="1">
      <protection hidden="1"/>
    </xf>
    <xf numFmtId="164" fontId="6" fillId="2" borderId="19" xfId="1" applyFont="1" applyFill="1" applyBorder="1" applyProtection="1">
      <protection hidden="1"/>
    </xf>
    <xf numFmtId="164" fontId="6" fillId="2" borderId="20" xfId="1" applyFont="1" applyFill="1" applyBorder="1" applyProtection="1">
      <protection hidden="1"/>
    </xf>
    <xf numFmtId="164" fontId="0" fillId="0" borderId="0" xfId="1" applyFont="1" applyBorder="1" applyProtection="1">
      <protection hidden="1"/>
    </xf>
    <xf numFmtId="164" fontId="0" fillId="0" borderId="5" xfId="1" applyFont="1" applyBorder="1" applyProtection="1">
      <protection hidden="1"/>
    </xf>
    <xf numFmtId="164" fontId="2" fillId="0" borderId="16" xfId="1" applyFont="1" applyBorder="1" applyProtection="1">
      <protection hidden="1"/>
    </xf>
    <xf numFmtId="164" fontId="2" fillId="0" borderId="17" xfId="1" applyFont="1" applyBorder="1" applyProtection="1">
      <protection hidden="1"/>
    </xf>
    <xf numFmtId="0" fontId="0" fillId="0" borderId="0" xfId="1" applyNumberFormat="1" applyFont="1" applyBorder="1" applyAlignment="1" applyProtection="1">
      <alignment horizontal="right"/>
      <protection hidden="1"/>
    </xf>
    <xf numFmtId="0" fontId="0" fillId="0" borderId="5" xfId="1" applyNumberFormat="1" applyFont="1" applyBorder="1" applyAlignment="1" applyProtection="1">
      <alignment horizontal="right"/>
      <protection hidden="1"/>
    </xf>
    <xf numFmtId="0" fontId="0" fillId="0" borderId="4" xfId="0" applyBorder="1" applyAlignment="1" applyProtection="1">
      <alignment horizontal="left" vertical="center" indent="1"/>
      <protection hidden="1"/>
    </xf>
    <xf numFmtId="0" fontId="0" fillId="0" borderId="0" xfId="0" applyBorder="1" applyProtection="1">
      <protection hidden="1"/>
    </xf>
    <xf numFmtId="0" fontId="0" fillId="0" borderId="5" xfId="0" applyBorder="1" applyProtection="1">
      <protection hidden="1"/>
    </xf>
    <xf numFmtId="0" fontId="2" fillId="0" borderId="24" xfId="0" applyFont="1" applyBorder="1" applyProtection="1">
      <protection hidden="1"/>
    </xf>
    <xf numFmtId="164" fontId="7" fillId="0" borderId="25" xfId="1" applyFont="1" applyBorder="1" applyProtection="1">
      <protection hidden="1"/>
    </xf>
    <xf numFmtId="0" fontId="7" fillId="0" borderId="25" xfId="0" applyFont="1" applyBorder="1" applyProtection="1">
      <protection hidden="1"/>
    </xf>
    <xf numFmtId="0" fontId="2" fillId="0" borderId="4" xfId="0" applyFont="1" applyBorder="1" applyAlignment="1" applyProtection="1">
      <alignment horizontal="left" vertical="center" indent="1"/>
      <protection hidden="1"/>
    </xf>
    <xf numFmtId="10" fontId="2" fillId="0" borderId="0" xfId="2" applyNumberFormat="1" applyFont="1" applyBorder="1" applyProtection="1">
      <protection hidden="1"/>
    </xf>
    <xf numFmtId="10" fontId="2" fillId="0" borderId="5" xfId="2" applyNumberFormat="1" applyFont="1" applyBorder="1" applyProtection="1">
      <protection hidden="1"/>
    </xf>
    <xf numFmtId="10" fontId="7" fillId="0" borderId="25" xfId="2" applyNumberFormat="1" applyFont="1" applyBorder="1" applyProtection="1">
      <protection hidden="1"/>
    </xf>
    <xf numFmtId="164" fontId="2" fillId="0" borderId="0" xfId="1" applyFont="1" applyBorder="1" applyProtection="1">
      <protection hidden="1"/>
    </xf>
    <xf numFmtId="164" fontId="2" fillId="0" borderId="5" xfId="1" applyFont="1" applyBorder="1" applyProtection="1">
      <protection hidden="1"/>
    </xf>
    <xf numFmtId="164" fontId="2" fillId="0" borderId="25" xfId="1" applyFont="1" applyBorder="1" applyProtection="1">
      <protection hidden="1"/>
    </xf>
    <xf numFmtId="0" fontId="0" fillId="0" borderId="21" xfId="0" applyBorder="1" applyAlignment="1" applyProtection="1">
      <alignment horizontal="left" vertical="center" indent="1"/>
      <protection hidden="1"/>
    </xf>
    <xf numFmtId="0" fontId="0" fillId="0" borderId="19" xfId="0" applyBorder="1" applyProtection="1">
      <protection hidden="1"/>
    </xf>
    <xf numFmtId="0" fontId="0" fillId="0" borderId="20" xfId="0" applyBorder="1" applyProtection="1">
      <protection hidden="1"/>
    </xf>
    <xf numFmtId="0" fontId="2" fillId="0" borderId="26" xfId="0" applyFont="1" applyBorder="1" applyProtection="1">
      <protection hidden="1"/>
    </xf>
    <xf numFmtId="0" fontId="8" fillId="2" borderId="1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0" fillId="0" borderId="0" xfId="0" applyFont="1" applyFill="1" applyAlignment="1" applyProtection="1">
      <alignment horizontal="center"/>
      <protection hidden="1"/>
    </xf>
    <xf numFmtId="0" fontId="10" fillId="0" borderId="0" xfId="3" applyFill="1" applyAlignment="1" applyProtection="1">
      <alignment horizontal="center" vertical="center"/>
      <protection hidden="1"/>
    </xf>
  </cellXfs>
  <cellStyles count="4">
    <cellStyle name="Lien hypertexte" xfId="3" builtinId="8"/>
    <cellStyle name="Milliers" xfId="1" builtinId="3"/>
    <cellStyle name="Normal" xfId="0" builtinId="0"/>
    <cellStyle name="Pourcentage" xfId="2" builtinId="5"/>
  </cellStyles>
  <dxfs count="2">
    <dxf>
      <font>
        <color rgb="FFFF0000"/>
      </font>
    </dxf>
    <dxf>
      <font>
        <color rgb="FF008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CalculatriceDeGestion!$G$4</c:f>
              <c:strCache>
                <c:ptCount val="1"/>
                <c:pt idx="0">
                  <c:v>Produit A</c:v>
                </c:pt>
              </c:strCache>
            </c:strRef>
          </c:tx>
          <c:dPt>
            <c:idx val="1"/>
            <c:bubble3D val="0"/>
            <c:spPr>
              <a:solidFill>
                <a:srgbClr val="FFFF99"/>
              </a:solidFill>
            </c:spPr>
          </c:dPt>
          <c:dPt>
            <c:idx val="2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</c:spPr>
          </c:dPt>
          <c:dLbls>
            <c:spPr>
              <a:noFill/>
              <a:ln>
                <a:noFill/>
              </a:ln>
              <a:effectLst/>
            </c:sp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(CalculatriceDeGestion!$F$39,CalculatriceDeGestion!$F$44,CalculatriceDeGestion!$F$58)</c:f>
              <c:strCache>
                <c:ptCount val="3"/>
                <c:pt idx="0">
                  <c:v>Total des frais variables (par unité)</c:v>
                </c:pt>
                <c:pt idx="1">
                  <c:v>Frais fixes (par unité)</c:v>
                </c:pt>
                <c:pt idx="2">
                  <c:v>Bénéfice brut (unité)</c:v>
                </c:pt>
              </c:strCache>
            </c:strRef>
          </c:cat>
          <c:val>
            <c:numRef>
              <c:f>(CalculatriceDeGestion!$G$39,CalculatriceDeGestion!$G$44,CalculatriceDeGestion!$G$58)</c:f>
              <c:numCache>
                <c:formatCode>_ * #,##0.00_ ;_ * \-#,##0.00_ ;_ * "-"??_ ;_ @_ </c:formatCode>
                <c:ptCount val="3"/>
                <c:pt idx="0">
                  <c:v>24</c:v>
                </c:pt>
                <c:pt idx="1">
                  <c:v>214.63235294117646</c:v>
                </c:pt>
                <c:pt idx="2">
                  <c:v>6.3676470588235361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5313854917071537"/>
          <c:y val="0.19432888597258677"/>
          <c:w val="0.69372323672306924"/>
          <c:h val="0.75474518810148727"/>
        </c:manualLayout>
      </c:layout>
      <c:pieChart>
        <c:varyColors val="1"/>
        <c:ser>
          <c:idx val="0"/>
          <c:order val="0"/>
          <c:tx>
            <c:strRef>
              <c:f>CalculatriceDeGestion!$H$4</c:f>
              <c:strCache>
                <c:ptCount val="1"/>
                <c:pt idx="0">
                  <c:v>Produit B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</c:spPr>
          </c:dPt>
          <c:dPt>
            <c:idx val="1"/>
            <c:bubble3D val="0"/>
            <c:spPr>
              <a:solidFill>
                <a:srgbClr val="FFFF99"/>
              </a:solidFill>
            </c:spPr>
          </c:dPt>
          <c:dPt>
            <c:idx val="2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</c:spPr>
          </c:dPt>
          <c:dLbls>
            <c:spPr>
              <a:noFill/>
              <a:ln>
                <a:noFill/>
              </a:ln>
              <a:effectLst/>
            </c:sp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(CalculatriceDeGestion!$F$39,CalculatriceDeGestion!$F$44,CalculatriceDeGestion!$F$58)</c:f>
              <c:strCache>
                <c:ptCount val="3"/>
                <c:pt idx="0">
                  <c:v>Total des frais variables (par unité)</c:v>
                </c:pt>
                <c:pt idx="1">
                  <c:v>Frais fixes (par unité)</c:v>
                </c:pt>
                <c:pt idx="2">
                  <c:v>Bénéfice brut (unité)</c:v>
                </c:pt>
              </c:strCache>
            </c:strRef>
          </c:cat>
          <c:val>
            <c:numRef>
              <c:f>(CalculatriceDeGestion!$H$39,CalculatriceDeGestion!$H$44,CalculatriceDeGestion!$H$58)</c:f>
              <c:numCache>
                <c:formatCode>_ * #,##0.00_ ;_ * \-#,##0.00_ ;_ * "-"??_ ;_ @_ </c:formatCode>
                <c:ptCount val="3"/>
                <c:pt idx="0">
                  <c:v>13.5</c:v>
                </c:pt>
                <c:pt idx="1">
                  <c:v>10.254794520547945</c:v>
                </c:pt>
                <c:pt idx="2">
                  <c:v>2.2452054794520535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377221829298978"/>
          <c:y val="0.19432888597258677"/>
          <c:w val="0.72455563414020441"/>
          <c:h val="0.75474518810148727"/>
        </c:manualLayout>
      </c:layout>
      <c:pieChart>
        <c:varyColors val="1"/>
        <c:ser>
          <c:idx val="0"/>
          <c:order val="0"/>
          <c:tx>
            <c:strRef>
              <c:f>CalculatriceDeGestion!$I$4</c:f>
              <c:strCache>
                <c:ptCount val="1"/>
                <c:pt idx="0">
                  <c:v>Produit C</c:v>
                </c:pt>
              </c:strCache>
            </c:strRef>
          </c:tx>
          <c:dPt>
            <c:idx val="1"/>
            <c:bubble3D val="0"/>
            <c:spPr>
              <a:solidFill>
                <a:srgbClr val="FFFF99"/>
              </a:solidFill>
            </c:spPr>
          </c:dPt>
          <c:dPt>
            <c:idx val="2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</c:spPr>
          </c:dPt>
          <c:dLbls>
            <c:spPr>
              <a:noFill/>
              <a:ln>
                <a:noFill/>
              </a:ln>
              <a:effectLst/>
            </c:sp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(CalculatriceDeGestion!$F$39,CalculatriceDeGestion!$F$44,CalculatriceDeGestion!$F$58)</c:f>
              <c:strCache>
                <c:ptCount val="3"/>
                <c:pt idx="0">
                  <c:v>Total des frais variables (par unité)</c:v>
                </c:pt>
                <c:pt idx="1">
                  <c:v>Frais fixes (par unité)</c:v>
                </c:pt>
                <c:pt idx="2">
                  <c:v>Bénéfice brut (unité)</c:v>
                </c:pt>
              </c:strCache>
            </c:strRef>
          </c:cat>
          <c:val>
            <c:numRef>
              <c:f>(CalculatriceDeGestion!$I$39,CalculatriceDeGestion!$I$44,CalculatriceDeGestion!$I$58)</c:f>
              <c:numCache>
                <c:formatCode>_ * #,##0.00_ ;_ * \-#,##0.00_ ;_ * "-"??_ ;_ @_ </c:formatCode>
                <c:ptCount val="3"/>
                <c:pt idx="0">
                  <c:v>88</c:v>
                </c:pt>
                <c:pt idx="1">
                  <c:v>167.91666666666666</c:v>
                </c:pt>
                <c:pt idx="2">
                  <c:v>199.08333333333334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CalculatriceDeGestion!$J$4</c:f>
              <c:strCache>
                <c:ptCount val="1"/>
                <c:pt idx="0">
                  <c:v>Produit D</c:v>
                </c:pt>
              </c:strCache>
            </c:strRef>
          </c:tx>
          <c:dPt>
            <c:idx val="1"/>
            <c:bubble3D val="0"/>
            <c:spPr>
              <a:solidFill>
                <a:srgbClr val="FFFF99"/>
              </a:solidFill>
            </c:spPr>
          </c:dPt>
          <c:dPt>
            <c:idx val="2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</c:spPr>
          </c:dPt>
          <c:dLbls>
            <c:spPr>
              <a:noFill/>
              <a:ln>
                <a:noFill/>
              </a:ln>
              <a:effectLst/>
            </c:sp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(CalculatriceDeGestion!$F$39,CalculatriceDeGestion!$F$44,CalculatriceDeGestion!$F$58)</c:f>
              <c:strCache>
                <c:ptCount val="3"/>
                <c:pt idx="0">
                  <c:v>Total des frais variables (par unité)</c:v>
                </c:pt>
                <c:pt idx="1">
                  <c:v>Frais fixes (par unité)</c:v>
                </c:pt>
                <c:pt idx="2">
                  <c:v>Bénéfice brut (unité)</c:v>
                </c:pt>
              </c:strCache>
            </c:strRef>
          </c:cat>
          <c:val>
            <c:numRef>
              <c:f>(CalculatriceDeGestion!$J$39,CalculatriceDeGestion!$J$44,CalculatriceDeGestion!$J$58)</c:f>
              <c:numCache>
                <c:formatCode>_ * #,##0.00_ ;_ * \-#,##0.00_ ;_ * "-"??_ ;_ @_ </c:formatCode>
                <c:ptCount val="3"/>
                <c:pt idx="0">
                  <c:v>70.5</c:v>
                </c:pt>
                <c:pt idx="1">
                  <c:v>27.886363636363637</c:v>
                </c:pt>
                <c:pt idx="2">
                  <c:v>-3.3863636363636402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image" Target="../media/image4.png"/><Relationship Id="rId5" Type="http://schemas.openxmlformats.org/officeDocument/2006/relationships/image" Target="../media/image3.png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222250</xdr:colOff>
      <xdr:row>62</xdr:row>
      <xdr:rowOff>62442</xdr:rowOff>
    </xdr:from>
    <xdr:to>
      <xdr:col>6</xdr:col>
      <xdr:colOff>677332</xdr:colOff>
      <xdr:row>76</xdr:row>
      <xdr:rowOff>138642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74084</xdr:colOff>
      <xdr:row>62</xdr:row>
      <xdr:rowOff>63500</xdr:rowOff>
    </xdr:from>
    <xdr:to>
      <xdr:col>9</xdr:col>
      <xdr:colOff>857251</xdr:colOff>
      <xdr:row>76</xdr:row>
      <xdr:rowOff>139700</xdr:rowOff>
    </xdr:to>
    <xdr:graphicFrame macro="">
      <xdr:nvGraphicFramePr>
        <xdr:cNvPr id="3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179916</xdr:colOff>
      <xdr:row>76</xdr:row>
      <xdr:rowOff>137586</xdr:rowOff>
    </xdr:from>
    <xdr:to>
      <xdr:col>6</xdr:col>
      <xdr:colOff>698500</xdr:colOff>
      <xdr:row>91</xdr:row>
      <xdr:rowOff>23286</xdr:rowOff>
    </xdr:to>
    <xdr:graphicFrame macro="">
      <xdr:nvGraphicFramePr>
        <xdr:cNvPr id="4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95251</xdr:colOff>
      <xdr:row>76</xdr:row>
      <xdr:rowOff>127001</xdr:rowOff>
    </xdr:from>
    <xdr:to>
      <xdr:col>9</xdr:col>
      <xdr:colOff>804334</xdr:colOff>
      <xdr:row>91</xdr:row>
      <xdr:rowOff>12701</xdr:rowOff>
    </xdr:to>
    <xdr:graphicFrame macro="">
      <xdr:nvGraphicFramePr>
        <xdr:cNvPr id="5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9</xdr:col>
      <xdr:colOff>169328</xdr:colOff>
      <xdr:row>1</xdr:row>
      <xdr:rowOff>21166</xdr:rowOff>
    </xdr:from>
    <xdr:to>
      <xdr:col>10</xdr:col>
      <xdr:colOff>931329</xdr:colOff>
      <xdr:row>2</xdr:row>
      <xdr:rowOff>14816</xdr:rowOff>
    </xdr:to>
    <xdr:pic macro="[0]!LaunchEMweb">
      <xdr:nvPicPr>
        <xdr:cNvPr id="9" name="Picture 8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27678" y="106891"/>
          <a:ext cx="2081742" cy="4127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4</xdr:row>
          <xdr:rowOff>171450</xdr:rowOff>
        </xdr:from>
        <xdr:to>
          <xdr:col>11</xdr:col>
          <xdr:colOff>228600</xdr:colOff>
          <xdr:row>7</xdr:row>
          <xdr:rowOff>190500</xdr:rowOff>
        </xdr:to>
        <xdr:sp macro="" textlink="">
          <xdr:nvSpPr>
            <xdr:cNvPr id="1025" name="cb_clean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8</xdr:row>
          <xdr:rowOff>95250</xdr:rowOff>
        </xdr:from>
        <xdr:to>
          <xdr:col>11</xdr:col>
          <xdr:colOff>228600</xdr:colOff>
          <xdr:row>11</xdr:row>
          <xdr:rowOff>123825</xdr:rowOff>
        </xdr:to>
        <xdr:sp macro="" textlink="">
          <xdr:nvSpPr>
            <xdr:cNvPr id="1026" name="cb_demo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10</xdr:col>
      <xdr:colOff>1100666</xdr:colOff>
      <xdr:row>1</xdr:row>
      <xdr:rowOff>42332</xdr:rowOff>
    </xdr:from>
    <xdr:to>
      <xdr:col>11</xdr:col>
      <xdr:colOff>317499</xdr:colOff>
      <xdr:row>1</xdr:row>
      <xdr:rowOff>380999</xdr:rowOff>
    </xdr:to>
    <xdr:pic macro="[0]!LaunchToolInfo">
      <xdr:nvPicPr>
        <xdr:cNvPr id="11" name="Picture 10"/>
        <xdr:cNvPicPr>
          <a:picLocks noChangeAspect="1"/>
        </xdr:cNvPicPr>
      </xdr:nvPicPr>
      <xdr:blipFill>
        <a:blip xmlns:r="http://schemas.openxmlformats.org/officeDocument/2006/relationships" r:embed="rId6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28499" y="126999"/>
          <a:ext cx="338667" cy="33866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ntact@excel-malin.com?subject=CalculatriceDeGestion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B1:L94"/>
  <sheetViews>
    <sheetView showGridLines="0" tabSelected="1" zoomScale="90" zoomScaleNormal="90" workbookViewId="0">
      <selection activeCell="K39" sqref="K39"/>
    </sheetView>
  </sheetViews>
  <sheetFormatPr baseColWidth="10" defaultColWidth="9.140625" defaultRowHeight="15" x14ac:dyDescent="0.25"/>
  <cols>
    <col min="1" max="1" width="2.28515625" customWidth="1"/>
    <col min="2" max="2" width="4.7109375" customWidth="1"/>
    <col min="3" max="3" width="23.5703125" customWidth="1"/>
    <col min="4" max="4" width="16" customWidth="1"/>
    <col min="5" max="5" width="3.42578125" customWidth="1"/>
    <col min="6" max="6" width="35.85546875" customWidth="1"/>
    <col min="7" max="10" width="19.85546875" customWidth="1"/>
    <col min="11" max="11" width="16.85546875" customWidth="1"/>
    <col min="12" max="12" width="6.140625" customWidth="1"/>
  </cols>
  <sheetData>
    <row r="1" spans="2:12" ht="6.75" customHeight="1" thickBot="1" x14ac:dyDescent="0.3"/>
    <row r="2" spans="2:12" ht="33" customHeight="1" thickBot="1" x14ac:dyDescent="0.3">
      <c r="B2" s="88" t="s">
        <v>39</v>
      </c>
      <c r="C2" s="89"/>
      <c r="D2" s="89"/>
      <c r="E2" s="89"/>
      <c r="F2" s="89"/>
      <c r="G2" s="89"/>
      <c r="H2" s="89"/>
      <c r="I2" s="89"/>
      <c r="J2" s="89"/>
      <c r="K2" s="89"/>
      <c r="L2" s="90"/>
    </row>
    <row r="3" spans="2:12" ht="15.75" thickBot="1" x14ac:dyDescent="0.3">
      <c r="B3" s="1"/>
      <c r="C3" s="2"/>
      <c r="D3" s="2"/>
      <c r="E3" s="2"/>
      <c r="F3" s="2"/>
      <c r="G3" s="2"/>
      <c r="H3" s="2"/>
      <c r="I3" s="2"/>
      <c r="J3" s="2"/>
      <c r="K3" s="2"/>
      <c r="L3" s="3"/>
    </row>
    <row r="4" spans="2:12" ht="19.5" thickBot="1" x14ac:dyDescent="0.3">
      <c r="B4" s="1"/>
      <c r="C4" s="91" t="s">
        <v>0</v>
      </c>
      <c r="D4" s="91"/>
      <c r="E4" s="2"/>
      <c r="F4" s="4" t="s">
        <v>1</v>
      </c>
      <c r="G4" s="5" t="s">
        <v>2</v>
      </c>
      <c r="H4" s="6" t="s">
        <v>3</v>
      </c>
      <c r="I4" s="6" t="s">
        <v>4</v>
      </c>
      <c r="J4" s="7" t="s">
        <v>5</v>
      </c>
      <c r="K4" s="2"/>
      <c r="L4" s="3"/>
    </row>
    <row r="5" spans="2:12" ht="15.75" thickBot="1" x14ac:dyDescent="0.3">
      <c r="B5" s="1"/>
      <c r="C5" s="2"/>
      <c r="D5" s="2"/>
      <c r="E5" s="2"/>
      <c r="F5" s="2"/>
      <c r="G5" s="2"/>
      <c r="H5" s="2"/>
      <c r="I5" s="2"/>
      <c r="J5" s="2"/>
      <c r="K5" s="2"/>
      <c r="L5" s="3"/>
    </row>
    <row r="6" spans="2:12" ht="15.75" x14ac:dyDescent="0.25">
      <c r="B6" s="1"/>
      <c r="C6" s="8" t="s">
        <v>6</v>
      </c>
      <c r="D6" s="2" t="s">
        <v>7</v>
      </c>
      <c r="E6" s="2"/>
      <c r="F6" s="9" t="s">
        <v>8</v>
      </c>
      <c r="G6" s="10" t="str">
        <f>IF(G$4&lt;&gt;"",G$4,"")</f>
        <v>Produit A</v>
      </c>
      <c r="H6" s="10" t="str">
        <f t="shared" ref="H6:J6" si="0">IF(H$4&lt;&gt;"",H$4,"")</f>
        <v>Produit B</v>
      </c>
      <c r="I6" s="10" t="str">
        <f t="shared" si="0"/>
        <v>Produit C</v>
      </c>
      <c r="J6" s="10" t="str">
        <f t="shared" si="0"/>
        <v>Produit D</v>
      </c>
      <c r="K6" s="2"/>
      <c r="L6" s="3"/>
    </row>
    <row r="7" spans="2:12" x14ac:dyDescent="0.25">
      <c r="B7" s="1"/>
      <c r="C7" s="11" t="s">
        <v>9</v>
      </c>
      <c r="D7" s="12">
        <v>300</v>
      </c>
      <c r="E7" s="2"/>
      <c r="F7" s="13"/>
      <c r="G7" s="2"/>
      <c r="H7" s="2"/>
      <c r="I7" s="2"/>
      <c r="J7" s="3"/>
      <c r="K7" s="2"/>
      <c r="L7" s="3"/>
    </row>
    <row r="8" spans="2:12" ht="16.5" thickBot="1" x14ac:dyDescent="0.3">
      <c r="B8" s="1"/>
      <c r="C8" s="11" t="s">
        <v>10</v>
      </c>
      <c r="D8" s="12">
        <v>300</v>
      </c>
      <c r="E8" s="2"/>
      <c r="F8" s="14" t="str">
        <f>C7</f>
        <v>Coûts administratifs</v>
      </c>
      <c r="G8" s="15"/>
      <c r="H8" s="15"/>
      <c r="I8" s="15"/>
      <c r="J8" s="16"/>
      <c r="K8" s="2"/>
      <c r="L8" s="3"/>
    </row>
    <row r="9" spans="2:12" x14ac:dyDescent="0.25">
      <c r="B9" s="1"/>
      <c r="C9" s="11" t="s">
        <v>11</v>
      </c>
      <c r="D9" s="12">
        <v>8575</v>
      </c>
      <c r="E9" s="2"/>
      <c r="F9" s="17" t="s">
        <v>12</v>
      </c>
      <c r="G9" s="18">
        <v>100</v>
      </c>
      <c r="H9" s="18"/>
      <c r="I9" s="18"/>
      <c r="J9" s="19"/>
      <c r="K9" s="2"/>
      <c r="L9" s="3"/>
    </row>
    <row r="10" spans="2:12" x14ac:dyDescent="0.25">
      <c r="B10" s="1"/>
      <c r="C10" s="11" t="s">
        <v>13</v>
      </c>
      <c r="D10" s="12">
        <v>750</v>
      </c>
      <c r="E10" s="2"/>
      <c r="F10" s="20" t="s">
        <v>14</v>
      </c>
      <c r="G10" s="55">
        <v>0.02</v>
      </c>
      <c r="H10" s="55">
        <v>0.18</v>
      </c>
      <c r="I10" s="55">
        <v>0.25</v>
      </c>
      <c r="J10" s="56">
        <v>0.55000000000000004</v>
      </c>
      <c r="K10" s="2"/>
      <c r="L10" s="3"/>
    </row>
    <row r="11" spans="2:12" ht="15.75" thickBot="1" x14ac:dyDescent="0.3">
      <c r="B11" s="1"/>
      <c r="C11" s="21"/>
      <c r="D11" s="12"/>
      <c r="E11" s="2"/>
      <c r="F11" s="22" t="str">
        <f>"Total des "&amp;F8</f>
        <v>Total des Coûts administratifs</v>
      </c>
      <c r="G11" s="59">
        <f>G9+(G10*$D$7)</f>
        <v>106</v>
      </c>
      <c r="H11" s="59">
        <f>H9+(H10*$D$7)</f>
        <v>54</v>
      </c>
      <c r="I11" s="59">
        <f>I9+(I10*$D$7)</f>
        <v>75</v>
      </c>
      <c r="J11" s="60">
        <f>J9+(J10*$D$7)</f>
        <v>165</v>
      </c>
      <c r="K11" s="2"/>
      <c r="L11" s="3"/>
    </row>
    <row r="12" spans="2:12" x14ac:dyDescent="0.25">
      <c r="B12" s="1"/>
      <c r="C12" s="2"/>
      <c r="D12" s="2"/>
      <c r="E12" s="2"/>
      <c r="F12" s="23"/>
      <c r="G12" s="8"/>
      <c r="H12" s="8"/>
      <c r="I12" s="8"/>
      <c r="J12" s="24"/>
      <c r="K12" s="2"/>
      <c r="L12" s="3"/>
    </row>
    <row r="13" spans="2:12" ht="16.5" thickBot="1" x14ac:dyDescent="0.3">
      <c r="B13" s="1"/>
      <c r="C13" s="8" t="s">
        <v>15</v>
      </c>
      <c r="D13" s="2"/>
      <c r="E13" s="2"/>
      <c r="F13" s="14" t="str">
        <f>C8</f>
        <v>Coûts marketing</v>
      </c>
      <c r="G13" s="15"/>
      <c r="H13" s="15"/>
      <c r="I13" s="15"/>
      <c r="J13" s="16"/>
      <c r="K13" s="2"/>
      <c r="L13" s="3"/>
    </row>
    <row r="14" spans="2:12" x14ac:dyDescent="0.25">
      <c r="B14" s="1"/>
      <c r="C14" s="21" t="s">
        <v>16</v>
      </c>
      <c r="D14" s="2"/>
      <c r="E14" s="2"/>
      <c r="F14" s="17" t="str">
        <f>F9</f>
        <v>Montant spécifique</v>
      </c>
      <c r="G14" s="18">
        <v>800</v>
      </c>
      <c r="H14" s="18">
        <v>1500</v>
      </c>
      <c r="I14" s="18"/>
      <c r="J14" s="19">
        <v>350</v>
      </c>
      <c r="K14" s="2"/>
      <c r="L14" s="3"/>
    </row>
    <row r="15" spans="2:12" x14ac:dyDescent="0.25">
      <c r="B15" s="1"/>
      <c r="C15" s="21" t="s">
        <v>17</v>
      </c>
      <c r="D15" s="2"/>
      <c r="E15" s="2"/>
      <c r="F15" s="20" t="str">
        <f>F10</f>
        <v xml:space="preserve"> et/ou proportion (%) du coût global</v>
      </c>
      <c r="G15" s="57">
        <v>0.33</v>
      </c>
      <c r="H15" s="57">
        <v>0.33</v>
      </c>
      <c r="I15" s="57"/>
      <c r="J15" s="58">
        <v>0.34</v>
      </c>
      <c r="K15" s="2"/>
      <c r="L15" s="3"/>
    </row>
    <row r="16" spans="2:12" ht="15.75" thickBot="1" x14ac:dyDescent="0.3">
      <c r="B16" s="1"/>
      <c r="C16" s="21"/>
      <c r="D16" s="2"/>
      <c r="E16" s="2"/>
      <c r="F16" s="22" t="str">
        <f>"Total des "&amp;F13</f>
        <v>Total des Coûts marketing</v>
      </c>
      <c r="G16" s="59">
        <f>G14+(G15*$D$8)</f>
        <v>899</v>
      </c>
      <c r="H16" s="59">
        <f>H14+(H15*$D$8)</f>
        <v>1599</v>
      </c>
      <c r="I16" s="59">
        <f>I14+(I15*$D$8)</f>
        <v>0</v>
      </c>
      <c r="J16" s="60">
        <f>J14+(J15*$D$8)</f>
        <v>452</v>
      </c>
      <c r="K16" s="2"/>
      <c r="L16" s="3"/>
    </row>
    <row r="17" spans="2:12" x14ac:dyDescent="0.25">
      <c r="B17" s="1"/>
      <c r="C17" s="21"/>
      <c r="D17" s="2"/>
      <c r="E17" s="2"/>
      <c r="F17" s="23"/>
      <c r="G17" s="8"/>
      <c r="H17" s="8"/>
      <c r="I17" s="8"/>
      <c r="J17" s="24"/>
      <c r="K17" s="2"/>
      <c r="L17" s="3"/>
    </row>
    <row r="18" spans="2:12" ht="16.5" thickBot="1" x14ac:dyDescent="0.3">
      <c r="B18" s="1"/>
      <c r="C18" s="2"/>
      <c r="D18" s="2"/>
      <c r="E18" s="2"/>
      <c r="F18" s="14" t="str">
        <f>C9</f>
        <v>Coûts RH</v>
      </c>
      <c r="G18" s="2"/>
      <c r="H18" s="2"/>
      <c r="I18" s="2"/>
      <c r="J18" s="3"/>
      <c r="K18" s="2"/>
      <c r="L18" s="3"/>
    </row>
    <row r="19" spans="2:12" x14ac:dyDescent="0.25">
      <c r="B19" s="1"/>
      <c r="C19" s="2"/>
      <c r="D19" s="2"/>
      <c r="E19" s="2"/>
      <c r="F19" s="17" t="str">
        <f>F9</f>
        <v>Montant spécifique</v>
      </c>
      <c r="G19" s="18"/>
      <c r="H19" s="18"/>
      <c r="I19" s="18"/>
      <c r="J19" s="19"/>
      <c r="K19" s="2"/>
      <c r="L19" s="3"/>
    </row>
    <row r="20" spans="2:12" x14ac:dyDescent="0.25">
      <c r="B20" s="1"/>
      <c r="C20" s="2"/>
      <c r="D20" s="2"/>
      <c r="E20" s="2"/>
      <c r="F20" s="20" t="str">
        <f>F10</f>
        <v xml:space="preserve"> et/ou proportion (%) du coût global</v>
      </c>
      <c r="G20" s="55">
        <v>0.25</v>
      </c>
      <c r="H20" s="55">
        <v>0.2</v>
      </c>
      <c r="I20" s="55">
        <v>0.3</v>
      </c>
      <c r="J20" s="56">
        <v>0.25</v>
      </c>
      <c r="K20" s="2"/>
      <c r="L20" s="3"/>
    </row>
    <row r="21" spans="2:12" ht="15.75" thickBot="1" x14ac:dyDescent="0.3">
      <c r="B21" s="1"/>
      <c r="C21" s="96" t="s">
        <v>37</v>
      </c>
      <c r="D21" s="96"/>
      <c r="E21" s="2"/>
      <c r="F21" s="22" t="str">
        <f>"Total des "&amp;F18</f>
        <v>Total des Coûts RH</v>
      </c>
      <c r="G21" s="59">
        <f>G19+(G20*$D$9)</f>
        <v>2143.75</v>
      </c>
      <c r="H21" s="59">
        <f>H19+(H20*$D$9)</f>
        <v>1715</v>
      </c>
      <c r="I21" s="59">
        <f>I19+(I20*$D$9)</f>
        <v>2572.5</v>
      </c>
      <c r="J21" s="60">
        <f>J19+(J20*$D$9)</f>
        <v>2143.75</v>
      </c>
      <c r="K21" s="2"/>
      <c r="L21" s="3"/>
    </row>
    <row r="22" spans="2:12" x14ac:dyDescent="0.25">
      <c r="B22" s="1"/>
      <c r="C22" s="96"/>
      <c r="D22" s="96"/>
      <c r="E22" s="2"/>
      <c r="F22" s="23"/>
      <c r="G22" s="8"/>
      <c r="H22" s="8"/>
      <c r="I22" s="8"/>
      <c r="J22" s="24"/>
      <c r="K22" s="2"/>
      <c r="L22" s="3"/>
    </row>
    <row r="23" spans="2:12" ht="16.5" thickBot="1" x14ac:dyDescent="0.3">
      <c r="B23" s="1"/>
      <c r="C23" s="96"/>
      <c r="D23" s="96"/>
      <c r="E23" s="2"/>
      <c r="F23" s="14" t="str">
        <f>C10</f>
        <v>Autres coûts fixes</v>
      </c>
      <c r="G23" s="2"/>
      <c r="H23" s="2"/>
      <c r="I23" s="2"/>
      <c r="J23" s="3"/>
      <c r="K23" s="2"/>
      <c r="L23" s="3"/>
    </row>
    <row r="24" spans="2:12" x14ac:dyDescent="0.25">
      <c r="B24" s="1"/>
      <c r="C24" s="97" t="s">
        <v>35</v>
      </c>
      <c r="D24" s="97"/>
      <c r="E24" s="2"/>
      <c r="F24" s="17" t="str">
        <f>F9</f>
        <v>Montant spécifique</v>
      </c>
      <c r="G24" s="18">
        <v>500</v>
      </c>
      <c r="H24" s="18"/>
      <c r="I24" s="18"/>
      <c r="J24" s="19"/>
      <c r="K24" s="2"/>
      <c r="L24" s="3"/>
    </row>
    <row r="25" spans="2:12" x14ac:dyDescent="0.25">
      <c r="B25" s="1"/>
      <c r="C25" s="98" t="s">
        <v>36</v>
      </c>
      <c r="D25" s="98"/>
      <c r="E25" s="2"/>
      <c r="F25" s="20" t="str">
        <f>F10</f>
        <v xml:space="preserve"> et/ou proportion (%) du coût global</v>
      </c>
      <c r="G25" s="57"/>
      <c r="H25" s="57">
        <v>0.5</v>
      </c>
      <c r="I25" s="57">
        <v>0.5</v>
      </c>
      <c r="J25" s="58"/>
      <c r="K25" s="2"/>
      <c r="L25" s="3"/>
    </row>
    <row r="26" spans="2:12" ht="15.75" thickBot="1" x14ac:dyDescent="0.3">
      <c r="B26" s="1"/>
      <c r="C26" s="2"/>
      <c r="D26" s="2"/>
      <c r="E26" s="2"/>
      <c r="F26" s="22" t="str">
        <f>"Total des "&amp;F23</f>
        <v>Total des Autres coûts fixes</v>
      </c>
      <c r="G26" s="61">
        <f>G24+(G25*$D$10)</f>
        <v>500</v>
      </c>
      <c r="H26" s="61">
        <f>H24+(H25*$D$10)</f>
        <v>375</v>
      </c>
      <c r="I26" s="61">
        <f>I24+(I25*$D$10)</f>
        <v>375</v>
      </c>
      <c r="J26" s="62">
        <f>J24+(J25*$D$10)</f>
        <v>0</v>
      </c>
      <c r="K26" s="2"/>
      <c r="L26" s="3"/>
    </row>
    <row r="27" spans="2:12" x14ac:dyDescent="0.25">
      <c r="B27" s="1"/>
      <c r="C27" s="2"/>
      <c r="D27" s="2"/>
      <c r="E27" s="2"/>
      <c r="F27" s="23"/>
      <c r="G27" s="8"/>
      <c r="H27" s="8"/>
      <c r="I27" s="8"/>
      <c r="J27" s="24"/>
      <c r="K27" s="2"/>
      <c r="L27" s="3"/>
    </row>
    <row r="28" spans="2:12" ht="16.5" thickBot="1" x14ac:dyDescent="0.3">
      <c r="B28" s="1"/>
      <c r="C28" s="2"/>
      <c r="D28" s="2"/>
      <c r="E28" s="2"/>
      <c r="F28" s="25" t="str">
        <f>IF(C11="","",C11)</f>
        <v/>
      </c>
      <c r="G28" s="2"/>
      <c r="H28" s="2"/>
      <c r="I28" s="2"/>
      <c r="J28" s="3"/>
      <c r="K28" s="2"/>
      <c r="L28" s="3"/>
    </row>
    <row r="29" spans="2:12" x14ac:dyDescent="0.25">
      <c r="B29" s="1"/>
      <c r="C29" s="2"/>
      <c r="D29" s="2"/>
      <c r="E29" s="2"/>
      <c r="F29" s="17" t="str">
        <f>IF(C11&lt;&gt;"",F9,"")</f>
        <v/>
      </c>
      <c r="G29" s="18"/>
      <c r="H29" s="18"/>
      <c r="I29" s="18"/>
      <c r="J29" s="19"/>
      <c r="K29" s="2"/>
      <c r="L29" s="3"/>
    </row>
    <row r="30" spans="2:12" x14ac:dyDescent="0.25">
      <c r="B30" s="1"/>
      <c r="C30" s="2"/>
      <c r="D30" s="2"/>
      <c r="E30" s="2"/>
      <c r="F30" s="20" t="str">
        <f>IF(C11&lt;&gt;"",F10,"")</f>
        <v/>
      </c>
      <c r="G30" s="57"/>
      <c r="H30" s="57"/>
      <c r="I30" s="57"/>
      <c r="J30" s="58"/>
      <c r="K30" s="2"/>
      <c r="L30" s="3"/>
    </row>
    <row r="31" spans="2:12" ht="15.75" thickBot="1" x14ac:dyDescent="0.3">
      <c r="B31" s="1"/>
      <c r="C31" s="2"/>
      <c r="D31" s="2"/>
      <c r="E31" s="2"/>
      <c r="F31" s="22" t="str">
        <f>IF(C11&lt;&gt;"","Total des "&amp;F28,"")</f>
        <v/>
      </c>
      <c r="G31" s="61">
        <f>G29+(G30*$D$10)</f>
        <v>0</v>
      </c>
      <c r="H31" s="61">
        <f>H29+(H30*$D$10)</f>
        <v>0</v>
      </c>
      <c r="I31" s="61">
        <f>I29+(I30*$D$10)</f>
        <v>0</v>
      </c>
      <c r="J31" s="62">
        <f>J29+(J30*$D$10)</f>
        <v>0</v>
      </c>
      <c r="K31" s="2"/>
      <c r="L31" s="3"/>
    </row>
    <row r="32" spans="2:12" ht="16.5" thickBot="1" x14ac:dyDescent="0.3">
      <c r="B32" s="1"/>
      <c r="C32" s="2"/>
      <c r="D32" s="2"/>
      <c r="E32" s="2"/>
      <c r="F32" s="26" t="str">
        <f>"Total des "&amp;F6</f>
        <v>Total des Coûts fixes</v>
      </c>
      <c r="G32" s="63">
        <f>G11+G16+G21+G26+G31</f>
        <v>3648.75</v>
      </c>
      <c r="H32" s="63">
        <f t="shared" ref="H32:J32" si="1">H11+H16+H21+H26+H31</f>
        <v>3743</v>
      </c>
      <c r="I32" s="63">
        <f t="shared" si="1"/>
        <v>3022.5</v>
      </c>
      <c r="J32" s="63">
        <f t="shared" si="1"/>
        <v>2760.75</v>
      </c>
      <c r="K32" s="2"/>
      <c r="L32" s="3"/>
    </row>
    <row r="33" spans="2:12" ht="15.75" thickBot="1" x14ac:dyDescent="0.3">
      <c r="B33" s="1"/>
      <c r="C33" s="2"/>
      <c r="D33" s="2"/>
      <c r="E33" s="2"/>
      <c r="F33" s="27"/>
      <c r="G33" s="28"/>
      <c r="H33" s="28"/>
      <c r="I33" s="28"/>
      <c r="J33" s="28"/>
      <c r="K33" s="2"/>
      <c r="L33" s="3"/>
    </row>
    <row r="34" spans="2:12" ht="16.5" thickBot="1" x14ac:dyDescent="0.3">
      <c r="B34" s="1"/>
      <c r="C34" s="2"/>
      <c r="D34" s="2"/>
      <c r="E34" s="2"/>
      <c r="F34" s="29" t="s">
        <v>38</v>
      </c>
      <c r="G34" s="10" t="str">
        <f>IF(G$4&lt;&gt;"",G$4,"")</f>
        <v>Produit A</v>
      </c>
      <c r="H34" s="10" t="str">
        <f t="shared" ref="H34:J34" si="2">IF(H$4&lt;&gt;"",H$4,"")</f>
        <v>Produit B</v>
      </c>
      <c r="I34" s="10" t="str">
        <f t="shared" si="2"/>
        <v>Produit C</v>
      </c>
      <c r="J34" s="10" t="str">
        <f t="shared" si="2"/>
        <v>Produit D</v>
      </c>
      <c r="K34" s="2"/>
      <c r="L34" s="3"/>
    </row>
    <row r="35" spans="2:12" x14ac:dyDescent="0.25">
      <c r="B35" s="1"/>
      <c r="C35" s="2"/>
      <c r="D35" s="2"/>
      <c r="E35" s="2"/>
      <c r="F35" s="17" t="str">
        <f>IF(C14="","",C14)</f>
        <v>Matières premières</v>
      </c>
      <c r="G35" s="30">
        <v>18</v>
      </c>
      <c r="H35" s="30">
        <v>7.5</v>
      </c>
      <c r="I35" s="30">
        <v>88</v>
      </c>
      <c r="J35" s="31">
        <v>61</v>
      </c>
      <c r="K35" s="2"/>
      <c r="L35" s="3"/>
    </row>
    <row r="36" spans="2:12" x14ac:dyDescent="0.25">
      <c r="B36" s="1"/>
      <c r="C36" s="2"/>
      <c r="D36" s="2"/>
      <c r="E36" s="2"/>
      <c r="F36" s="32" t="str">
        <f>IF(C15="","",C15)</f>
        <v>Emballages</v>
      </c>
      <c r="G36" s="30">
        <v>6</v>
      </c>
      <c r="H36" s="30">
        <v>6</v>
      </c>
      <c r="I36" s="30"/>
      <c r="J36" s="31">
        <v>9.5</v>
      </c>
      <c r="K36" s="2"/>
      <c r="L36" s="3"/>
    </row>
    <row r="37" spans="2:12" x14ac:dyDescent="0.25">
      <c r="B37" s="1"/>
      <c r="C37" s="2"/>
      <c r="D37" s="2"/>
      <c r="E37" s="2"/>
      <c r="F37" s="32" t="str">
        <f>IF(C16="","",C16)</f>
        <v/>
      </c>
      <c r="G37" s="30"/>
      <c r="H37" s="30"/>
      <c r="I37" s="30"/>
      <c r="J37" s="31"/>
      <c r="K37" s="2"/>
      <c r="L37" s="3"/>
    </row>
    <row r="38" spans="2:12" x14ac:dyDescent="0.25">
      <c r="B38" s="1"/>
      <c r="C38" s="2"/>
      <c r="D38" s="2"/>
      <c r="E38" s="2"/>
      <c r="F38" s="32" t="str">
        <f>IF(C17="","",C17)</f>
        <v/>
      </c>
      <c r="G38" s="30"/>
      <c r="H38" s="30"/>
      <c r="I38" s="30"/>
      <c r="J38" s="31"/>
      <c r="K38" s="2"/>
      <c r="L38" s="3"/>
    </row>
    <row r="39" spans="2:12" ht="16.5" thickBot="1" x14ac:dyDescent="0.3">
      <c r="B39" s="1"/>
      <c r="C39" s="2"/>
      <c r="D39" s="2"/>
      <c r="E39" s="2"/>
      <c r="F39" s="26" t="s">
        <v>19</v>
      </c>
      <c r="G39" s="63">
        <f>SUM(G35:G38)</f>
        <v>24</v>
      </c>
      <c r="H39" s="63">
        <f t="shared" ref="H39:J39" si="3">SUM(H35:H38)</f>
        <v>13.5</v>
      </c>
      <c r="I39" s="63">
        <f t="shared" si="3"/>
        <v>88</v>
      </c>
      <c r="J39" s="64">
        <f t="shared" si="3"/>
        <v>70.5</v>
      </c>
      <c r="K39" s="2"/>
      <c r="L39" s="3"/>
    </row>
    <row r="40" spans="2:12" ht="15.75" thickBot="1" x14ac:dyDescent="0.3">
      <c r="B40" s="1"/>
      <c r="C40" s="2"/>
      <c r="D40" s="2"/>
      <c r="E40" s="2"/>
      <c r="F40" s="27"/>
      <c r="G40" s="2"/>
      <c r="H40" s="2"/>
      <c r="I40" s="2"/>
      <c r="J40" s="2"/>
      <c r="K40" s="2"/>
      <c r="L40" s="3"/>
    </row>
    <row r="41" spans="2:12" ht="16.5" thickBot="1" x14ac:dyDescent="0.3">
      <c r="B41" s="1"/>
      <c r="C41" s="2"/>
      <c r="D41" s="2"/>
      <c r="E41" s="2"/>
      <c r="F41" s="29" t="s">
        <v>20</v>
      </c>
      <c r="G41" s="10" t="str">
        <f>IF(G$4&lt;&gt;"",G$4,"")</f>
        <v>Produit A</v>
      </c>
      <c r="H41" s="10" t="str">
        <f t="shared" ref="H41:J41" si="4">IF(H$4&lt;&gt;"",H$4,"")</f>
        <v>Produit B</v>
      </c>
      <c r="I41" s="10" t="str">
        <f t="shared" si="4"/>
        <v>Produit C</v>
      </c>
      <c r="J41" s="10" t="str">
        <f t="shared" si="4"/>
        <v>Produit D</v>
      </c>
      <c r="K41" s="2"/>
      <c r="L41" s="3"/>
    </row>
    <row r="42" spans="2:12" x14ac:dyDescent="0.25">
      <c r="B42" s="1"/>
      <c r="C42" s="2"/>
      <c r="D42" s="2"/>
      <c r="E42" s="2"/>
      <c r="F42" s="17"/>
      <c r="G42" s="33"/>
      <c r="H42" s="33"/>
      <c r="I42" s="33"/>
      <c r="J42" s="34"/>
      <c r="K42" s="2"/>
      <c r="L42" s="3"/>
    </row>
    <row r="43" spans="2:12" ht="15.75" x14ac:dyDescent="0.25">
      <c r="B43" s="1"/>
      <c r="C43" s="2"/>
      <c r="D43" s="2"/>
      <c r="E43" s="2"/>
      <c r="F43" s="35" t="s">
        <v>21</v>
      </c>
      <c r="G43" s="36">
        <v>17</v>
      </c>
      <c r="H43" s="36">
        <v>365</v>
      </c>
      <c r="I43" s="36">
        <v>18</v>
      </c>
      <c r="J43" s="37">
        <v>99</v>
      </c>
      <c r="K43" s="2"/>
      <c r="L43" s="3"/>
    </row>
    <row r="44" spans="2:12" x14ac:dyDescent="0.25">
      <c r="B44" s="1"/>
      <c r="C44" s="2"/>
      <c r="D44" s="2"/>
      <c r="E44" s="2"/>
      <c r="F44" s="38" t="s">
        <v>22</v>
      </c>
      <c r="G44" s="65">
        <f>IFERROR(G32/G43,"")</f>
        <v>214.63235294117646</v>
      </c>
      <c r="H44" s="65">
        <f t="shared" ref="H44:J44" si="5">IFERROR(H32/H43,"")</f>
        <v>10.254794520547945</v>
      </c>
      <c r="I44" s="65">
        <f t="shared" si="5"/>
        <v>167.91666666666666</v>
      </c>
      <c r="J44" s="66">
        <f t="shared" si="5"/>
        <v>27.886363636363637</v>
      </c>
      <c r="K44" s="2"/>
      <c r="L44" s="3"/>
    </row>
    <row r="45" spans="2:12" x14ac:dyDescent="0.25">
      <c r="B45" s="1"/>
      <c r="C45" s="2"/>
      <c r="D45" s="2"/>
      <c r="E45" s="2"/>
      <c r="F45" s="39" t="s">
        <v>23</v>
      </c>
      <c r="G45" s="67">
        <f>IFERROR((G32/G43)+G39,"")</f>
        <v>238.63235294117646</v>
      </c>
      <c r="H45" s="67">
        <f t="shared" ref="H45:J45" si="6">IFERROR((H32/H43)+H39,"")</f>
        <v>23.754794520547946</v>
      </c>
      <c r="I45" s="67">
        <f t="shared" si="6"/>
        <v>255.91666666666666</v>
      </c>
      <c r="J45" s="68">
        <f t="shared" si="6"/>
        <v>98.38636363636364</v>
      </c>
      <c r="K45" s="2"/>
      <c r="L45" s="3"/>
    </row>
    <row r="46" spans="2:12" x14ac:dyDescent="0.25">
      <c r="B46" s="1"/>
      <c r="C46" s="2"/>
      <c r="D46" s="2"/>
      <c r="E46" s="2"/>
      <c r="F46" s="32"/>
      <c r="G46" s="2"/>
      <c r="H46" s="2"/>
      <c r="I46" s="2"/>
      <c r="J46" s="3"/>
      <c r="K46" s="2"/>
      <c r="L46" s="3"/>
    </row>
    <row r="47" spans="2:12" ht="15.75" x14ac:dyDescent="0.25">
      <c r="B47" s="1"/>
      <c r="C47" s="2"/>
      <c r="D47" s="2"/>
      <c r="E47" s="2"/>
      <c r="F47" s="35" t="s">
        <v>24</v>
      </c>
      <c r="G47" s="40">
        <v>245</v>
      </c>
      <c r="H47" s="40">
        <v>26</v>
      </c>
      <c r="I47" s="40">
        <v>455</v>
      </c>
      <c r="J47" s="41">
        <v>95</v>
      </c>
      <c r="K47" s="2"/>
      <c r="L47" s="3"/>
    </row>
    <row r="48" spans="2:12" x14ac:dyDescent="0.25">
      <c r="B48" s="1"/>
      <c r="C48" s="2"/>
      <c r="D48" s="2"/>
      <c r="E48" s="2"/>
      <c r="F48" s="32" t="s">
        <v>25</v>
      </c>
      <c r="G48" s="69">
        <f>IFERROR(IF(ROUNDUP(G32/(G47-G39),0)&lt;0,"-",ROUNDUP(G32/(G47-G39),0)),"")</f>
        <v>17</v>
      </c>
      <c r="H48" s="69">
        <f t="shared" ref="H48:J48" si="7">IFERROR(IF(ROUNDUP(H32/(H47-H39),0)&lt;0,"-",ROUNDUP(H32/(H47-H39),0)),"")</f>
        <v>300</v>
      </c>
      <c r="I48" s="69">
        <f t="shared" si="7"/>
        <v>9</v>
      </c>
      <c r="J48" s="70">
        <f t="shared" si="7"/>
        <v>113</v>
      </c>
      <c r="K48" s="2"/>
      <c r="L48" s="3"/>
    </row>
    <row r="49" spans="2:12" ht="15.75" thickBot="1" x14ac:dyDescent="0.3">
      <c r="B49" s="1"/>
      <c r="C49" s="2"/>
      <c r="D49" s="2"/>
      <c r="E49" s="2"/>
      <c r="F49" s="42"/>
      <c r="G49" s="43"/>
      <c r="H49" s="43"/>
      <c r="I49" s="43"/>
      <c r="J49" s="44"/>
      <c r="K49" s="2"/>
      <c r="L49" s="3"/>
    </row>
    <row r="50" spans="2:12" ht="15.75" thickBot="1" x14ac:dyDescent="0.3">
      <c r="B50" s="1"/>
      <c r="C50" s="2"/>
      <c r="D50" s="2"/>
      <c r="E50" s="2"/>
      <c r="F50" s="27"/>
      <c r="G50" s="45"/>
      <c r="H50" s="45"/>
      <c r="I50" s="45"/>
      <c r="J50" s="45"/>
      <c r="K50" s="2"/>
      <c r="L50" s="3"/>
    </row>
    <row r="51" spans="2:12" ht="16.5" thickBot="1" x14ac:dyDescent="0.3">
      <c r="B51" s="1"/>
      <c r="C51" s="2"/>
      <c r="D51" s="2"/>
      <c r="E51" s="2"/>
      <c r="F51" s="46" t="s">
        <v>26</v>
      </c>
      <c r="G51" s="10" t="str">
        <f>IF(G$4&lt;&gt;"",G$4,"")</f>
        <v>Produit A</v>
      </c>
      <c r="H51" s="10" t="str">
        <f t="shared" ref="H51:J51" si="8">IF(H$4&lt;&gt;"",H$4,"")</f>
        <v>Produit B</v>
      </c>
      <c r="I51" s="10" t="str">
        <f t="shared" si="8"/>
        <v>Produit C</v>
      </c>
      <c r="J51" s="10" t="str">
        <f t="shared" si="8"/>
        <v>Produit D</v>
      </c>
      <c r="K51" s="47" t="s">
        <v>27</v>
      </c>
      <c r="L51" s="3"/>
    </row>
    <row r="52" spans="2:12" x14ac:dyDescent="0.25">
      <c r="B52" s="1"/>
      <c r="C52" s="2"/>
      <c r="D52" s="2"/>
      <c r="E52" s="2"/>
      <c r="F52" s="71"/>
      <c r="G52" s="72"/>
      <c r="H52" s="72"/>
      <c r="I52" s="72"/>
      <c r="J52" s="73"/>
      <c r="K52" s="74"/>
      <c r="L52" s="3"/>
    </row>
    <row r="53" spans="2:12" ht="15.75" x14ac:dyDescent="0.25">
      <c r="B53" s="1"/>
      <c r="C53" s="2"/>
      <c r="D53" s="2"/>
      <c r="E53" s="2"/>
      <c r="F53" s="71" t="s">
        <v>28</v>
      </c>
      <c r="G53" s="65">
        <f>G32+G39*G43</f>
        <v>4056.75</v>
      </c>
      <c r="H53" s="65">
        <f>H32+H39*H43</f>
        <v>8670.5</v>
      </c>
      <c r="I53" s="65">
        <f>I32+I39*I43</f>
        <v>4606.5</v>
      </c>
      <c r="J53" s="66">
        <f>J32+J39*J43</f>
        <v>9740.25</v>
      </c>
      <c r="K53" s="75">
        <f>SUM(G53:J53)</f>
        <v>27074</v>
      </c>
      <c r="L53" s="3"/>
    </row>
    <row r="54" spans="2:12" ht="15.75" x14ac:dyDescent="0.25">
      <c r="B54" s="1"/>
      <c r="C54" s="2"/>
      <c r="D54" s="2"/>
      <c r="E54" s="2"/>
      <c r="F54" s="71" t="s">
        <v>29</v>
      </c>
      <c r="G54" s="65">
        <f>G47*G43</f>
        <v>4165</v>
      </c>
      <c r="H54" s="65">
        <f>H47*H43</f>
        <v>9490</v>
      </c>
      <c r="I54" s="65">
        <f>I47*I43</f>
        <v>8190</v>
      </c>
      <c r="J54" s="66">
        <f>J47*J43</f>
        <v>9405</v>
      </c>
      <c r="K54" s="75">
        <f t="shared" ref="K54" si="9">SUM(G54:J54)</f>
        <v>31250</v>
      </c>
      <c r="L54" s="3"/>
    </row>
    <row r="55" spans="2:12" ht="15.75" x14ac:dyDescent="0.25">
      <c r="B55" s="1"/>
      <c r="C55" s="2"/>
      <c r="D55" s="2"/>
      <c r="E55" s="2"/>
      <c r="F55" s="71"/>
      <c r="G55" s="72"/>
      <c r="H55" s="72"/>
      <c r="I55" s="72"/>
      <c r="J55" s="73"/>
      <c r="K55" s="76"/>
      <c r="L55" s="3"/>
    </row>
    <row r="56" spans="2:12" ht="15.75" x14ac:dyDescent="0.25">
      <c r="B56" s="1"/>
      <c r="C56" s="2"/>
      <c r="D56" s="2"/>
      <c r="E56" s="2"/>
      <c r="F56" s="77" t="s">
        <v>30</v>
      </c>
      <c r="G56" s="78">
        <f>IFERROR(G57/G54,"")</f>
        <v>2.5990396158463384E-2</v>
      </c>
      <c r="H56" s="78">
        <f t="shared" ref="H56:J56" si="10">IFERROR(H57/H54,"")</f>
        <v>8.635405690200211E-2</v>
      </c>
      <c r="I56" s="78">
        <f t="shared" si="10"/>
        <v>0.43754578754578755</v>
      </c>
      <c r="J56" s="79">
        <f t="shared" si="10"/>
        <v>-3.5645933014354064E-2</v>
      </c>
      <c r="K56" s="80">
        <f>IFERROR(K57/K54,"")</f>
        <v>0.133632</v>
      </c>
      <c r="L56" s="3"/>
    </row>
    <row r="57" spans="2:12" ht="15.75" x14ac:dyDescent="0.25">
      <c r="B57" s="1"/>
      <c r="C57" s="2"/>
      <c r="D57" s="2"/>
      <c r="E57" s="2"/>
      <c r="F57" s="77" t="s">
        <v>31</v>
      </c>
      <c r="G57" s="81">
        <f>G54-G53</f>
        <v>108.25</v>
      </c>
      <c r="H57" s="81">
        <f>H54-H53</f>
        <v>819.5</v>
      </c>
      <c r="I57" s="81">
        <f>I54-I53</f>
        <v>3583.5</v>
      </c>
      <c r="J57" s="82">
        <f>J54-J53</f>
        <v>-335.25</v>
      </c>
      <c r="K57" s="75">
        <f>SUM(G57:J57)</f>
        <v>4176</v>
      </c>
      <c r="L57" s="3"/>
    </row>
    <row r="58" spans="2:12" x14ac:dyDescent="0.25">
      <c r="B58" s="1"/>
      <c r="C58" s="2"/>
      <c r="D58" s="2"/>
      <c r="E58" s="2"/>
      <c r="F58" s="71" t="s">
        <v>32</v>
      </c>
      <c r="G58" s="65">
        <f>IFERROR(G47-G45,"")</f>
        <v>6.3676470588235361</v>
      </c>
      <c r="H58" s="65">
        <f t="shared" ref="H58:J58" si="11">IFERROR(H47-H45,"")</f>
        <v>2.2452054794520535</v>
      </c>
      <c r="I58" s="65">
        <f t="shared" si="11"/>
        <v>199.08333333333334</v>
      </c>
      <c r="J58" s="66">
        <f t="shared" si="11"/>
        <v>-3.3863636363636402</v>
      </c>
      <c r="K58" s="83"/>
      <c r="L58" s="3"/>
    </row>
    <row r="59" spans="2:12" ht="15.75" thickBot="1" x14ac:dyDescent="0.3">
      <c r="B59" s="1"/>
      <c r="C59" s="2"/>
      <c r="D59" s="2"/>
      <c r="E59" s="2"/>
      <c r="F59" s="84"/>
      <c r="G59" s="85"/>
      <c r="H59" s="85"/>
      <c r="I59" s="85"/>
      <c r="J59" s="86"/>
      <c r="K59" s="87"/>
      <c r="L59" s="3"/>
    </row>
    <row r="60" spans="2:12" ht="15.75" thickBot="1" x14ac:dyDescent="0.3">
      <c r="B60" s="1"/>
      <c r="C60" s="2"/>
      <c r="D60" s="2"/>
      <c r="E60" s="2"/>
      <c r="F60" s="27"/>
      <c r="G60" s="2"/>
      <c r="H60" s="2"/>
      <c r="I60" s="2"/>
      <c r="J60" s="2"/>
      <c r="K60" s="2"/>
      <c r="L60" s="3"/>
    </row>
    <row r="61" spans="2:12" ht="16.5" thickBot="1" x14ac:dyDescent="0.3">
      <c r="B61" s="1"/>
      <c r="C61" s="2"/>
      <c r="D61" s="2"/>
      <c r="E61" s="2"/>
      <c r="F61" s="29" t="s">
        <v>33</v>
      </c>
      <c r="G61" s="50"/>
      <c r="H61" s="50"/>
      <c r="I61" s="50"/>
      <c r="J61" s="51"/>
      <c r="K61" s="2"/>
      <c r="L61" s="3"/>
    </row>
    <row r="62" spans="2:12" ht="15.75" thickBot="1" x14ac:dyDescent="0.3">
      <c r="B62" s="1"/>
      <c r="C62" s="2"/>
      <c r="D62" s="2"/>
      <c r="E62" s="2"/>
      <c r="F62" s="52" t="s">
        <v>18</v>
      </c>
      <c r="G62" s="92" t="s">
        <v>8</v>
      </c>
      <c r="H62" s="93"/>
      <c r="I62" s="94" t="s">
        <v>34</v>
      </c>
      <c r="J62" s="95"/>
      <c r="K62" s="2"/>
      <c r="L62" s="3"/>
    </row>
    <row r="63" spans="2:12" x14ac:dyDescent="0.25">
      <c r="B63" s="1"/>
      <c r="C63" s="2"/>
      <c r="D63" s="2"/>
      <c r="E63" s="2"/>
      <c r="F63" s="53"/>
      <c r="G63" s="33"/>
      <c r="H63" s="33"/>
      <c r="I63" s="33"/>
      <c r="J63" s="34"/>
      <c r="K63" s="2"/>
      <c r="L63" s="3"/>
    </row>
    <row r="64" spans="2:12" x14ac:dyDescent="0.25">
      <c r="B64" s="1"/>
      <c r="C64" s="2"/>
      <c r="D64" s="2"/>
      <c r="E64" s="2"/>
      <c r="F64" s="1"/>
      <c r="G64" s="2"/>
      <c r="H64" s="2"/>
      <c r="I64" s="2"/>
      <c r="J64" s="3"/>
      <c r="K64" s="2"/>
      <c r="L64" s="3"/>
    </row>
    <row r="65" spans="2:12" x14ac:dyDescent="0.25">
      <c r="B65" s="1"/>
      <c r="C65" s="2"/>
      <c r="D65" s="2"/>
      <c r="E65" s="2"/>
      <c r="F65" s="1"/>
      <c r="G65" s="2"/>
      <c r="H65" s="2"/>
      <c r="I65" s="2"/>
      <c r="J65" s="3"/>
      <c r="K65" s="2"/>
      <c r="L65" s="3"/>
    </row>
    <row r="66" spans="2:12" x14ac:dyDescent="0.25">
      <c r="B66" s="1"/>
      <c r="C66" s="2"/>
      <c r="D66" s="2"/>
      <c r="E66" s="2"/>
      <c r="F66" s="1"/>
      <c r="G66" s="2"/>
      <c r="H66" s="2"/>
      <c r="I66" s="2"/>
      <c r="J66" s="3"/>
      <c r="K66" s="2"/>
      <c r="L66" s="3"/>
    </row>
    <row r="67" spans="2:12" x14ac:dyDescent="0.25">
      <c r="B67" s="1"/>
      <c r="C67" s="2"/>
      <c r="D67" s="2"/>
      <c r="E67" s="2"/>
      <c r="F67" s="1"/>
      <c r="G67" s="2"/>
      <c r="H67" s="2"/>
      <c r="I67" s="2"/>
      <c r="J67" s="3"/>
      <c r="K67" s="2"/>
      <c r="L67" s="3"/>
    </row>
    <row r="68" spans="2:12" x14ac:dyDescent="0.25">
      <c r="B68" s="1"/>
      <c r="C68" s="2"/>
      <c r="D68" s="2"/>
      <c r="E68" s="2"/>
      <c r="F68" s="1"/>
      <c r="G68" s="2"/>
      <c r="H68" s="2"/>
      <c r="I68" s="2"/>
      <c r="J68" s="3"/>
      <c r="K68" s="2"/>
      <c r="L68" s="3"/>
    </row>
    <row r="69" spans="2:12" x14ac:dyDescent="0.25">
      <c r="B69" s="1"/>
      <c r="C69" s="2"/>
      <c r="D69" s="2"/>
      <c r="E69" s="2"/>
      <c r="F69" s="1"/>
      <c r="G69" s="2"/>
      <c r="H69" s="2"/>
      <c r="I69" s="2"/>
      <c r="J69" s="3"/>
      <c r="K69" s="2"/>
      <c r="L69" s="3"/>
    </row>
    <row r="70" spans="2:12" x14ac:dyDescent="0.25">
      <c r="B70" s="1"/>
      <c r="C70" s="2"/>
      <c r="D70" s="2"/>
      <c r="E70" s="2"/>
      <c r="F70" s="1"/>
      <c r="G70" s="2"/>
      <c r="H70" s="2"/>
      <c r="I70" s="2"/>
      <c r="J70" s="3"/>
      <c r="K70" s="2"/>
      <c r="L70" s="3"/>
    </row>
    <row r="71" spans="2:12" x14ac:dyDescent="0.25">
      <c r="B71" s="1"/>
      <c r="C71" s="2"/>
      <c r="D71" s="2"/>
      <c r="E71" s="2"/>
      <c r="F71" s="1"/>
      <c r="G71" s="2"/>
      <c r="H71" s="2"/>
      <c r="I71" s="2"/>
      <c r="J71" s="3"/>
      <c r="K71" s="2"/>
      <c r="L71" s="3"/>
    </row>
    <row r="72" spans="2:12" x14ac:dyDescent="0.25">
      <c r="B72" s="1"/>
      <c r="C72" s="2"/>
      <c r="D72" s="2"/>
      <c r="E72" s="2"/>
      <c r="F72" s="1"/>
      <c r="G72" s="2"/>
      <c r="H72" s="2"/>
      <c r="I72" s="2"/>
      <c r="J72" s="3"/>
      <c r="K72" s="2"/>
      <c r="L72" s="3"/>
    </row>
    <row r="73" spans="2:12" x14ac:dyDescent="0.25">
      <c r="B73" s="1"/>
      <c r="C73" s="2"/>
      <c r="D73" s="2"/>
      <c r="E73" s="2"/>
      <c r="F73" s="1"/>
      <c r="G73" s="2"/>
      <c r="H73" s="2"/>
      <c r="I73" s="2"/>
      <c r="J73" s="3"/>
      <c r="K73" s="2"/>
      <c r="L73" s="3"/>
    </row>
    <row r="74" spans="2:12" x14ac:dyDescent="0.25">
      <c r="B74" s="1"/>
      <c r="C74" s="2"/>
      <c r="D74" s="2"/>
      <c r="E74" s="2"/>
      <c r="F74" s="1"/>
      <c r="G74" s="2"/>
      <c r="H74" s="2"/>
      <c r="I74" s="2"/>
      <c r="J74" s="3"/>
      <c r="K74" s="2"/>
      <c r="L74" s="3"/>
    </row>
    <row r="75" spans="2:12" x14ac:dyDescent="0.25">
      <c r="B75" s="1"/>
      <c r="C75" s="2"/>
      <c r="D75" s="2"/>
      <c r="E75" s="2"/>
      <c r="F75" s="1"/>
      <c r="G75" s="2"/>
      <c r="H75" s="2"/>
      <c r="I75" s="2"/>
      <c r="J75" s="3"/>
      <c r="K75" s="2"/>
      <c r="L75" s="3"/>
    </row>
    <row r="76" spans="2:12" x14ac:dyDescent="0.25">
      <c r="B76" s="1"/>
      <c r="C76" s="2"/>
      <c r="D76" s="2"/>
      <c r="E76" s="2"/>
      <c r="F76" s="1"/>
      <c r="G76" s="2"/>
      <c r="H76" s="2"/>
      <c r="I76" s="2"/>
      <c r="J76" s="3"/>
      <c r="K76" s="2"/>
      <c r="L76" s="3"/>
    </row>
    <row r="77" spans="2:12" x14ac:dyDescent="0.25">
      <c r="B77" s="1"/>
      <c r="C77" s="2"/>
      <c r="D77" s="2"/>
      <c r="E77" s="2"/>
      <c r="F77" s="1"/>
      <c r="G77" s="2"/>
      <c r="H77" s="2"/>
      <c r="I77" s="2"/>
      <c r="J77" s="3"/>
      <c r="K77" s="2"/>
      <c r="L77" s="3"/>
    </row>
    <row r="78" spans="2:12" x14ac:dyDescent="0.25">
      <c r="B78" s="1"/>
      <c r="C78" s="2"/>
      <c r="D78" s="2"/>
      <c r="E78" s="2"/>
      <c r="F78" s="1"/>
      <c r="G78" s="2"/>
      <c r="H78" s="2"/>
      <c r="I78" s="2"/>
      <c r="J78" s="3"/>
      <c r="K78" s="2"/>
      <c r="L78" s="3"/>
    </row>
    <row r="79" spans="2:12" x14ac:dyDescent="0.25">
      <c r="B79" s="1"/>
      <c r="C79" s="2"/>
      <c r="D79" s="2"/>
      <c r="E79" s="2"/>
      <c r="F79" s="1"/>
      <c r="G79" s="2"/>
      <c r="H79" s="2"/>
      <c r="I79" s="2"/>
      <c r="J79" s="3"/>
      <c r="K79" s="2"/>
      <c r="L79" s="3"/>
    </row>
    <row r="80" spans="2:12" x14ac:dyDescent="0.25">
      <c r="B80" s="1"/>
      <c r="C80" s="2"/>
      <c r="D80" s="2"/>
      <c r="E80" s="2"/>
      <c r="F80" s="1"/>
      <c r="G80" s="2"/>
      <c r="H80" s="2"/>
      <c r="I80" s="2"/>
      <c r="J80" s="3"/>
      <c r="K80" s="2"/>
      <c r="L80" s="3"/>
    </row>
    <row r="81" spans="2:12" x14ac:dyDescent="0.25">
      <c r="B81" s="1"/>
      <c r="C81" s="2"/>
      <c r="D81" s="2"/>
      <c r="E81" s="2"/>
      <c r="F81" s="1"/>
      <c r="G81" s="2"/>
      <c r="H81" s="2"/>
      <c r="I81" s="2"/>
      <c r="J81" s="3"/>
      <c r="K81" s="2"/>
      <c r="L81" s="3"/>
    </row>
    <row r="82" spans="2:12" x14ac:dyDescent="0.25">
      <c r="B82" s="1"/>
      <c r="C82" s="2"/>
      <c r="D82" s="2"/>
      <c r="E82" s="2"/>
      <c r="F82" s="1"/>
      <c r="G82" s="2"/>
      <c r="H82" s="2"/>
      <c r="I82" s="2"/>
      <c r="J82" s="3"/>
      <c r="K82" s="2"/>
      <c r="L82" s="3"/>
    </row>
    <row r="83" spans="2:12" x14ac:dyDescent="0.25">
      <c r="B83" s="1"/>
      <c r="C83" s="2"/>
      <c r="D83" s="2"/>
      <c r="E83" s="2"/>
      <c r="F83" s="1"/>
      <c r="G83" s="2"/>
      <c r="H83" s="2"/>
      <c r="I83" s="2"/>
      <c r="J83" s="3"/>
      <c r="K83" s="2"/>
      <c r="L83" s="3"/>
    </row>
    <row r="84" spans="2:12" x14ac:dyDescent="0.25">
      <c r="B84" s="1"/>
      <c r="C84" s="2"/>
      <c r="D84" s="2"/>
      <c r="E84" s="2"/>
      <c r="F84" s="1"/>
      <c r="G84" s="2"/>
      <c r="H84" s="2"/>
      <c r="I84" s="2"/>
      <c r="J84" s="3"/>
      <c r="K84" s="2"/>
      <c r="L84" s="3"/>
    </row>
    <row r="85" spans="2:12" x14ac:dyDescent="0.25">
      <c r="B85" s="1"/>
      <c r="C85" s="2"/>
      <c r="D85" s="2"/>
      <c r="E85" s="2"/>
      <c r="F85" s="1"/>
      <c r="G85" s="2"/>
      <c r="H85" s="2"/>
      <c r="I85" s="2"/>
      <c r="J85" s="3"/>
      <c r="K85" s="2"/>
      <c r="L85" s="3"/>
    </row>
    <row r="86" spans="2:12" x14ac:dyDescent="0.25">
      <c r="B86" s="1"/>
      <c r="C86" s="2"/>
      <c r="D86" s="2"/>
      <c r="E86" s="2"/>
      <c r="F86" s="1"/>
      <c r="G86" s="2"/>
      <c r="H86" s="2"/>
      <c r="I86" s="2"/>
      <c r="J86" s="3"/>
      <c r="K86" s="2"/>
      <c r="L86" s="3"/>
    </row>
    <row r="87" spans="2:12" x14ac:dyDescent="0.25">
      <c r="B87" s="1"/>
      <c r="C87" s="2"/>
      <c r="D87" s="2"/>
      <c r="E87" s="2"/>
      <c r="F87" s="1"/>
      <c r="G87" s="2"/>
      <c r="H87" s="2"/>
      <c r="I87" s="2"/>
      <c r="J87" s="3"/>
      <c r="K87" s="2"/>
      <c r="L87" s="3"/>
    </row>
    <row r="88" spans="2:12" x14ac:dyDescent="0.25">
      <c r="B88" s="1"/>
      <c r="C88" s="2"/>
      <c r="D88" s="2"/>
      <c r="E88" s="2"/>
      <c r="F88" s="1"/>
      <c r="G88" s="2"/>
      <c r="H88" s="2"/>
      <c r="I88" s="2"/>
      <c r="J88" s="3"/>
      <c r="K88" s="2"/>
      <c r="L88" s="3"/>
    </row>
    <row r="89" spans="2:12" x14ac:dyDescent="0.25">
      <c r="B89" s="1"/>
      <c r="C89" s="2"/>
      <c r="D89" s="2"/>
      <c r="E89" s="2"/>
      <c r="F89" s="1"/>
      <c r="G89" s="2"/>
      <c r="H89" s="2"/>
      <c r="I89" s="2"/>
      <c r="J89" s="3"/>
      <c r="K89" s="2"/>
      <c r="L89" s="3"/>
    </row>
    <row r="90" spans="2:12" x14ac:dyDescent="0.25">
      <c r="B90" s="1"/>
      <c r="C90" s="2"/>
      <c r="D90" s="2"/>
      <c r="E90" s="2"/>
      <c r="F90" s="1"/>
      <c r="G90" s="2"/>
      <c r="H90" s="2"/>
      <c r="I90" s="2"/>
      <c r="J90" s="3"/>
      <c r="K90" s="2"/>
      <c r="L90" s="3"/>
    </row>
    <row r="91" spans="2:12" x14ac:dyDescent="0.25">
      <c r="B91" s="1"/>
      <c r="C91" s="2"/>
      <c r="D91" s="2"/>
      <c r="E91" s="2"/>
      <c r="F91" s="1"/>
      <c r="G91" s="2"/>
      <c r="H91" s="2"/>
      <c r="I91" s="2"/>
      <c r="J91" s="3"/>
      <c r="K91" s="2"/>
      <c r="L91" s="3"/>
    </row>
    <row r="92" spans="2:12" ht="15.75" thickBot="1" x14ac:dyDescent="0.3">
      <c r="B92" s="1"/>
      <c r="C92" s="2"/>
      <c r="D92" s="2"/>
      <c r="E92" s="2"/>
      <c r="F92" s="54"/>
      <c r="G92" s="48"/>
      <c r="H92" s="48"/>
      <c r="I92" s="48"/>
      <c r="J92" s="49"/>
      <c r="K92" s="2"/>
      <c r="L92" s="3"/>
    </row>
    <row r="93" spans="2:12" x14ac:dyDescent="0.25">
      <c r="B93" s="1"/>
      <c r="C93" s="2"/>
      <c r="D93" s="2"/>
      <c r="E93" s="2"/>
      <c r="F93" s="2"/>
      <c r="G93" s="2"/>
      <c r="H93" s="2"/>
      <c r="I93" s="2"/>
      <c r="J93" s="2"/>
      <c r="K93" s="2"/>
      <c r="L93" s="3"/>
    </row>
    <row r="94" spans="2:12" ht="15.75" thickBot="1" x14ac:dyDescent="0.3">
      <c r="B94" s="54"/>
      <c r="C94" s="48"/>
      <c r="D94" s="48"/>
      <c r="E94" s="48"/>
      <c r="F94" s="48"/>
      <c r="G94" s="48"/>
      <c r="H94" s="48"/>
      <c r="I94" s="48"/>
      <c r="J94" s="48"/>
      <c r="K94" s="48"/>
      <c r="L94" s="49"/>
    </row>
  </sheetData>
  <sheetProtection password="CFF7" sheet="1" objects="1" scenarios="1"/>
  <mergeCells count="7">
    <mergeCell ref="B2:L2"/>
    <mergeCell ref="C4:D4"/>
    <mergeCell ref="G62:H62"/>
    <mergeCell ref="I62:J62"/>
    <mergeCell ref="C21:D23"/>
    <mergeCell ref="C24:D24"/>
    <mergeCell ref="C25:D25"/>
  </mergeCells>
  <conditionalFormatting sqref="G56:K58">
    <cfRule type="cellIs" dxfId="1" priority="1" operator="greaterThan">
      <formula>0</formula>
    </cfRule>
    <cfRule type="cellIs" dxfId="0" priority="2" operator="lessThan">
      <formula>0</formula>
    </cfRule>
  </conditionalFormatting>
  <dataValidations count="2">
    <dataValidation type="decimal" allowBlank="1" showErrorMessage="1" error="Ce champs doit contenir un chiffre..." sqref="D7:D11">
      <formula1>-100000000</formula1>
      <formula2>100000000</formula2>
    </dataValidation>
    <dataValidation type="decimal" allowBlank="1" showInputMessage="1" showErrorMessage="1" error="Ce champs doit contenir un chiffre..." sqref="G43:J43 G47:J47 G35:J38 G9:J10 G14:J15 G19:J20 G24:J25 G29:J30">
      <formula1>-1000000000</formula1>
      <formula2>1000000000</formula2>
    </dataValidation>
  </dataValidations>
  <hyperlinks>
    <hyperlink ref="C25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6" r:id="rId5" name="cb_demo">
          <controlPr defaultSize="0" autoLine="0" r:id="rId6">
            <anchor moveWithCells="1">
              <from>
                <xdr:col>10</xdr:col>
                <xdr:colOff>133350</xdr:colOff>
                <xdr:row>8</xdr:row>
                <xdr:rowOff>95250</xdr:rowOff>
              </from>
              <to>
                <xdr:col>11</xdr:col>
                <xdr:colOff>228600</xdr:colOff>
                <xdr:row>11</xdr:row>
                <xdr:rowOff>123825</xdr:rowOff>
              </to>
            </anchor>
          </controlPr>
        </control>
      </mc:Choice>
      <mc:Fallback>
        <control shapeId="1026" r:id="rId5" name="cb_demo"/>
      </mc:Fallback>
    </mc:AlternateContent>
    <mc:AlternateContent xmlns:mc="http://schemas.openxmlformats.org/markup-compatibility/2006">
      <mc:Choice Requires="x14">
        <control shapeId="1025" r:id="rId7" name="cb_clean">
          <controlPr defaultSize="0" autoLine="0" r:id="rId8">
            <anchor moveWithCells="1">
              <from>
                <xdr:col>10</xdr:col>
                <xdr:colOff>133350</xdr:colOff>
                <xdr:row>4</xdr:row>
                <xdr:rowOff>171450</xdr:rowOff>
              </from>
              <to>
                <xdr:col>11</xdr:col>
                <xdr:colOff>228600</xdr:colOff>
                <xdr:row>7</xdr:row>
                <xdr:rowOff>190500</xdr:rowOff>
              </to>
            </anchor>
          </controlPr>
        </control>
      </mc:Choice>
      <mc:Fallback>
        <control shapeId="1025" r:id="rId7" name="cb_clean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12</vt:i4>
      </vt:variant>
    </vt:vector>
  </HeadingPairs>
  <TitlesOfParts>
    <vt:vector size="13" baseType="lpstr">
      <vt:lpstr>CalculatriceDeGestion</vt:lpstr>
      <vt:lpstr>CoutsAdmin</vt:lpstr>
      <vt:lpstr>CoutsAutres</vt:lpstr>
      <vt:lpstr>CoutsMarketing</vt:lpstr>
      <vt:lpstr>CoutsRH</vt:lpstr>
      <vt:lpstr>CoutsUtilisateur</vt:lpstr>
      <vt:lpstr>CoutsVariables</vt:lpstr>
      <vt:lpstr>FraisFixesGlobaux</vt:lpstr>
      <vt:lpstr>FraisFixesUtilisateur</vt:lpstr>
      <vt:lpstr>PrixVentesUnitaires</vt:lpstr>
      <vt:lpstr>Produits</vt:lpstr>
      <vt:lpstr>TypesFraisVariables</vt:lpstr>
      <vt:lpstr>Ventes</vt:lpstr>
    </vt:vector>
  </TitlesOfParts>
  <Company>Excel-Malin.com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Hudec, M. (Martin)</dc:creator>
  <cp:lastModifiedBy>M</cp:lastModifiedBy>
  <dcterms:created xsi:type="dcterms:W3CDTF">2015-10-26T09:57:03Z</dcterms:created>
  <dcterms:modified xsi:type="dcterms:W3CDTF">2015-11-16T21:36:23Z</dcterms:modified>
</cp:coreProperties>
</file>